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Azucena\Documents\Entrega - DEEDI\Trayectorias escolares\Documentos Terminados\Enero\"/>
    </mc:Choice>
  </mc:AlternateContent>
  <xr:revisionPtr revIDLastSave="0" documentId="13_ncr:1_{75F800DB-D5B3-43C4-BCB3-1C93004D788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groindustrial" sheetId="1" r:id="rId1"/>
    <sheet name="Forestales" sheetId="2" r:id="rId2"/>
    <sheet name="Forestal" sheetId="3" r:id="rId3"/>
    <sheet name="Alimentos" sheetId="4" r:id="rId4"/>
    <sheet name="Alim Sust" sheetId="5" r:id="rId5"/>
    <sheet name="Veterinaria" sheetId="6" r:id="rId6"/>
    <sheet name="Prod. Sustentable" sheetId="7" r:id="rId7"/>
    <sheet name="Agronegocios" sheetId="8" r:id="rId8"/>
    <sheet name="Neg agropec" sheetId="9" r:id="rId9"/>
    <sheet name="Biotecnología" sheetId="10" r:id="rId10"/>
    <sheet name="Esp. Frutas" sheetId="11" r:id="rId11"/>
    <sheet name="Esp LECHE" sheetId="12" r:id="rId12"/>
    <sheet name="Mtria ALIMENTOS" sheetId="13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1">
      <go:sheetsCustomData xmlns:go="http://customooxmlschemas.google.com/" r:id="rId17" roundtripDataSignature="AMtx7mhkTMQqyrRRdcrzIxDcJ6YvN+tFbw=="/>
    </ext>
  </extLst>
</workbook>
</file>

<file path=xl/calcChain.xml><?xml version="1.0" encoding="utf-8"?>
<calcChain xmlns="http://schemas.openxmlformats.org/spreadsheetml/2006/main">
  <c r="R707" i="6" l="1"/>
  <c r="L644" i="6"/>
  <c r="Q634" i="4"/>
  <c r="K637" i="4"/>
  <c r="N288" i="10"/>
  <c r="L288" i="10"/>
  <c r="K288" i="10"/>
  <c r="M288" i="10" s="1"/>
  <c r="P286" i="10"/>
  <c r="Q285" i="10"/>
  <c r="Q286" i="10" s="1"/>
  <c r="R279" i="10"/>
  <c r="Q279" i="10"/>
  <c r="O279" i="10"/>
  <c r="R278" i="10"/>
  <c r="Q278" i="10"/>
  <c r="O278" i="10"/>
  <c r="R277" i="10"/>
  <c r="Q277" i="10"/>
  <c r="O277" i="10"/>
  <c r="R276" i="10"/>
  <c r="Q276" i="10"/>
  <c r="O276" i="10"/>
  <c r="R275" i="10"/>
  <c r="Q275" i="10"/>
  <c r="O275" i="10"/>
  <c r="R274" i="10"/>
  <c r="Q274" i="10"/>
  <c r="O274" i="10"/>
  <c r="R273" i="10"/>
  <c r="Q273" i="10"/>
  <c r="O273" i="10"/>
  <c r="O272" i="10"/>
  <c r="P271" i="10"/>
  <c r="S273" i="10" s="1"/>
  <c r="N219" i="9"/>
  <c r="L219" i="9"/>
  <c r="K219" i="9"/>
  <c r="M219" i="9" s="1"/>
  <c r="P217" i="9"/>
  <c r="Q216" i="9"/>
  <c r="Q217" i="9" s="1"/>
  <c r="R210" i="9"/>
  <c r="Q210" i="9"/>
  <c r="O210" i="9"/>
  <c r="R209" i="9"/>
  <c r="Q209" i="9"/>
  <c r="O209" i="9"/>
  <c r="R208" i="9"/>
  <c r="Q208" i="9"/>
  <c r="O208" i="9"/>
  <c r="R207" i="9"/>
  <c r="Q207" i="9"/>
  <c r="O207" i="9"/>
  <c r="R206" i="9"/>
  <c r="Q206" i="9"/>
  <c r="O206" i="9"/>
  <c r="R205" i="9"/>
  <c r="Q205" i="9"/>
  <c r="O205" i="9"/>
  <c r="Q204" i="9"/>
  <c r="R204" i="9" s="1"/>
  <c r="O204" i="9"/>
  <c r="O203" i="9"/>
  <c r="P202" i="9"/>
  <c r="S204" i="9" s="1"/>
  <c r="M740" i="7"/>
  <c r="L740" i="7"/>
  <c r="N716" i="7"/>
  <c r="M716" i="7"/>
  <c r="L716" i="7"/>
  <c r="M692" i="7"/>
  <c r="N692" i="7" s="1"/>
  <c r="L692" i="7"/>
  <c r="M668" i="7"/>
  <c r="N668" i="7" s="1"/>
  <c r="L668" i="7"/>
  <c r="N644" i="7"/>
  <c r="M644" i="7"/>
  <c r="L644" i="7"/>
  <c r="N620" i="7"/>
  <c r="M620" i="7"/>
  <c r="L620" i="7"/>
  <c r="M596" i="7"/>
  <c r="N596" i="7" s="1"/>
  <c r="L596" i="7"/>
  <c r="K740" i="7"/>
  <c r="P738" i="7"/>
  <c r="Q737" i="7"/>
  <c r="Q738" i="7" s="1"/>
  <c r="R730" i="7"/>
  <c r="Q730" i="7"/>
  <c r="O730" i="7"/>
  <c r="R729" i="7"/>
  <c r="Q729" i="7"/>
  <c r="O729" i="7"/>
  <c r="R728" i="7"/>
  <c r="Q728" i="7"/>
  <c r="O728" i="7"/>
  <c r="R727" i="7"/>
  <c r="Q727" i="7"/>
  <c r="O727" i="7"/>
  <c r="R726" i="7"/>
  <c r="Q726" i="7"/>
  <c r="O726" i="7"/>
  <c r="R725" i="7"/>
  <c r="Q725" i="7"/>
  <c r="O725" i="7"/>
  <c r="R724" i="7"/>
  <c r="Q724" i="7"/>
  <c r="O724" i="7"/>
  <c r="O723" i="7"/>
  <c r="P722" i="7"/>
  <c r="Q723" i="7" s="1"/>
  <c r="R723" i="7" s="1"/>
  <c r="O952" i="6"/>
  <c r="N952" i="6"/>
  <c r="M952" i="6"/>
  <c r="L952" i="6"/>
  <c r="Q950" i="6"/>
  <c r="R949" i="6"/>
  <c r="R950" i="6" s="1"/>
  <c r="S945" i="6"/>
  <c r="R945" i="6"/>
  <c r="P945" i="6"/>
  <c r="S944" i="6"/>
  <c r="R944" i="6"/>
  <c r="P944" i="6"/>
  <c r="S943" i="6"/>
  <c r="R943" i="6"/>
  <c r="P943" i="6"/>
  <c r="S942" i="6"/>
  <c r="R942" i="6"/>
  <c r="P942" i="6"/>
  <c r="S941" i="6"/>
  <c r="R941" i="6"/>
  <c r="P941" i="6"/>
  <c r="S940" i="6"/>
  <c r="R940" i="6"/>
  <c r="P940" i="6"/>
  <c r="S939" i="6"/>
  <c r="R939" i="6"/>
  <c r="P939" i="6"/>
  <c r="S938" i="6"/>
  <c r="R938" i="6"/>
  <c r="P938" i="6"/>
  <c r="P937" i="6"/>
  <c r="Q936" i="6"/>
  <c r="T938" i="6" s="1"/>
  <c r="N923" i="4"/>
  <c r="L923" i="4"/>
  <c r="K923" i="4"/>
  <c r="M923" i="4" s="1"/>
  <c r="P921" i="4"/>
  <c r="Q920" i="4"/>
  <c r="Q921" i="4" s="1"/>
  <c r="R915" i="4"/>
  <c r="Q915" i="4"/>
  <c r="O915" i="4"/>
  <c r="R914" i="4"/>
  <c r="Q914" i="4"/>
  <c r="O914" i="4"/>
  <c r="R913" i="4"/>
  <c r="Q913" i="4"/>
  <c r="O913" i="4"/>
  <c r="R912" i="4"/>
  <c r="Q912" i="4"/>
  <c r="O912" i="4"/>
  <c r="R911" i="4"/>
  <c r="Q911" i="4"/>
  <c r="O911" i="4"/>
  <c r="R910" i="4"/>
  <c r="Q910" i="4"/>
  <c r="O910" i="4"/>
  <c r="R909" i="4"/>
  <c r="Q909" i="4"/>
  <c r="O909" i="4"/>
  <c r="O908" i="4"/>
  <c r="P907" i="4"/>
  <c r="S909" i="4" s="1"/>
  <c r="N503" i="3"/>
  <c r="L503" i="3"/>
  <c r="K503" i="3"/>
  <c r="M503" i="3" s="1"/>
  <c r="P501" i="3"/>
  <c r="Q500" i="3"/>
  <c r="Q501" i="3" s="1"/>
  <c r="R495" i="3"/>
  <c r="Q495" i="3"/>
  <c r="O495" i="3"/>
  <c r="R494" i="3"/>
  <c r="Q494" i="3"/>
  <c r="O494" i="3"/>
  <c r="R493" i="3"/>
  <c r="Q493" i="3"/>
  <c r="O493" i="3"/>
  <c r="R492" i="3"/>
  <c r="Q492" i="3"/>
  <c r="O492" i="3"/>
  <c r="R491" i="3"/>
  <c r="Q491" i="3"/>
  <c r="O491" i="3"/>
  <c r="R490" i="3"/>
  <c r="Q490" i="3"/>
  <c r="O490" i="3"/>
  <c r="R489" i="3"/>
  <c r="Q489" i="3"/>
  <c r="O489" i="3"/>
  <c r="O488" i="3"/>
  <c r="P487" i="3"/>
  <c r="S489" i="3" s="1"/>
  <c r="N481" i="3"/>
  <c r="L481" i="3"/>
  <c r="K481" i="3"/>
  <c r="M481" i="3" s="1"/>
  <c r="P479" i="3"/>
  <c r="Q478" i="3"/>
  <c r="Q479" i="3" s="1"/>
  <c r="R473" i="3"/>
  <c r="Q473" i="3"/>
  <c r="O473" i="3"/>
  <c r="R472" i="3"/>
  <c r="Q472" i="3"/>
  <c r="O472" i="3"/>
  <c r="R471" i="3"/>
  <c r="Q471" i="3"/>
  <c r="O471" i="3"/>
  <c r="R470" i="3"/>
  <c r="Q470" i="3"/>
  <c r="O470" i="3"/>
  <c r="R469" i="3"/>
  <c r="Q469" i="3"/>
  <c r="O469" i="3"/>
  <c r="R468" i="3"/>
  <c r="Q468" i="3"/>
  <c r="O468" i="3"/>
  <c r="Q467" i="3"/>
  <c r="R467" i="3" s="1"/>
  <c r="O467" i="3"/>
  <c r="O466" i="3"/>
  <c r="P465" i="3"/>
  <c r="S467" i="3" s="1"/>
  <c r="N1159" i="1"/>
  <c r="L1159" i="1"/>
  <c r="K1159" i="1"/>
  <c r="M1159" i="1" s="1"/>
  <c r="P1157" i="1"/>
  <c r="Q1156" i="1"/>
  <c r="Q1157" i="1" s="1"/>
  <c r="R1151" i="1"/>
  <c r="Q1151" i="1"/>
  <c r="O1151" i="1"/>
  <c r="R1150" i="1"/>
  <c r="Q1150" i="1"/>
  <c r="O1150" i="1"/>
  <c r="R1149" i="1"/>
  <c r="Q1149" i="1"/>
  <c r="O1149" i="1"/>
  <c r="R1148" i="1"/>
  <c r="Q1148" i="1"/>
  <c r="O1148" i="1"/>
  <c r="R1147" i="1"/>
  <c r="Q1147" i="1"/>
  <c r="O1147" i="1"/>
  <c r="R1146" i="1"/>
  <c r="Q1146" i="1"/>
  <c r="O1146" i="1"/>
  <c r="R1145" i="1"/>
  <c r="Q1145" i="1"/>
  <c r="O1145" i="1"/>
  <c r="O1144" i="1"/>
  <c r="P1143" i="1"/>
  <c r="S1145" i="1" s="1"/>
  <c r="Q780" i="1"/>
  <c r="Q870" i="1"/>
  <c r="R729" i="6"/>
  <c r="R641" i="6"/>
  <c r="L622" i="6"/>
  <c r="N265" i="10"/>
  <c r="L265" i="10"/>
  <c r="K265" i="10"/>
  <c r="M265" i="10" s="1"/>
  <c r="N242" i="10"/>
  <c r="L242" i="10"/>
  <c r="K242" i="10"/>
  <c r="M242" i="10" s="1"/>
  <c r="N219" i="10"/>
  <c r="L219" i="10"/>
  <c r="K219" i="10"/>
  <c r="M219" i="10" s="1"/>
  <c r="N196" i="10"/>
  <c r="L196" i="10"/>
  <c r="K196" i="10"/>
  <c r="M196" i="10" s="1"/>
  <c r="N173" i="10"/>
  <c r="L173" i="10"/>
  <c r="K173" i="10"/>
  <c r="M173" i="10" s="1"/>
  <c r="N150" i="10"/>
  <c r="L150" i="10"/>
  <c r="K150" i="10"/>
  <c r="M150" i="10" s="1"/>
  <c r="K127" i="10"/>
  <c r="K104" i="10"/>
  <c r="K81" i="10"/>
  <c r="K58" i="10"/>
  <c r="Q272" i="10" l="1"/>
  <c r="R272" i="10" s="1"/>
  <c r="Q203" i="9"/>
  <c r="R203" i="9" s="1"/>
  <c r="S724" i="7"/>
  <c r="N740" i="7"/>
  <c r="R937" i="6"/>
  <c r="S937" i="6" s="1"/>
  <c r="Q908" i="4"/>
  <c r="R908" i="4" s="1"/>
  <c r="Q488" i="3"/>
  <c r="R488" i="3" s="1"/>
  <c r="Q466" i="3"/>
  <c r="R466" i="3" s="1"/>
  <c r="Q1144" i="1"/>
  <c r="R1144" i="1" s="1"/>
  <c r="Q361" i="3"/>
  <c r="R361" i="3" s="1"/>
  <c r="O930" i="6"/>
  <c r="M930" i="6"/>
  <c r="L930" i="6"/>
  <c r="N930" i="6" s="1"/>
  <c r="Q928" i="6"/>
  <c r="R927" i="6"/>
  <c r="R928" i="6" s="1"/>
  <c r="S923" i="6"/>
  <c r="R923" i="6"/>
  <c r="P923" i="6"/>
  <c r="S922" i="6"/>
  <c r="R922" i="6"/>
  <c r="P922" i="6"/>
  <c r="S921" i="6"/>
  <c r="R921" i="6"/>
  <c r="P921" i="6"/>
  <c r="S920" i="6"/>
  <c r="R920" i="6"/>
  <c r="P920" i="6"/>
  <c r="S919" i="6"/>
  <c r="R919" i="6"/>
  <c r="P919" i="6"/>
  <c r="S918" i="6"/>
  <c r="R918" i="6"/>
  <c r="P918" i="6"/>
  <c r="S917" i="6"/>
  <c r="R917" i="6"/>
  <c r="P917" i="6"/>
  <c r="S916" i="6"/>
  <c r="R916" i="6"/>
  <c r="P916" i="6"/>
  <c r="P915" i="6"/>
  <c r="Q914" i="6"/>
  <c r="R915" i="6" s="1"/>
  <c r="S915" i="6" s="1"/>
  <c r="N901" i="4"/>
  <c r="L901" i="4"/>
  <c r="K901" i="4"/>
  <c r="M901" i="4" s="1"/>
  <c r="P899" i="4"/>
  <c r="Q898" i="4"/>
  <c r="Q899" i="4" s="1"/>
  <c r="R893" i="4"/>
  <c r="Q893" i="4"/>
  <c r="O893" i="4"/>
  <c r="R892" i="4"/>
  <c r="Q892" i="4"/>
  <c r="O892" i="4"/>
  <c r="R891" i="4"/>
  <c r="Q891" i="4"/>
  <c r="O891" i="4"/>
  <c r="R890" i="4"/>
  <c r="Q890" i="4"/>
  <c r="O890" i="4"/>
  <c r="R889" i="4"/>
  <c r="Q889" i="4"/>
  <c r="O889" i="4"/>
  <c r="R888" i="4"/>
  <c r="Q888" i="4"/>
  <c r="O888" i="4"/>
  <c r="R887" i="4"/>
  <c r="Q887" i="4"/>
  <c r="O887" i="4"/>
  <c r="O886" i="4"/>
  <c r="P885" i="4"/>
  <c r="Q886" i="4" s="1"/>
  <c r="R886" i="4" s="1"/>
  <c r="P263" i="10"/>
  <c r="Q262" i="10"/>
  <c r="Q263" i="10" s="1"/>
  <c r="R256" i="10"/>
  <c r="Q256" i="10"/>
  <c r="O256" i="10"/>
  <c r="R255" i="10"/>
  <c r="Q255" i="10"/>
  <c r="O255" i="10"/>
  <c r="R254" i="10"/>
  <c r="Q254" i="10"/>
  <c r="O254" i="10"/>
  <c r="R253" i="10"/>
  <c r="Q253" i="10"/>
  <c r="O253" i="10"/>
  <c r="R252" i="10"/>
  <c r="Q252" i="10"/>
  <c r="O252" i="10"/>
  <c r="R251" i="10"/>
  <c r="Q251" i="10"/>
  <c r="O251" i="10"/>
  <c r="R250" i="10"/>
  <c r="Q250" i="10"/>
  <c r="O250" i="10"/>
  <c r="Q249" i="10"/>
  <c r="R249" i="10" s="1"/>
  <c r="O249" i="10"/>
  <c r="P248" i="10"/>
  <c r="S250" i="10" s="1"/>
  <c r="K716" i="7"/>
  <c r="P714" i="7"/>
  <c r="Q713" i="7"/>
  <c r="Q714" i="7" s="1"/>
  <c r="R706" i="7"/>
  <c r="Q706" i="7"/>
  <c r="O706" i="7"/>
  <c r="R705" i="7"/>
  <c r="Q705" i="7"/>
  <c r="O705" i="7"/>
  <c r="R704" i="7"/>
  <c r="Q704" i="7"/>
  <c r="O704" i="7"/>
  <c r="R703" i="7"/>
  <c r="Q703" i="7"/>
  <c r="O703" i="7"/>
  <c r="R702" i="7"/>
  <c r="Q702" i="7"/>
  <c r="O702" i="7"/>
  <c r="R701" i="7"/>
  <c r="Q701" i="7"/>
  <c r="O701" i="7"/>
  <c r="R700" i="7"/>
  <c r="Q700" i="7"/>
  <c r="O700" i="7"/>
  <c r="O699" i="7"/>
  <c r="P698" i="7"/>
  <c r="Q699" i="7" s="1"/>
  <c r="R699" i="7" s="1"/>
  <c r="N1137" i="1"/>
  <c r="L1137" i="1"/>
  <c r="K1137" i="1"/>
  <c r="M1137" i="1" s="1"/>
  <c r="P1135" i="1"/>
  <c r="Q1134" i="1"/>
  <c r="Q1135" i="1" s="1"/>
  <c r="R1129" i="1"/>
  <c r="Q1129" i="1"/>
  <c r="O1129" i="1"/>
  <c r="R1128" i="1"/>
  <c r="Q1128" i="1"/>
  <c r="O1128" i="1"/>
  <c r="R1127" i="1"/>
  <c r="Q1127" i="1"/>
  <c r="O1127" i="1"/>
  <c r="R1126" i="1"/>
  <c r="Q1126" i="1"/>
  <c r="O1126" i="1"/>
  <c r="R1125" i="1"/>
  <c r="Q1125" i="1"/>
  <c r="O1125" i="1"/>
  <c r="R1124" i="1"/>
  <c r="Q1124" i="1"/>
  <c r="O1124" i="1"/>
  <c r="R1123" i="1"/>
  <c r="Q1123" i="1"/>
  <c r="O1123" i="1"/>
  <c r="O1122" i="1"/>
  <c r="P1121" i="1"/>
  <c r="S1123" i="1" s="1"/>
  <c r="S700" i="7" l="1"/>
  <c r="T916" i="6"/>
  <c r="S887" i="4"/>
  <c r="Q1122" i="1"/>
  <c r="R1122" i="1" s="1"/>
  <c r="L599" i="6"/>
  <c r="L524" i="7"/>
  <c r="P240" i="10" l="1"/>
  <c r="Q239" i="10"/>
  <c r="Q240" i="10" s="1"/>
  <c r="R233" i="10"/>
  <c r="Q233" i="10"/>
  <c r="O233" i="10"/>
  <c r="R232" i="10"/>
  <c r="Q232" i="10"/>
  <c r="O232" i="10"/>
  <c r="R231" i="10"/>
  <c r="Q231" i="10"/>
  <c r="O231" i="10"/>
  <c r="R230" i="10"/>
  <c r="Q230" i="10"/>
  <c r="O230" i="10"/>
  <c r="R229" i="10"/>
  <c r="Q229" i="10"/>
  <c r="O229" i="10"/>
  <c r="R228" i="10"/>
  <c r="Q228" i="10"/>
  <c r="O228" i="10"/>
  <c r="Q227" i="10"/>
  <c r="R227" i="10" s="1"/>
  <c r="O227" i="10"/>
  <c r="O226" i="10"/>
  <c r="P225" i="10"/>
  <c r="Q226" i="10" s="1"/>
  <c r="R226" i="10" s="1"/>
  <c r="N196" i="9"/>
  <c r="L196" i="9"/>
  <c r="K196" i="9"/>
  <c r="M196" i="9" s="1"/>
  <c r="P194" i="9"/>
  <c r="Q193" i="9"/>
  <c r="Q194" i="9" s="1"/>
  <c r="R187" i="9"/>
  <c r="Q187" i="9"/>
  <c r="O187" i="9"/>
  <c r="R186" i="9"/>
  <c r="Q186" i="9"/>
  <c r="O186" i="9"/>
  <c r="R185" i="9"/>
  <c r="Q185" i="9"/>
  <c r="O185" i="9"/>
  <c r="R184" i="9"/>
  <c r="Q184" i="9"/>
  <c r="O184" i="9"/>
  <c r="R183" i="9"/>
  <c r="Q183" i="9"/>
  <c r="O183" i="9"/>
  <c r="R182" i="9"/>
  <c r="Q182" i="9"/>
  <c r="O182" i="9"/>
  <c r="Q181" i="9"/>
  <c r="R181" i="9" s="1"/>
  <c r="O181" i="9"/>
  <c r="O180" i="9"/>
  <c r="P179" i="9"/>
  <c r="S181" i="9" s="1"/>
  <c r="K692" i="7"/>
  <c r="P690" i="7"/>
  <c r="Q689" i="7"/>
  <c r="Q690" i="7" s="1"/>
  <c r="R682" i="7"/>
  <c r="Q682" i="7"/>
  <c r="O682" i="7"/>
  <c r="R681" i="7"/>
  <c r="Q681" i="7"/>
  <c r="O681" i="7"/>
  <c r="R680" i="7"/>
  <c r="Q680" i="7"/>
  <c r="O680" i="7"/>
  <c r="R679" i="7"/>
  <c r="Q679" i="7"/>
  <c r="O679" i="7"/>
  <c r="R678" i="7"/>
  <c r="Q678" i="7"/>
  <c r="O678" i="7"/>
  <c r="R677" i="7"/>
  <c r="Q677" i="7"/>
  <c r="O677" i="7"/>
  <c r="Q676" i="7"/>
  <c r="R676" i="7" s="1"/>
  <c r="O676" i="7"/>
  <c r="O675" i="7"/>
  <c r="P674" i="7"/>
  <c r="S676" i="7" s="1"/>
  <c r="O908" i="6"/>
  <c r="M908" i="6"/>
  <c r="L908" i="6"/>
  <c r="N908" i="6" s="1"/>
  <c r="Q906" i="6"/>
  <c r="R905" i="6"/>
  <c r="R906" i="6" s="1"/>
  <c r="S901" i="6"/>
  <c r="R901" i="6"/>
  <c r="P901" i="6"/>
  <c r="S900" i="6"/>
  <c r="R900" i="6"/>
  <c r="P900" i="6"/>
  <c r="S899" i="6"/>
  <c r="R899" i="6"/>
  <c r="P899" i="6"/>
  <c r="S898" i="6"/>
  <c r="R898" i="6"/>
  <c r="P898" i="6"/>
  <c r="S897" i="6"/>
  <c r="R897" i="6"/>
  <c r="P897" i="6"/>
  <c r="S896" i="6"/>
  <c r="R896" i="6"/>
  <c r="P896" i="6"/>
  <c r="S895" i="6"/>
  <c r="R895" i="6"/>
  <c r="P895" i="6"/>
  <c r="R894" i="6"/>
  <c r="S894" i="6" s="1"/>
  <c r="P894" i="6"/>
  <c r="P893" i="6"/>
  <c r="Q892" i="6"/>
  <c r="T894" i="6" s="1"/>
  <c r="R893" i="6" l="1"/>
  <c r="S893" i="6" s="1"/>
  <c r="Q675" i="7"/>
  <c r="R675" i="7" s="1"/>
  <c r="S227" i="10"/>
  <c r="Q180" i="9"/>
  <c r="R180" i="9" s="1"/>
  <c r="N367" i="5"/>
  <c r="L367" i="5"/>
  <c r="K367" i="5"/>
  <c r="M367" i="5" s="1"/>
  <c r="P365" i="5"/>
  <c r="Q364" i="5"/>
  <c r="Q365" i="5" s="1"/>
  <c r="R359" i="5"/>
  <c r="Q359" i="5"/>
  <c r="O359" i="5"/>
  <c r="R358" i="5"/>
  <c r="Q358" i="5"/>
  <c r="O358" i="5"/>
  <c r="R357" i="5"/>
  <c r="Q357" i="5"/>
  <c r="O357" i="5"/>
  <c r="R356" i="5"/>
  <c r="Q356" i="5"/>
  <c r="O356" i="5"/>
  <c r="R355" i="5"/>
  <c r="Q355" i="5"/>
  <c r="O355" i="5"/>
  <c r="R354" i="5"/>
  <c r="Q354" i="5"/>
  <c r="O354" i="5"/>
  <c r="Q353" i="5"/>
  <c r="R353" i="5" s="1"/>
  <c r="O353" i="5"/>
  <c r="O352" i="5"/>
  <c r="P351" i="5"/>
  <c r="S353" i="5" s="1"/>
  <c r="N879" i="4"/>
  <c r="L879" i="4"/>
  <c r="K879" i="4"/>
  <c r="M879" i="4" s="1"/>
  <c r="P877" i="4"/>
  <c r="Q876" i="4"/>
  <c r="Q877" i="4" s="1"/>
  <c r="R871" i="4"/>
  <c r="Q871" i="4"/>
  <c r="O871" i="4"/>
  <c r="R870" i="4"/>
  <c r="Q870" i="4"/>
  <c r="O870" i="4"/>
  <c r="R869" i="4"/>
  <c r="Q869" i="4"/>
  <c r="O869" i="4"/>
  <c r="R868" i="4"/>
  <c r="Q868" i="4"/>
  <c r="O868" i="4"/>
  <c r="R867" i="4"/>
  <c r="Q867" i="4"/>
  <c r="O867" i="4"/>
  <c r="R866" i="4"/>
  <c r="Q866" i="4"/>
  <c r="O866" i="4"/>
  <c r="Q865" i="4"/>
  <c r="R865" i="4" s="1"/>
  <c r="O865" i="4"/>
  <c r="O864" i="4"/>
  <c r="P863" i="4"/>
  <c r="S865" i="4" s="1"/>
  <c r="N459" i="3"/>
  <c r="L459" i="3"/>
  <c r="K459" i="3"/>
  <c r="M459" i="3" s="1"/>
  <c r="P457" i="3"/>
  <c r="Q456" i="3"/>
  <c r="Q457" i="3" s="1"/>
  <c r="R451" i="3"/>
  <c r="Q451" i="3"/>
  <c r="O451" i="3"/>
  <c r="R450" i="3"/>
  <c r="Q450" i="3"/>
  <c r="O450" i="3"/>
  <c r="R449" i="3"/>
  <c r="Q449" i="3"/>
  <c r="O449" i="3"/>
  <c r="R448" i="3"/>
  <c r="Q448" i="3"/>
  <c r="O448" i="3"/>
  <c r="R447" i="3"/>
  <c r="Q447" i="3"/>
  <c r="O447" i="3"/>
  <c r="R446" i="3"/>
  <c r="Q446" i="3"/>
  <c r="O446" i="3"/>
  <c r="R445" i="3"/>
  <c r="Q445" i="3"/>
  <c r="O445" i="3"/>
  <c r="O444" i="3"/>
  <c r="P443" i="3"/>
  <c r="S445" i="3" s="1"/>
  <c r="N1115" i="1"/>
  <c r="L1115" i="1"/>
  <c r="K1115" i="1"/>
  <c r="M1115" i="1" s="1"/>
  <c r="P1113" i="1"/>
  <c r="Q1112" i="1"/>
  <c r="Q1113" i="1" s="1"/>
  <c r="R1107" i="1"/>
  <c r="Q1107" i="1"/>
  <c r="O1107" i="1"/>
  <c r="R1106" i="1"/>
  <c r="Q1106" i="1"/>
  <c r="O1106" i="1"/>
  <c r="R1105" i="1"/>
  <c r="Q1105" i="1"/>
  <c r="O1105" i="1"/>
  <c r="R1104" i="1"/>
  <c r="Q1104" i="1"/>
  <c r="O1104" i="1"/>
  <c r="R1103" i="1"/>
  <c r="Q1103" i="1"/>
  <c r="O1103" i="1"/>
  <c r="R1102" i="1"/>
  <c r="Q1102" i="1"/>
  <c r="O1102" i="1"/>
  <c r="Q1101" i="1"/>
  <c r="R1101" i="1" s="1"/>
  <c r="O1101" i="1"/>
  <c r="O1100" i="1"/>
  <c r="P1099" i="1"/>
  <c r="Q1100" i="1" s="1"/>
  <c r="R1100" i="1" s="1"/>
  <c r="Q864" i="4" l="1"/>
  <c r="R864" i="4" s="1"/>
  <c r="Q352" i="5"/>
  <c r="R352" i="5" s="1"/>
  <c r="Q444" i="3"/>
  <c r="R444" i="3" s="1"/>
  <c r="S1101" i="1"/>
  <c r="K127" i="3"/>
  <c r="Q124" i="3" s="1"/>
  <c r="P217" i="10" l="1"/>
  <c r="Q216" i="10"/>
  <c r="Q217" i="10" s="1"/>
  <c r="R210" i="10"/>
  <c r="Q210" i="10"/>
  <c r="O210" i="10"/>
  <c r="R209" i="10"/>
  <c r="Q209" i="10"/>
  <c r="O209" i="10"/>
  <c r="R208" i="10"/>
  <c r="Q208" i="10"/>
  <c r="O208" i="10"/>
  <c r="R207" i="10"/>
  <c r="Q207" i="10"/>
  <c r="O207" i="10"/>
  <c r="R206" i="10"/>
  <c r="Q206" i="10"/>
  <c r="O206" i="10"/>
  <c r="Q205" i="10"/>
  <c r="R205" i="10" s="1"/>
  <c r="O205" i="10"/>
  <c r="Q204" i="10"/>
  <c r="R204" i="10" s="1"/>
  <c r="O204" i="10"/>
  <c r="O203" i="10"/>
  <c r="P202" i="10"/>
  <c r="S204" i="10" s="1"/>
  <c r="K668" i="7"/>
  <c r="P666" i="7"/>
  <c r="Q665" i="7"/>
  <c r="Q666" i="7" s="1"/>
  <c r="R658" i="7"/>
  <c r="Q658" i="7"/>
  <c r="O658" i="7"/>
  <c r="R657" i="7"/>
  <c r="Q657" i="7"/>
  <c r="O657" i="7"/>
  <c r="R656" i="7"/>
  <c r="Q656" i="7"/>
  <c r="O656" i="7"/>
  <c r="R655" i="7"/>
  <c r="Q655" i="7"/>
  <c r="O655" i="7"/>
  <c r="R654" i="7"/>
  <c r="Q654" i="7"/>
  <c r="O654" i="7"/>
  <c r="Q653" i="7"/>
  <c r="R653" i="7" s="1"/>
  <c r="O653" i="7"/>
  <c r="Q652" i="7"/>
  <c r="R652" i="7" s="1"/>
  <c r="O652" i="7"/>
  <c r="O651" i="7"/>
  <c r="P650" i="7"/>
  <c r="S652" i="7" s="1"/>
  <c r="O886" i="6"/>
  <c r="M886" i="6"/>
  <c r="L886" i="6"/>
  <c r="N886" i="6" s="1"/>
  <c r="Q884" i="6"/>
  <c r="R883" i="6"/>
  <c r="R884" i="6" s="1"/>
  <c r="S879" i="6"/>
  <c r="R879" i="6"/>
  <c r="P879" i="6"/>
  <c r="S878" i="6"/>
  <c r="R878" i="6"/>
  <c r="P878" i="6"/>
  <c r="S877" i="6"/>
  <c r="R877" i="6"/>
  <c r="P877" i="6"/>
  <c r="S876" i="6"/>
  <c r="R876" i="6"/>
  <c r="P876" i="6"/>
  <c r="S875" i="6"/>
  <c r="R875" i="6"/>
  <c r="P875" i="6"/>
  <c r="S874" i="6"/>
  <c r="R874" i="6"/>
  <c r="P874" i="6"/>
  <c r="R873" i="6"/>
  <c r="S873" i="6" s="1"/>
  <c r="P873" i="6"/>
  <c r="R872" i="6"/>
  <c r="S872" i="6" s="1"/>
  <c r="P872" i="6"/>
  <c r="P871" i="6"/>
  <c r="Q870" i="6"/>
  <c r="T872" i="6" s="1"/>
  <c r="Q651" i="7" l="1"/>
  <c r="R651" i="7" s="1"/>
  <c r="Q203" i="10"/>
  <c r="R203" i="10" s="1"/>
  <c r="R871" i="6"/>
  <c r="S871" i="6" s="1"/>
  <c r="N345" i="5"/>
  <c r="L345" i="5"/>
  <c r="K345" i="5"/>
  <c r="M345" i="5" s="1"/>
  <c r="P343" i="5"/>
  <c r="Q342" i="5"/>
  <c r="Q343" i="5" s="1"/>
  <c r="R337" i="5"/>
  <c r="Q337" i="5"/>
  <c r="O337" i="5"/>
  <c r="R336" i="5"/>
  <c r="Q336" i="5"/>
  <c r="O336" i="5"/>
  <c r="R335" i="5"/>
  <c r="Q335" i="5"/>
  <c r="O335" i="5"/>
  <c r="R334" i="5"/>
  <c r="Q334" i="5"/>
  <c r="O334" i="5"/>
  <c r="R333" i="5"/>
  <c r="Q333" i="5"/>
  <c r="O333" i="5"/>
  <c r="Q332" i="5"/>
  <c r="R332" i="5" s="1"/>
  <c r="O332" i="5"/>
  <c r="Q331" i="5"/>
  <c r="R331" i="5" s="1"/>
  <c r="O331" i="5"/>
  <c r="O330" i="5"/>
  <c r="P329" i="5"/>
  <c r="Q330" i="5" s="1"/>
  <c r="R330" i="5" s="1"/>
  <c r="N857" i="4"/>
  <c r="L857" i="4"/>
  <c r="K857" i="4"/>
  <c r="M857" i="4" s="1"/>
  <c r="P855" i="4"/>
  <c r="Q854" i="4"/>
  <c r="Q855" i="4" s="1"/>
  <c r="R849" i="4"/>
  <c r="Q849" i="4"/>
  <c r="O849" i="4"/>
  <c r="R848" i="4"/>
  <c r="Q848" i="4"/>
  <c r="O848" i="4"/>
  <c r="R847" i="4"/>
  <c r="Q847" i="4"/>
  <c r="O847" i="4"/>
  <c r="R846" i="4"/>
  <c r="Q846" i="4"/>
  <c r="O846" i="4"/>
  <c r="R845" i="4"/>
  <c r="Q845" i="4"/>
  <c r="O845" i="4"/>
  <c r="Q844" i="4"/>
  <c r="R844" i="4" s="1"/>
  <c r="O844" i="4"/>
  <c r="Q843" i="4"/>
  <c r="R843" i="4" s="1"/>
  <c r="O843" i="4"/>
  <c r="O842" i="4"/>
  <c r="P841" i="4"/>
  <c r="S843" i="4" s="1"/>
  <c r="N437" i="3"/>
  <c r="L437" i="3"/>
  <c r="K437" i="3"/>
  <c r="M437" i="3" s="1"/>
  <c r="P435" i="3"/>
  <c r="Q434" i="3"/>
  <c r="Q435" i="3" s="1"/>
  <c r="R429" i="3"/>
  <c r="Q429" i="3"/>
  <c r="O429" i="3"/>
  <c r="R428" i="3"/>
  <c r="Q428" i="3"/>
  <c r="O428" i="3"/>
  <c r="R427" i="3"/>
  <c r="Q427" i="3"/>
  <c r="O427" i="3"/>
  <c r="R426" i="3"/>
  <c r="Q426" i="3"/>
  <c r="O426" i="3"/>
  <c r="R425" i="3"/>
  <c r="Q425" i="3"/>
  <c r="O425" i="3"/>
  <c r="Q424" i="3"/>
  <c r="R424" i="3" s="1"/>
  <c r="O424" i="3"/>
  <c r="Q423" i="3"/>
  <c r="R423" i="3" s="1"/>
  <c r="O423" i="3"/>
  <c r="O422" i="3"/>
  <c r="P421" i="3"/>
  <c r="Q422" i="3" s="1"/>
  <c r="R422" i="3" s="1"/>
  <c r="N1093" i="1"/>
  <c r="L1093" i="1"/>
  <c r="K1093" i="1"/>
  <c r="M1093" i="1" s="1"/>
  <c r="P1091" i="1"/>
  <c r="Q1090" i="1"/>
  <c r="Q1091" i="1" s="1"/>
  <c r="R1085" i="1"/>
  <c r="Q1085" i="1"/>
  <c r="O1085" i="1"/>
  <c r="R1084" i="1"/>
  <c r="Q1084" i="1"/>
  <c r="O1084" i="1"/>
  <c r="R1083" i="1"/>
  <c r="Q1083" i="1"/>
  <c r="O1083" i="1"/>
  <c r="R1082" i="1"/>
  <c r="Q1082" i="1"/>
  <c r="O1082" i="1"/>
  <c r="R1081" i="1"/>
  <c r="Q1081" i="1"/>
  <c r="O1081" i="1"/>
  <c r="Q1080" i="1"/>
  <c r="R1080" i="1" s="1"/>
  <c r="O1080" i="1"/>
  <c r="Q1079" i="1"/>
  <c r="R1079" i="1" s="1"/>
  <c r="O1079" i="1"/>
  <c r="O1078" i="1"/>
  <c r="P1077" i="1"/>
  <c r="Q1078" i="1" s="1"/>
  <c r="R1078" i="1" s="1"/>
  <c r="Q842" i="4" l="1"/>
  <c r="R842" i="4" s="1"/>
  <c r="S331" i="5"/>
  <c r="S423" i="3"/>
  <c r="S1079" i="1"/>
  <c r="L507" i="6"/>
  <c r="R505" i="6" s="1"/>
  <c r="P194" i="10" l="1"/>
  <c r="Q193" i="10"/>
  <c r="Q194" i="10" s="1"/>
  <c r="R187" i="10"/>
  <c r="Q187" i="10"/>
  <c r="O187" i="10"/>
  <c r="R186" i="10"/>
  <c r="Q186" i="10"/>
  <c r="O186" i="10"/>
  <c r="R185" i="10"/>
  <c r="Q185" i="10"/>
  <c r="O185" i="10"/>
  <c r="R184" i="10"/>
  <c r="Q184" i="10"/>
  <c r="O184" i="10"/>
  <c r="Q183" i="10"/>
  <c r="R183" i="10" s="1"/>
  <c r="O183" i="10"/>
  <c r="Q182" i="10"/>
  <c r="R182" i="10" s="1"/>
  <c r="O182" i="10"/>
  <c r="S181" i="10"/>
  <c r="Q181" i="10"/>
  <c r="R181" i="10" s="1"/>
  <c r="O181" i="10"/>
  <c r="Q180" i="10"/>
  <c r="R180" i="10" s="1"/>
  <c r="O180" i="10"/>
  <c r="P179" i="10"/>
  <c r="N173" i="9"/>
  <c r="L173" i="9"/>
  <c r="K173" i="9"/>
  <c r="M173" i="9" s="1"/>
  <c r="P171" i="9"/>
  <c r="Q170" i="9"/>
  <c r="Q171" i="9" s="1"/>
  <c r="R164" i="9"/>
  <c r="Q164" i="9"/>
  <c r="O164" i="9"/>
  <c r="R163" i="9"/>
  <c r="Q163" i="9"/>
  <c r="O163" i="9"/>
  <c r="R162" i="9"/>
  <c r="Q162" i="9"/>
  <c r="O162" i="9"/>
  <c r="R161" i="9"/>
  <c r="Q161" i="9"/>
  <c r="O161" i="9"/>
  <c r="Q160" i="9"/>
  <c r="R160" i="9" s="1"/>
  <c r="O160" i="9"/>
  <c r="Q159" i="9"/>
  <c r="R159" i="9" s="1"/>
  <c r="O159" i="9"/>
  <c r="S158" i="9"/>
  <c r="Q158" i="9"/>
  <c r="R158" i="9" s="1"/>
  <c r="O158" i="9"/>
  <c r="O157" i="9"/>
  <c r="P156" i="9"/>
  <c r="Q157" i="9" s="1"/>
  <c r="R157" i="9" s="1"/>
  <c r="K644" i="7"/>
  <c r="P642" i="7"/>
  <c r="Q641" i="7"/>
  <c r="Q642" i="7" s="1"/>
  <c r="R634" i="7"/>
  <c r="Q634" i="7"/>
  <c r="O634" i="7"/>
  <c r="R633" i="7"/>
  <c r="Q633" i="7"/>
  <c r="O633" i="7"/>
  <c r="R632" i="7"/>
  <c r="Q632" i="7"/>
  <c r="O632" i="7"/>
  <c r="R631" i="7"/>
  <c r="Q631" i="7"/>
  <c r="O631" i="7"/>
  <c r="Q630" i="7"/>
  <c r="R630" i="7" s="1"/>
  <c r="O630" i="7"/>
  <c r="Q629" i="7"/>
  <c r="R629" i="7" s="1"/>
  <c r="O629" i="7"/>
  <c r="Q628" i="7"/>
  <c r="R628" i="7" s="1"/>
  <c r="O628" i="7"/>
  <c r="O627" i="7"/>
  <c r="P626" i="7"/>
  <c r="Q627" i="7" s="1"/>
  <c r="R627" i="7" s="1"/>
  <c r="O864" i="6"/>
  <c r="M864" i="6"/>
  <c r="L864" i="6"/>
  <c r="N864" i="6" s="1"/>
  <c r="Q862" i="6"/>
  <c r="R861" i="6"/>
  <c r="R862" i="6" s="1"/>
  <c r="S857" i="6"/>
  <c r="R857" i="6"/>
  <c r="P857" i="6"/>
  <c r="S856" i="6"/>
  <c r="R856" i="6"/>
  <c r="P856" i="6"/>
  <c r="S855" i="6"/>
  <c r="R855" i="6"/>
  <c r="P855" i="6"/>
  <c r="S854" i="6"/>
  <c r="R854" i="6"/>
  <c r="P854" i="6"/>
  <c r="S853" i="6"/>
  <c r="R853" i="6"/>
  <c r="P853" i="6"/>
  <c r="R852" i="6"/>
  <c r="S852" i="6" s="1"/>
  <c r="P852" i="6"/>
  <c r="R851" i="6"/>
  <c r="S851" i="6" s="1"/>
  <c r="P851" i="6"/>
  <c r="R850" i="6"/>
  <c r="S850" i="6" s="1"/>
  <c r="P850" i="6"/>
  <c r="P849" i="6"/>
  <c r="Q848" i="6"/>
  <c r="T850" i="6" s="1"/>
  <c r="N323" i="5"/>
  <c r="L323" i="5"/>
  <c r="K323" i="5"/>
  <c r="M323" i="5" s="1"/>
  <c r="P321" i="5"/>
  <c r="Q320" i="5"/>
  <c r="Q321" i="5" s="1"/>
  <c r="R315" i="5"/>
  <c r="Q315" i="5"/>
  <c r="O315" i="5"/>
  <c r="R314" i="5"/>
  <c r="Q314" i="5"/>
  <c r="O314" i="5"/>
  <c r="R313" i="5"/>
  <c r="Q313" i="5"/>
  <c r="O313" i="5"/>
  <c r="R312" i="5"/>
  <c r="Q312" i="5"/>
  <c r="O312" i="5"/>
  <c r="Q311" i="5"/>
  <c r="R311" i="5" s="1"/>
  <c r="O311" i="5"/>
  <c r="Q310" i="5"/>
  <c r="R310" i="5" s="1"/>
  <c r="O310" i="5"/>
  <c r="Q309" i="5"/>
  <c r="R309" i="5" s="1"/>
  <c r="O309" i="5"/>
  <c r="O308" i="5"/>
  <c r="P307" i="5"/>
  <c r="S309" i="5" s="1"/>
  <c r="N835" i="4"/>
  <c r="L835" i="4"/>
  <c r="K835" i="4"/>
  <c r="M835" i="4" s="1"/>
  <c r="P833" i="4"/>
  <c r="Q832" i="4"/>
  <c r="Q833" i="4" s="1"/>
  <c r="R827" i="4"/>
  <c r="Q827" i="4"/>
  <c r="O827" i="4"/>
  <c r="R826" i="4"/>
  <c r="Q826" i="4"/>
  <c r="O826" i="4"/>
  <c r="R825" i="4"/>
  <c r="Q825" i="4"/>
  <c r="O825" i="4"/>
  <c r="R824" i="4"/>
  <c r="Q824" i="4"/>
  <c r="O824" i="4"/>
  <c r="Q823" i="4"/>
  <c r="R823" i="4" s="1"/>
  <c r="O823" i="4"/>
  <c r="Q822" i="4"/>
  <c r="R822" i="4" s="1"/>
  <c r="O822" i="4"/>
  <c r="Q821" i="4"/>
  <c r="R821" i="4" s="1"/>
  <c r="O821" i="4"/>
  <c r="O820" i="4"/>
  <c r="P819" i="4"/>
  <c r="S821" i="4" s="1"/>
  <c r="N415" i="3"/>
  <c r="L415" i="3"/>
  <c r="K415" i="3"/>
  <c r="M415" i="3" s="1"/>
  <c r="P413" i="3"/>
  <c r="Q412" i="3"/>
  <c r="Q413" i="3" s="1"/>
  <c r="R407" i="3"/>
  <c r="Q407" i="3"/>
  <c r="O407" i="3"/>
  <c r="R406" i="3"/>
  <c r="Q406" i="3"/>
  <c r="O406" i="3"/>
  <c r="R405" i="3"/>
  <c r="Q405" i="3"/>
  <c r="O405" i="3"/>
  <c r="R404" i="3"/>
  <c r="Q404" i="3"/>
  <c r="O404" i="3"/>
  <c r="Q403" i="3"/>
  <c r="R403" i="3" s="1"/>
  <c r="O403" i="3"/>
  <c r="Q402" i="3"/>
  <c r="R402" i="3" s="1"/>
  <c r="O402" i="3"/>
  <c r="Q401" i="3"/>
  <c r="R401" i="3" s="1"/>
  <c r="O401" i="3"/>
  <c r="O400" i="3"/>
  <c r="P399" i="3"/>
  <c r="S401" i="3" s="1"/>
  <c r="N1071" i="1"/>
  <c r="L1071" i="1"/>
  <c r="K1071" i="1"/>
  <c r="M1071" i="1" s="1"/>
  <c r="P1069" i="1"/>
  <c r="Q1068" i="1"/>
  <c r="Q1069" i="1" s="1"/>
  <c r="R1063" i="1"/>
  <c r="Q1063" i="1"/>
  <c r="O1063" i="1"/>
  <c r="R1062" i="1"/>
  <c r="Q1062" i="1"/>
  <c r="O1062" i="1"/>
  <c r="R1061" i="1"/>
  <c r="Q1061" i="1"/>
  <c r="O1061" i="1"/>
  <c r="R1060" i="1"/>
  <c r="Q1060" i="1"/>
  <c r="O1060" i="1"/>
  <c r="Q1059" i="1"/>
  <c r="R1059" i="1" s="1"/>
  <c r="O1059" i="1"/>
  <c r="Q1058" i="1"/>
  <c r="R1058" i="1" s="1"/>
  <c r="O1058" i="1"/>
  <c r="Q1057" i="1"/>
  <c r="R1057" i="1" s="1"/>
  <c r="O1057" i="1"/>
  <c r="O1056" i="1"/>
  <c r="P1055" i="1"/>
  <c r="S1057" i="1" s="1"/>
  <c r="R849" i="6" l="1"/>
  <c r="S849" i="6" s="1"/>
  <c r="Q400" i="3"/>
  <c r="R400" i="3" s="1"/>
  <c r="S628" i="7"/>
  <c r="Q1056" i="1"/>
  <c r="R1056" i="1" s="1"/>
  <c r="Q308" i="5"/>
  <c r="R308" i="5" s="1"/>
  <c r="Q820" i="4"/>
  <c r="R820" i="4" s="1"/>
  <c r="P171" i="10"/>
  <c r="Q170" i="10"/>
  <c r="Q171" i="10" s="1"/>
  <c r="R164" i="10"/>
  <c r="Q164" i="10"/>
  <c r="O164" i="10"/>
  <c r="R163" i="10"/>
  <c r="Q163" i="10"/>
  <c r="O163" i="10"/>
  <c r="R162" i="10"/>
  <c r="Q162" i="10"/>
  <c r="O162" i="10"/>
  <c r="Q161" i="10"/>
  <c r="R161" i="10" s="1"/>
  <c r="O161" i="10"/>
  <c r="Q160" i="10"/>
  <c r="R160" i="10" s="1"/>
  <c r="O160" i="10"/>
  <c r="Q159" i="10"/>
  <c r="R159" i="10" s="1"/>
  <c r="O159" i="10"/>
  <c r="Q158" i="10"/>
  <c r="R158" i="10" s="1"/>
  <c r="O158" i="10"/>
  <c r="O157" i="10"/>
  <c r="P156" i="10"/>
  <c r="S158" i="10" s="1"/>
  <c r="Q157" i="10" l="1"/>
  <c r="R157" i="10" s="1"/>
  <c r="K620" i="7"/>
  <c r="P618" i="7"/>
  <c r="Q617" i="7"/>
  <c r="Q618" i="7" s="1"/>
  <c r="R610" i="7"/>
  <c r="Q610" i="7"/>
  <c r="O610" i="7"/>
  <c r="R609" i="7"/>
  <c r="Q609" i="7"/>
  <c r="O609" i="7"/>
  <c r="R608" i="7"/>
  <c r="Q608" i="7"/>
  <c r="O608" i="7"/>
  <c r="Q607" i="7"/>
  <c r="R607" i="7" s="1"/>
  <c r="O607" i="7"/>
  <c r="Q606" i="7"/>
  <c r="R606" i="7" s="1"/>
  <c r="O606" i="7"/>
  <c r="Q605" i="7"/>
  <c r="R605" i="7" s="1"/>
  <c r="O605" i="7"/>
  <c r="Q604" i="7"/>
  <c r="R604" i="7" s="1"/>
  <c r="O604" i="7"/>
  <c r="O603" i="7"/>
  <c r="P602" i="7"/>
  <c r="S604" i="7" s="1"/>
  <c r="O842" i="6"/>
  <c r="M842" i="6"/>
  <c r="L842" i="6"/>
  <c r="N842" i="6" s="1"/>
  <c r="Q840" i="6"/>
  <c r="R839" i="6"/>
  <c r="R840" i="6" s="1"/>
  <c r="S835" i="6"/>
  <c r="R835" i="6"/>
  <c r="P835" i="6"/>
  <c r="S834" i="6"/>
  <c r="R834" i="6"/>
  <c r="P834" i="6"/>
  <c r="S833" i="6"/>
  <c r="R833" i="6"/>
  <c r="P833" i="6"/>
  <c r="S832" i="6"/>
  <c r="R832" i="6"/>
  <c r="P832" i="6"/>
  <c r="R831" i="6"/>
  <c r="S831" i="6" s="1"/>
  <c r="P831" i="6"/>
  <c r="R830" i="6"/>
  <c r="S830" i="6" s="1"/>
  <c r="P830" i="6"/>
  <c r="R829" i="6"/>
  <c r="S829" i="6" s="1"/>
  <c r="P829" i="6"/>
  <c r="R828" i="6"/>
  <c r="S828" i="6" s="1"/>
  <c r="P828" i="6"/>
  <c r="P827" i="6"/>
  <c r="Q826" i="6"/>
  <c r="T828" i="6" s="1"/>
  <c r="R827" i="6" l="1"/>
  <c r="S827" i="6" s="1"/>
  <c r="Q603" i="7"/>
  <c r="R603" i="7" s="1"/>
  <c r="N301" i="5"/>
  <c r="L301" i="5"/>
  <c r="K301" i="5"/>
  <c r="M301" i="5" s="1"/>
  <c r="P299" i="5"/>
  <c r="Q298" i="5"/>
  <c r="Q299" i="5" s="1"/>
  <c r="R293" i="5"/>
  <c r="Q293" i="5"/>
  <c r="O293" i="5"/>
  <c r="R292" i="5"/>
  <c r="Q292" i="5"/>
  <c r="O292" i="5"/>
  <c r="R291" i="5"/>
  <c r="Q291" i="5"/>
  <c r="O291" i="5"/>
  <c r="Q290" i="5"/>
  <c r="R290" i="5" s="1"/>
  <c r="O290" i="5"/>
  <c r="Q289" i="5"/>
  <c r="R289" i="5" s="1"/>
  <c r="O289" i="5"/>
  <c r="Q288" i="5"/>
  <c r="R288" i="5" s="1"/>
  <c r="O288" i="5"/>
  <c r="Q287" i="5"/>
  <c r="R287" i="5" s="1"/>
  <c r="O287" i="5"/>
  <c r="O286" i="5"/>
  <c r="P285" i="5"/>
  <c r="S287" i="5" s="1"/>
  <c r="N813" i="4"/>
  <c r="L813" i="4"/>
  <c r="K813" i="4"/>
  <c r="M813" i="4" s="1"/>
  <c r="P811" i="4"/>
  <c r="Q810" i="4"/>
  <c r="Q811" i="4" s="1"/>
  <c r="R805" i="4"/>
  <c r="Q805" i="4"/>
  <c r="O805" i="4"/>
  <c r="R804" i="4"/>
  <c r="Q804" i="4"/>
  <c r="O804" i="4"/>
  <c r="R803" i="4"/>
  <c r="Q803" i="4"/>
  <c r="O803" i="4"/>
  <c r="Q802" i="4"/>
  <c r="R802" i="4" s="1"/>
  <c r="O802" i="4"/>
  <c r="Q801" i="4"/>
  <c r="R801" i="4" s="1"/>
  <c r="O801" i="4"/>
  <c r="Q800" i="4"/>
  <c r="R800" i="4" s="1"/>
  <c r="O800" i="4"/>
  <c r="Q799" i="4"/>
  <c r="R799" i="4" s="1"/>
  <c r="O799" i="4"/>
  <c r="O798" i="4"/>
  <c r="P797" i="4"/>
  <c r="S799" i="4" s="1"/>
  <c r="N393" i="3"/>
  <c r="L393" i="3"/>
  <c r="K393" i="3"/>
  <c r="M393" i="3" s="1"/>
  <c r="P391" i="3"/>
  <c r="Q390" i="3"/>
  <c r="Q391" i="3" s="1"/>
  <c r="R385" i="3"/>
  <c r="Q385" i="3"/>
  <c r="O385" i="3"/>
  <c r="R384" i="3"/>
  <c r="Q384" i="3"/>
  <c r="O384" i="3"/>
  <c r="R383" i="3"/>
  <c r="Q383" i="3"/>
  <c r="O383" i="3"/>
  <c r="R382" i="3"/>
  <c r="Q382" i="3"/>
  <c r="O382" i="3"/>
  <c r="Q381" i="3"/>
  <c r="R381" i="3" s="1"/>
  <c r="O381" i="3"/>
  <c r="Q380" i="3"/>
  <c r="R380" i="3" s="1"/>
  <c r="O380" i="3"/>
  <c r="Q379" i="3"/>
  <c r="R379" i="3" s="1"/>
  <c r="O379" i="3"/>
  <c r="O378" i="3"/>
  <c r="P377" i="3"/>
  <c r="S379" i="3" s="1"/>
  <c r="N1049" i="1"/>
  <c r="L1049" i="1"/>
  <c r="K1049" i="1"/>
  <c r="M1049" i="1" s="1"/>
  <c r="P1047" i="1"/>
  <c r="Q1046" i="1"/>
  <c r="Q1047" i="1" s="1"/>
  <c r="R1041" i="1"/>
  <c r="Q1041" i="1"/>
  <c r="O1041" i="1"/>
  <c r="R1040" i="1"/>
  <c r="Q1040" i="1"/>
  <c r="O1040" i="1"/>
  <c r="R1039" i="1"/>
  <c r="Q1039" i="1"/>
  <c r="O1039" i="1"/>
  <c r="Q1038" i="1"/>
  <c r="R1038" i="1" s="1"/>
  <c r="O1038" i="1"/>
  <c r="Q1037" i="1"/>
  <c r="R1037" i="1" s="1"/>
  <c r="O1037" i="1"/>
  <c r="Q1036" i="1"/>
  <c r="R1036" i="1" s="1"/>
  <c r="O1036" i="1"/>
  <c r="Q1035" i="1"/>
  <c r="R1035" i="1" s="1"/>
  <c r="O1035" i="1"/>
  <c r="O1034" i="1"/>
  <c r="P1033" i="1"/>
  <c r="S1035" i="1" s="1"/>
  <c r="Q378" i="3" l="1"/>
  <c r="R378" i="3" s="1"/>
  <c r="Q1034" i="1"/>
  <c r="R1034" i="1" s="1"/>
  <c r="Q286" i="5"/>
  <c r="R286" i="5" s="1"/>
  <c r="Q798" i="4"/>
  <c r="R798" i="4" s="1"/>
  <c r="M622" i="6"/>
  <c r="M599" i="6"/>
  <c r="Y607" i="6" s="1"/>
  <c r="N622" i="6" l="1"/>
  <c r="R619" i="6"/>
  <c r="L572" i="7" l="1"/>
  <c r="L548" i="7"/>
  <c r="L500" i="7"/>
  <c r="L476" i="7"/>
  <c r="L452" i="7"/>
  <c r="L428" i="7"/>
  <c r="M644" i="6"/>
  <c r="G22" i="13"/>
  <c r="F22" i="13"/>
  <c r="E20" i="12"/>
  <c r="D20" i="12"/>
  <c r="E28" i="11"/>
  <c r="D28" i="11"/>
  <c r="E20" i="11"/>
  <c r="D20" i="11"/>
  <c r="P148" i="10"/>
  <c r="Q147" i="10"/>
  <c r="Q148" i="10" s="1"/>
  <c r="R141" i="10"/>
  <c r="Q141" i="10"/>
  <c r="O141" i="10"/>
  <c r="R140" i="10"/>
  <c r="Q140" i="10"/>
  <c r="O140" i="10"/>
  <c r="R139" i="10"/>
  <c r="Q139" i="10"/>
  <c r="O139" i="10"/>
  <c r="Q138" i="10"/>
  <c r="R138" i="10" s="1"/>
  <c r="O138" i="10"/>
  <c r="Q137" i="10"/>
  <c r="R137" i="10" s="1"/>
  <c r="O137" i="10"/>
  <c r="Q136" i="10"/>
  <c r="R136" i="10" s="1"/>
  <c r="O136" i="10"/>
  <c r="Q135" i="10"/>
  <c r="R135" i="10" s="1"/>
  <c r="O135" i="10"/>
  <c r="O134" i="10"/>
  <c r="P133" i="10"/>
  <c r="S135" i="10" s="1"/>
  <c r="N127" i="10"/>
  <c r="L127" i="10"/>
  <c r="M127" i="10"/>
  <c r="P125" i="10"/>
  <c r="Q124" i="10"/>
  <c r="Q125" i="10" s="1"/>
  <c r="R118" i="10"/>
  <c r="Q118" i="10"/>
  <c r="O118" i="10"/>
  <c r="Q117" i="10"/>
  <c r="R117" i="10" s="1"/>
  <c r="O117" i="10"/>
  <c r="Q116" i="10"/>
  <c r="R116" i="10" s="1"/>
  <c r="O116" i="10"/>
  <c r="Q115" i="10"/>
  <c r="R115" i="10" s="1"/>
  <c r="O115" i="10"/>
  <c r="Q114" i="10"/>
  <c r="R114" i="10" s="1"/>
  <c r="O114" i="10"/>
  <c r="Q113" i="10"/>
  <c r="R113" i="10" s="1"/>
  <c r="O113" i="10"/>
  <c r="Q112" i="10"/>
  <c r="R112" i="10" s="1"/>
  <c r="O112" i="10"/>
  <c r="O111" i="10"/>
  <c r="P110" i="10"/>
  <c r="S112" i="10" s="1"/>
  <c r="L104" i="10"/>
  <c r="N104" i="10" s="1"/>
  <c r="M104" i="10"/>
  <c r="P102" i="10"/>
  <c r="Q101" i="10"/>
  <c r="Q102" i="10" s="1"/>
  <c r="Q95" i="10"/>
  <c r="R95" i="10" s="1"/>
  <c r="O95" i="10"/>
  <c r="Q94" i="10"/>
  <c r="R94" i="10" s="1"/>
  <c r="O94" i="10"/>
  <c r="Q93" i="10"/>
  <c r="R93" i="10" s="1"/>
  <c r="O93" i="10"/>
  <c r="Q92" i="10"/>
  <c r="R92" i="10" s="1"/>
  <c r="O92" i="10"/>
  <c r="Q91" i="10"/>
  <c r="R91" i="10" s="1"/>
  <c r="O91" i="10"/>
  <c r="Q90" i="10"/>
  <c r="R90" i="10" s="1"/>
  <c r="O90" i="10"/>
  <c r="Q89" i="10"/>
  <c r="R89" i="10" s="1"/>
  <c r="O89" i="10"/>
  <c r="O88" i="10"/>
  <c r="P87" i="10"/>
  <c r="S89" i="10" s="1"/>
  <c r="L81" i="10"/>
  <c r="M81" i="10"/>
  <c r="P79" i="10"/>
  <c r="Q78" i="10"/>
  <c r="Q79" i="10" s="1"/>
  <c r="Q72" i="10"/>
  <c r="R72" i="10" s="1"/>
  <c r="O72" i="10"/>
  <c r="Q71" i="10"/>
  <c r="R71" i="10" s="1"/>
  <c r="O71" i="10"/>
  <c r="Q70" i="10"/>
  <c r="R70" i="10" s="1"/>
  <c r="O70" i="10"/>
  <c r="Q69" i="10"/>
  <c r="R69" i="10" s="1"/>
  <c r="O69" i="10"/>
  <c r="Q68" i="10"/>
  <c r="R68" i="10" s="1"/>
  <c r="O68" i="10"/>
  <c r="Q67" i="10"/>
  <c r="R67" i="10" s="1"/>
  <c r="O67" i="10"/>
  <c r="Q66" i="10"/>
  <c r="R66" i="10" s="1"/>
  <c r="O66" i="10"/>
  <c r="O65" i="10"/>
  <c r="P64" i="10"/>
  <c r="Q65" i="10" s="1"/>
  <c r="R65" i="10" s="1"/>
  <c r="L58" i="10"/>
  <c r="M58" i="10"/>
  <c r="N58" i="10" s="1"/>
  <c r="P56" i="10"/>
  <c r="Q55" i="10"/>
  <c r="Q56" i="10" s="1"/>
  <c r="Q49" i="10"/>
  <c r="R49" i="10" s="1"/>
  <c r="O49" i="10"/>
  <c r="Q48" i="10"/>
  <c r="R48" i="10" s="1"/>
  <c r="O48" i="10"/>
  <c r="Q47" i="10"/>
  <c r="R47" i="10" s="1"/>
  <c r="O47" i="10"/>
  <c r="Q46" i="10"/>
  <c r="R46" i="10" s="1"/>
  <c r="O46" i="10"/>
  <c r="Q45" i="10"/>
  <c r="R45" i="10" s="1"/>
  <c r="O45" i="10"/>
  <c r="Q44" i="10"/>
  <c r="R44" i="10" s="1"/>
  <c r="O44" i="10"/>
  <c r="Q43" i="10"/>
  <c r="R43" i="10" s="1"/>
  <c r="O43" i="10"/>
  <c r="O42" i="10"/>
  <c r="P41" i="10"/>
  <c r="S43" i="10" s="1"/>
  <c r="L35" i="10"/>
  <c r="K35" i="10"/>
  <c r="M35" i="10" s="1"/>
  <c r="P33" i="10"/>
  <c r="Q32" i="10"/>
  <c r="Q33" i="10" s="1"/>
  <c r="Q26" i="10"/>
  <c r="R26" i="10" s="1"/>
  <c r="O26" i="10"/>
  <c r="R25" i="10"/>
  <c r="Q25" i="10"/>
  <c r="O25" i="10"/>
  <c r="Q24" i="10"/>
  <c r="R24" i="10" s="1"/>
  <c r="O24" i="10"/>
  <c r="Q23" i="10"/>
  <c r="R23" i="10" s="1"/>
  <c r="O23" i="10"/>
  <c r="Q22" i="10"/>
  <c r="R22" i="10" s="1"/>
  <c r="O22" i="10"/>
  <c r="Q21" i="10"/>
  <c r="R21" i="10" s="1"/>
  <c r="O21" i="10"/>
  <c r="Q20" i="10"/>
  <c r="R20" i="10" s="1"/>
  <c r="O20" i="10"/>
  <c r="O19" i="10"/>
  <c r="P18" i="10"/>
  <c r="S20" i="10" s="1"/>
  <c r="N150" i="9"/>
  <c r="L150" i="9"/>
  <c r="K150" i="9"/>
  <c r="M150" i="9" s="1"/>
  <c r="P148" i="9"/>
  <c r="Q147" i="9"/>
  <c r="Q148" i="9" s="1"/>
  <c r="R141" i="9"/>
  <c r="Q141" i="9"/>
  <c r="O141" i="9"/>
  <c r="R140" i="9"/>
  <c r="Q140" i="9"/>
  <c r="O140" i="9"/>
  <c r="Q139" i="9"/>
  <c r="R139" i="9" s="1"/>
  <c r="O139" i="9"/>
  <c r="Q138" i="9"/>
  <c r="R138" i="9" s="1"/>
  <c r="O138" i="9"/>
  <c r="Q137" i="9"/>
  <c r="R137" i="9" s="1"/>
  <c r="O137" i="9"/>
  <c r="Q136" i="9"/>
  <c r="R136" i="9" s="1"/>
  <c r="O136" i="9"/>
  <c r="Q135" i="9"/>
  <c r="R135" i="9" s="1"/>
  <c r="O135" i="9"/>
  <c r="O134" i="9"/>
  <c r="P133" i="9"/>
  <c r="S135" i="9" s="1"/>
  <c r="N127" i="9"/>
  <c r="L127" i="9"/>
  <c r="K127" i="9"/>
  <c r="M127" i="9" s="1"/>
  <c r="P125" i="9"/>
  <c r="Q124" i="9"/>
  <c r="Q125" i="9" s="1"/>
  <c r="R118" i="9"/>
  <c r="Q118" i="9"/>
  <c r="O118" i="9"/>
  <c r="Q117" i="9"/>
  <c r="R117" i="9" s="1"/>
  <c r="O117" i="9"/>
  <c r="Q116" i="9"/>
  <c r="R116" i="9" s="1"/>
  <c r="O116" i="9"/>
  <c r="Q115" i="9"/>
  <c r="R115" i="9" s="1"/>
  <c r="O115" i="9"/>
  <c r="Q114" i="9"/>
  <c r="R114" i="9" s="1"/>
  <c r="O114" i="9"/>
  <c r="Q113" i="9"/>
  <c r="R113" i="9" s="1"/>
  <c r="O113" i="9"/>
  <c r="Q112" i="9"/>
  <c r="R112" i="9" s="1"/>
  <c r="O112" i="9"/>
  <c r="O111" i="9"/>
  <c r="P110" i="9"/>
  <c r="N104" i="9"/>
  <c r="L104" i="9"/>
  <c r="K104" i="9"/>
  <c r="M104" i="9" s="1"/>
  <c r="P102" i="9"/>
  <c r="Q101" i="9"/>
  <c r="Q102" i="9" s="1"/>
  <c r="Q95" i="9"/>
  <c r="R95" i="9" s="1"/>
  <c r="O95" i="9"/>
  <c r="Q94" i="9"/>
  <c r="R94" i="9" s="1"/>
  <c r="O94" i="9"/>
  <c r="Q93" i="9"/>
  <c r="R93" i="9" s="1"/>
  <c r="O93" i="9"/>
  <c r="Q92" i="9"/>
  <c r="R92" i="9" s="1"/>
  <c r="O92" i="9"/>
  <c r="Q91" i="9"/>
  <c r="R91" i="9" s="1"/>
  <c r="O91" i="9"/>
  <c r="Q90" i="9"/>
  <c r="R90" i="9" s="1"/>
  <c r="O90" i="9"/>
  <c r="Q89" i="9"/>
  <c r="R89" i="9" s="1"/>
  <c r="O89" i="9"/>
  <c r="O88" i="9"/>
  <c r="P87" i="9"/>
  <c r="S89" i="9" s="1"/>
  <c r="L81" i="9"/>
  <c r="K81" i="9"/>
  <c r="M81" i="9" s="1"/>
  <c r="N81" i="9" s="1"/>
  <c r="P79" i="9"/>
  <c r="Q78" i="9"/>
  <c r="Q79" i="9" s="1"/>
  <c r="Q72" i="9"/>
  <c r="R72" i="9" s="1"/>
  <c r="O72" i="9"/>
  <c r="Q71" i="9"/>
  <c r="R71" i="9" s="1"/>
  <c r="O71" i="9"/>
  <c r="Q70" i="9"/>
  <c r="R70" i="9" s="1"/>
  <c r="O70" i="9"/>
  <c r="Q69" i="9"/>
  <c r="R69" i="9" s="1"/>
  <c r="O69" i="9"/>
  <c r="Q68" i="9"/>
  <c r="R68" i="9" s="1"/>
  <c r="O68" i="9"/>
  <c r="Q67" i="9"/>
  <c r="R67" i="9" s="1"/>
  <c r="O67" i="9"/>
  <c r="S66" i="9"/>
  <c r="Q66" i="9"/>
  <c r="R66" i="9" s="1"/>
  <c r="O66" i="9"/>
  <c r="Q65" i="9"/>
  <c r="R65" i="9" s="1"/>
  <c r="O65" i="9"/>
  <c r="L58" i="9"/>
  <c r="K58" i="9"/>
  <c r="M58" i="9" s="1"/>
  <c r="N58" i="9" s="1"/>
  <c r="P56" i="9"/>
  <c r="Q55" i="9"/>
  <c r="Q56" i="9" s="1"/>
  <c r="Q49" i="9"/>
  <c r="R49" i="9" s="1"/>
  <c r="O49" i="9"/>
  <c r="Q48" i="9"/>
  <c r="R48" i="9" s="1"/>
  <c r="O48" i="9"/>
  <c r="Q47" i="9"/>
  <c r="R47" i="9" s="1"/>
  <c r="O47" i="9"/>
  <c r="Q46" i="9"/>
  <c r="R46" i="9" s="1"/>
  <c r="O46" i="9"/>
  <c r="Q45" i="9"/>
  <c r="R45" i="9" s="1"/>
  <c r="O45" i="9"/>
  <c r="Q44" i="9"/>
  <c r="R44" i="9" s="1"/>
  <c r="O44" i="9"/>
  <c r="Q43" i="9"/>
  <c r="R43" i="9" s="1"/>
  <c r="O43" i="9"/>
  <c r="O42" i="9"/>
  <c r="P41" i="9"/>
  <c r="S43" i="9" s="1"/>
  <c r="N35" i="9"/>
  <c r="L35" i="9"/>
  <c r="K35" i="9"/>
  <c r="M35" i="9" s="1"/>
  <c r="P33" i="9"/>
  <c r="Q32" i="9"/>
  <c r="Q33" i="9" s="1"/>
  <c r="Q26" i="9"/>
  <c r="R26" i="9" s="1"/>
  <c r="O26" i="9"/>
  <c r="Q25" i="9"/>
  <c r="R25" i="9" s="1"/>
  <c r="O25" i="9"/>
  <c r="Q24" i="9"/>
  <c r="R24" i="9" s="1"/>
  <c r="O24" i="9"/>
  <c r="Q23" i="9"/>
  <c r="R23" i="9" s="1"/>
  <c r="O23" i="9"/>
  <c r="Q22" i="9"/>
  <c r="R22" i="9" s="1"/>
  <c r="O22" i="9"/>
  <c r="Q21" i="9"/>
  <c r="R21" i="9" s="1"/>
  <c r="O21" i="9"/>
  <c r="Q20" i="9"/>
  <c r="R20" i="9" s="1"/>
  <c r="O20" i="9"/>
  <c r="O19" i="9"/>
  <c r="P18" i="9"/>
  <c r="L242" i="8"/>
  <c r="K242" i="8"/>
  <c r="M242" i="8" s="1"/>
  <c r="P240" i="8"/>
  <c r="Q239" i="8"/>
  <c r="Q240" i="8" s="1"/>
  <c r="Q233" i="8"/>
  <c r="R233" i="8" s="1"/>
  <c r="O233" i="8"/>
  <c r="Q232" i="8"/>
  <c r="R232" i="8" s="1"/>
  <c r="O232" i="8"/>
  <c r="Q231" i="8"/>
  <c r="R231" i="8" s="1"/>
  <c r="O231" i="8"/>
  <c r="Q230" i="8"/>
  <c r="R230" i="8" s="1"/>
  <c r="O230" i="8"/>
  <c r="Q229" i="8"/>
  <c r="R229" i="8" s="1"/>
  <c r="O229" i="8"/>
  <c r="Q228" i="8"/>
  <c r="R228" i="8" s="1"/>
  <c r="O228" i="8"/>
  <c r="Q227" i="8"/>
  <c r="R227" i="8" s="1"/>
  <c r="O227" i="8"/>
  <c r="O226" i="8"/>
  <c r="P225" i="8"/>
  <c r="Q226" i="8" s="1"/>
  <c r="R226" i="8" s="1"/>
  <c r="L219" i="8"/>
  <c r="K219" i="8"/>
  <c r="M219" i="8" s="1"/>
  <c r="N219" i="8" s="1"/>
  <c r="P217" i="8"/>
  <c r="Q216" i="8"/>
  <c r="Q217" i="8" s="1"/>
  <c r="Q210" i="8"/>
  <c r="R210" i="8" s="1"/>
  <c r="O210" i="8"/>
  <c r="R209" i="8"/>
  <c r="Q209" i="8"/>
  <c r="O209" i="8"/>
  <c r="Q208" i="8"/>
  <c r="R208" i="8" s="1"/>
  <c r="O208" i="8"/>
  <c r="Q207" i="8"/>
  <c r="R207" i="8" s="1"/>
  <c r="O207" i="8"/>
  <c r="Q206" i="8"/>
  <c r="R206" i="8" s="1"/>
  <c r="O206" i="8"/>
  <c r="Q205" i="8"/>
  <c r="R205" i="8" s="1"/>
  <c r="O205" i="8"/>
  <c r="Q204" i="8"/>
  <c r="R204" i="8" s="1"/>
  <c r="O204" i="8"/>
  <c r="O203" i="8"/>
  <c r="P202" i="8"/>
  <c r="L196" i="8"/>
  <c r="K196" i="8"/>
  <c r="M196" i="8" s="1"/>
  <c r="N196" i="8" s="1"/>
  <c r="P194" i="8"/>
  <c r="Q193" i="8"/>
  <c r="Q194" i="8" s="1"/>
  <c r="Q187" i="8"/>
  <c r="R187" i="8" s="1"/>
  <c r="O187" i="8"/>
  <c r="Q186" i="8"/>
  <c r="R186" i="8" s="1"/>
  <c r="O186" i="8"/>
  <c r="Q185" i="8"/>
  <c r="R185" i="8" s="1"/>
  <c r="O185" i="8"/>
  <c r="Q184" i="8"/>
  <c r="R184" i="8" s="1"/>
  <c r="O184" i="8"/>
  <c r="Q183" i="8"/>
  <c r="R183" i="8" s="1"/>
  <c r="O183" i="8"/>
  <c r="R182" i="8"/>
  <c r="Q182" i="8"/>
  <c r="O182" i="8"/>
  <c r="Q181" i="8"/>
  <c r="R181" i="8" s="1"/>
  <c r="O181" i="8"/>
  <c r="O180" i="8"/>
  <c r="P179" i="8"/>
  <c r="Q180" i="8" s="1"/>
  <c r="R180" i="8" s="1"/>
  <c r="L173" i="8"/>
  <c r="K173" i="8"/>
  <c r="M173" i="8" s="1"/>
  <c r="P171" i="8"/>
  <c r="Q170" i="8"/>
  <c r="Q171" i="8" s="1"/>
  <c r="Q164" i="8"/>
  <c r="R164" i="8" s="1"/>
  <c r="O164" i="8"/>
  <c r="Q163" i="8"/>
  <c r="R163" i="8" s="1"/>
  <c r="O163" i="8"/>
  <c r="Q162" i="8"/>
  <c r="R162" i="8" s="1"/>
  <c r="O162" i="8"/>
  <c r="Q161" i="8"/>
  <c r="R161" i="8" s="1"/>
  <c r="O161" i="8"/>
  <c r="Q160" i="8"/>
  <c r="R160" i="8" s="1"/>
  <c r="O160" i="8"/>
  <c r="Q159" i="8"/>
  <c r="R159" i="8" s="1"/>
  <c r="O159" i="8"/>
  <c r="Q158" i="8"/>
  <c r="R158" i="8" s="1"/>
  <c r="O158" i="8"/>
  <c r="O157" i="8"/>
  <c r="P156" i="8"/>
  <c r="S158" i="8" s="1"/>
  <c r="L150" i="8"/>
  <c r="K150" i="8"/>
  <c r="M150" i="8" s="1"/>
  <c r="N150" i="8" s="1"/>
  <c r="P148" i="8"/>
  <c r="Q147" i="8"/>
  <c r="Q148" i="8" s="1"/>
  <c r="Q141" i="8"/>
  <c r="R141" i="8" s="1"/>
  <c r="O141" i="8"/>
  <c r="Q140" i="8"/>
  <c r="R140" i="8" s="1"/>
  <c r="O140" i="8"/>
  <c r="Q139" i="8"/>
  <c r="R139" i="8" s="1"/>
  <c r="O139" i="8"/>
  <c r="Q138" i="8"/>
  <c r="R138" i="8" s="1"/>
  <c r="O138" i="8"/>
  <c r="Q137" i="8"/>
  <c r="R137" i="8" s="1"/>
  <c r="O137" i="8"/>
  <c r="Q136" i="8"/>
  <c r="R136" i="8" s="1"/>
  <c r="O136" i="8"/>
  <c r="Q135" i="8"/>
  <c r="R135" i="8" s="1"/>
  <c r="O135" i="8"/>
  <c r="O134" i="8"/>
  <c r="P133" i="8"/>
  <c r="Q134" i="8" s="1"/>
  <c r="R134" i="8" s="1"/>
  <c r="L127" i="8"/>
  <c r="K127" i="8"/>
  <c r="M127" i="8" s="1"/>
  <c r="N127" i="8" s="1"/>
  <c r="P125" i="8"/>
  <c r="Q124" i="8"/>
  <c r="Q125" i="8" s="1"/>
  <c r="Q118" i="8"/>
  <c r="R118" i="8" s="1"/>
  <c r="O118" i="8"/>
  <c r="Q117" i="8"/>
  <c r="R117" i="8" s="1"/>
  <c r="O117" i="8"/>
  <c r="Q116" i="8"/>
  <c r="R116" i="8" s="1"/>
  <c r="O116" i="8"/>
  <c r="Q115" i="8"/>
  <c r="R115" i="8" s="1"/>
  <c r="O115" i="8"/>
  <c r="Q114" i="8"/>
  <c r="R114" i="8" s="1"/>
  <c r="O114" i="8"/>
  <c r="Q113" i="8"/>
  <c r="R113" i="8" s="1"/>
  <c r="O113" i="8"/>
  <c r="Q112" i="8"/>
  <c r="R112" i="8" s="1"/>
  <c r="O112" i="8"/>
  <c r="O111" i="8"/>
  <c r="P110" i="8"/>
  <c r="L104" i="8"/>
  <c r="K104" i="8"/>
  <c r="M104" i="8" s="1"/>
  <c r="P102" i="8"/>
  <c r="Q101" i="8"/>
  <c r="Q102" i="8" s="1"/>
  <c r="Q95" i="8"/>
  <c r="R95" i="8" s="1"/>
  <c r="O95" i="8"/>
  <c r="Q94" i="8"/>
  <c r="R94" i="8" s="1"/>
  <c r="O94" i="8"/>
  <c r="Q93" i="8"/>
  <c r="R93" i="8" s="1"/>
  <c r="O93" i="8"/>
  <c r="R92" i="8"/>
  <c r="Q92" i="8"/>
  <c r="O92" i="8"/>
  <c r="Q91" i="8"/>
  <c r="R91" i="8" s="1"/>
  <c r="O91" i="8"/>
  <c r="Q90" i="8"/>
  <c r="R90" i="8" s="1"/>
  <c r="O90" i="8"/>
  <c r="Q89" i="8"/>
  <c r="R89" i="8" s="1"/>
  <c r="O89" i="8"/>
  <c r="O88" i="8"/>
  <c r="P87" i="8"/>
  <c r="S89" i="8" s="1"/>
  <c r="L81" i="8"/>
  <c r="K81" i="8"/>
  <c r="M81" i="8" s="1"/>
  <c r="N81" i="8" s="1"/>
  <c r="P79" i="8"/>
  <c r="Q78" i="8"/>
  <c r="Q79" i="8" s="1"/>
  <c r="Q72" i="8"/>
  <c r="R72" i="8" s="1"/>
  <c r="O72" i="8"/>
  <c r="Q71" i="8"/>
  <c r="R71" i="8" s="1"/>
  <c r="O71" i="8"/>
  <c r="Q70" i="8"/>
  <c r="R70" i="8" s="1"/>
  <c r="O70" i="8"/>
  <c r="Q69" i="8"/>
  <c r="R69" i="8" s="1"/>
  <c r="O69" i="8"/>
  <c r="Q68" i="8"/>
  <c r="R68" i="8" s="1"/>
  <c r="O68" i="8"/>
  <c r="Q67" i="8"/>
  <c r="R67" i="8" s="1"/>
  <c r="O67" i="8"/>
  <c r="Q66" i="8"/>
  <c r="R66" i="8" s="1"/>
  <c r="O66" i="8"/>
  <c r="O65" i="8"/>
  <c r="P64" i="8"/>
  <c r="L58" i="8"/>
  <c r="K58" i="8"/>
  <c r="M58" i="8" s="1"/>
  <c r="P56" i="8"/>
  <c r="Q55" i="8"/>
  <c r="Q56" i="8" s="1"/>
  <c r="Q49" i="8"/>
  <c r="R49" i="8" s="1"/>
  <c r="O49" i="8"/>
  <c r="Q48" i="8"/>
  <c r="R48" i="8" s="1"/>
  <c r="O48" i="8"/>
  <c r="Q47" i="8"/>
  <c r="R47" i="8" s="1"/>
  <c r="O47" i="8"/>
  <c r="Q46" i="8"/>
  <c r="R46" i="8" s="1"/>
  <c r="O46" i="8"/>
  <c r="Q45" i="8"/>
  <c r="R45" i="8" s="1"/>
  <c r="O45" i="8"/>
  <c r="Q44" i="8"/>
  <c r="R44" i="8" s="1"/>
  <c r="O44" i="8"/>
  <c r="Q43" i="8"/>
  <c r="R43" i="8" s="1"/>
  <c r="O43" i="8"/>
  <c r="O42" i="8"/>
  <c r="P41" i="8"/>
  <c r="S43" i="8" s="1"/>
  <c r="L35" i="8"/>
  <c r="K35" i="8"/>
  <c r="M35" i="8" s="1"/>
  <c r="P33" i="8"/>
  <c r="Q32" i="8"/>
  <c r="Q33" i="8" s="1"/>
  <c r="Q26" i="8"/>
  <c r="R26" i="8" s="1"/>
  <c r="O26" i="8"/>
  <c r="Q25" i="8"/>
  <c r="R25" i="8" s="1"/>
  <c r="O25" i="8"/>
  <c r="Q24" i="8"/>
  <c r="R24" i="8" s="1"/>
  <c r="O24" i="8"/>
  <c r="Q23" i="8"/>
  <c r="R23" i="8" s="1"/>
  <c r="O23" i="8"/>
  <c r="Q22" i="8"/>
  <c r="R22" i="8" s="1"/>
  <c r="O22" i="8"/>
  <c r="R21" i="8"/>
  <c r="Q21" i="8"/>
  <c r="O21" i="8"/>
  <c r="Q20" i="8"/>
  <c r="R20" i="8" s="1"/>
  <c r="O20" i="8"/>
  <c r="O19" i="8"/>
  <c r="P18" i="8"/>
  <c r="K596" i="7"/>
  <c r="P594" i="7"/>
  <c r="Q593" i="7"/>
  <c r="Q594" i="7" s="1"/>
  <c r="R586" i="7"/>
  <c r="Q586" i="7"/>
  <c r="O586" i="7"/>
  <c r="R585" i="7"/>
  <c r="Q585" i="7"/>
  <c r="O585" i="7"/>
  <c r="Q584" i="7"/>
  <c r="R584" i="7" s="1"/>
  <c r="O584" i="7"/>
  <c r="Q583" i="7"/>
  <c r="R583" i="7" s="1"/>
  <c r="O583" i="7"/>
  <c r="Q582" i="7"/>
  <c r="R582" i="7" s="1"/>
  <c r="O582" i="7"/>
  <c r="Q581" i="7"/>
  <c r="R581" i="7" s="1"/>
  <c r="O581" i="7"/>
  <c r="Q580" i="7"/>
  <c r="R580" i="7" s="1"/>
  <c r="O580" i="7"/>
  <c r="O579" i="7"/>
  <c r="P578" i="7"/>
  <c r="K572" i="7"/>
  <c r="M572" i="7" s="1"/>
  <c r="N572" i="7" s="1"/>
  <c r="P570" i="7"/>
  <c r="Q569" i="7"/>
  <c r="Q570" i="7" s="1"/>
  <c r="R562" i="7"/>
  <c r="Q562" i="7"/>
  <c r="O562" i="7"/>
  <c r="Q561" i="7"/>
  <c r="R561" i="7" s="1"/>
  <c r="O561" i="7"/>
  <c r="Q560" i="7"/>
  <c r="R560" i="7" s="1"/>
  <c r="O560" i="7"/>
  <c r="Q559" i="7"/>
  <c r="R559" i="7" s="1"/>
  <c r="O559" i="7"/>
  <c r="Q558" i="7"/>
  <c r="R558" i="7" s="1"/>
  <c r="O558" i="7"/>
  <c r="Q557" i="7"/>
  <c r="R557" i="7" s="1"/>
  <c r="O557" i="7"/>
  <c r="Q556" i="7"/>
  <c r="R556" i="7" s="1"/>
  <c r="O556" i="7"/>
  <c r="O555" i="7"/>
  <c r="P554" i="7"/>
  <c r="S556" i="7" s="1"/>
  <c r="K548" i="7"/>
  <c r="M548" i="7" s="1"/>
  <c r="N548" i="7" s="1"/>
  <c r="P546" i="7"/>
  <c r="Q545" i="7"/>
  <c r="Q546" i="7" s="1"/>
  <c r="Q538" i="7"/>
  <c r="R538" i="7" s="1"/>
  <c r="O538" i="7"/>
  <c r="Q537" i="7"/>
  <c r="R537" i="7" s="1"/>
  <c r="O537" i="7"/>
  <c r="Q536" i="7"/>
  <c r="R536" i="7" s="1"/>
  <c r="O536" i="7"/>
  <c r="Q535" i="7"/>
  <c r="R535" i="7" s="1"/>
  <c r="O535" i="7"/>
  <c r="Q534" i="7"/>
  <c r="R534" i="7" s="1"/>
  <c r="O534" i="7"/>
  <c r="Q533" i="7"/>
  <c r="R533" i="7" s="1"/>
  <c r="O533" i="7"/>
  <c r="Q532" i="7"/>
  <c r="R532" i="7" s="1"/>
  <c r="O532" i="7"/>
  <c r="O531" i="7"/>
  <c r="P530" i="7"/>
  <c r="S532" i="7" s="1"/>
  <c r="K524" i="7"/>
  <c r="M524" i="7" s="1"/>
  <c r="N524" i="7" s="1"/>
  <c r="P522" i="7"/>
  <c r="Q521" i="7"/>
  <c r="Q522" i="7" s="1"/>
  <c r="Q514" i="7"/>
  <c r="R514" i="7" s="1"/>
  <c r="O514" i="7"/>
  <c r="Q513" i="7"/>
  <c r="R513" i="7" s="1"/>
  <c r="O513" i="7"/>
  <c r="Q512" i="7"/>
  <c r="R512" i="7" s="1"/>
  <c r="O512" i="7"/>
  <c r="Q511" i="7"/>
  <c r="R511" i="7" s="1"/>
  <c r="O511" i="7"/>
  <c r="Q510" i="7"/>
  <c r="R510" i="7" s="1"/>
  <c r="O510" i="7"/>
  <c r="Q509" i="7"/>
  <c r="R509" i="7" s="1"/>
  <c r="O509" i="7"/>
  <c r="Q508" i="7"/>
  <c r="R508" i="7" s="1"/>
  <c r="O508" i="7"/>
  <c r="O507" i="7"/>
  <c r="P506" i="7"/>
  <c r="K500" i="7"/>
  <c r="M500" i="7" s="1"/>
  <c r="N500" i="7" s="1"/>
  <c r="P498" i="7"/>
  <c r="Q497" i="7"/>
  <c r="Q498" i="7" s="1"/>
  <c r="Q490" i="7"/>
  <c r="R490" i="7" s="1"/>
  <c r="O490" i="7"/>
  <c r="Q489" i="7"/>
  <c r="R489" i="7" s="1"/>
  <c r="O489" i="7"/>
  <c r="Q488" i="7"/>
  <c r="R488" i="7" s="1"/>
  <c r="O488" i="7"/>
  <c r="Q487" i="7"/>
  <c r="R487" i="7" s="1"/>
  <c r="O487" i="7"/>
  <c r="Q486" i="7"/>
  <c r="R486" i="7" s="1"/>
  <c r="O486" i="7"/>
  <c r="Q485" i="7"/>
  <c r="R485" i="7" s="1"/>
  <c r="O485" i="7"/>
  <c r="Q484" i="7"/>
  <c r="R484" i="7" s="1"/>
  <c r="O484" i="7"/>
  <c r="O483" i="7"/>
  <c r="P482" i="7"/>
  <c r="K476" i="7"/>
  <c r="M476" i="7" s="1"/>
  <c r="P474" i="7"/>
  <c r="Q473" i="7"/>
  <c r="Q474" i="7" s="1"/>
  <c r="Q466" i="7"/>
  <c r="R466" i="7" s="1"/>
  <c r="O466" i="7"/>
  <c r="Q465" i="7"/>
  <c r="R465" i="7" s="1"/>
  <c r="O465" i="7"/>
  <c r="Q464" i="7"/>
  <c r="R464" i="7" s="1"/>
  <c r="O464" i="7"/>
  <c r="Q463" i="7"/>
  <c r="R463" i="7" s="1"/>
  <c r="O463" i="7"/>
  <c r="Q462" i="7"/>
  <c r="R462" i="7" s="1"/>
  <c r="O462" i="7"/>
  <c r="Q461" i="7"/>
  <c r="R461" i="7" s="1"/>
  <c r="O461" i="7"/>
  <c r="Q460" i="7"/>
  <c r="R460" i="7" s="1"/>
  <c r="O460" i="7"/>
  <c r="O459" i="7"/>
  <c r="P458" i="7"/>
  <c r="K452" i="7"/>
  <c r="M452" i="7" s="1"/>
  <c r="P450" i="7"/>
  <c r="Q449" i="7"/>
  <c r="Q450" i="7" s="1"/>
  <c r="Q442" i="7"/>
  <c r="R442" i="7" s="1"/>
  <c r="O442" i="7"/>
  <c r="Q441" i="7"/>
  <c r="R441" i="7" s="1"/>
  <c r="O441" i="7"/>
  <c r="Q440" i="7"/>
  <c r="R440" i="7" s="1"/>
  <c r="O440" i="7"/>
  <c r="Q439" i="7"/>
  <c r="R439" i="7" s="1"/>
  <c r="O439" i="7"/>
  <c r="Q438" i="7"/>
  <c r="R438" i="7" s="1"/>
  <c r="O438" i="7"/>
  <c r="Q437" i="7"/>
  <c r="R437" i="7" s="1"/>
  <c r="O437" i="7"/>
  <c r="Q436" i="7"/>
  <c r="R436" i="7" s="1"/>
  <c r="O436" i="7"/>
  <c r="O435" i="7"/>
  <c r="P434" i="7"/>
  <c r="K428" i="7"/>
  <c r="M428" i="7" s="1"/>
  <c r="P426" i="7"/>
  <c r="Q425" i="7"/>
  <c r="Q426" i="7" s="1"/>
  <c r="Q418" i="7"/>
  <c r="R418" i="7" s="1"/>
  <c r="O418" i="7"/>
  <c r="Q417" i="7"/>
  <c r="R417" i="7" s="1"/>
  <c r="O417" i="7"/>
  <c r="Q416" i="7"/>
  <c r="R416" i="7" s="1"/>
  <c r="O416" i="7"/>
  <c r="Q415" i="7"/>
  <c r="R415" i="7" s="1"/>
  <c r="O415" i="7"/>
  <c r="Q414" i="7"/>
  <c r="R414" i="7" s="1"/>
  <c r="O414" i="7"/>
  <c r="Q413" i="7"/>
  <c r="R413" i="7" s="1"/>
  <c r="O413" i="7"/>
  <c r="Q412" i="7"/>
  <c r="R412" i="7" s="1"/>
  <c r="O412" i="7"/>
  <c r="O411" i="7"/>
  <c r="P410" i="7"/>
  <c r="L404" i="7"/>
  <c r="K404" i="7"/>
  <c r="M404" i="7" s="1"/>
  <c r="P402" i="7"/>
  <c r="Q401" i="7"/>
  <c r="Q402" i="7" s="1"/>
  <c r="Q394" i="7"/>
  <c r="R394" i="7" s="1"/>
  <c r="O394" i="7"/>
  <c r="Q393" i="7"/>
  <c r="R393" i="7" s="1"/>
  <c r="O393" i="7"/>
  <c r="Q392" i="7"/>
  <c r="R392" i="7" s="1"/>
  <c r="O392" i="7"/>
  <c r="Q391" i="7"/>
  <c r="R391" i="7" s="1"/>
  <c r="O391" i="7"/>
  <c r="Q390" i="7"/>
  <c r="R390" i="7" s="1"/>
  <c r="O390" i="7"/>
  <c r="Q389" i="7"/>
  <c r="R389" i="7" s="1"/>
  <c r="O389" i="7"/>
  <c r="Q388" i="7"/>
  <c r="R388" i="7" s="1"/>
  <c r="O388" i="7"/>
  <c r="O387" i="7"/>
  <c r="P386" i="7"/>
  <c r="S388" i="7" s="1"/>
  <c r="L380" i="7"/>
  <c r="K380" i="7"/>
  <c r="M380" i="7" s="1"/>
  <c r="N380" i="7" s="1"/>
  <c r="P378" i="7"/>
  <c r="Q377" i="7"/>
  <c r="Q378" i="7" s="1"/>
  <c r="Q371" i="7"/>
  <c r="R371" i="7" s="1"/>
  <c r="O371" i="7"/>
  <c r="Q370" i="7"/>
  <c r="R370" i="7" s="1"/>
  <c r="O370" i="7"/>
  <c r="Q369" i="7"/>
  <c r="R369" i="7" s="1"/>
  <c r="O369" i="7"/>
  <c r="Q368" i="7"/>
  <c r="R368" i="7" s="1"/>
  <c r="O368" i="7"/>
  <c r="Q367" i="7"/>
  <c r="R367" i="7" s="1"/>
  <c r="O367" i="7"/>
  <c r="Q366" i="7"/>
  <c r="R366" i="7" s="1"/>
  <c r="O366" i="7"/>
  <c r="Q365" i="7"/>
  <c r="R365" i="7" s="1"/>
  <c r="O365" i="7"/>
  <c r="O364" i="7"/>
  <c r="P363" i="7"/>
  <c r="Q364" i="7" s="1"/>
  <c r="R364" i="7" s="1"/>
  <c r="L357" i="7"/>
  <c r="K357" i="7"/>
  <c r="M357" i="7" s="1"/>
  <c r="P355" i="7"/>
  <c r="Q354" i="7"/>
  <c r="Q355" i="7" s="1"/>
  <c r="Q348" i="7"/>
  <c r="R348" i="7" s="1"/>
  <c r="O348" i="7"/>
  <c r="Q347" i="7"/>
  <c r="R347" i="7" s="1"/>
  <c r="O347" i="7"/>
  <c r="Q346" i="7"/>
  <c r="R346" i="7" s="1"/>
  <c r="O346" i="7"/>
  <c r="Q345" i="7"/>
  <c r="R345" i="7" s="1"/>
  <c r="O345" i="7"/>
  <c r="Q344" i="7"/>
  <c r="R344" i="7" s="1"/>
  <c r="O344" i="7"/>
  <c r="Q343" i="7"/>
  <c r="R343" i="7" s="1"/>
  <c r="O343" i="7"/>
  <c r="Q342" i="7"/>
  <c r="R342" i="7" s="1"/>
  <c r="O342" i="7"/>
  <c r="O341" i="7"/>
  <c r="P340" i="7"/>
  <c r="L334" i="7"/>
  <c r="K334" i="7"/>
  <c r="M334" i="7" s="1"/>
  <c r="P332" i="7"/>
  <c r="Q331" i="7"/>
  <c r="Q332" i="7" s="1"/>
  <c r="Q325" i="7"/>
  <c r="R325" i="7" s="1"/>
  <c r="O325" i="7"/>
  <c r="Q324" i="7"/>
  <c r="R324" i="7" s="1"/>
  <c r="O324" i="7"/>
  <c r="Q323" i="7"/>
  <c r="R323" i="7" s="1"/>
  <c r="O323" i="7"/>
  <c r="Q322" i="7"/>
  <c r="R322" i="7" s="1"/>
  <c r="O322" i="7"/>
  <c r="Q321" i="7"/>
  <c r="R321" i="7" s="1"/>
  <c r="O321" i="7"/>
  <c r="Q320" i="7"/>
  <c r="R320" i="7" s="1"/>
  <c r="O320" i="7"/>
  <c r="Q319" i="7"/>
  <c r="R319" i="7" s="1"/>
  <c r="O319" i="7"/>
  <c r="O318" i="7"/>
  <c r="P317" i="7"/>
  <c r="L311" i="7"/>
  <c r="K311" i="7"/>
  <c r="M311" i="7" s="1"/>
  <c r="N311" i="7" s="1"/>
  <c r="P309" i="7"/>
  <c r="Q308" i="7"/>
  <c r="Q309" i="7" s="1"/>
  <c r="Q302" i="7"/>
  <c r="R302" i="7" s="1"/>
  <c r="O302" i="7"/>
  <c r="Q301" i="7"/>
  <c r="R301" i="7" s="1"/>
  <c r="O301" i="7"/>
  <c r="Q300" i="7"/>
  <c r="R300" i="7" s="1"/>
  <c r="O300" i="7"/>
  <c r="Q299" i="7"/>
  <c r="R299" i="7" s="1"/>
  <c r="O299" i="7"/>
  <c r="Q298" i="7"/>
  <c r="R298" i="7" s="1"/>
  <c r="O298" i="7"/>
  <c r="Q297" i="7"/>
  <c r="R297" i="7" s="1"/>
  <c r="O297" i="7"/>
  <c r="Q296" i="7"/>
  <c r="R296" i="7" s="1"/>
  <c r="O296" i="7"/>
  <c r="O295" i="7"/>
  <c r="P294" i="7"/>
  <c r="T296" i="7" s="1"/>
  <c r="L288" i="7"/>
  <c r="K288" i="7"/>
  <c r="M288" i="7" s="1"/>
  <c r="P286" i="7"/>
  <c r="Q285" i="7"/>
  <c r="Q286" i="7" s="1"/>
  <c r="Q279" i="7"/>
  <c r="R279" i="7" s="1"/>
  <c r="O279" i="7"/>
  <c r="Q278" i="7"/>
  <c r="R278" i="7" s="1"/>
  <c r="O278" i="7"/>
  <c r="Q277" i="7"/>
  <c r="R277" i="7" s="1"/>
  <c r="O277" i="7"/>
  <c r="Q276" i="7"/>
  <c r="R276" i="7" s="1"/>
  <c r="O276" i="7"/>
  <c r="Q275" i="7"/>
  <c r="R275" i="7" s="1"/>
  <c r="O275" i="7"/>
  <c r="Q274" i="7"/>
  <c r="R274" i="7" s="1"/>
  <c r="O274" i="7"/>
  <c r="Q273" i="7"/>
  <c r="R273" i="7" s="1"/>
  <c r="O273" i="7"/>
  <c r="O272" i="7"/>
  <c r="P271" i="7"/>
  <c r="L265" i="7"/>
  <c r="K265" i="7"/>
  <c r="M265" i="7" s="1"/>
  <c r="P263" i="7"/>
  <c r="Q262" i="7"/>
  <c r="Q263" i="7" s="1"/>
  <c r="Q256" i="7"/>
  <c r="R256" i="7" s="1"/>
  <c r="O256" i="7"/>
  <c r="Q255" i="7"/>
  <c r="R255" i="7" s="1"/>
  <c r="O255" i="7"/>
  <c r="Q254" i="7"/>
  <c r="R254" i="7" s="1"/>
  <c r="O254" i="7"/>
  <c r="Q253" i="7"/>
  <c r="R253" i="7" s="1"/>
  <c r="O253" i="7"/>
  <c r="Q252" i="7"/>
  <c r="R252" i="7" s="1"/>
  <c r="O252" i="7"/>
  <c r="Q251" i="7"/>
  <c r="R251" i="7" s="1"/>
  <c r="O251" i="7"/>
  <c r="Q250" i="7"/>
  <c r="R250" i="7" s="1"/>
  <c r="O250" i="7"/>
  <c r="O249" i="7"/>
  <c r="P248" i="7"/>
  <c r="Q249" i="7" s="1"/>
  <c r="R249" i="7" s="1"/>
  <c r="L242" i="7"/>
  <c r="K242" i="7"/>
  <c r="M242" i="7" s="1"/>
  <c r="P240" i="7"/>
  <c r="Q239" i="7"/>
  <c r="Q240" i="7" s="1"/>
  <c r="Q233" i="7"/>
  <c r="R233" i="7" s="1"/>
  <c r="O233" i="7"/>
  <c r="Q232" i="7"/>
  <c r="R232" i="7" s="1"/>
  <c r="O232" i="7"/>
  <c r="Q231" i="7"/>
  <c r="R231" i="7" s="1"/>
  <c r="O231" i="7"/>
  <c r="Q230" i="7"/>
  <c r="R230" i="7" s="1"/>
  <c r="O230" i="7"/>
  <c r="Q229" i="7"/>
  <c r="R229" i="7" s="1"/>
  <c r="O229" i="7"/>
  <c r="Q228" i="7"/>
  <c r="R228" i="7" s="1"/>
  <c r="O228" i="7"/>
  <c r="Q227" i="7"/>
  <c r="R227" i="7" s="1"/>
  <c r="O227" i="7"/>
  <c r="O226" i="7"/>
  <c r="P225" i="7"/>
  <c r="L219" i="7"/>
  <c r="K219" i="7"/>
  <c r="M219" i="7" s="1"/>
  <c r="P217" i="7"/>
  <c r="Q216" i="7"/>
  <c r="Q217" i="7" s="1"/>
  <c r="Q210" i="7"/>
  <c r="R210" i="7" s="1"/>
  <c r="O210" i="7"/>
  <c r="Q209" i="7"/>
  <c r="R209" i="7" s="1"/>
  <c r="O209" i="7"/>
  <c r="Q208" i="7"/>
  <c r="R208" i="7" s="1"/>
  <c r="O208" i="7"/>
  <c r="Q207" i="7"/>
  <c r="R207" i="7" s="1"/>
  <c r="O207" i="7"/>
  <c r="Q206" i="7"/>
  <c r="R206" i="7" s="1"/>
  <c r="O206" i="7"/>
  <c r="Q205" i="7"/>
  <c r="R205" i="7" s="1"/>
  <c r="O205" i="7"/>
  <c r="Q204" i="7"/>
  <c r="R204" i="7" s="1"/>
  <c r="O204" i="7"/>
  <c r="O203" i="7"/>
  <c r="P202" i="7"/>
  <c r="S204" i="7" s="1"/>
  <c r="L196" i="7"/>
  <c r="K196" i="7"/>
  <c r="M196" i="7" s="1"/>
  <c r="P194" i="7"/>
  <c r="Q193" i="7"/>
  <c r="Q194" i="7" s="1"/>
  <c r="Q187" i="7"/>
  <c r="R187" i="7" s="1"/>
  <c r="O187" i="7"/>
  <c r="Q186" i="7"/>
  <c r="R186" i="7" s="1"/>
  <c r="O186" i="7"/>
  <c r="Q185" i="7"/>
  <c r="R185" i="7" s="1"/>
  <c r="O185" i="7"/>
  <c r="Q184" i="7"/>
  <c r="R184" i="7" s="1"/>
  <c r="O184" i="7"/>
  <c r="Q183" i="7"/>
  <c r="R183" i="7" s="1"/>
  <c r="O183" i="7"/>
  <c r="Q182" i="7"/>
  <c r="R182" i="7" s="1"/>
  <c r="O182" i="7"/>
  <c r="Q181" i="7"/>
  <c r="R181" i="7" s="1"/>
  <c r="O181" i="7"/>
  <c r="O180" i="7"/>
  <c r="P179" i="7"/>
  <c r="S181" i="7" s="1"/>
  <c r="L173" i="7"/>
  <c r="K173" i="7"/>
  <c r="M173" i="7" s="1"/>
  <c r="N173" i="7" s="1"/>
  <c r="P171" i="7"/>
  <c r="Q170" i="7"/>
  <c r="Q171" i="7" s="1"/>
  <c r="Q164" i="7"/>
  <c r="R164" i="7" s="1"/>
  <c r="O164" i="7"/>
  <c r="Q163" i="7"/>
  <c r="R163" i="7" s="1"/>
  <c r="O163" i="7"/>
  <c r="Q162" i="7"/>
  <c r="R162" i="7" s="1"/>
  <c r="O162" i="7"/>
  <c r="Q161" i="7"/>
  <c r="R161" i="7" s="1"/>
  <c r="O161" i="7"/>
  <c r="Q160" i="7"/>
  <c r="R160" i="7" s="1"/>
  <c r="O160" i="7"/>
  <c r="Q159" i="7"/>
  <c r="R159" i="7" s="1"/>
  <c r="O159" i="7"/>
  <c r="Q158" i="7"/>
  <c r="R158" i="7" s="1"/>
  <c r="O158" i="7"/>
  <c r="O157" i="7"/>
  <c r="P156" i="7"/>
  <c r="Q157" i="7" s="1"/>
  <c r="R157" i="7" s="1"/>
  <c r="L150" i="7"/>
  <c r="K150" i="7"/>
  <c r="M150" i="7" s="1"/>
  <c r="P148" i="7"/>
  <c r="Q147" i="7"/>
  <c r="Q148" i="7" s="1"/>
  <c r="Q141" i="7"/>
  <c r="R141" i="7" s="1"/>
  <c r="O141" i="7"/>
  <c r="Q140" i="7"/>
  <c r="R140" i="7" s="1"/>
  <c r="O140" i="7"/>
  <c r="Q139" i="7"/>
  <c r="R139" i="7" s="1"/>
  <c r="O139" i="7"/>
  <c r="Q138" i="7"/>
  <c r="R138" i="7" s="1"/>
  <c r="O138" i="7"/>
  <c r="Q137" i="7"/>
  <c r="R137" i="7" s="1"/>
  <c r="O137" i="7"/>
  <c r="Q136" i="7"/>
  <c r="R136" i="7" s="1"/>
  <c r="O136" i="7"/>
  <c r="Q135" i="7"/>
  <c r="R135" i="7" s="1"/>
  <c r="O135" i="7"/>
  <c r="O134" i="7"/>
  <c r="P133" i="7"/>
  <c r="L127" i="7"/>
  <c r="K127" i="7"/>
  <c r="M127" i="7" s="1"/>
  <c r="P125" i="7"/>
  <c r="Q124" i="7"/>
  <c r="Q125" i="7" s="1"/>
  <c r="Q118" i="7"/>
  <c r="R118" i="7" s="1"/>
  <c r="O118" i="7"/>
  <c r="Q117" i="7"/>
  <c r="R117" i="7" s="1"/>
  <c r="O117" i="7"/>
  <c r="Q116" i="7"/>
  <c r="R116" i="7" s="1"/>
  <c r="O116" i="7"/>
  <c r="Q115" i="7"/>
  <c r="R115" i="7" s="1"/>
  <c r="O115" i="7"/>
  <c r="Q114" i="7"/>
  <c r="R114" i="7" s="1"/>
  <c r="O114" i="7"/>
  <c r="Q113" i="7"/>
  <c r="R113" i="7" s="1"/>
  <c r="O113" i="7"/>
  <c r="Q112" i="7"/>
  <c r="R112" i="7" s="1"/>
  <c r="O112" i="7"/>
  <c r="O111" i="7"/>
  <c r="P110" i="7"/>
  <c r="S112" i="7" s="1"/>
  <c r="L104" i="7"/>
  <c r="K104" i="7"/>
  <c r="Q101" i="7" s="1"/>
  <c r="Q102" i="7" s="1"/>
  <c r="P102" i="7"/>
  <c r="Q95" i="7"/>
  <c r="R95" i="7" s="1"/>
  <c r="O95" i="7"/>
  <c r="Q94" i="7"/>
  <c r="R94" i="7" s="1"/>
  <c r="O94" i="7"/>
  <c r="Q93" i="7"/>
  <c r="R93" i="7" s="1"/>
  <c r="O93" i="7"/>
  <c r="Q92" i="7"/>
  <c r="R92" i="7" s="1"/>
  <c r="O92" i="7"/>
  <c r="Q91" i="7"/>
  <c r="R91" i="7" s="1"/>
  <c r="O91" i="7"/>
  <c r="Q90" i="7"/>
  <c r="R90" i="7" s="1"/>
  <c r="O90" i="7"/>
  <c r="Q89" i="7"/>
  <c r="R89" i="7" s="1"/>
  <c r="O89" i="7"/>
  <c r="O88" i="7"/>
  <c r="P87" i="7"/>
  <c r="Q88" i="7" s="1"/>
  <c r="R88" i="7" s="1"/>
  <c r="L81" i="7"/>
  <c r="K81" i="7"/>
  <c r="M81" i="7" s="1"/>
  <c r="N81" i="7" s="1"/>
  <c r="P79" i="7"/>
  <c r="Q72" i="7"/>
  <c r="R72" i="7" s="1"/>
  <c r="O72" i="7"/>
  <c r="Q71" i="7"/>
  <c r="R71" i="7" s="1"/>
  <c r="O71" i="7"/>
  <c r="Q70" i="7"/>
  <c r="R70" i="7" s="1"/>
  <c r="O70" i="7"/>
  <c r="Q69" i="7"/>
  <c r="R69" i="7" s="1"/>
  <c r="O69" i="7"/>
  <c r="Q68" i="7"/>
  <c r="R68" i="7" s="1"/>
  <c r="O68" i="7"/>
  <c r="Q67" i="7"/>
  <c r="R67" i="7" s="1"/>
  <c r="O67" i="7"/>
  <c r="Q66" i="7"/>
  <c r="R66" i="7" s="1"/>
  <c r="O66" i="7"/>
  <c r="O65" i="7"/>
  <c r="P64" i="7"/>
  <c r="L58" i="7"/>
  <c r="K58" i="7"/>
  <c r="M58" i="7" s="1"/>
  <c r="N58" i="7" s="1"/>
  <c r="P56" i="7"/>
  <c r="Q49" i="7"/>
  <c r="R49" i="7" s="1"/>
  <c r="O49" i="7"/>
  <c r="Q48" i="7"/>
  <c r="R48" i="7" s="1"/>
  <c r="O48" i="7"/>
  <c r="Q47" i="7"/>
  <c r="R47" i="7" s="1"/>
  <c r="O47" i="7"/>
  <c r="Q46" i="7"/>
  <c r="R46" i="7" s="1"/>
  <c r="O46" i="7"/>
  <c r="Q45" i="7"/>
  <c r="R45" i="7" s="1"/>
  <c r="O45" i="7"/>
  <c r="Q44" i="7"/>
  <c r="R44" i="7" s="1"/>
  <c r="O44" i="7"/>
  <c r="Q43" i="7"/>
  <c r="R43" i="7" s="1"/>
  <c r="O43" i="7"/>
  <c r="O42" i="7"/>
  <c r="P41" i="7"/>
  <c r="L35" i="7"/>
  <c r="K35" i="7"/>
  <c r="M35" i="7" s="1"/>
  <c r="P33" i="7"/>
  <c r="Q32" i="7"/>
  <c r="Q33" i="7" s="1"/>
  <c r="Q26" i="7"/>
  <c r="R26" i="7" s="1"/>
  <c r="O26" i="7"/>
  <c r="Q25" i="7"/>
  <c r="R25" i="7" s="1"/>
  <c r="O25" i="7"/>
  <c r="Q24" i="7"/>
  <c r="R24" i="7" s="1"/>
  <c r="O24" i="7"/>
  <c r="Q23" i="7"/>
  <c r="R23" i="7" s="1"/>
  <c r="O23" i="7"/>
  <c r="Q22" i="7"/>
  <c r="R22" i="7" s="1"/>
  <c r="O22" i="7"/>
  <c r="Q21" i="7"/>
  <c r="R21" i="7" s="1"/>
  <c r="O21" i="7"/>
  <c r="Q20" i="7"/>
  <c r="R20" i="7" s="1"/>
  <c r="O20" i="7"/>
  <c r="O19" i="7"/>
  <c r="P18" i="7"/>
  <c r="S20" i="7" s="1"/>
  <c r="O820" i="6"/>
  <c r="M820" i="6"/>
  <c r="L820" i="6"/>
  <c r="N820" i="6" s="1"/>
  <c r="Q818" i="6"/>
  <c r="R817" i="6"/>
  <c r="R818" i="6" s="1"/>
  <c r="S813" i="6"/>
  <c r="R813" i="6"/>
  <c r="P813" i="6"/>
  <c r="S812" i="6"/>
  <c r="R812" i="6"/>
  <c r="P812" i="6"/>
  <c r="S811" i="6"/>
  <c r="R811" i="6"/>
  <c r="P811" i="6"/>
  <c r="R810" i="6"/>
  <c r="S810" i="6" s="1"/>
  <c r="P810" i="6"/>
  <c r="R809" i="6"/>
  <c r="S809" i="6" s="1"/>
  <c r="P809" i="6"/>
  <c r="R808" i="6"/>
  <c r="S808" i="6" s="1"/>
  <c r="P808" i="6"/>
  <c r="R807" i="6"/>
  <c r="S807" i="6" s="1"/>
  <c r="P807" i="6"/>
  <c r="R806" i="6"/>
  <c r="S806" i="6" s="1"/>
  <c r="P806" i="6"/>
  <c r="P805" i="6"/>
  <c r="Q804" i="6"/>
  <c r="O798" i="6"/>
  <c r="M798" i="6"/>
  <c r="L798" i="6"/>
  <c r="N798" i="6" s="1"/>
  <c r="Q796" i="6"/>
  <c r="R795" i="6"/>
  <c r="R796" i="6" s="1"/>
  <c r="S791" i="6"/>
  <c r="R791" i="6"/>
  <c r="P791" i="6"/>
  <c r="S790" i="6"/>
  <c r="R790" i="6"/>
  <c r="P790" i="6"/>
  <c r="R789" i="6"/>
  <c r="S789" i="6" s="1"/>
  <c r="P789" i="6"/>
  <c r="R788" i="6"/>
  <c r="S788" i="6" s="1"/>
  <c r="P788" i="6"/>
  <c r="R787" i="6"/>
  <c r="S787" i="6" s="1"/>
  <c r="P787" i="6"/>
  <c r="R786" i="6"/>
  <c r="S786" i="6" s="1"/>
  <c r="P786" i="6"/>
  <c r="R785" i="6"/>
  <c r="S785" i="6" s="1"/>
  <c r="P785" i="6"/>
  <c r="R784" i="6"/>
  <c r="S784" i="6" s="1"/>
  <c r="P784" i="6"/>
  <c r="P783" i="6"/>
  <c r="Q782" i="6"/>
  <c r="T784" i="6" s="1"/>
  <c r="O776" i="6"/>
  <c r="M776" i="6"/>
  <c r="L776" i="6"/>
  <c r="N776" i="6" s="1"/>
  <c r="Q774" i="6"/>
  <c r="R773" i="6"/>
  <c r="R774" i="6" s="1"/>
  <c r="S769" i="6"/>
  <c r="R769" i="6"/>
  <c r="P769" i="6"/>
  <c r="R768" i="6"/>
  <c r="S768" i="6" s="1"/>
  <c r="P768" i="6"/>
  <c r="R767" i="6"/>
  <c r="S767" i="6" s="1"/>
  <c r="P767" i="6"/>
  <c r="R766" i="6"/>
  <c r="S766" i="6" s="1"/>
  <c r="P766" i="6"/>
  <c r="R765" i="6"/>
  <c r="S765" i="6" s="1"/>
  <c r="P765" i="6"/>
  <c r="R764" i="6"/>
  <c r="S764" i="6" s="1"/>
  <c r="P764" i="6"/>
  <c r="R763" i="6"/>
  <c r="S763" i="6" s="1"/>
  <c r="P763" i="6"/>
  <c r="R762" i="6"/>
  <c r="S762" i="6" s="1"/>
  <c r="P762" i="6"/>
  <c r="P761" i="6"/>
  <c r="Q760" i="6"/>
  <c r="T762" i="6" s="1"/>
  <c r="M754" i="6"/>
  <c r="L754" i="6"/>
  <c r="N754" i="6" s="1"/>
  <c r="O754" i="6" s="1"/>
  <c r="Q752" i="6"/>
  <c r="R751" i="6"/>
  <c r="R752" i="6" s="1"/>
  <c r="R747" i="6"/>
  <c r="S747" i="6" s="1"/>
  <c r="P747" i="6"/>
  <c r="R746" i="6"/>
  <c r="S746" i="6" s="1"/>
  <c r="P746" i="6"/>
  <c r="R745" i="6"/>
  <c r="S745" i="6" s="1"/>
  <c r="P745" i="6"/>
  <c r="R744" i="6"/>
  <c r="S744" i="6" s="1"/>
  <c r="P744" i="6"/>
  <c r="R743" i="6"/>
  <c r="S743" i="6" s="1"/>
  <c r="P743" i="6"/>
  <c r="R742" i="6"/>
  <c r="S742" i="6" s="1"/>
  <c r="P742" i="6"/>
  <c r="R741" i="6"/>
  <c r="S741" i="6" s="1"/>
  <c r="P741" i="6"/>
  <c r="R740" i="6"/>
  <c r="S740" i="6" s="1"/>
  <c r="P740" i="6"/>
  <c r="P739" i="6"/>
  <c r="Q738" i="6"/>
  <c r="T740" i="6" s="1"/>
  <c r="W754" i="6" s="1"/>
  <c r="M732" i="6"/>
  <c r="L732" i="6"/>
  <c r="N732" i="6" s="1"/>
  <c r="Q730" i="6"/>
  <c r="R730" i="6"/>
  <c r="R725" i="6"/>
  <c r="S725" i="6" s="1"/>
  <c r="P725" i="6"/>
  <c r="R724" i="6"/>
  <c r="S724" i="6" s="1"/>
  <c r="P724" i="6"/>
  <c r="R723" i="6"/>
  <c r="S723" i="6" s="1"/>
  <c r="P723" i="6"/>
  <c r="R722" i="6"/>
  <c r="S722" i="6" s="1"/>
  <c r="P722" i="6"/>
  <c r="R721" i="6"/>
  <c r="S721" i="6" s="1"/>
  <c r="P721" i="6"/>
  <c r="R720" i="6"/>
  <c r="S720" i="6" s="1"/>
  <c r="P720" i="6"/>
  <c r="R719" i="6"/>
  <c r="S719" i="6" s="1"/>
  <c r="P719" i="6"/>
  <c r="R718" i="6"/>
  <c r="S718" i="6" s="1"/>
  <c r="P718" i="6"/>
  <c r="P717" i="6"/>
  <c r="Q716" i="6"/>
  <c r="T718" i="6" s="1"/>
  <c r="N710" i="6"/>
  <c r="M710" i="6"/>
  <c r="L710" i="6"/>
  <c r="Q708" i="6"/>
  <c r="R708" i="6"/>
  <c r="R703" i="6"/>
  <c r="S703" i="6" s="1"/>
  <c r="P703" i="6"/>
  <c r="R702" i="6"/>
  <c r="S702" i="6" s="1"/>
  <c r="P702" i="6"/>
  <c r="R701" i="6"/>
  <c r="S701" i="6" s="1"/>
  <c r="P701" i="6"/>
  <c r="R700" i="6"/>
  <c r="S700" i="6" s="1"/>
  <c r="P700" i="6"/>
  <c r="R699" i="6"/>
  <c r="S699" i="6" s="1"/>
  <c r="P699" i="6"/>
  <c r="R698" i="6"/>
  <c r="S698" i="6" s="1"/>
  <c r="P698" i="6"/>
  <c r="R697" i="6"/>
  <c r="S697" i="6" s="1"/>
  <c r="P697" i="6"/>
  <c r="R696" i="6"/>
  <c r="S696" i="6" s="1"/>
  <c r="P696" i="6"/>
  <c r="P695" i="6"/>
  <c r="Q694" i="6"/>
  <c r="T696" i="6" s="1"/>
  <c r="L688" i="6"/>
  <c r="Q686" i="6"/>
  <c r="R681" i="6"/>
  <c r="S681" i="6" s="1"/>
  <c r="P681" i="6"/>
  <c r="R680" i="6"/>
  <c r="S680" i="6" s="1"/>
  <c r="P680" i="6"/>
  <c r="R679" i="6"/>
  <c r="S679" i="6" s="1"/>
  <c r="P679" i="6"/>
  <c r="R678" i="6"/>
  <c r="S678" i="6" s="1"/>
  <c r="P678" i="6"/>
  <c r="R677" i="6"/>
  <c r="S677" i="6" s="1"/>
  <c r="P677" i="6"/>
  <c r="R676" i="6"/>
  <c r="S676" i="6" s="1"/>
  <c r="P676" i="6"/>
  <c r="R675" i="6"/>
  <c r="S675" i="6" s="1"/>
  <c r="P675" i="6"/>
  <c r="R674" i="6"/>
  <c r="S674" i="6" s="1"/>
  <c r="P674" i="6"/>
  <c r="P673" i="6"/>
  <c r="Q672" i="6"/>
  <c r="T674" i="6" s="1"/>
  <c r="M666" i="6"/>
  <c r="L666" i="6"/>
  <c r="R663" i="6" s="1"/>
  <c r="Q664" i="6"/>
  <c r="R659" i="6"/>
  <c r="S659" i="6" s="1"/>
  <c r="P659" i="6"/>
  <c r="R658" i="6"/>
  <c r="S658" i="6" s="1"/>
  <c r="P658" i="6"/>
  <c r="R657" i="6"/>
  <c r="S657" i="6" s="1"/>
  <c r="P657" i="6"/>
  <c r="R656" i="6"/>
  <c r="S656" i="6" s="1"/>
  <c r="P656" i="6"/>
  <c r="R655" i="6"/>
  <c r="S655" i="6" s="1"/>
  <c r="P655" i="6"/>
  <c r="R654" i="6"/>
  <c r="S654" i="6" s="1"/>
  <c r="P654" i="6"/>
  <c r="R653" i="6"/>
  <c r="S653" i="6" s="1"/>
  <c r="P653" i="6"/>
  <c r="R652" i="6"/>
  <c r="S652" i="6" s="1"/>
  <c r="P652" i="6"/>
  <c r="P651" i="6"/>
  <c r="Q650" i="6"/>
  <c r="N644" i="6"/>
  <c r="Q642" i="6"/>
  <c r="R642" i="6"/>
  <c r="R637" i="6"/>
  <c r="S637" i="6" s="1"/>
  <c r="P637" i="6"/>
  <c r="R636" i="6"/>
  <c r="S636" i="6" s="1"/>
  <c r="P636" i="6"/>
  <c r="R635" i="6"/>
  <c r="S635" i="6" s="1"/>
  <c r="P635" i="6"/>
  <c r="R634" i="6"/>
  <c r="S634" i="6" s="1"/>
  <c r="P634" i="6"/>
  <c r="R633" i="6"/>
  <c r="S633" i="6" s="1"/>
  <c r="P633" i="6"/>
  <c r="R632" i="6"/>
  <c r="S632" i="6" s="1"/>
  <c r="P632" i="6"/>
  <c r="R631" i="6"/>
  <c r="S631" i="6" s="1"/>
  <c r="P631" i="6"/>
  <c r="R630" i="6"/>
  <c r="S630" i="6" s="1"/>
  <c r="P630" i="6"/>
  <c r="P629" i="6"/>
  <c r="Q628" i="6"/>
  <c r="O622" i="6"/>
  <c r="Q620" i="6"/>
  <c r="R620" i="6"/>
  <c r="R614" i="6"/>
  <c r="S614" i="6" s="1"/>
  <c r="P614" i="6"/>
  <c r="R613" i="6"/>
  <c r="S613" i="6" s="1"/>
  <c r="P613" i="6"/>
  <c r="R612" i="6"/>
  <c r="S612" i="6" s="1"/>
  <c r="P612" i="6"/>
  <c r="R611" i="6"/>
  <c r="S611" i="6" s="1"/>
  <c r="P611" i="6"/>
  <c r="R610" i="6"/>
  <c r="S610" i="6" s="1"/>
  <c r="P610" i="6"/>
  <c r="R609" i="6"/>
  <c r="S609" i="6" s="1"/>
  <c r="P609" i="6"/>
  <c r="R608" i="6"/>
  <c r="S608" i="6" s="1"/>
  <c r="P608" i="6"/>
  <c r="R607" i="6"/>
  <c r="S607" i="6" s="1"/>
  <c r="P607" i="6"/>
  <c r="P606" i="6"/>
  <c r="Q605" i="6"/>
  <c r="T607" i="6" s="1"/>
  <c r="Q597" i="6"/>
  <c r="R591" i="6"/>
  <c r="S591" i="6" s="1"/>
  <c r="P591" i="6"/>
  <c r="R590" i="6"/>
  <c r="S590" i="6" s="1"/>
  <c r="P590" i="6"/>
  <c r="R589" i="6"/>
  <c r="S589" i="6" s="1"/>
  <c r="P589" i="6"/>
  <c r="R588" i="6"/>
  <c r="S588" i="6" s="1"/>
  <c r="P588" i="6"/>
  <c r="R587" i="6"/>
  <c r="S587" i="6" s="1"/>
  <c r="P587" i="6"/>
  <c r="R586" i="6"/>
  <c r="S586" i="6" s="1"/>
  <c r="P586" i="6"/>
  <c r="R585" i="6"/>
  <c r="S585" i="6" s="1"/>
  <c r="P585" i="6"/>
  <c r="R584" i="6"/>
  <c r="S584" i="6" s="1"/>
  <c r="P584" i="6"/>
  <c r="P583" i="6"/>
  <c r="Q582" i="6"/>
  <c r="T584" i="6" s="1"/>
  <c r="M576" i="6"/>
  <c r="L576" i="6"/>
  <c r="R573" i="6" s="1"/>
  <c r="R574" i="6" s="1"/>
  <c r="Q574" i="6"/>
  <c r="R568" i="6"/>
  <c r="S568" i="6" s="1"/>
  <c r="P568" i="6"/>
  <c r="R567" i="6"/>
  <c r="S567" i="6" s="1"/>
  <c r="P567" i="6"/>
  <c r="R566" i="6"/>
  <c r="S566" i="6" s="1"/>
  <c r="P566" i="6"/>
  <c r="R565" i="6"/>
  <c r="S565" i="6" s="1"/>
  <c r="P565" i="6"/>
  <c r="R564" i="6"/>
  <c r="S564" i="6" s="1"/>
  <c r="P564" i="6"/>
  <c r="R563" i="6"/>
  <c r="S563" i="6" s="1"/>
  <c r="P563" i="6"/>
  <c r="R562" i="6"/>
  <c r="S562" i="6" s="1"/>
  <c r="P562" i="6"/>
  <c r="R561" i="6"/>
  <c r="S561" i="6" s="1"/>
  <c r="P561" i="6"/>
  <c r="P560" i="6"/>
  <c r="Q559" i="6"/>
  <c r="U561" i="6" s="1"/>
  <c r="O553" i="6"/>
  <c r="M553" i="6"/>
  <c r="L553" i="6"/>
  <c r="Q551" i="6"/>
  <c r="R545" i="6"/>
  <c r="S545" i="6" s="1"/>
  <c r="P545" i="6"/>
  <c r="R544" i="6"/>
  <c r="S544" i="6" s="1"/>
  <c r="P544" i="6"/>
  <c r="R543" i="6"/>
  <c r="S543" i="6" s="1"/>
  <c r="P543" i="6"/>
  <c r="R542" i="6"/>
  <c r="S542" i="6" s="1"/>
  <c r="P542" i="6"/>
  <c r="R541" i="6"/>
  <c r="S541" i="6" s="1"/>
  <c r="P541" i="6"/>
  <c r="R540" i="6"/>
  <c r="S540" i="6" s="1"/>
  <c r="P540" i="6"/>
  <c r="R539" i="6"/>
  <c r="S539" i="6" s="1"/>
  <c r="P539" i="6"/>
  <c r="R538" i="6"/>
  <c r="S538" i="6" s="1"/>
  <c r="P538" i="6"/>
  <c r="P537" i="6"/>
  <c r="Q536" i="6"/>
  <c r="M530" i="6"/>
  <c r="L530" i="6"/>
  <c r="N530" i="6" s="1"/>
  <c r="O530" i="6" s="1"/>
  <c r="Q528" i="6"/>
  <c r="R522" i="6"/>
  <c r="S522" i="6" s="1"/>
  <c r="P522" i="6"/>
  <c r="R521" i="6"/>
  <c r="S521" i="6" s="1"/>
  <c r="P521" i="6"/>
  <c r="S520" i="6"/>
  <c r="R520" i="6"/>
  <c r="P520" i="6"/>
  <c r="R519" i="6"/>
  <c r="S519" i="6" s="1"/>
  <c r="P519" i="6"/>
  <c r="R518" i="6"/>
  <c r="S518" i="6" s="1"/>
  <c r="P518" i="6"/>
  <c r="R517" i="6"/>
  <c r="S517" i="6" s="1"/>
  <c r="P517" i="6"/>
  <c r="R516" i="6"/>
  <c r="S516" i="6" s="1"/>
  <c r="P516" i="6"/>
  <c r="R515" i="6"/>
  <c r="S515" i="6" s="1"/>
  <c r="P515" i="6"/>
  <c r="P514" i="6"/>
  <c r="Q513" i="6"/>
  <c r="N507" i="6"/>
  <c r="M507" i="6"/>
  <c r="Q506" i="6"/>
  <c r="R506" i="6"/>
  <c r="R499" i="6"/>
  <c r="S499" i="6" s="1"/>
  <c r="P499" i="6"/>
  <c r="R498" i="6"/>
  <c r="S498" i="6" s="1"/>
  <c r="P498" i="6"/>
  <c r="R497" i="6"/>
  <c r="S497" i="6" s="1"/>
  <c r="P497" i="6"/>
  <c r="R496" i="6"/>
  <c r="S496" i="6" s="1"/>
  <c r="P496" i="6"/>
  <c r="R495" i="6"/>
  <c r="S495" i="6" s="1"/>
  <c r="P495" i="6"/>
  <c r="R494" i="6"/>
  <c r="S494" i="6" s="1"/>
  <c r="P494" i="6"/>
  <c r="R493" i="6"/>
  <c r="S493" i="6" s="1"/>
  <c r="P493" i="6"/>
  <c r="R492" i="6"/>
  <c r="S492" i="6" s="1"/>
  <c r="P492" i="6"/>
  <c r="P491" i="6"/>
  <c r="Q490" i="6"/>
  <c r="T492" i="6" s="1"/>
  <c r="M484" i="6"/>
  <c r="L484" i="6"/>
  <c r="R481" i="6" s="1"/>
  <c r="R482" i="6" s="1"/>
  <c r="Q482" i="6"/>
  <c r="R476" i="6"/>
  <c r="S476" i="6" s="1"/>
  <c r="P476" i="6"/>
  <c r="R475" i="6"/>
  <c r="S475" i="6" s="1"/>
  <c r="P475" i="6"/>
  <c r="R474" i="6"/>
  <c r="S474" i="6" s="1"/>
  <c r="P474" i="6"/>
  <c r="R473" i="6"/>
  <c r="S473" i="6" s="1"/>
  <c r="P473" i="6"/>
  <c r="R472" i="6"/>
  <c r="S472" i="6" s="1"/>
  <c r="P472" i="6"/>
  <c r="R471" i="6"/>
  <c r="S471" i="6" s="1"/>
  <c r="P471" i="6"/>
  <c r="R470" i="6"/>
  <c r="S470" i="6" s="1"/>
  <c r="P470" i="6"/>
  <c r="R469" i="6"/>
  <c r="S469" i="6" s="1"/>
  <c r="P469" i="6"/>
  <c r="R468" i="6"/>
  <c r="S468" i="6" s="1"/>
  <c r="P468" i="6"/>
  <c r="Q467" i="6"/>
  <c r="T469" i="6" s="1"/>
  <c r="N461" i="6"/>
  <c r="M461" i="6"/>
  <c r="L461" i="6"/>
  <c r="Q459" i="6"/>
  <c r="R458" i="6"/>
  <c r="R459" i="6" s="1"/>
  <c r="R453" i="6"/>
  <c r="S453" i="6" s="1"/>
  <c r="P453" i="6"/>
  <c r="R452" i="6"/>
  <c r="S452" i="6" s="1"/>
  <c r="P452" i="6"/>
  <c r="R451" i="6"/>
  <c r="S451" i="6" s="1"/>
  <c r="P451" i="6"/>
  <c r="R450" i="6"/>
  <c r="S450" i="6" s="1"/>
  <c r="P450" i="6"/>
  <c r="R449" i="6"/>
  <c r="S449" i="6" s="1"/>
  <c r="P449" i="6"/>
  <c r="S448" i="6"/>
  <c r="R448" i="6"/>
  <c r="P448" i="6"/>
  <c r="R447" i="6"/>
  <c r="S447" i="6" s="1"/>
  <c r="P447" i="6"/>
  <c r="R446" i="6"/>
  <c r="S446" i="6" s="1"/>
  <c r="P446" i="6"/>
  <c r="P445" i="6"/>
  <c r="Q444" i="6"/>
  <c r="M438" i="6"/>
  <c r="L438" i="6"/>
  <c r="R435" i="6" s="1"/>
  <c r="R436" i="6" s="1"/>
  <c r="Q436" i="6"/>
  <c r="S430" i="6"/>
  <c r="R430" i="6"/>
  <c r="P430" i="6"/>
  <c r="R429" i="6"/>
  <c r="S429" i="6" s="1"/>
  <c r="P429" i="6"/>
  <c r="R428" i="6"/>
  <c r="S428" i="6" s="1"/>
  <c r="P428" i="6"/>
  <c r="R427" i="6"/>
  <c r="S427" i="6" s="1"/>
  <c r="P427" i="6"/>
  <c r="R426" i="6"/>
  <c r="S426" i="6" s="1"/>
  <c r="P426" i="6"/>
  <c r="R425" i="6"/>
  <c r="S425" i="6" s="1"/>
  <c r="P425" i="6"/>
  <c r="R424" i="6"/>
  <c r="S424" i="6" s="1"/>
  <c r="P424" i="6"/>
  <c r="R423" i="6"/>
  <c r="S423" i="6" s="1"/>
  <c r="P423" i="6"/>
  <c r="P422" i="6"/>
  <c r="Q421" i="6"/>
  <c r="M415" i="6"/>
  <c r="L415" i="6"/>
  <c r="R412" i="6" s="1"/>
  <c r="R413" i="6" s="1"/>
  <c r="Q413" i="6"/>
  <c r="R407" i="6"/>
  <c r="S407" i="6" s="1"/>
  <c r="P407" i="6"/>
  <c r="R406" i="6"/>
  <c r="S406" i="6" s="1"/>
  <c r="P406" i="6"/>
  <c r="R405" i="6"/>
  <c r="S405" i="6" s="1"/>
  <c r="P405" i="6"/>
  <c r="R404" i="6"/>
  <c r="S404" i="6" s="1"/>
  <c r="P404" i="6"/>
  <c r="R403" i="6"/>
  <c r="S403" i="6" s="1"/>
  <c r="P403" i="6"/>
  <c r="R402" i="6"/>
  <c r="S402" i="6" s="1"/>
  <c r="P402" i="6"/>
  <c r="R401" i="6"/>
  <c r="S401" i="6" s="1"/>
  <c r="P401" i="6"/>
  <c r="R400" i="6"/>
  <c r="S400" i="6" s="1"/>
  <c r="P400" i="6"/>
  <c r="R399" i="6"/>
  <c r="S399" i="6" s="1"/>
  <c r="P399" i="6"/>
  <c r="Q398" i="6"/>
  <c r="T400" i="6" s="1"/>
  <c r="M392" i="6"/>
  <c r="L392" i="6"/>
  <c r="N392" i="6" s="1"/>
  <c r="Q390" i="6"/>
  <c r="R389" i="6"/>
  <c r="R390" i="6" s="1"/>
  <c r="R384" i="6"/>
  <c r="S384" i="6" s="1"/>
  <c r="P384" i="6"/>
  <c r="R383" i="6"/>
  <c r="S383" i="6" s="1"/>
  <c r="P383" i="6"/>
  <c r="R382" i="6"/>
  <c r="S382" i="6" s="1"/>
  <c r="P382" i="6"/>
  <c r="R381" i="6"/>
  <c r="S381" i="6" s="1"/>
  <c r="P381" i="6"/>
  <c r="R380" i="6"/>
  <c r="S380" i="6" s="1"/>
  <c r="P380" i="6"/>
  <c r="S379" i="6"/>
  <c r="R379" i="6"/>
  <c r="P379" i="6"/>
  <c r="R378" i="6"/>
  <c r="S378" i="6" s="1"/>
  <c r="P378" i="6"/>
  <c r="R377" i="6"/>
  <c r="S377" i="6" s="1"/>
  <c r="P377" i="6"/>
  <c r="P376" i="6"/>
  <c r="Q375" i="6"/>
  <c r="M369" i="6"/>
  <c r="L369" i="6"/>
  <c r="Q367" i="6"/>
  <c r="R361" i="6"/>
  <c r="S361" i="6" s="1"/>
  <c r="P361" i="6"/>
  <c r="R360" i="6"/>
  <c r="S360" i="6" s="1"/>
  <c r="P360" i="6"/>
  <c r="R359" i="6"/>
  <c r="S359" i="6" s="1"/>
  <c r="P359" i="6"/>
  <c r="R358" i="6"/>
  <c r="S358" i="6" s="1"/>
  <c r="P358" i="6"/>
  <c r="R357" i="6"/>
  <c r="S357" i="6" s="1"/>
  <c r="P357" i="6"/>
  <c r="R356" i="6"/>
  <c r="S356" i="6" s="1"/>
  <c r="P356" i="6"/>
  <c r="R355" i="6"/>
  <c r="S355" i="6" s="1"/>
  <c r="P355" i="6"/>
  <c r="R354" i="6"/>
  <c r="S354" i="6" s="1"/>
  <c r="P354" i="6"/>
  <c r="P353" i="6"/>
  <c r="Q352" i="6"/>
  <c r="T354" i="6" s="1"/>
  <c r="N346" i="6"/>
  <c r="M346" i="6"/>
  <c r="L346" i="6"/>
  <c r="Q344" i="6"/>
  <c r="R343" i="6"/>
  <c r="R344" i="6" s="1"/>
  <c r="R338" i="6"/>
  <c r="S338" i="6" s="1"/>
  <c r="P338" i="6"/>
  <c r="R337" i="6"/>
  <c r="S337" i="6" s="1"/>
  <c r="P337" i="6"/>
  <c r="R336" i="6"/>
  <c r="S336" i="6" s="1"/>
  <c r="P336" i="6"/>
  <c r="R335" i="6"/>
  <c r="S335" i="6" s="1"/>
  <c r="P335" i="6"/>
  <c r="R334" i="6"/>
  <c r="S334" i="6" s="1"/>
  <c r="P334" i="6"/>
  <c r="R333" i="6"/>
  <c r="S333" i="6" s="1"/>
  <c r="P333" i="6"/>
  <c r="R332" i="6"/>
  <c r="S332" i="6" s="1"/>
  <c r="P332" i="6"/>
  <c r="R331" i="6"/>
  <c r="S331" i="6" s="1"/>
  <c r="P331" i="6"/>
  <c r="P330" i="6"/>
  <c r="Q329" i="6"/>
  <c r="M323" i="6"/>
  <c r="L323" i="6"/>
  <c r="Q321" i="6"/>
  <c r="R315" i="6"/>
  <c r="S315" i="6" s="1"/>
  <c r="P315" i="6"/>
  <c r="R314" i="6"/>
  <c r="S314" i="6" s="1"/>
  <c r="P314" i="6"/>
  <c r="R313" i="6"/>
  <c r="S313" i="6" s="1"/>
  <c r="P313" i="6"/>
  <c r="R312" i="6"/>
  <c r="S312" i="6" s="1"/>
  <c r="P312" i="6"/>
  <c r="R311" i="6"/>
  <c r="S311" i="6" s="1"/>
  <c r="P311" i="6"/>
  <c r="R310" i="6"/>
  <c r="S310" i="6" s="1"/>
  <c r="P310" i="6"/>
  <c r="R309" i="6"/>
  <c r="S309" i="6" s="1"/>
  <c r="P309" i="6"/>
  <c r="R308" i="6"/>
  <c r="S308" i="6" s="1"/>
  <c r="P308" i="6"/>
  <c r="P307" i="6"/>
  <c r="Q306" i="6"/>
  <c r="M300" i="6"/>
  <c r="L300" i="6"/>
  <c r="R297" i="6" s="1"/>
  <c r="R298" i="6" s="1"/>
  <c r="Q298" i="6"/>
  <c r="R292" i="6"/>
  <c r="S292" i="6" s="1"/>
  <c r="P292" i="6"/>
  <c r="R291" i="6"/>
  <c r="S291" i="6" s="1"/>
  <c r="P291" i="6"/>
  <c r="R290" i="6"/>
  <c r="S290" i="6" s="1"/>
  <c r="P290" i="6"/>
  <c r="R289" i="6"/>
  <c r="S289" i="6" s="1"/>
  <c r="P289" i="6"/>
  <c r="R288" i="6"/>
  <c r="S288" i="6" s="1"/>
  <c r="P288" i="6"/>
  <c r="R287" i="6"/>
  <c r="S287" i="6" s="1"/>
  <c r="P287" i="6"/>
  <c r="R286" i="6"/>
  <c r="S286" i="6" s="1"/>
  <c r="P286" i="6"/>
  <c r="R285" i="6"/>
  <c r="S285" i="6" s="1"/>
  <c r="P285" i="6"/>
  <c r="P284" i="6"/>
  <c r="Q283" i="6"/>
  <c r="M277" i="6"/>
  <c r="L277" i="6"/>
  <c r="R274" i="6" s="1"/>
  <c r="R275" i="6" s="1"/>
  <c r="Q275" i="6"/>
  <c r="R269" i="6"/>
  <c r="S269" i="6" s="1"/>
  <c r="P269" i="6"/>
  <c r="R268" i="6"/>
  <c r="S268" i="6" s="1"/>
  <c r="P268" i="6"/>
  <c r="R267" i="6"/>
  <c r="S267" i="6" s="1"/>
  <c r="P267" i="6"/>
  <c r="R266" i="6"/>
  <c r="S266" i="6" s="1"/>
  <c r="P266" i="6"/>
  <c r="S265" i="6"/>
  <c r="R265" i="6"/>
  <c r="P265" i="6"/>
  <c r="R264" i="6"/>
  <c r="S264" i="6" s="1"/>
  <c r="P264" i="6"/>
  <c r="R263" i="6"/>
  <c r="S263" i="6" s="1"/>
  <c r="P263" i="6"/>
  <c r="R262" i="6"/>
  <c r="S262" i="6" s="1"/>
  <c r="P262" i="6"/>
  <c r="R261" i="6"/>
  <c r="S261" i="6" s="1"/>
  <c r="P261" i="6"/>
  <c r="Q260" i="6"/>
  <c r="T262" i="6" s="1"/>
  <c r="M254" i="6"/>
  <c r="L254" i="6"/>
  <c r="N254" i="6" s="1"/>
  <c r="Q252" i="6"/>
  <c r="R251" i="6"/>
  <c r="R252" i="6" s="1"/>
  <c r="S245" i="6"/>
  <c r="R245" i="6"/>
  <c r="P245" i="6"/>
  <c r="R244" i="6"/>
  <c r="S244" i="6" s="1"/>
  <c r="P244" i="6"/>
  <c r="R243" i="6"/>
  <c r="S243" i="6" s="1"/>
  <c r="P243" i="6"/>
  <c r="R242" i="6"/>
  <c r="S242" i="6" s="1"/>
  <c r="P242" i="6"/>
  <c r="R241" i="6"/>
  <c r="S241" i="6" s="1"/>
  <c r="P241" i="6"/>
  <c r="R240" i="6"/>
  <c r="S240" i="6" s="1"/>
  <c r="P240" i="6"/>
  <c r="R239" i="6"/>
  <c r="S239" i="6" s="1"/>
  <c r="P239" i="6"/>
  <c r="R238" i="6"/>
  <c r="S238" i="6" s="1"/>
  <c r="P238" i="6"/>
  <c r="P237" i="6"/>
  <c r="Q236" i="6"/>
  <c r="M230" i="6"/>
  <c r="L230" i="6"/>
  <c r="N230" i="6" s="1"/>
  <c r="O230" i="6" s="1"/>
  <c r="U226" i="6"/>
  <c r="V225" i="6"/>
  <c r="V226" i="6" s="1"/>
  <c r="R223" i="6"/>
  <c r="S223" i="6" s="1"/>
  <c r="P223" i="6"/>
  <c r="R222" i="6"/>
  <c r="S222" i="6" s="1"/>
  <c r="P222" i="6"/>
  <c r="R221" i="6"/>
  <c r="S221" i="6" s="1"/>
  <c r="P221" i="6"/>
  <c r="R220" i="6"/>
  <c r="S220" i="6" s="1"/>
  <c r="P220" i="6"/>
  <c r="R219" i="6"/>
  <c r="S219" i="6" s="1"/>
  <c r="P219" i="6"/>
  <c r="R218" i="6"/>
  <c r="S218" i="6" s="1"/>
  <c r="P218" i="6"/>
  <c r="R217" i="6"/>
  <c r="S217" i="6" s="1"/>
  <c r="P217" i="6"/>
  <c r="R216" i="6"/>
  <c r="S216" i="6" s="1"/>
  <c r="P216" i="6"/>
  <c r="P215" i="6"/>
  <c r="Q214" i="6"/>
  <c r="R215" i="6" s="1"/>
  <c r="S215" i="6" s="1"/>
  <c r="M209" i="6"/>
  <c r="L209" i="6"/>
  <c r="U206" i="6"/>
  <c r="R203" i="6"/>
  <c r="S203" i="6" s="1"/>
  <c r="P203" i="6"/>
  <c r="R202" i="6"/>
  <c r="S202" i="6" s="1"/>
  <c r="P202" i="6"/>
  <c r="R201" i="6"/>
  <c r="S201" i="6" s="1"/>
  <c r="P201" i="6"/>
  <c r="R200" i="6"/>
  <c r="S200" i="6" s="1"/>
  <c r="P200" i="6"/>
  <c r="R199" i="6"/>
  <c r="S199" i="6" s="1"/>
  <c r="P199" i="6"/>
  <c r="R198" i="6"/>
  <c r="S198" i="6" s="1"/>
  <c r="P198" i="6"/>
  <c r="R197" i="6"/>
  <c r="S197" i="6" s="1"/>
  <c r="P197" i="6"/>
  <c r="R196" i="6"/>
  <c r="S196" i="6" s="1"/>
  <c r="P196" i="6"/>
  <c r="P195" i="6"/>
  <c r="Q194" i="6"/>
  <c r="R195" i="6" s="1"/>
  <c r="S195" i="6" s="1"/>
  <c r="M189" i="6"/>
  <c r="L189" i="6"/>
  <c r="N189" i="6" s="1"/>
  <c r="O189" i="6" s="1"/>
  <c r="U186" i="6"/>
  <c r="R183" i="6"/>
  <c r="S183" i="6" s="1"/>
  <c r="P183" i="6"/>
  <c r="R182" i="6"/>
  <c r="S182" i="6" s="1"/>
  <c r="P182" i="6"/>
  <c r="R181" i="6"/>
  <c r="S181" i="6" s="1"/>
  <c r="P181" i="6"/>
  <c r="R180" i="6"/>
  <c r="S180" i="6" s="1"/>
  <c r="P180" i="6"/>
  <c r="R179" i="6"/>
  <c r="S179" i="6" s="1"/>
  <c r="P179" i="6"/>
  <c r="R178" i="6"/>
  <c r="S178" i="6" s="1"/>
  <c r="P178" i="6"/>
  <c r="R177" i="6"/>
  <c r="S177" i="6" s="1"/>
  <c r="P177" i="6"/>
  <c r="R176" i="6"/>
  <c r="S176" i="6" s="1"/>
  <c r="P176" i="6"/>
  <c r="P175" i="6"/>
  <c r="Q174" i="6"/>
  <c r="R175" i="6" s="1"/>
  <c r="S175" i="6" s="1"/>
  <c r="N169" i="6"/>
  <c r="M169" i="6"/>
  <c r="L169" i="6"/>
  <c r="V165" i="6" s="1"/>
  <c r="V166" i="6" s="1"/>
  <c r="U166" i="6"/>
  <c r="R163" i="6"/>
  <c r="S163" i="6" s="1"/>
  <c r="P163" i="6"/>
  <c r="R162" i="6"/>
  <c r="S162" i="6" s="1"/>
  <c r="P162" i="6"/>
  <c r="S161" i="6"/>
  <c r="R161" i="6"/>
  <c r="P161" i="6"/>
  <c r="R160" i="6"/>
  <c r="S160" i="6" s="1"/>
  <c r="P160" i="6"/>
  <c r="R159" i="6"/>
  <c r="S159" i="6" s="1"/>
  <c r="P159" i="6"/>
  <c r="R158" i="6"/>
  <c r="S158" i="6" s="1"/>
  <c r="P158" i="6"/>
  <c r="R157" i="6"/>
  <c r="S157" i="6" s="1"/>
  <c r="P157" i="6"/>
  <c r="R156" i="6"/>
  <c r="S156" i="6" s="1"/>
  <c r="P156" i="6"/>
  <c r="P155" i="6"/>
  <c r="Q154" i="6"/>
  <c r="AB40" i="6" s="1"/>
  <c r="M149" i="6"/>
  <c r="L149" i="6"/>
  <c r="N149" i="6" s="1"/>
  <c r="O149" i="6" s="1"/>
  <c r="U146" i="6"/>
  <c r="R143" i="6"/>
  <c r="S143" i="6" s="1"/>
  <c r="P143" i="6"/>
  <c r="R142" i="6"/>
  <c r="S142" i="6" s="1"/>
  <c r="P142" i="6"/>
  <c r="R141" i="6"/>
  <c r="S141" i="6" s="1"/>
  <c r="P141" i="6"/>
  <c r="R140" i="6"/>
  <c r="S140" i="6" s="1"/>
  <c r="P140" i="6"/>
  <c r="R139" i="6"/>
  <c r="S139" i="6" s="1"/>
  <c r="P139" i="6"/>
  <c r="R138" i="6"/>
  <c r="S138" i="6" s="1"/>
  <c r="P138" i="6"/>
  <c r="R137" i="6"/>
  <c r="S137" i="6" s="1"/>
  <c r="P137" i="6"/>
  <c r="R136" i="6"/>
  <c r="S136" i="6" s="1"/>
  <c r="P136" i="6"/>
  <c r="P135" i="6"/>
  <c r="Q134" i="6"/>
  <c r="R135" i="6" s="1"/>
  <c r="S135" i="6" s="1"/>
  <c r="M129" i="6"/>
  <c r="L129" i="6"/>
  <c r="U127" i="6"/>
  <c r="R124" i="6"/>
  <c r="S124" i="6" s="1"/>
  <c r="P124" i="6"/>
  <c r="R123" i="6"/>
  <c r="S123" i="6" s="1"/>
  <c r="P123" i="6"/>
  <c r="R122" i="6"/>
  <c r="S122" i="6" s="1"/>
  <c r="P122" i="6"/>
  <c r="R121" i="6"/>
  <c r="S121" i="6" s="1"/>
  <c r="P121" i="6"/>
  <c r="S120" i="6"/>
  <c r="R120" i="6"/>
  <c r="P120" i="6"/>
  <c r="R119" i="6"/>
  <c r="S119" i="6" s="1"/>
  <c r="P119" i="6"/>
  <c r="R118" i="6"/>
  <c r="S118" i="6" s="1"/>
  <c r="P118" i="6"/>
  <c r="R117" i="6"/>
  <c r="S117" i="6" s="1"/>
  <c r="P117" i="6"/>
  <c r="P116" i="6"/>
  <c r="Q115" i="6"/>
  <c r="R116" i="6" s="1"/>
  <c r="S116" i="6" s="1"/>
  <c r="M111" i="6"/>
  <c r="L111" i="6"/>
  <c r="U108" i="6"/>
  <c r="R105" i="6"/>
  <c r="S105" i="6" s="1"/>
  <c r="P105" i="6"/>
  <c r="S104" i="6"/>
  <c r="R104" i="6"/>
  <c r="P104" i="6"/>
  <c r="S103" i="6"/>
  <c r="R103" i="6"/>
  <c r="P103" i="6"/>
  <c r="R102" i="6"/>
  <c r="S102" i="6" s="1"/>
  <c r="P102" i="6"/>
  <c r="R101" i="6"/>
  <c r="S101" i="6" s="1"/>
  <c r="P101" i="6"/>
  <c r="R100" i="6"/>
  <c r="S100" i="6" s="1"/>
  <c r="P100" i="6"/>
  <c r="R99" i="6"/>
  <c r="S99" i="6" s="1"/>
  <c r="P99" i="6"/>
  <c r="R98" i="6"/>
  <c r="S98" i="6" s="1"/>
  <c r="P98" i="6"/>
  <c r="P97" i="6"/>
  <c r="Q96" i="6"/>
  <c r="R97" i="6" s="1"/>
  <c r="S97" i="6" s="1"/>
  <c r="M92" i="6"/>
  <c r="L92" i="6"/>
  <c r="N92" i="6" s="1"/>
  <c r="O92" i="6" s="1"/>
  <c r="R87" i="6"/>
  <c r="S87" i="6" s="1"/>
  <c r="P87" i="6"/>
  <c r="R86" i="6"/>
  <c r="S86" i="6" s="1"/>
  <c r="P86" i="6"/>
  <c r="R85" i="6"/>
  <c r="S85" i="6" s="1"/>
  <c r="P85" i="6"/>
  <c r="R84" i="6"/>
  <c r="S84" i="6" s="1"/>
  <c r="P84" i="6"/>
  <c r="R83" i="6"/>
  <c r="S83" i="6" s="1"/>
  <c r="P83" i="6"/>
  <c r="R82" i="6"/>
  <c r="S82" i="6" s="1"/>
  <c r="P82" i="6"/>
  <c r="R81" i="6"/>
  <c r="S81" i="6" s="1"/>
  <c r="P81" i="6"/>
  <c r="R80" i="6"/>
  <c r="S80" i="6" s="1"/>
  <c r="P80" i="6"/>
  <c r="S79" i="6"/>
  <c r="P79" i="6"/>
  <c r="Q78" i="6"/>
  <c r="R79" i="6" s="1"/>
  <c r="M73" i="6"/>
  <c r="L73" i="6"/>
  <c r="N73" i="6" s="1"/>
  <c r="R66" i="6"/>
  <c r="S66" i="6" s="1"/>
  <c r="P66" i="6"/>
  <c r="R65" i="6"/>
  <c r="S65" i="6" s="1"/>
  <c r="P65" i="6"/>
  <c r="R64" i="6"/>
  <c r="S64" i="6" s="1"/>
  <c r="P64" i="6"/>
  <c r="R63" i="6"/>
  <c r="S63" i="6" s="1"/>
  <c r="P63" i="6"/>
  <c r="R62" i="6"/>
  <c r="S62" i="6" s="1"/>
  <c r="P62" i="6"/>
  <c r="R61" i="6"/>
  <c r="S61" i="6" s="1"/>
  <c r="P61" i="6"/>
  <c r="R60" i="6"/>
  <c r="S60" i="6" s="1"/>
  <c r="P60" i="6"/>
  <c r="R59" i="6"/>
  <c r="S59" i="6" s="1"/>
  <c r="P59" i="6"/>
  <c r="P58" i="6"/>
  <c r="Q57" i="6"/>
  <c r="R58" i="6" s="1"/>
  <c r="S58" i="6" s="1"/>
  <c r="M53" i="6"/>
  <c r="L53" i="6"/>
  <c r="N53" i="6" s="1"/>
  <c r="R47" i="6"/>
  <c r="S47" i="6" s="1"/>
  <c r="P47" i="6"/>
  <c r="R46" i="6"/>
  <c r="S46" i="6" s="1"/>
  <c r="P46" i="6"/>
  <c r="R45" i="6"/>
  <c r="S45" i="6" s="1"/>
  <c r="P45" i="6"/>
  <c r="R44" i="6"/>
  <c r="S44" i="6" s="1"/>
  <c r="P44" i="6"/>
  <c r="R43" i="6"/>
  <c r="S43" i="6" s="1"/>
  <c r="P43" i="6"/>
  <c r="R42" i="6"/>
  <c r="S42" i="6" s="1"/>
  <c r="P42" i="6"/>
  <c r="R41" i="6"/>
  <c r="S41" i="6" s="1"/>
  <c r="P41" i="6"/>
  <c r="Z40" i="6"/>
  <c r="Y40" i="6"/>
  <c r="X40" i="6"/>
  <c r="S40" i="6"/>
  <c r="R40" i="6"/>
  <c r="P40" i="6"/>
  <c r="P39" i="6"/>
  <c r="Q38" i="6"/>
  <c r="R39" i="6" s="1"/>
  <c r="S39" i="6" s="1"/>
  <c r="M33" i="6"/>
  <c r="L33" i="6"/>
  <c r="N33" i="6" s="1"/>
  <c r="O33" i="6" s="1"/>
  <c r="R27" i="6"/>
  <c r="S27" i="6" s="1"/>
  <c r="P27" i="6"/>
  <c r="R26" i="6"/>
  <c r="S26" i="6" s="1"/>
  <c r="P26" i="6"/>
  <c r="R25" i="6"/>
  <c r="S25" i="6" s="1"/>
  <c r="P25" i="6"/>
  <c r="R24" i="6"/>
  <c r="S24" i="6" s="1"/>
  <c r="P24" i="6"/>
  <c r="R23" i="6"/>
  <c r="S23" i="6" s="1"/>
  <c r="P23" i="6"/>
  <c r="R22" i="6"/>
  <c r="S22" i="6" s="1"/>
  <c r="P22" i="6"/>
  <c r="R21" i="6"/>
  <c r="S21" i="6" s="1"/>
  <c r="P21" i="6"/>
  <c r="R20" i="6"/>
  <c r="S20" i="6" s="1"/>
  <c r="P20" i="6"/>
  <c r="P19" i="6"/>
  <c r="Q18" i="6"/>
  <c r="N279" i="5"/>
  <c r="L279" i="5"/>
  <c r="K279" i="5"/>
  <c r="M279" i="5" s="1"/>
  <c r="P277" i="5"/>
  <c r="Q276" i="5"/>
  <c r="Q277" i="5" s="1"/>
  <c r="R271" i="5"/>
  <c r="Q271" i="5"/>
  <c r="O271" i="5"/>
  <c r="R270" i="5"/>
  <c r="Q270" i="5"/>
  <c r="O270" i="5"/>
  <c r="Q269" i="5"/>
  <c r="R269" i="5" s="1"/>
  <c r="O269" i="5"/>
  <c r="Q268" i="5"/>
  <c r="R268" i="5" s="1"/>
  <c r="O268" i="5"/>
  <c r="Q267" i="5"/>
  <c r="R267" i="5" s="1"/>
  <c r="O267" i="5"/>
  <c r="Q266" i="5"/>
  <c r="R266" i="5" s="1"/>
  <c r="O266" i="5"/>
  <c r="Q265" i="5"/>
  <c r="R265" i="5" s="1"/>
  <c r="O265" i="5"/>
  <c r="O264" i="5"/>
  <c r="P263" i="5"/>
  <c r="S265" i="5" s="1"/>
  <c r="N257" i="5"/>
  <c r="L257" i="5"/>
  <c r="K257" i="5"/>
  <c r="M257" i="5" s="1"/>
  <c r="P255" i="5"/>
  <c r="Q254" i="5"/>
  <c r="Q255" i="5" s="1"/>
  <c r="R249" i="5"/>
  <c r="Q249" i="5"/>
  <c r="O249" i="5"/>
  <c r="Q248" i="5"/>
  <c r="R248" i="5" s="1"/>
  <c r="O248" i="5"/>
  <c r="Q247" i="5"/>
  <c r="R247" i="5" s="1"/>
  <c r="O247" i="5"/>
  <c r="Q246" i="5"/>
  <c r="R246" i="5" s="1"/>
  <c r="O246" i="5"/>
  <c r="Q245" i="5"/>
  <c r="R245" i="5" s="1"/>
  <c r="O245" i="5"/>
  <c r="Q244" i="5"/>
  <c r="R244" i="5" s="1"/>
  <c r="O244" i="5"/>
  <c r="Q243" i="5"/>
  <c r="R243" i="5" s="1"/>
  <c r="O243" i="5"/>
  <c r="O242" i="5"/>
  <c r="P241" i="5"/>
  <c r="Q242" i="5" s="1"/>
  <c r="R242" i="5" s="1"/>
  <c r="L235" i="5"/>
  <c r="K235" i="5"/>
  <c r="M235" i="5" s="1"/>
  <c r="N235" i="5" s="1"/>
  <c r="P233" i="5"/>
  <c r="Q232" i="5"/>
  <c r="Q233" i="5" s="1"/>
  <c r="Q227" i="5"/>
  <c r="R227" i="5" s="1"/>
  <c r="O227" i="5"/>
  <c r="Q226" i="5"/>
  <c r="R226" i="5" s="1"/>
  <c r="O226" i="5"/>
  <c r="Q225" i="5"/>
  <c r="R225" i="5" s="1"/>
  <c r="O225" i="5"/>
  <c r="Q224" i="5"/>
  <c r="R224" i="5" s="1"/>
  <c r="O224" i="5"/>
  <c r="Q223" i="5"/>
  <c r="R223" i="5" s="1"/>
  <c r="O223" i="5"/>
  <c r="Q222" i="5"/>
  <c r="R222" i="5" s="1"/>
  <c r="O222" i="5"/>
  <c r="Q221" i="5"/>
  <c r="R221" i="5" s="1"/>
  <c r="O221" i="5"/>
  <c r="O220" i="5"/>
  <c r="P219" i="5"/>
  <c r="L213" i="5"/>
  <c r="K213" i="5"/>
  <c r="M213" i="5" s="1"/>
  <c r="P211" i="5"/>
  <c r="Q210" i="5"/>
  <c r="Q211" i="5" s="1"/>
  <c r="Q205" i="5"/>
  <c r="R205" i="5" s="1"/>
  <c r="O205" i="5"/>
  <c r="Q204" i="5"/>
  <c r="R204" i="5" s="1"/>
  <c r="O204" i="5"/>
  <c r="Q203" i="5"/>
  <c r="R203" i="5" s="1"/>
  <c r="O203" i="5"/>
  <c r="Q202" i="5"/>
  <c r="R202" i="5" s="1"/>
  <c r="O202" i="5"/>
  <c r="Q201" i="5"/>
  <c r="R201" i="5" s="1"/>
  <c r="O201" i="5"/>
  <c r="Q200" i="5"/>
  <c r="R200" i="5" s="1"/>
  <c r="O200" i="5"/>
  <c r="Q199" i="5"/>
  <c r="R199" i="5" s="1"/>
  <c r="O199" i="5"/>
  <c r="O198" i="5"/>
  <c r="P197" i="5"/>
  <c r="S199" i="5" s="1"/>
  <c r="L191" i="5"/>
  <c r="K191" i="5"/>
  <c r="M191" i="5" s="1"/>
  <c r="P189" i="5"/>
  <c r="Q188" i="5"/>
  <c r="Q189" i="5" s="1"/>
  <c r="Q183" i="5"/>
  <c r="R183" i="5" s="1"/>
  <c r="O183" i="5"/>
  <c r="Q182" i="5"/>
  <c r="R182" i="5" s="1"/>
  <c r="O182" i="5"/>
  <c r="Q181" i="5"/>
  <c r="R181" i="5" s="1"/>
  <c r="O181" i="5"/>
  <c r="Q180" i="5"/>
  <c r="R180" i="5" s="1"/>
  <c r="O180" i="5"/>
  <c r="Q179" i="5"/>
  <c r="R179" i="5" s="1"/>
  <c r="O179" i="5"/>
  <c r="Q178" i="5"/>
  <c r="R178" i="5" s="1"/>
  <c r="O178" i="5"/>
  <c r="Q177" i="5"/>
  <c r="R177" i="5" s="1"/>
  <c r="O177" i="5"/>
  <c r="O176" i="5"/>
  <c r="P175" i="5"/>
  <c r="S177" i="5" s="1"/>
  <c r="L169" i="5"/>
  <c r="K169" i="5"/>
  <c r="M169" i="5" s="1"/>
  <c r="P167" i="5"/>
  <c r="Q166" i="5"/>
  <c r="Q167" i="5" s="1"/>
  <c r="Q161" i="5"/>
  <c r="R161" i="5" s="1"/>
  <c r="O161" i="5"/>
  <c r="Q160" i="5"/>
  <c r="R160" i="5" s="1"/>
  <c r="O160" i="5"/>
  <c r="Q159" i="5"/>
  <c r="R159" i="5" s="1"/>
  <c r="O159" i="5"/>
  <c r="Q158" i="5"/>
  <c r="R158" i="5" s="1"/>
  <c r="O158" i="5"/>
  <c r="Q157" i="5"/>
  <c r="R157" i="5" s="1"/>
  <c r="O157" i="5"/>
  <c r="Q156" i="5"/>
  <c r="R156" i="5" s="1"/>
  <c r="O156" i="5"/>
  <c r="Q155" i="5"/>
  <c r="R155" i="5" s="1"/>
  <c r="O155" i="5"/>
  <c r="O154" i="5"/>
  <c r="P153" i="5"/>
  <c r="Q154" i="5" s="1"/>
  <c r="R154" i="5" s="1"/>
  <c r="L147" i="5"/>
  <c r="K147" i="5"/>
  <c r="M147" i="5" s="1"/>
  <c r="N147" i="5" s="1"/>
  <c r="P145" i="5"/>
  <c r="Q144" i="5"/>
  <c r="Q145" i="5" s="1"/>
  <c r="Q139" i="5"/>
  <c r="R139" i="5" s="1"/>
  <c r="O139" i="5"/>
  <c r="Q138" i="5"/>
  <c r="R138" i="5" s="1"/>
  <c r="O138" i="5"/>
  <c r="Q137" i="5"/>
  <c r="R137" i="5" s="1"/>
  <c r="O137" i="5"/>
  <c r="Q136" i="5"/>
  <c r="R136" i="5" s="1"/>
  <c r="O136" i="5"/>
  <c r="Q135" i="5"/>
  <c r="R135" i="5" s="1"/>
  <c r="O135" i="5"/>
  <c r="Q134" i="5"/>
  <c r="R134" i="5" s="1"/>
  <c r="O134" i="5"/>
  <c r="Q133" i="5"/>
  <c r="R133" i="5" s="1"/>
  <c r="O133" i="5"/>
  <c r="O132" i="5"/>
  <c r="P131" i="5"/>
  <c r="L125" i="5"/>
  <c r="K125" i="5"/>
  <c r="M125" i="5" s="1"/>
  <c r="P123" i="5"/>
  <c r="Q122" i="5"/>
  <c r="Q123" i="5" s="1"/>
  <c r="Q117" i="5"/>
  <c r="R117" i="5" s="1"/>
  <c r="O117" i="5"/>
  <c r="Q116" i="5"/>
  <c r="R116" i="5" s="1"/>
  <c r="O116" i="5"/>
  <c r="Q115" i="5"/>
  <c r="R115" i="5" s="1"/>
  <c r="O115" i="5"/>
  <c r="Q114" i="5"/>
  <c r="R114" i="5" s="1"/>
  <c r="O114" i="5"/>
  <c r="Q113" i="5"/>
  <c r="R113" i="5" s="1"/>
  <c r="O113" i="5"/>
  <c r="Q112" i="5"/>
  <c r="R112" i="5" s="1"/>
  <c r="O112" i="5"/>
  <c r="Q111" i="5"/>
  <c r="R111" i="5" s="1"/>
  <c r="O111" i="5"/>
  <c r="O110" i="5"/>
  <c r="P109" i="5"/>
  <c r="L103" i="5"/>
  <c r="K103" i="5"/>
  <c r="M103" i="5" s="1"/>
  <c r="P101" i="5"/>
  <c r="Q100" i="5"/>
  <c r="Q101" i="5" s="1"/>
  <c r="Q95" i="5"/>
  <c r="R95" i="5" s="1"/>
  <c r="O95" i="5"/>
  <c r="Q94" i="5"/>
  <c r="R94" i="5" s="1"/>
  <c r="O94" i="5"/>
  <c r="Q93" i="5"/>
  <c r="R93" i="5" s="1"/>
  <c r="O93" i="5"/>
  <c r="Q92" i="5"/>
  <c r="R92" i="5" s="1"/>
  <c r="O92" i="5"/>
  <c r="Q91" i="5"/>
  <c r="R91" i="5" s="1"/>
  <c r="O91" i="5"/>
  <c r="Q90" i="5"/>
  <c r="R90" i="5" s="1"/>
  <c r="O90" i="5"/>
  <c r="Q89" i="5"/>
  <c r="R89" i="5" s="1"/>
  <c r="O89" i="5"/>
  <c r="O88" i="5"/>
  <c r="P87" i="5"/>
  <c r="S89" i="5" s="1"/>
  <c r="L81" i="5"/>
  <c r="K81" i="5"/>
  <c r="M81" i="5" s="1"/>
  <c r="N81" i="5" s="1"/>
  <c r="P79" i="5"/>
  <c r="Q78" i="5"/>
  <c r="Q79" i="5" s="1"/>
  <c r="Q72" i="5"/>
  <c r="R72" i="5" s="1"/>
  <c r="O72" i="5"/>
  <c r="Q71" i="5"/>
  <c r="R71" i="5" s="1"/>
  <c r="O71" i="5"/>
  <c r="Q70" i="5"/>
  <c r="R70" i="5" s="1"/>
  <c r="O70" i="5"/>
  <c r="Q69" i="5"/>
  <c r="R69" i="5" s="1"/>
  <c r="O69" i="5"/>
  <c r="Q68" i="5"/>
  <c r="R68" i="5" s="1"/>
  <c r="O68" i="5"/>
  <c r="Q67" i="5"/>
  <c r="R67" i="5" s="1"/>
  <c r="O67" i="5"/>
  <c r="Q66" i="5"/>
  <c r="R66" i="5" s="1"/>
  <c r="O66" i="5"/>
  <c r="O65" i="5"/>
  <c r="P64" i="5"/>
  <c r="L58" i="5"/>
  <c r="K58" i="5"/>
  <c r="M58" i="5" s="1"/>
  <c r="P56" i="5"/>
  <c r="Q55" i="5"/>
  <c r="Q56" i="5" s="1"/>
  <c r="Q49" i="5"/>
  <c r="R49" i="5" s="1"/>
  <c r="O49" i="5"/>
  <c r="Q48" i="5"/>
  <c r="R48" i="5" s="1"/>
  <c r="O48" i="5"/>
  <c r="Q47" i="5"/>
  <c r="R47" i="5" s="1"/>
  <c r="O47" i="5"/>
  <c r="Q46" i="5"/>
  <c r="R46" i="5" s="1"/>
  <c r="O46" i="5"/>
  <c r="Q45" i="5"/>
  <c r="R45" i="5" s="1"/>
  <c r="O45" i="5"/>
  <c r="Q44" i="5"/>
  <c r="R44" i="5" s="1"/>
  <c r="O44" i="5"/>
  <c r="Q43" i="5"/>
  <c r="R43" i="5" s="1"/>
  <c r="O43" i="5"/>
  <c r="O42" i="5"/>
  <c r="P41" i="5"/>
  <c r="L35" i="5"/>
  <c r="K35" i="5"/>
  <c r="M35" i="5" s="1"/>
  <c r="P33" i="5"/>
  <c r="Q32" i="5"/>
  <c r="Q33" i="5" s="1"/>
  <c r="Q26" i="5"/>
  <c r="R26" i="5" s="1"/>
  <c r="O26" i="5"/>
  <c r="Q25" i="5"/>
  <c r="R25" i="5" s="1"/>
  <c r="O25" i="5"/>
  <c r="Q24" i="5"/>
  <c r="R24" i="5" s="1"/>
  <c r="O24" i="5"/>
  <c r="Q23" i="5"/>
  <c r="R23" i="5" s="1"/>
  <c r="O23" i="5"/>
  <c r="Q22" i="5"/>
  <c r="R22" i="5" s="1"/>
  <c r="O22" i="5"/>
  <c r="Q21" i="5"/>
  <c r="R21" i="5" s="1"/>
  <c r="O21" i="5"/>
  <c r="Q20" i="5"/>
  <c r="R20" i="5" s="1"/>
  <c r="O20" i="5"/>
  <c r="O19" i="5"/>
  <c r="P18" i="5"/>
  <c r="T20" i="5" s="1"/>
  <c r="N791" i="4"/>
  <c r="L791" i="4"/>
  <c r="K791" i="4"/>
  <c r="M791" i="4" s="1"/>
  <c r="P789" i="4"/>
  <c r="Q788" i="4"/>
  <c r="Q789" i="4" s="1"/>
  <c r="R783" i="4"/>
  <c r="Q783" i="4"/>
  <c r="O783" i="4"/>
  <c r="R782" i="4"/>
  <c r="Q782" i="4"/>
  <c r="O782" i="4"/>
  <c r="Q781" i="4"/>
  <c r="R781" i="4" s="1"/>
  <c r="O781" i="4"/>
  <c r="Q780" i="4"/>
  <c r="R780" i="4" s="1"/>
  <c r="O780" i="4"/>
  <c r="Q779" i="4"/>
  <c r="R779" i="4" s="1"/>
  <c r="O779" i="4"/>
  <c r="Q778" i="4"/>
  <c r="R778" i="4" s="1"/>
  <c r="O778" i="4"/>
  <c r="Q777" i="4"/>
  <c r="R777" i="4" s="1"/>
  <c r="O777" i="4"/>
  <c r="O776" i="4"/>
  <c r="P775" i="4"/>
  <c r="S777" i="4" s="1"/>
  <c r="N769" i="4"/>
  <c r="L769" i="4"/>
  <c r="K769" i="4"/>
  <c r="M769" i="4" s="1"/>
  <c r="P767" i="4"/>
  <c r="Q766" i="4"/>
  <c r="Q767" i="4" s="1"/>
  <c r="R761" i="4"/>
  <c r="Q761" i="4"/>
  <c r="O761" i="4"/>
  <c r="Q760" i="4"/>
  <c r="R760" i="4" s="1"/>
  <c r="O760" i="4"/>
  <c r="Q759" i="4"/>
  <c r="R759" i="4" s="1"/>
  <c r="O759" i="4"/>
  <c r="Q758" i="4"/>
  <c r="R758" i="4" s="1"/>
  <c r="O758" i="4"/>
  <c r="Q757" i="4"/>
  <c r="R757" i="4" s="1"/>
  <c r="O757" i="4"/>
  <c r="Q756" i="4"/>
  <c r="R756" i="4" s="1"/>
  <c r="O756" i="4"/>
  <c r="Q755" i="4"/>
  <c r="R755" i="4" s="1"/>
  <c r="O755" i="4"/>
  <c r="O754" i="4"/>
  <c r="P753" i="4"/>
  <c r="N747" i="4"/>
  <c r="L747" i="4"/>
  <c r="K747" i="4"/>
  <c r="M747" i="4" s="1"/>
  <c r="P745" i="4"/>
  <c r="Q744" i="4"/>
  <c r="Q745" i="4" s="1"/>
  <c r="Q739" i="4"/>
  <c r="R739" i="4" s="1"/>
  <c r="O739" i="4"/>
  <c r="Q738" i="4"/>
  <c r="R738" i="4" s="1"/>
  <c r="O738" i="4"/>
  <c r="Q737" i="4"/>
  <c r="R737" i="4" s="1"/>
  <c r="O737" i="4"/>
  <c r="Q736" i="4"/>
  <c r="R736" i="4" s="1"/>
  <c r="O736" i="4"/>
  <c r="Q735" i="4"/>
  <c r="R735" i="4" s="1"/>
  <c r="O735" i="4"/>
  <c r="Q734" i="4"/>
  <c r="R734" i="4" s="1"/>
  <c r="O734" i="4"/>
  <c r="Q733" i="4"/>
  <c r="R733" i="4" s="1"/>
  <c r="O733" i="4"/>
  <c r="O732" i="4"/>
  <c r="P731" i="4"/>
  <c r="L725" i="4"/>
  <c r="K725" i="4"/>
  <c r="M725" i="4" s="1"/>
  <c r="N725" i="4" s="1"/>
  <c r="P723" i="4"/>
  <c r="Q722" i="4"/>
  <c r="Q723" i="4" s="1"/>
  <c r="Q717" i="4"/>
  <c r="R717" i="4" s="1"/>
  <c r="O717" i="4"/>
  <c r="Q716" i="4"/>
  <c r="R716" i="4" s="1"/>
  <c r="O716" i="4"/>
  <c r="Q715" i="4"/>
  <c r="R715" i="4" s="1"/>
  <c r="O715" i="4"/>
  <c r="Q714" i="4"/>
  <c r="R714" i="4" s="1"/>
  <c r="O714" i="4"/>
  <c r="Q713" i="4"/>
  <c r="R713" i="4" s="1"/>
  <c r="O713" i="4"/>
  <c r="Q712" i="4"/>
  <c r="R712" i="4" s="1"/>
  <c r="O712" i="4"/>
  <c r="Q711" i="4"/>
  <c r="R711" i="4" s="1"/>
  <c r="O711" i="4"/>
  <c r="O710" i="4"/>
  <c r="P709" i="4"/>
  <c r="S711" i="4" s="1"/>
  <c r="L703" i="4"/>
  <c r="K703" i="4"/>
  <c r="M703" i="4" s="1"/>
  <c r="P701" i="4"/>
  <c r="Q700" i="4"/>
  <c r="Q701" i="4" s="1"/>
  <c r="Q695" i="4"/>
  <c r="R695" i="4" s="1"/>
  <c r="O695" i="4"/>
  <c r="Q694" i="4"/>
  <c r="R694" i="4" s="1"/>
  <c r="O694" i="4"/>
  <c r="Q693" i="4"/>
  <c r="R693" i="4" s="1"/>
  <c r="O693" i="4"/>
  <c r="Q692" i="4"/>
  <c r="R692" i="4" s="1"/>
  <c r="O692" i="4"/>
  <c r="Q691" i="4"/>
  <c r="R691" i="4" s="1"/>
  <c r="O691" i="4"/>
  <c r="Q690" i="4"/>
  <c r="R690" i="4" s="1"/>
  <c r="O690" i="4"/>
  <c r="Q689" i="4"/>
  <c r="R689" i="4" s="1"/>
  <c r="O689" i="4"/>
  <c r="O688" i="4"/>
  <c r="P687" i="4"/>
  <c r="Q688" i="4" s="1"/>
  <c r="R688" i="4" s="1"/>
  <c r="L681" i="4"/>
  <c r="K681" i="4"/>
  <c r="M681" i="4" s="1"/>
  <c r="P679" i="4"/>
  <c r="Q678" i="4"/>
  <c r="Q679" i="4" s="1"/>
  <c r="Q673" i="4"/>
  <c r="R673" i="4" s="1"/>
  <c r="O673" i="4"/>
  <c r="Q672" i="4"/>
  <c r="R672" i="4" s="1"/>
  <c r="O672" i="4"/>
  <c r="Q671" i="4"/>
  <c r="R671" i="4" s="1"/>
  <c r="O671" i="4"/>
  <c r="Q670" i="4"/>
  <c r="R670" i="4" s="1"/>
  <c r="O670" i="4"/>
  <c r="Q669" i="4"/>
  <c r="R669" i="4" s="1"/>
  <c r="O669" i="4"/>
  <c r="Q668" i="4"/>
  <c r="R668" i="4" s="1"/>
  <c r="O668" i="4"/>
  <c r="Q667" i="4"/>
  <c r="R667" i="4" s="1"/>
  <c r="O667" i="4"/>
  <c r="O666" i="4"/>
  <c r="P665" i="4"/>
  <c r="Q666" i="4" s="1"/>
  <c r="R666" i="4" s="1"/>
  <c r="L659" i="4"/>
  <c r="K659" i="4"/>
  <c r="M659" i="4" s="1"/>
  <c r="N659" i="4" s="1"/>
  <c r="P657" i="4"/>
  <c r="Q656" i="4"/>
  <c r="Q657" i="4" s="1"/>
  <c r="Q651" i="4"/>
  <c r="R651" i="4" s="1"/>
  <c r="O651" i="4"/>
  <c r="Q650" i="4"/>
  <c r="R650" i="4" s="1"/>
  <c r="O650" i="4"/>
  <c r="Q649" i="4"/>
  <c r="R649" i="4" s="1"/>
  <c r="O649" i="4"/>
  <c r="Q648" i="4"/>
  <c r="R648" i="4" s="1"/>
  <c r="O648" i="4"/>
  <c r="Q647" i="4"/>
  <c r="R647" i="4" s="1"/>
  <c r="O647" i="4"/>
  <c r="Q646" i="4"/>
  <c r="R646" i="4" s="1"/>
  <c r="O646" i="4"/>
  <c r="Q645" i="4"/>
  <c r="R645" i="4" s="1"/>
  <c r="O645" i="4"/>
  <c r="O644" i="4"/>
  <c r="P643" i="4"/>
  <c r="L637" i="4"/>
  <c r="M637" i="4"/>
  <c r="N637" i="4" s="1"/>
  <c r="P635" i="4"/>
  <c r="Q635" i="4"/>
  <c r="Q629" i="4"/>
  <c r="R629" i="4" s="1"/>
  <c r="O629" i="4"/>
  <c r="Q628" i="4"/>
  <c r="R628" i="4" s="1"/>
  <c r="O628" i="4"/>
  <c r="Q627" i="4"/>
  <c r="R627" i="4" s="1"/>
  <c r="O627" i="4"/>
  <c r="Q626" i="4"/>
  <c r="R626" i="4" s="1"/>
  <c r="O626" i="4"/>
  <c r="Q625" i="4"/>
  <c r="R625" i="4" s="1"/>
  <c r="O625" i="4"/>
  <c r="Q624" i="4"/>
  <c r="R624" i="4" s="1"/>
  <c r="O624" i="4"/>
  <c r="Q623" i="4"/>
  <c r="R623" i="4" s="1"/>
  <c r="O623" i="4"/>
  <c r="O622" i="4"/>
  <c r="P621" i="4"/>
  <c r="S623" i="4" s="1"/>
  <c r="L615" i="4"/>
  <c r="K615" i="4"/>
  <c r="M615" i="4" s="1"/>
  <c r="P613" i="4"/>
  <c r="Q612" i="4"/>
  <c r="Q613" i="4" s="1"/>
  <c r="Q607" i="4"/>
  <c r="R607" i="4" s="1"/>
  <c r="O607" i="4"/>
  <c r="Q606" i="4"/>
  <c r="R606" i="4" s="1"/>
  <c r="O606" i="4"/>
  <c r="Q605" i="4"/>
  <c r="R605" i="4" s="1"/>
  <c r="O605" i="4"/>
  <c r="R604" i="4"/>
  <c r="Q604" i="4"/>
  <c r="O604" i="4"/>
  <c r="Q603" i="4"/>
  <c r="R603" i="4" s="1"/>
  <c r="O603" i="4"/>
  <c r="Q602" i="4"/>
  <c r="R602" i="4" s="1"/>
  <c r="O602" i="4"/>
  <c r="Q601" i="4"/>
  <c r="R601" i="4" s="1"/>
  <c r="O601" i="4"/>
  <c r="O600" i="4"/>
  <c r="P599" i="4"/>
  <c r="Q600" i="4" s="1"/>
  <c r="R600" i="4" s="1"/>
  <c r="L593" i="4"/>
  <c r="W601" i="4" s="1"/>
  <c r="K593" i="4"/>
  <c r="M593" i="4" s="1"/>
  <c r="N593" i="4" s="1"/>
  <c r="P591" i="4"/>
  <c r="Q590" i="4"/>
  <c r="Q591" i="4" s="1"/>
  <c r="R584" i="4"/>
  <c r="Q584" i="4"/>
  <c r="O584" i="4"/>
  <c r="Q583" i="4"/>
  <c r="R583" i="4" s="1"/>
  <c r="O583" i="4"/>
  <c r="Q582" i="4"/>
  <c r="R582" i="4" s="1"/>
  <c r="O582" i="4"/>
  <c r="Q581" i="4"/>
  <c r="R581" i="4" s="1"/>
  <c r="O581" i="4"/>
  <c r="Q580" i="4"/>
  <c r="R580" i="4" s="1"/>
  <c r="O580" i="4"/>
  <c r="Q579" i="4"/>
  <c r="R579" i="4" s="1"/>
  <c r="O579" i="4"/>
  <c r="Q578" i="4"/>
  <c r="R578" i="4" s="1"/>
  <c r="O578" i="4"/>
  <c r="O577" i="4"/>
  <c r="P576" i="4"/>
  <c r="L570" i="4"/>
  <c r="K570" i="4"/>
  <c r="M570" i="4" s="1"/>
  <c r="P568" i="4"/>
  <c r="Q567" i="4"/>
  <c r="Q568" i="4" s="1"/>
  <c r="Q561" i="4"/>
  <c r="R561" i="4" s="1"/>
  <c r="O561" i="4"/>
  <c r="Q560" i="4"/>
  <c r="R560" i="4" s="1"/>
  <c r="O560" i="4"/>
  <c r="Q559" i="4"/>
  <c r="R559" i="4" s="1"/>
  <c r="O559" i="4"/>
  <c r="Q558" i="4"/>
  <c r="R558" i="4" s="1"/>
  <c r="O558" i="4"/>
  <c r="Q557" i="4"/>
  <c r="R557" i="4" s="1"/>
  <c r="O557" i="4"/>
  <c r="Q556" i="4"/>
  <c r="R556" i="4" s="1"/>
  <c r="O556" i="4"/>
  <c r="Q555" i="4"/>
  <c r="R555" i="4" s="1"/>
  <c r="O555" i="4"/>
  <c r="O554" i="4"/>
  <c r="P553" i="4"/>
  <c r="L547" i="4"/>
  <c r="K547" i="4"/>
  <c r="M547" i="4" s="1"/>
  <c r="N547" i="4" s="1"/>
  <c r="P545" i="4"/>
  <c r="Q544" i="4"/>
  <c r="Q545" i="4" s="1"/>
  <c r="Q538" i="4"/>
  <c r="R538" i="4" s="1"/>
  <c r="O538" i="4"/>
  <c r="Q537" i="4"/>
  <c r="R537" i="4" s="1"/>
  <c r="O537" i="4"/>
  <c r="Q536" i="4"/>
  <c r="R536" i="4" s="1"/>
  <c r="O536" i="4"/>
  <c r="Q535" i="4"/>
  <c r="R535" i="4" s="1"/>
  <c r="O535" i="4"/>
  <c r="Q534" i="4"/>
  <c r="R534" i="4" s="1"/>
  <c r="O534" i="4"/>
  <c r="Q533" i="4"/>
  <c r="R533" i="4" s="1"/>
  <c r="O533" i="4"/>
  <c r="Q532" i="4"/>
  <c r="R532" i="4" s="1"/>
  <c r="O532" i="4"/>
  <c r="O531" i="4"/>
  <c r="P530" i="4"/>
  <c r="T532" i="4" s="1"/>
  <c r="L524" i="4"/>
  <c r="K524" i="4"/>
  <c r="M524" i="4" s="1"/>
  <c r="N524" i="4" s="1"/>
  <c r="P522" i="4"/>
  <c r="Q521" i="4"/>
  <c r="Q522" i="4" s="1"/>
  <c r="Q515" i="4"/>
  <c r="R515" i="4" s="1"/>
  <c r="O515" i="4"/>
  <c r="Q514" i="4"/>
  <c r="R514" i="4" s="1"/>
  <c r="O514" i="4"/>
  <c r="Q513" i="4"/>
  <c r="R513" i="4" s="1"/>
  <c r="O513" i="4"/>
  <c r="Q512" i="4"/>
  <c r="R512" i="4" s="1"/>
  <c r="O512" i="4"/>
  <c r="R511" i="4"/>
  <c r="Q511" i="4"/>
  <c r="O511" i="4"/>
  <c r="Q510" i="4"/>
  <c r="R510" i="4" s="1"/>
  <c r="O510" i="4"/>
  <c r="Q509" i="4"/>
  <c r="R509" i="4" s="1"/>
  <c r="O509" i="4"/>
  <c r="O508" i="4"/>
  <c r="P507" i="4"/>
  <c r="L501" i="4"/>
  <c r="K501" i="4"/>
  <c r="M501" i="4" s="1"/>
  <c r="P499" i="4"/>
  <c r="Q498" i="4"/>
  <c r="Q499" i="4" s="1"/>
  <c r="Q492" i="4"/>
  <c r="R492" i="4" s="1"/>
  <c r="O492" i="4"/>
  <c r="Q491" i="4"/>
  <c r="R491" i="4" s="1"/>
  <c r="O491" i="4"/>
  <c r="Q490" i="4"/>
  <c r="R490" i="4" s="1"/>
  <c r="O490" i="4"/>
  <c r="Q489" i="4"/>
  <c r="R489" i="4" s="1"/>
  <c r="O489" i="4"/>
  <c r="Q488" i="4"/>
  <c r="R488" i="4" s="1"/>
  <c r="O488" i="4"/>
  <c r="Q487" i="4"/>
  <c r="R487" i="4" s="1"/>
  <c r="O487" i="4"/>
  <c r="Q486" i="4"/>
  <c r="R486" i="4" s="1"/>
  <c r="O486" i="4"/>
  <c r="O485" i="4"/>
  <c r="P484" i="4"/>
  <c r="Q485" i="4" s="1"/>
  <c r="R485" i="4" s="1"/>
  <c r="L478" i="4"/>
  <c r="K478" i="4"/>
  <c r="M478" i="4" s="1"/>
  <c r="N478" i="4" s="1"/>
  <c r="P476" i="4"/>
  <c r="Q475" i="4"/>
  <c r="Q476" i="4" s="1"/>
  <c r="Q469" i="4"/>
  <c r="R469" i="4" s="1"/>
  <c r="O469" i="4"/>
  <c r="Q468" i="4"/>
  <c r="R468" i="4" s="1"/>
  <c r="O468" i="4"/>
  <c r="Q467" i="4"/>
  <c r="R467" i="4" s="1"/>
  <c r="O467" i="4"/>
  <c r="Q466" i="4"/>
  <c r="R466" i="4" s="1"/>
  <c r="O466" i="4"/>
  <c r="Q465" i="4"/>
  <c r="R465" i="4" s="1"/>
  <c r="O465" i="4"/>
  <c r="Q464" i="4"/>
  <c r="R464" i="4" s="1"/>
  <c r="O464" i="4"/>
  <c r="Q463" i="4"/>
  <c r="R463" i="4" s="1"/>
  <c r="O463" i="4"/>
  <c r="O462" i="4"/>
  <c r="P461" i="4"/>
  <c r="L455" i="4"/>
  <c r="K455" i="4"/>
  <c r="M455" i="4" s="1"/>
  <c r="N455" i="4" s="1"/>
  <c r="P453" i="4"/>
  <c r="Q452" i="4"/>
  <c r="Q453" i="4" s="1"/>
  <c r="Q446" i="4"/>
  <c r="R446" i="4" s="1"/>
  <c r="O446" i="4"/>
  <c r="Q445" i="4"/>
  <c r="R445" i="4" s="1"/>
  <c r="O445" i="4"/>
  <c r="Q444" i="4"/>
  <c r="R444" i="4" s="1"/>
  <c r="O444" i="4"/>
  <c r="Q443" i="4"/>
  <c r="R443" i="4" s="1"/>
  <c r="O443" i="4"/>
  <c r="Q442" i="4"/>
  <c r="R442" i="4" s="1"/>
  <c r="O442" i="4"/>
  <c r="Q441" i="4"/>
  <c r="R441" i="4" s="1"/>
  <c r="O441" i="4"/>
  <c r="Q440" i="4"/>
  <c r="R440" i="4" s="1"/>
  <c r="O440" i="4"/>
  <c r="O439" i="4"/>
  <c r="P438" i="4"/>
  <c r="S440" i="4" s="1"/>
  <c r="L432" i="4"/>
  <c r="K432" i="4"/>
  <c r="M432" i="4" s="1"/>
  <c r="P430" i="4"/>
  <c r="Q429" i="4"/>
  <c r="Q430" i="4" s="1"/>
  <c r="Q423" i="4"/>
  <c r="R423" i="4" s="1"/>
  <c r="O423" i="4"/>
  <c r="Q422" i="4"/>
  <c r="R422" i="4" s="1"/>
  <c r="O422" i="4"/>
  <c r="Q421" i="4"/>
  <c r="R421" i="4" s="1"/>
  <c r="O421" i="4"/>
  <c r="Q420" i="4"/>
  <c r="R420" i="4" s="1"/>
  <c r="O420" i="4"/>
  <c r="Q419" i="4"/>
  <c r="R419" i="4" s="1"/>
  <c r="O419" i="4"/>
  <c r="Q418" i="4"/>
  <c r="R418" i="4" s="1"/>
  <c r="O418" i="4"/>
  <c r="Q417" i="4"/>
  <c r="R417" i="4" s="1"/>
  <c r="O417" i="4"/>
  <c r="O416" i="4"/>
  <c r="P415" i="4"/>
  <c r="K409" i="4"/>
  <c r="Q406" i="4" s="1"/>
  <c r="Q397" i="4"/>
  <c r="R397" i="4" s="1"/>
  <c r="Q396" i="4"/>
  <c r="R396" i="4" s="1"/>
  <c r="Q395" i="4"/>
  <c r="R395" i="4" s="1"/>
  <c r="Q394" i="4"/>
  <c r="R394" i="4" s="1"/>
  <c r="O394" i="4"/>
  <c r="O393" i="4"/>
  <c r="P392" i="4"/>
  <c r="Q393" i="4" s="1"/>
  <c r="R393" i="4" s="1"/>
  <c r="L386" i="4"/>
  <c r="K386" i="4"/>
  <c r="M386" i="4" s="1"/>
  <c r="N386" i="4" s="1"/>
  <c r="P384" i="4"/>
  <c r="Q383" i="4"/>
  <c r="Q384" i="4" s="1"/>
  <c r="Q377" i="4"/>
  <c r="R377" i="4" s="1"/>
  <c r="O377" i="4"/>
  <c r="Q376" i="4"/>
  <c r="R376" i="4" s="1"/>
  <c r="O376" i="4"/>
  <c r="R375" i="4"/>
  <c r="Q375" i="4"/>
  <c r="O375" i="4"/>
  <c r="Q374" i="4"/>
  <c r="R374" i="4" s="1"/>
  <c r="O374" i="4"/>
  <c r="Q373" i="4"/>
  <c r="R373" i="4" s="1"/>
  <c r="O373" i="4"/>
  <c r="Q372" i="4"/>
  <c r="R372" i="4" s="1"/>
  <c r="O372" i="4"/>
  <c r="Q371" i="4"/>
  <c r="R371" i="4" s="1"/>
  <c r="O371" i="4"/>
  <c r="O370" i="4"/>
  <c r="P369" i="4"/>
  <c r="L363" i="4"/>
  <c r="K363" i="4"/>
  <c r="M363" i="4" s="1"/>
  <c r="N363" i="4" s="1"/>
  <c r="P361" i="4"/>
  <c r="Q360" i="4"/>
  <c r="Q361" i="4" s="1"/>
  <c r="Q354" i="4"/>
  <c r="R354" i="4" s="1"/>
  <c r="O354" i="4"/>
  <c r="Q353" i="4"/>
  <c r="R353" i="4" s="1"/>
  <c r="O353" i="4"/>
  <c r="R352" i="4"/>
  <c r="Q352" i="4"/>
  <c r="O352" i="4"/>
  <c r="Q351" i="4"/>
  <c r="R351" i="4" s="1"/>
  <c r="O351" i="4"/>
  <c r="Q350" i="4"/>
  <c r="R350" i="4" s="1"/>
  <c r="O350" i="4"/>
  <c r="Q349" i="4"/>
  <c r="R349" i="4" s="1"/>
  <c r="O349" i="4"/>
  <c r="Q348" i="4"/>
  <c r="R348" i="4" s="1"/>
  <c r="O348" i="4"/>
  <c r="O347" i="4"/>
  <c r="P346" i="4"/>
  <c r="M340" i="4"/>
  <c r="N340" i="4" s="1"/>
  <c r="L340" i="4"/>
  <c r="K340" i="4"/>
  <c r="Q337" i="4" s="1"/>
  <c r="Q338" i="4" s="1"/>
  <c r="P338" i="4"/>
  <c r="Q331" i="4"/>
  <c r="R331" i="4" s="1"/>
  <c r="O331" i="4"/>
  <c r="Q330" i="4"/>
  <c r="R330" i="4" s="1"/>
  <c r="O330" i="4"/>
  <c r="Q329" i="4"/>
  <c r="R329" i="4" s="1"/>
  <c r="O329" i="4"/>
  <c r="Q328" i="4"/>
  <c r="R328" i="4" s="1"/>
  <c r="O328" i="4"/>
  <c r="Q327" i="4"/>
  <c r="R327" i="4" s="1"/>
  <c r="O327" i="4"/>
  <c r="Q326" i="4"/>
  <c r="R326" i="4" s="1"/>
  <c r="O326" i="4"/>
  <c r="Q325" i="4"/>
  <c r="R325" i="4" s="1"/>
  <c r="O325" i="4"/>
  <c r="O324" i="4"/>
  <c r="P323" i="4"/>
  <c r="Q324" i="4" s="1"/>
  <c r="R324" i="4" s="1"/>
  <c r="L317" i="4"/>
  <c r="K317" i="4"/>
  <c r="M317" i="4" s="1"/>
  <c r="N317" i="4" s="1"/>
  <c r="P315" i="4"/>
  <c r="Q314" i="4"/>
  <c r="Q315" i="4" s="1"/>
  <c r="Q308" i="4"/>
  <c r="R308" i="4" s="1"/>
  <c r="O308" i="4"/>
  <c r="Q307" i="4"/>
  <c r="R307" i="4" s="1"/>
  <c r="O307" i="4"/>
  <c r="Q306" i="4"/>
  <c r="R306" i="4" s="1"/>
  <c r="O306" i="4"/>
  <c r="Q305" i="4"/>
  <c r="R305" i="4" s="1"/>
  <c r="O305" i="4"/>
  <c r="Q304" i="4"/>
  <c r="R304" i="4" s="1"/>
  <c r="O304" i="4"/>
  <c r="Q303" i="4"/>
  <c r="R303" i="4" s="1"/>
  <c r="O303" i="4"/>
  <c r="Q302" i="4"/>
  <c r="R302" i="4" s="1"/>
  <c r="O302" i="4"/>
  <c r="O301" i="4"/>
  <c r="P300" i="4"/>
  <c r="L294" i="4"/>
  <c r="K294" i="4"/>
  <c r="M294" i="4" s="1"/>
  <c r="P292" i="4"/>
  <c r="Q291" i="4"/>
  <c r="Q292" i="4" s="1"/>
  <c r="Q285" i="4"/>
  <c r="R285" i="4" s="1"/>
  <c r="O285" i="4"/>
  <c r="Q284" i="4"/>
  <c r="R284" i="4" s="1"/>
  <c r="O284" i="4"/>
  <c r="Q283" i="4"/>
  <c r="R283" i="4" s="1"/>
  <c r="O283" i="4"/>
  <c r="Q282" i="4"/>
  <c r="R282" i="4" s="1"/>
  <c r="O282" i="4"/>
  <c r="Q281" i="4"/>
  <c r="R281" i="4" s="1"/>
  <c r="O281" i="4"/>
  <c r="Q280" i="4"/>
  <c r="R280" i="4" s="1"/>
  <c r="O280" i="4"/>
  <c r="Q279" i="4"/>
  <c r="R279" i="4" s="1"/>
  <c r="O279" i="4"/>
  <c r="O278" i="4"/>
  <c r="P277" i="4"/>
  <c r="L271" i="4"/>
  <c r="K271" i="4"/>
  <c r="M271" i="4" s="1"/>
  <c r="N271" i="4" s="1"/>
  <c r="P269" i="4"/>
  <c r="Q268" i="4"/>
  <c r="Q269" i="4" s="1"/>
  <c r="Q262" i="4"/>
  <c r="R262" i="4" s="1"/>
  <c r="O262" i="4"/>
  <c r="Q261" i="4"/>
  <c r="R261" i="4" s="1"/>
  <c r="O261" i="4"/>
  <c r="Q260" i="4"/>
  <c r="R260" i="4" s="1"/>
  <c r="O260" i="4"/>
  <c r="Q259" i="4"/>
  <c r="R259" i="4" s="1"/>
  <c r="O259" i="4"/>
  <c r="Q258" i="4"/>
  <c r="R258" i="4" s="1"/>
  <c r="O258" i="4"/>
  <c r="Q257" i="4"/>
  <c r="R257" i="4" s="1"/>
  <c r="O257" i="4"/>
  <c r="Q256" i="4"/>
  <c r="R256" i="4" s="1"/>
  <c r="O256" i="4"/>
  <c r="O255" i="4"/>
  <c r="P254" i="4"/>
  <c r="S256" i="4" s="1"/>
  <c r="L248" i="4"/>
  <c r="K248" i="4"/>
  <c r="M248" i="4" s="1"/>
  <c r="P246" i="4"/>
  <c r="Q245" i="4"/>
  <c r="Q246" i="4" s="1"/>
  <c r="Q239" i="4"/>
  <c r="R239" i="4" s="1"/>
  <c r="O239" i="4"/>
  <c r="Q238" i="4"/>
  <c r="R238" i="4" s="1"/>
  <c r="O238" i="4"/>
  <c r="Q237" i="4"/>
  <c r="R237" i="4" s="1"/>
  <c r="O237" i="4"/>
  <c r="Q236" i="4"/>
  <c r="R236" i="4" s="1"/>
  <c r="O236" i="4"/>
  <c r="Q235" i="4"/>
  <c r="R235" i="4" s="1"/>
  <c r="O235" i="4"/>
  <c r="Q234" i="4"/>
  <c r="R234" i="4" s="1"/>
  <c r="O234" i="4"/>
  <c r="Q233" i="4"/>
  <c r="R233" i="4" s="1"/>
  <c r="O233" i="4"/>
  <c r="O232" i="4"/>
  <c r="P231" i="4"/>
  <c r="Q232" i="4" s="1"/>
  <c r="R232" i="4" s="1"/>
  <c r="L225" i="4"/>
  <c r="K225" i="4"/>
  <c r="M225" i="4" s="1"/>
  <c r="P223" i="4"/>
  <c r="Q222" i="4"/>
  <c r="Q223" i="4" s="1"/>
  <c r="Q216" i="4"/>
  <c r="R216" i="4" s="1"/>
  <c r="O216" i="4"/>
  <c r="Q215" i="4"/>
  <c r="R215" i="4" s="1"/>
  <c r="O215" i="4"/>
  <c r="Q214" i="4"/>
  <c r="R214" i="4" s="1"/>
  <c r="O214" i="4"/>
  <c r="Q213" i="4"/>
  <c r="R213" i="4" s="1"/>
  <c r="O213" i="4"/>
  <c r="Q212" i="4"/>
  <c r="R212" i="4" s="1"/>
  <c r="O212" i="4"/>
  <c r="Q211" i="4"/>
  <c r="R211" i="4" s="1"/>
  <c r="O211" i="4"/>
  <c r="Q210" i="4"/>
  <c r="R210" i="4" s="1"/>
  <c r="O210" i="4"/>
  <c r="O209" i="4"/>
  <c r="P208" i="4"/>
  <c r="T201" i="4"/>
  <c r="L201" i="4"/>
  <c r="K201" i="4"/>
  <c r="M201" i="4" s="1"/>
  <c r="U200" i="4"/>
  <c r="U201" i="4" s="1"/>
  <c r="Q195" i="4"/>
  <c r="R195" i="4" s="1"/>
  <c r="O195" i="4"/>
  <c r="Q194" i="4"/>
  <c r="R194" i="4" s="1"/>
  <c r="O194" i="4"/>
  <c r="Q193" i="4"/>
  <c r="R193" i="4" s="1"/>
  <c r="O193" i="4"/>
  <c r="Q192" i="4"/>
  <c r="R192" i="4" s="1"/>
  <c r="O192" i="4"/>
  <c r="Q191" i="4"/>
  <c r="R191" i="4" s="1"/>
  <c r="O191" i="4"/>
  <c r="Q190" i="4"/>
  <c r="R190" i="4" s="1"/>
  <c r="O190" i="4"/>
  <c r="O189" i="4"/>
  <c r="P188" i="4"/>
  <c r="T185" i="4"/>
  <c r="U184" i="4"/>
  <c r="U185" i="4" s="1"/>
  <c r="L184" i="4"/>
  <c r="K184" i="4"/>
  <c r="M184" i="4" s="1"/>
  <c r="Q181" i="4"/>
  <c r="R181" i="4" s="1"/>
  <c r="O181" i="4"/>
  <c r="Q180" i="4"/>
  <c r="R180" i="4" s="1"/>
  <c r="O180" i="4"/>
  <c r="Q179" i="4"/>
  <c r="R179" i="4" s="1"/>
  <c r="O179" i="4"/>
  <c r="Q178" i="4"/>
  <c r="R178" i="4" s="1"/>
  <c r="O178" i="4"/>
  <c r="Q177" i="4"/>
  <c r="R177" i="4" s="1"/>
  <c r="O177" i="4"/>
  <c r="Q176" i="4"/>
  <c r="R176" i="4" s="1"/>
  <c r="O176" i="4"/>
  <c r="Q175" i="4"/>
  <c r="R175" i="4" s="1"/>
  <c r="O175" i="4"/>
  <c r="O174" i="4"/>
  <c r="P173" i="4"/>
  <c r="Q174" i="4" s="1"/>
  <c r="R174" i="4" s="1"/>
  <c r="L169" i="4"/>
  <c r="K169" i="4"/>
  <c r="T168" i="4"/>
  <c r="Q164" i="4"/>
  <c r="R164" i="4" s="1"/>
  <c r="O164" i="4"/>
  <c r="R163" i="4"/>
  <c r="Q163" i="4"/>
  <c r="O163" i="4"/>
  <c r="Q162" i="4"/>
  <c r="R162" i="4" s="1"/>
  <c r="O162" i="4"/>
  <c r="Q161" i="4"/>
  <c r="R161" i="4" s="1"/>
  <c r="O161" i="4"/>
  <c r="Q160" i="4"/>
  <c r="R160" i="4" s="1"/>
  <c r="O160" i="4"/>
  <c r="Q159" i="4"/>
  <c r="R159" i="4" s="1"/>
  <c r="O159" i="4"/>
  <c r="Q158" i="4"/>
  <c r="R158" i="4" s="1"/>
  <c r="O158" i="4"/>
  <c r="O157" i="4"/>
  <c r="P156" i="4"/>
  <c r="T152" i="4"/>
  <c r="L152" i="4"/>
  <c r="K152" i="4"/>
  <c r="Q148" i="4"/>
  <c r="R148" i="4" s="1"/>
  <c r="O148" i="4"/>
  <c r="Q147" i="4"/>
  <c r="R147" i="4" s="1"/>
  <c r="O147" i="4"/>
  <c r="Q146" i="4"/>
  <c r="R146" i="4" s="1"/>
  <c r="O146" i="4"/>
  <c r="Q145" i="4"/>
  <c r="R145" i="4" s="1"/>
  <c r="O145" i="4"/>
  <c r="Q144" i="4"/>
  <c r="R144" i="4" s="1"/>
  <c r="O144" i="4"/>
  <c r="Q143" i="4"/>
  <c r="R143" i="4" s="1"/>
  <c r="O143" i="4"/>
  <c r="Q142" i="4"/>
  <c r="R142" i="4" s="1"/>
  <c r="O142" i="4"/>
  <c r="O141" i="4"/>
  <c r="P140" i="4"/>
  <c r="Q141" i="4" s="1"/>
  <c r="R141" i="4" s="1"/>
  <c r="L133" i="4"/>
  <c r="K133" i="4"/>
  <c r="M133" i="4" s="1"/>
  <c r="Q130" i="4"/>
  <c r="R130" i="4" s="1"/>
  <c r="O130" i="4"/>
  <c r="Q129" i="4"/>
  <c r="R129" i="4" s="1"/>
  <c r="O129" i="4"/>
  <c r="Q128" i="4"/>
  <c r="R128" i="4" s="1"/>
  <c r="O128" i="4"/>
  <c r="Q127" i="4"/>
  <c r="R127" i="4" s="1"/>
  <c r="O127" i="4"/>
  <c r="Q126" i="4"/>
  <c r="R126" i="4" s="1"/>
  <c r="O126" i="4"/>
  <c r="Q125" i="4"/>
  <c r="R125" i="4" s="1"/>
  <c r="O125" i="4"/>
  <c r="Q124" i="4"/>
  <c r="R124" i="4" s="1"/>
  <c r="O124" i="4"/>
  <c r="O123" i="4"/>
  <c r="P122" i="4"/>
  <c r="AA41" i="4" s="1"/>
  <c r="L118" i="4"/>
  <c r="K118" i="4"/>
  <c r="M118" i="4" s="1"/>
  <c r="N118" i="4" s="1"/>
  <c r="Q116" i="4"/>
  <c r="R116" i="4" s="1"/>
  <c r="O116" i="4"/>
  <c r="Q115" i="4"/>
  <c r="R115" i="4" s="1"/>
  <c r="O115" i="4"/>
  <c r="Q114" i="4"/>
  <c r="R114" i="4" s="1"/>
  <c r="O114" i="4"/>
  <c r="Q113" i="4"/>
  <c r="R113" i="4" s="1"/>
  <c r="O113" i="4"/>
  <c r="Q112" i="4"/>
  <c r="R112" i="4" s="1"/>
  <c r="O112" i="4"/>
  <c r="Q111" i="4"/>
  <c r="R111" i="4" s="1"/>
  <c r="O111" i="4"/>
  <c r="Q110" i="4"/>
  <c r="R110" i="4" s="1"/>
  <c r="O110" i="4"/>
  <c r="O109" i="4"/>
  <c r="P108" i="4"/>
  <c r="Q109" i="4" s="1"/>
  <c r="R109" i="4" s="1"/>
  <c r="L104" i="4"/>
  <c r="K104" i="4"/>
  <c r="M104" i="4" s="1"/>
  <c r="Q97" i="4"/>
  <c r="R97" i="4" s="1"/>
  <c r="O97" i="4"/>
  <c r="Q96" i="4"/>
  <c r="R96" i="4" s="1"/>
  <c r="O96" i="4"/>
  <c r="Q95" i="4"/>
  <c r="R95" i="4" s="1"/>
  <c r="O95" i="4"/>
  <c r="Q94" i="4"/>
  <c r="R94" i="4" s="1"/>
  <c r="O94" i="4"/>
  <c r="Q93" i="4"/>
  <c r="R93" i="4" s="1"/>
  <c r="O93" i="4"/>
  <c r="Q92" i="4"/>
  <c r="R92" i="4" s="1"/>
  <c r="O92" i="4"/>
  <c r="Q91" i="4"/>
  <c r="R91" i="4" s="1"/>
  <c r="O91" i="4"/>
  <c r="O90" i="4"/>
  <c r="P89" i="4"/>
  <c r="Q90" i="4" s="1"/>
  <c r="R90" i="4" s="1"/>
  <c r="Q79" i="4"/>
  <c r="R79" i="4" s="1"/>
  <c r="O79" i="4"/>
  <c r="Q78" i="4"/>
  <c r="R78" i="4" s="1"/>
  <c r="O78" i="4"/>
  <c r="O77" i="4"/>
  <c r="P76" i="4"/>
  <c r="X41" i="4" s="1"/>
  <c r="L72" i="4"/>
  <c r="K72" i="4"/>
  <c r="M72" i="4" s="1"/>
  <c r="Q67" i="4"/>
  <c r="R67" i="4" s="1"/>
  <c r="O67" i="4"/>
  <c r="Q66" i="4"/>
  <c r="R66" i="4" s="1"/>
  <c r="O66" i="4"/>
  <c r="Q65" i="4"/>
  <c r="R65" i="4" s="1"/>
  <c r="O65" i="4"/>
  <c r="Q64" i="4"/>
  <c r="R64" i="4" s="1"/>
  <c r="O64" i="4"/>
  <c r="Q63" i="4"/>
  <c r="R63" i="4" s="1"/>
  <c r="O63" i="4"/>
  <c r="Q62" i="4"/>
  <c r="R62" i="4" s="1"/>
  <c r="O62" i="4"/>
  <c r="Q61" i="4"/>
  <c r="R61" i="4" s="1"/>
  <c r="O61" i="4"/>
  <c r="O60" i="4"/>
  <c r="P59" i="4"/>
  <c r="W41" i="4" s="1"/>
  <c r="L55" i="4"/>
  <c r="K55" i="4"/>
  <c r="M55" i="4" s="1"/>
  <c r="N55" i="4" s="1"/>
  <c r="Q48" i="4"/>
  <c r="R48" i="4" s="1"/>
  <c r="O48" i="4"/>
  <c r="Q47" i="4"/>
  <c r="R47" i="4" s="1"/>
  <c r="O47" i="4"/>
  <c r="Q46" i="4"/>
  <c r="R46" i="4" s="1"/>
  <c r="O46" i="4"/>
  <c r="Q45" i="4"/>
  <c r="R45" i="4" s="1"/>
  <c r="O45" i="4"/>
  <c r="Q44" i="4"/>
  <c r="R44" i="4" s="1"/>
  <c r="O44" i="4"/>
  <c r="Q43" i="4"/>
  <c r="R43" i="4" s="1"/>
  <c r="O43" i="4"/>
  <c r="O42" i="4"/>
  <c r="AD41" i="4"/>
  <c r="P41" i="4"/>
  <c r="V41" i="4" s="1"/>
  <c r="L37" i="4"/>
  <c r="K37" i="4"/>
  <c r="M37" i="4" s="1"/>
  <c r="Q25" i="4"/>
  <c r="R25" i="4" s="1"/>
  <c r="O25" i="4"/>
  <c r="Q24" i="4"/>
  <c r="R24" i="4" s="1"/>
  <c r="O24" i="4"/>
  <c r="Q23" i="4"/>
  <c r="R23" i="4" s="1"/>
  <c r="O23" i="4"/>
  <c r="Q22" i="4"/>
  <c r="R22" i="4" s="1"/>
  <c r="O22" i="4"/>
  <c r="Q21" i="4"/>
  <c r="R21" i="4" s="1"/>
  <c r="O21" i="4"/>
  <c r="Q20" i="4"/>
  <c r="R20" i="4" s="1"/>
  <c r="O20" i="4"/>
  <c r="O19" i="4"/>
  <c r="P18" i="4"/>
  <c r="Q19" i="4" s="1"/>
  <c r="R19" i="4" s="1"/>
  <c r="N371" i="3"/>
  <c r="L371" i="3"/>
  <c r="K371" i="3"/>
  <c r="M371" i="3" s="1"/>
  <c r="P369" i="3"/>
  <c r="Q368" i="3"/>
  <c r="Q369" i="3" s="1"/>
  <c r="R363" i="3"/>
  <c r="Q363" i="3"/>
  <c r="O363" i="3"/>
  <c r="R362" i="3"/>
  <c r="Q362" i="3"/>
  <c r="O362" i="3"/>
  <c r="O361" i="3"/>
  <c r="Q360" i="3"/>
  <c r="R360" i="3" s="1"/>
  <c r="O360" i="3"/>
  <c r="Q359" i="3"/>
  <c r="R359" i="3" s="1"/>
  <c r="O359" i="3"/>
  <c r="Q358" i="3"/>
  <c r="R358" i="3" s="1"/>
  <c r="O358" i="3"/>
  <c r="Q357" i="3"/>
  <c r="R357" i="3" s="1"/>
  <c r="O357" i="3"/>
  <c r="O356" i="3"/>
  <c r="P355" i="3"/>
  <c r="N349" i="3"/>
  <c r="L349" i="3"/>
  <c r="K349" i="3"/>
  <c r="M349" i="3" s="1"/>
  <c r="P347" i="3"/>
  <c r="Q346" i="3"/>
  <c r="Q347" i="3" s="1"/>
  <c r="R341" i="3"/>
  <c r="Q341" i="3"/>
  <c r="O341" i="3"/>
  <c r="R340" i="3"/>
  <c r="Q340" i="3"/>
  <c r="O340" i="3"/>
  <c r="Q339" i="3"/>
  <c r="R339" i="3" s="1"/>
  <c r="O339" i="3"/>
  <c r="Q338" i="3"/>
  <c r="R338" i="3" s="1"/>
  <c r="O338" i="3"/>
  <c r="Q337" i="3"/>
  <c r="R337" i="3" s="1"/>
  <c r="O337" i="3"/>
  <c r="Q336" i="3"/>
  <c r="R336" i="3" s="1"/>
  <c r="O336" i="3"/>
  <c r="Q335" i="3"/>
  <c r="R335" i="3" s="1"/>
  <c r="O335" i="3"/>
  <c r="O334" i="3"/>
  <c r="P333" i="3"/>
  <c r="S335" i="3" s="1"/>
  <c r="L327" i="3"/>
  <c r="K327" i="3"/>
  <c r="M327" i="3" s="1"/>
  <c r="N327" i="3" s="1"/>
  <c r="P325" i="3"/>
  <c r="Q324" i="3"/>
  <c r="Q325" i="3" s="1"/>
  <c r="Q319" i="3"/>
  <c r="R319" i="3" s="1"/>
  <c r="O319" i="3"/>
  <c r="Q318" i="3"/>
  <c r="R318" i="3" s="1"/>
  <c r="O318" i="3"/>
  <c r="Q317" i="3"/>
  <c r="R317" i="3" s="1"/>
  <c r="O317" i="3"/>
  <c r="Q316" i="3"/>
  <c r="R316" i="3" s="1"/>
  <c r="O316" i="3"/>
  <c r="Q315" i="3"/>
  <c r="R315" i="3" s="1"/>
  <c r="O315" i="3"/>
  <c r="Q314" i="3"/>
  <c r="R314" i="3" s="1"/>
  <c r="O314" i="3"/>
  <c r="Q313" i="3"/>
  <c r="R313" i="3" s="1"/>
  <c r="O313" i="3"/>
  <c r="O312" i="3"/>
  <c r="P311" i="3"/>
  <c r="L305" i="3"/>
  <c r="K305" i="3"/>
  <c r="M305" i="3" s="1"/>
  <c r="P303" i="3"/>
  <c r="Q302" i="3"/>
  <c r="Q303" i="3" s="1"/>
  <c r="Q297" i="3"/>
  <c r="R297" i="3" s="1"/>
  <c r="O297" i="3"/>
  <c r="Q296" i="3"/>
  <c r="R296" i="3" s="1"/>
  <c r="O296" i="3"/>
  <c r="Q295" i="3"/>
  <c r="R295" i="3" s="1"/>
  <c r="O295" i="3"/>
  <c r="Q294" i="3"/>
  <c r="R294" i="3" s="1"/>
  <c r="O294" i="3"/>
  <c r="Q293" i="3"/>
  <c r="R293" i="3" s="1"/>
  <c r="O293" i="3"/>
  <c r="Q292" i="3"/>
  <c r="R292" i="3" s="1"/>
  <c r="O292" i="3"/>
  <c r="Q291" i="3"/>
  <c r="R291" i="3" s="1"/>
  <c r="O291" i="3"/>
  <c r="O290" i="3"/>
  <c r="P289" i="3"/>
  <c r="S291" i="3" s="1"/>
  <c r="L283" i="3"/>
  <c r="K283" i="3"/>
  <c r="M283" i="3" s="1"/>
  <c r="N283" i="3" s="1"/>
  <c r="P281" i="3"/>
  <c r="Q280" i="3"/>
  <c r="Q281" i="3" s="1"/>
  <c r="Q275" i="3"/>
  <c r="R275" i="3" s="1"/>
  <c r="O275" i="3"/>
  <c r="Q274" i="3"/>
  <c r="R274" i="3" s="1"/>
  <c r="O274" i="3"/>
  <c r="Q273" i="3"/>
  <c r="R273" i="3" s="1"/>
  <c r="O273" i="3"/>
  <c r="Q272" i="3"/>
  <c r="R272" i="3" s="1"/>
  <c r="O272" i="3"/>
  <c r="Q271" i="3"/>
  <c r="R271" i="3" s="1"/>
  <c r="O271" i="3"/>
  <c r="Q270" i="3"/>
  <c r="R270" i="3" s="1"/>
  <c r="O270" i="3"/>
  <c r="Q269" i="3"/>
  <c r="R269" i="3" s="1"/>
  <c r="O269" i="3"/>
  <c r="O268" i="3"/>
  <c r="P267" i="3"/>
  <c r="Q268" i="3" s="1"/>
  <c r="R268" i="3" s="1"/>
  <c r="L261" i="3"/>
  <c r="K261" i="3"/>
  <c r="M261" i="3" s="1"/>
  <c r="N261" i="3" s="1"/>
  <c r="P259" i="3"/>
  <c r="Q258" i="3"/>
  <c r="Q259" i="3" s="1"/>
  <c r="Q253" i="3"/>
  <c r="R253" i="3" s="1"/>
  <c r="O253" i="3"/>
  <c r="Q252" i="3"/>
  <c r="R252" i="3" s="1"/>
  <c r="O252" i="3"/>
  <c r="Q251" i="3"/>
  <c r="R251" i="3" s="1"/>
  <c r="O251" i="3"/>
  <c r="Q250" i="3"/>
  <c r="R250" i="3" s="1"/>
  <c r="O250" i="3"/>
  <c r="Q249" i="3"/>
  <c r="R249" i="3" s="1"/>
  <c r="O249" i="3"/>
  <c r="Q248" i="3"/>
  <c r="R248" i="3" s="1"/>
  <c r="O248" i="3"/>
  <c r="Q247" i="3"/>
  <c r="R247" i="3" s="1"/>
  <c r="O247" i="3"/>
  <c r="O246" i="3"/>
  <c r="P245" i="3"/>
  <c r="S247" i="3" s="1"/>
  <c r="L239" i="3"/>
  <c r="K239" i="3"/>
  <c r="M239" i="3" s="1"/>
  <c r="P237" i="3"/>
  <c r="Q236" i="3"/>
  <c r="Q237" i="3" s="1"/>
  <c r="Q231" i="3"/>
  <c r="R231" i="3" s="1"/>
  <c r="O231" i="3"/>
  <c r="Q230" i="3"/>
  <c r="R230" i="3" s="1"/>
  <c r="O230" i="3"/>
  <c r="Q229" i="3"/>
  <c r="R229" i="3" s="1"/>
  <c r="O229" i="3"/>
  <c r="Q228" i="3"/>
  <c r="R228" i="3" s="1"/>
  <c r="O228" i="3"/>
  <c r="Q227" i="3"/>
  <c r="R227" i="3" s="1"/>
  <c r="O227" i="3"/>
  <c r="Q226" i="3"/>
  <c r="R226" i="3" s="1"/>
  <c r="O226" i="3"/>
  <c r="Q225" i="3"/>
  <c r="R225" i="3" s="1"/>
  <c r="O225" i="3"/>
  <c r="O224" i="3"/>
  <c r="P223" i="3"/>
  <c r="L217" i="3"/>
  <c r="K217" i="3"/>
  <c r="M217" i="3" s="1"/>
  <c r="P215" i="3"/>
  <c r="Q214" i="3"/>
  <c r="Q215" i="3" s="1"/>
  <c r="Q209" i="3"/>
  <c r="R209" i="3" s="1"/>
  <c r="O209" i="3"/>
  <c r="Q208" i="3"/>
  <c r="R208" i="3" s="1"/>
  <c r="O208" i="3"/>
  <c r="Q207" i="3"/>
  <c r="R207" i="3" s="1"/>
  <c r="O207" i="3"/>
  <c r="Q206" i="3"/>
  <c r="R206" i="3" s="1"/>
  <c r="O206" i="3"/>
  <c r="Q205" i="3"/>
  <c r="R205" i="3" s="1"/>
  <c r="O205" i="3"/>
  <c r="Q204" i="3"/>
  <c r="R204" i="3" s="1"/>
  <c r="O204" i="3"/>
  <c r="Q203" i="3"/>
  <c r="R203" i="3" s="1"/>
  <c r="O203" i="3"/>
  <c r="O202" i="3"/>
  <c r="P201" i="3"/>
  <c r="S203" i="3" s="1"/>
  <c r="L195" i="3"/>
  <c r="K195" i="3"/>
  <c r="M195" i="3" s="1"/>
  <c r="P193" i="3"/>
  <c r="Q192" i="3"/>
  <c r="Q193" i="3" s="1"/>
  <c r="Q187" i="3"/>
  <c r="R187" i="3" s="1"/>
  <c r="O187" i="3"/>
  <c r="Q186" i="3"/>
  <c r="R186" i="3" s="1"/>
  <c r="O186" i="3"/>
  <c r="Q185" i="3"/>
  <c r="R185" i="3" s="1"/>
  <c r="O185" i="3"/>
  <c r="Q184" i="3"/>
  <c r="R184" i="3" s="1"/>
  <c r="O184" i="3"/>
  <c r="Q183" i="3"/>
  <c r="R183" i="3" s="1"/>
  <c r="O183" i="3"/>
  <c r="Q182" i="3"/>
  <c r="R182" i="3" s="1"/>
  <c r="O182" i="3"/>
  <c r="Q181" i="3"/>
  <c r="R181" i="3" s="1"/>
  <c r="O181" i="3"/>
  <c r="O180" i="3"/>
  <c r="P179" i="3"/>
  <c r="Q180" i="3" s="1"/>
  <c r="R180" i="3" s="1"/>
  <c r="L173" i="3"/>
  <c r="K173" i="3"/>
  <c r="M173" i="3" s="1"/>
  <c r="P171" i="3"/>
  <c r="Q170" i="3"/>
  <c r="Q171" i="3" s="1"/>
  <c r="Q164" i="3"/>
  <c r="R164" i="3" s="1"/>
  <c r="O164" i="3"/>
  <c r="Q163" i="3"/>
  <c r="R163" i="3" s="1"/>
  <c r="O163" i="3"/>
  <c r="Q162" i="3"/>
  <c r="R162" i="3" s="1"/>
  <c r="O162" i="3"/>
  <c r="Q161" i="3"/>
  <c r="R161" i="3" s="1"/>
  <c r="O161" i="3"/>
  <c r="Q160" i="3"/>
  <c r="R160" i="3" s="1"/>
  <c r="O160" i="3"/>
  <c r="Q159" i="3"/>
  <c r="R159" i="3" s="1"/>
  <c r="O159" i="3"/>
  <c r="Q158" i="3"/>
  <c r="R158" i="3" s="1"/>
  <c r="O158" i="3"/>
  <c r="O157" i="3"/>
  <c r="P156" i="3"/>
  <c r="L150" i="3"/>
  <c r="K150" i="3"/>
  <c r="M150" i="3" s="1"/>
  <c r="N150" i="3" s="1"/>
  <c r="P148" i="3"/>
  <c r="Q147" i="3"/>
  <c r="Q148" i="3" s="1"/>
  <c r="Q141" i="3"/>
  <c r="R141" i="3" s="1"/>
  <c r="O141" i="3"/>
  <c r="Q140" i="3"/>
  <c r="R140" i="3" s="1"/>
  <c r="O140" i="3"/>
  <c r="Q139" i="3"/>
  <c r="R139" i="3" s="1"/>
  <c r="O139" i="3"/>
  <c r="Q138" i="3"/>
  <c r="R138" i="3" s="1"/>
  <c r="O138" i="3"/>
  <c r="Q137" i="3"/>
  <c r="R137" i="3" s="1"/>
  <c r="O137" i="3"/>
  <c r="Q136" i="3"/>
  <c r="R136" i="3" s="1"/>
  <c r="O136" i="3"/>
  <c r="Q135" i="3"/>
  <c r="R135" i="3" s="1"/>
  <c r="O135" i="3"/>
  <c r="O134" i="3"/>
  <c r="P133" i="3"/>
  <c r="L127" i="3"/>
  <c r="M127" i="3"/>
  <c r="N127" i="3" s="1"/>
  <c r="P125" i="3"/>
  <c r="Q125" i="3"/>
  <c r="Q118" i="3"/>
  <c r="R118" i="3" s="1"/>
  <c r="O118" i="3"/>
  <c r="Q117" i="3"/>
  <c r="R117" i="3" s="1"/>
  <c r="O117" i="3"/>
  <c r="Q116" i="3"/>
  <c r="R116" i="3" s="1"/>
  <c r="O116" i="3"/>
  <c r="Q115" i="3"/>
  <c r="R115" i="3" s="1"/>
  <c r="O115" i="3"/>
  <c r="Q114" i="3"/>
  <c r="R114" i="3" s="1"/>
  <c r="O114" i="3"/>
  <c r="Q113" i="3"/>
  <c r="R113" i="3" s="1"/>
  <c r="O113" i="3"/>
  <c r="Q112" i="3"/>
  <c r="R112" i="3" s="1"/>
  <c r="O112" i="3"/>
  <c r="O111" i="3"/>
  <c r="P110" i="3"/>
  <c r="S112" i="3" s="1"/>
  <c r="L104" i="3"/>
  <c r="K104" i="3"/>
  <c r="M104" i="3" s="1"/>
  <c r="P102" i="3"/>
  <c r="Q101" i="3"/>
  <c r="Q102" i="3" s="1"/>
  <c r="Q95" i="3"/>
  <c r="R95" i="3" s="1"/>
  <c r="O95" i="3"/>
  <c r="Q94" i="3"/>
  <c r="R94" i="3" s="1"/>
  <c r="O94" i="3"/>
  <c r="Q93" i="3"/>
  <c r="R93" i="3" s="1"/>
  <c r="O93" i="3"/>
  <c r="Q92" i="3"/>
  <c r="R92" i="3" s="1"/>
  <c r="O92" i="3"/>
  <c r="Q91" i="3"/>
  <c r="R91" i="3" s="1"/>
  <c r="O91" i="3"/>
  <c r="Q90" i="3"/>
  <c r="R90" i="3" s="1"/>
  <c r="O90" i="3"/>
  <c r="Q89" i="3"/>
  <c r="R89" i="3" s="1"/>
  <c r="O89" i="3"/>
  <c r="O88" i="3"/>
  <c r="P87" i="3"/>
  <c r="S89" i="3" s="1"/>
  <c r="L81" i="3"/>
  <c r="K81" i="3"/>
  <c r="M81" i="3" s="1"/>
  <c r="P79" i="3"/>
  <c r="Q78" i="3"/>
  <c r="Q79" i="3" s="1"/>
  <c r="Q72" i="3"/>
  <c r="R72" i="3" s="1"/>
  <c r="O72" i="3"/>
  <c r="Q71" i="3"/>
  <c r="R71" i="3" s="1"/>
  <c r="O71" i="3"/>
  <c r="Q70" i="3"/>
  <c r="R70" i="3" s="1"/>
  <c r="O70" i="3"/>
  <c r="Q69" i="3"/>
  <c r="R69" i="3" s="1"/>
  <c r="O69" i="3"/>
  <c r="Q68" i="3"/>
  <c r="R68" i="3" s="1"/>
  <c r="O68" i="3"/>
  <c r="Q67" i="3"/>
  <c r="R67" i="3" s="1"/>
  <c r="O67" i="3"/>
  <c r="Q66" i="3"/>
  <c r="R66" i="3" s="1"/>
  <c r="O66" i="3"/>
  <c r="O65" i="3"/>
  <c r="P64" i="3"/>
  <c r="S66" i="3" s="1"/>
  <c r="L58" i="3"/>
  <c r="K58" i="3"/>
  <c r="M58" i="3" s="1"/>
  <c r="N58" i="3" s="1"/>
  <c r="P56" i="3"/>
  <c r="Q55" i="3"/>
  <c r="Q56" i="3" s="1"/>
  <c r="Q49" i="3"/>
  <c r="R49" i="3" s="1"/>
  <c r="O49" i="3"/>
  <c r="Q48" i="3"/>
  <c r="R48" i="3" s="1"/>
  <c r="O48" i="3"/>
  <c r="Q47" i="3"/>
  <c r="R47" i="3" s="1"/>
  <c r="O47" i="3"/>
  <c r="Q46" i="3"/>
  <c r="R46" i="3" s="1"/>
  <c r="O46" i="3"/>
  <c r="Q45" i="3"/>
  <c r="R45" i="3" s="1"/>
  <c r="O45" i="3"/>
  <c r="Q44" i="3"/>
  <c r="R44" i="3" s="1"/>
  <c r="O44" i="3"/>
  <c r="Q43" i="3"/>
  <c r="R43" i="3" s="1"/>
  <c r="O43" i="3"/>
  <c r="O42" i="3"/>
  <c r="P41" i="3"/>
  <c r="S43" i="3" s="1"/>
  <c r="L35" i="3"/>
  <c r="K35" i="3"/>
  <c r="M35" i="3" s="1"/>
  <c r="P33" i="3"/>
  <c r="Q32" i="3"/>
  <c r="Q33" i="3" s="1"/>
  <c r="Q26" i="3"/>
  <c r="R26" i="3" s="1"/>
  <c r="O26" i="3"/>
  <c r="Q25" i="3"/>
  <c r="R25" i="3" s="1"/>
  <c r="O25" i="3"/>
  <c r="Q24" i="3"/>
  <c r="R24" i="3" s="1"/>
  <c r="O24" i="3"/>
  <c r="Q23" i="3"/>
  <c r="R23" i="3" s="1"/>
  <c r="O23" i="3"/>
  <c r="Q22" i="3"/>
  <c r="R22" i="3" s="1"/>
  <c r="O22" i="3"/>
  <c r="Q21" i="3"/>
  <c r="R21" i="3" s="1"/>
  <c r="O21" i="3"/>
  <c r="Q20" i="3"/>
  <c r="R20" i="3" s="1"/>
  <c r="O20" i="3"/>
  <c r="O19" i="3"/>
  <c r="P18" i="3"/>
  <c r="S20" i="3" s="1"/>
  <c r="L448" i="2"/>
  <c r="K448" i="2"/>
  <c r="M448" i="2" s="1"/>
  <c r="P446" i="2"/>
  <c r="Q445" i="2"/>
  <c r="Q446" i="2" s="1"/>
  <c r="Q439" i="2"/>
  <c r="R439" i="2" s="1"/>
  <c r="O439" i="2"/>
  <c r="Q438" i="2"/>
  <c r="R438" i="2" s="1"/>
  <c r="O438" i="2"/>
  <c r="Q437" i="2"/>
  <c r="R437" i="2" s="1"/>
  <c r="O437" i="2"/>
  <c r="Q436" i="2"/>
  <c r="R436" i="2" s="1"/>
  <c r="O436" i="2"/>
  <c r="Q435" i="2"/>
  <c r="R435" i="2" s="1"/>
  <c r="O435" i="2"/>
  <c r="Q434" i="2"/>
  <c r="R434" i="2" s="1"/>
  <c r="O434" i="2"/>
  <c r="Q433" i="2"/>
  <c r="R433" i="2" s="1"/>
  <c r="O433" i="2"/>
  <c r="O432" i="2"/>
  <c r="P431" i="2"/>
  <c r="Q432" i="2" s="1"/>
  <c r="R432" i="2" s="1"/>
  <c r="L425" i="2"/>
  <c r="K425" i="2"/>
  <c r="M425" i="2" s="1"/>
  <c r="N425" i="2" s="1"/>
  <c r="P423" i="2"/>
  <c r="Q422" i="2"/>
  <c r="Q423" i="2" s="1"/>
  <c r="Q416" i="2"/>
  <c r="R416" i="2" s="1"/>
  <c r="O416" i="2"/>
  <c r="Q415" i="2"/>
  <c r="R415" i="2" s="1"/>
  <c r="O415" i="2"/>
  <c r="Q414" i="2"/>
  <c r="R414" i="2" s="1"/>
  <c r="O414" i="2"/>
  <c r="Q413" i="2"/>
  <c r="R413" i="2" s="1"/>
  <c r="O413" i="2"/>
  <c r="Q412" i="2"/>
  <c r="R412" i="2" s="1"/>
  <c r="O412" i="2"/>
  <c r="Q411" i="2"/>
  <c r="R411" i="2" s="1"/>
  <c r="O411" i="2"/>
  <c r="Q410" i="2"/>
  <c r="R410" i="2" s="1"/>
  <c r="O410" i="2"/>
  <c r="O409" i="2"/>
  <c r="P408" i="2"/>
  <c r="L402" i="2"/>
  <c r="K402" i="2"/>
  <c r="M402" i="2" s="1"/>
  <c r="P400" i="2"/>
  <c r="Q399" i="2"/>
  <c r="Q400" i="2" s="1"/>
  <c r="V400" i="2" s="1"/>
  <c r="Q393" i="2"/>
  <c r="R393" i="2" s="1"/>
  <c r="O393" i="2"/>
  <c r="Q392" i="2"/>
  <c r="R392" i="2" s="1"/>
  <c r="O392" i="2"/>
  <c r="Q391" i="2"/>
  <c r="R391" i="2" s="1"/>
  <c r="O391" i="2"/>
  <c r="Q390" i="2"/>
  <c r="R390" i="2" s="1"/>
  <c r="O390" i="2"/>
  <c r="Q389" i="2"/>
  <c r="R389" i="2" s="1"/>
  <c r="O389" i="2"/>
  <c r="Q388" i="2"/>
  <c r="R388" i="2" s="1"/>
  <c r="O388" i="2"/>
  <c r="Q387" i="2"/>
  <c r="R387" i="2" s="1"/>
  <c r="O387" i="2"/>
  <c r="O386" i="2"/>
  <c r="P385" i="2"/>
  <c r="S387" i="2" s="1"/>
  <c r="L379" i="2"/>
  <c r="K379" i="2"/>
  <c r="M379" i="2" s="1"/>
  <c r="P377" i="2"/>
  <c r="Q376" i="2"/>
  <c r="Q377" i="2" s="1"/>
  <c r="Q370" i="2"/>
  <c r="R370" i="2" s="1"/>
  <c r="O370" i="2"/>
  <c r="Q369" i="2"/>
  <c r="R369" i="2" s="1"/>
  <c r="O369" i="2"/>
  <c r="Q368" i="2"/>
  <c r="R368" i="2" s="1"/>
  <c r="O368" i="2"/>
  <c r="Q367" i="2"/>
  <c r="R367" i="2" s="1"/>
  <c r="O367" i="2"/>
  <c r="Q366" i="2"/>
  <c r="R366" i="2" s="1"/>
  <c r="O366" i="2"/>
  <c r="Q365" i="2"/>
  <c r="R365" i="2" s="1"/>
  <c r="O365" i="2"/>
  <c r="Q364" i="2"/>
  <c r="R364" i="2" s="1"/>
  <c r="O364" i="2"/>
  <c r="O363" i="2"/>
  <c r="P362" i="2"/>
  <c r="Q363" i="2" s="1"/>
  <c r="R363" i="2" s="1"/>
  <c r="L356" i="2"/>
  <c r="K356" i="2"/>
  <c r="M356" i="2" s="1"/>
  <c r="N356" i="2" s="1"/>
  <c r="P354" i="2"/>
  <c r="Q353" i="2"/>
  <c r="Q354" i="2" s="1"/>
  <c r="Q347" i="2"/>
  <c r="R347" i="2" s="1"/>
  <c r="O347" i="2"/>
  <c r="Q346" i="2"/>
  <c r="R346" i="2" s="1"/>
  <c r="O346" i="2"/>
  <c r="Q345" i="2"/>
  <c r="R345" i="2" s="1"/>
  <c r="O345" i="2"/>
  <c r="Q344" i="2"/>
  <c r="R344" i="2" s="1"/>
  <c r="O344" i="2"/>
  <c r="Q343" i="2"/>
  <c r="R343" i="2" s="1"/>
  <c r="O343" i="2"/>
  <c r="Q342" i="2"/>
  <c r="R342" i="2" s="1"/>
  <c r="O342" i="2"/>
  <c r="Q341" i="2"/>
  <c r="R341" i="2" s="1"/>
  <c r="O341" i="2"/>
  <c r="O340" i="2"/>
  <c r="P339" i="2"/>
  <c r="Q340" i="2" s="1"/>
  <c r="R340" i="2" s="1"/>
  <c r="L333" i="2"/>
  <c r="K333" i="2"/>
  <c r="M333" i="2" s="1"/>
  <c r="N333" i="2" s="1"/>
  <c r="P331" i="2"/>
  <c r="Q330" i="2"/>
  <c r="Q331" i="2" s="1"/>
  <c r="Q324" i="2"/>
  <c r="R324" i="2" s="1"/>
  <c r="O324" i="2"/>
  <c r="Q323" i="2"/>
  <c r="R323" i="2" s="1"/>
  <c r="O323" i="2"/>
  <c r="Q322" i="2"/>
  <c r="R322" i="2" s="1"/>
  <c r="O322" i="2"/>
  <c r="Q321" i="2"/>
  <c r="R321" i="2" s="1"/>
  <c r="O321" i="2"/>
  <c r="Q320" i="2"/>
  <c r="R320" i="2" s="1"/>
  <c r="O320" i="2"/>
  <c r="Q319" i="2"/>
  <c r="R319" i="2" s="1"/>
  <c r="O319" i="2"/>
  <c r="S318" i="2"/>
  <c r="Q318" i="2"/>
  <c r="R318" i="2" s="1"/>
  <c r="O318" i="2"/>
  <c r="O317" i="2"/>
  <c r="P316" i="2"/>
  <c r="Q317" i="2" s="1"/>
  <c r="R317" i="2" s="1"/>
  <c r="L310" i="2"/>
  <c r="K310" i="2"/>
  <c r="M310" i="2" s="1"/>
  <c r="P308" i="2"/>
  <c r="Q301" i="2"/>
  <c r="R301" i="2" s="1"/>
  <c r="O301" i="2"/>
  <c r="Q300" i="2"/>
  <c r="R300" i="2" s="1"/>
  <c r="O300" i="2"/>
  <c r="Q299" i="2"/>
  <c r="R299" i="2" s="1"/>
  <c r="O299" i="2"/>
  <c r="Q298" i="2"/>
  <c r="R298" i="2" s="1"/>
  <c r="O298" i="2"/>
  <c r="Q297" i="2"/>
  <c r="R297" i="2" s="1"/>
  <c r="O297" i="2"/>
  <c r="Q296" i="2"/>
  <c r="R296" i="2" s="1"/>
  <c r="O296" i="2"/>
  <c r="Q295" i="2"/>
  <c r="R295" i="2" s="1"/>
  <c r="O295" i="2"/>
  <c r="O294" i="2"/>
  <c r="P293" i="2"/>
  <c r="S295" i="2" s="1"/>
  <c r="L287" i="2"/>
  <c r="K287" i="2"/>
  <c r="M287" i="2" s="1"/>
  <c r="P285" i="2"/>
  <c r="Q284" i="2"/>
  <c r="Q285" i="2" s="1"/>
  <c r="Q278" i="2"/>
  <c r="R278" i="2" s="1"/>
  <c r="O278" i="2"/>
  <c r="Q277" i="2"/>
  <c r="R277" i="2" s="1"/>
  <c r="O277" i="2"/>
  <c r="Q276" i="2"/>
  <c r="R276" i="2" s="1"/>
  <c r="O276" i="2"/>
  <c r="Q275" i="2"/>
  <c r="R275" i="2" s="1"/>
  <c r="O275" i="2"/>
  <c r="Q274" i="2"/>
  <c r="R274" i="2" s="1"/>
  <c r="O274" i="2"/>
  <c r="Q273" i="2"/>
  <c r="R273" i="2" s="1"/>
  <c r="O273" i="2"/>
  <c r="Q272" i="2"/>
  <c r="R272" i="2" s="1"/>
  <c r="O272" i="2"/>
  <c r="O271" i="2"/>
  <c r="P270" i="2"/>
  <c r="S272" i="2" s="1"/>
  <c r="L264" i="2"/>
  <c r="K264" i="2"/>
  <c r="Q261" i="2" s="1"/>
  <c r="Q262" i="2" s="1"/>
  <c r="P262" i="2"/>
  <c r="Q255" i="2"/>
  <c r="R255" i="2" s="1"/>
  <c r="O255" i="2"/>
  <c r="Q254" i="2"/>
  <c r="R254" i="2" s="1"/>
  <c r="O254" i="2"/>
  <c r="Q253" i="2"/>
  <c r="R253" i="2" s="1"/>
  <c r="O253" i="2"/>
  <c r="Q252" i="2"/>
  <c r="R252" i="2" s="1"/>
  <c r="O252" i="2"/>
  <c r="Q251" i="2"/>
  <c r="R251" i="2" s="1"/>
  <c r="O251" i="2"/>
  <c r="Q250" i="2"/>
  <c r="R250" i="2" s="1"/>
  <c r="O250" i="2"/>
  <c r="Q249" i="2"/>
  <c r="R249" i="2" s="1"/>
  <c r="O249" i="2"/>
  <c r="O248" i="2"/>
  <c r="P247" i="2"/>
  <c r="Q248" i="2" s="1"/>
  <c r="R248" i="2" s="1"/>
  <c r="L241" i="2"/>
  <c r="K241" i="2"/>
  <c r="M241" i="2" s="1"/>
  <c r="P239" i="2"/>
  <c r="Q238" i="2"/>
  <c r="Q239" i="2" s="1"/>
  <c r="Q232" i="2"/>
  <c r="R232" i="2" s="1"/>
  <c r="O232" i="2"/>
  <c r="Q231" i="2"/>
  <c r="R231" i="2" s="1"/>
  <c r="O231" i="2"/>
  <c r="Q230" i="2"/>
  <c r="R230" i="2" s="1"/>
  <c r="O230" i="2"/>
  <c r="Q229" i="2"/>
  <c r="R229" i="2" s="1"/>
  <c r="O229" i="2"/>
  <c r="Q228" i="2"/>
  <c r="R228" i="2" s="1"/>
  <c r="O228" i="2"/>
  <c r="Q227" i="2"/>
  <c r="R227" i="2" s="1"/>
  <c r="O227" i="2"/>
  <c r="Q226" i="2"/>
  <c r="R226" i="2" s="1"/>
  <c r="O226" i="2"/>
  <c r="O225" i="2"/>
  <c r="P224" i="2"/>
  <c r="Q225" i="2" s="1"/>
  <c r="R225" i="2" s="1"/>
  <c r="T218" i="2"/>
  <c r="L218" i="2"/>
  <c r="K218" i="2"/>
  <c r="Q213" i="2"/>
  <c r="R213" i="2" s="1"/>
  <c r="O213" i="2"/>
  <c r="Q212" i="2"/>
  <c r="R212" i="2" s="1"/>
  <c r="O212" i="2"/>
  <c r="Q211" i="2"/>
  <c r="R211" i="2" s="1"/>
  <c r="O211" i="2"/>
  <c r="Q210" i="2"/>
  <c r="R210" i="2" s="1"/>
  <c r="O210" i="2"/>
  <c r="Q209" i="2"/>
  <c r="R209" i="2" s="1"/>
  <c r="O209" i="2"/>
  <c r="Q208" i="2"/>
  <c r="R208" i="2" s="1"/>
  <c r="O208" i="2"/>
  <c r="Q207" i="2"/>
  <c r="R207" i="2" s="1"/>
  <c r="O207" i="2"/>
  <c r="O206" i="2"/>
  <c r="P205" i="2"/>
  <c r="T201" i="2"/>
  <c r="U200" i="2"/>
  <c r="U201" i="2" s="1"/>
  <c r="L200" i="2"/>
  <c r="K200" i="2"/>
  <c r="M200" i="2" s="1"/>
  <c r="N200" i="2" s="1"/>
  <c r="Q197" i="2"/>
  <c r="R197" i="2" s="1"/>
  <c r="O197" i="2"/>
  <c r="Q196" i="2"/>
  <c r="R196" i="2" s="1"/>
  <c r="O196" i="2"/>
  <c r="Q195" i="2"/>
  <c r="R195" i="2" s="1"/>
  <c r="O195" i="2"/>
  <c r="Q194" i="2"/>
  <c r="R194" i="2" s="1"/>
  <c r="O194" i="2"/>
  <c r="Q193" i="2"/>
  <c r="R193" i="2" s="1"/>
  <c r="O193" i="2"/>
  <c r="Q192" i="2"/>
  <c r="R192" i="2" s="1"/>
  <c r="O192" i="2"/>
  <c r="Q191" i="2"/>
  <c r="R191" i="2" s="1"/>
  <c r="O191" i="2"/>
  <c r="O190" i="2"/>
  <c r="P189" i="2"/>
  <c r="AE103" i="2" s="1"/>
  <c r="L184" i="2"/>
  <c r="K184" i="2"/>
  <c r="M184" i="2" s="1"/>
  <c r="T183" i="2"/>
  <c r="Q179" i="2"/>
  <c r="R179" i="2" s="1"/>
  <c r="O179" i="2"/>
  <c r="Q178" i="2"/>
  <c r="R178" i="2" s="1"/>
  <c r="O178" i="2"/>
  <c r="Q177" i="2"/>
  <c r="R177" i="2" s="1"/>
  <c r="O177" i="2"/>
  <c r="Q176" i="2"/>
  <c r="R176" i="2" s="1"/>
  <c r="O176" i="2"/>
  <c r="Q175" i="2"/>
  <c r="R175" i="2" s="1"/>
  <c r="O175" i="2"/>
  <c r="Q174" i="2"/>
  <c r="R174" i="2" s="1"/>
  <c r="O174" i="2"/>
  <c r="Q173" i="2"/>
  <c r="R173" i="2" s="1"/>
  <c r="O173" i="2"/>
  <c r="O172" i="2"/>
  <c r="P171" i="2"/>
  <c r="AD103" i="2" s="1"/>
  <c r="L167" i="2"/>
  <c r="K167" i="2"/>
  <c r="M167" i="2" s="1"/>
  <c r="Q162" i="2"/>
  <c r="R162" i="2" s="1"/>
  <c r="O162" i="2"/>
  <c r="Q161" i="2"/>
  <c r="R161" i="2" s="1"/>
  <c r="O161" i="2"/>
  <c r="Q160" i="2"/>
  <c r="R160" i="2" s="1"/>
  <c r="O160" i="2"/>
  <c r="Q159" i="2"/>
  <c r="R159" i="2" s="1"/>
  <c r="O159" i="2"/>
  <c r="Q158" i="2"/>
  <c r="R158" i="2" s="1"/>
  <c r="O158" i="2"/>
  <c r="Q157" i="2"/>
  <c r="R157" i="2" s="1"/>
  <c r="O157" i="2"/>
  <c r="Q156" i="2"/>
  <c r="R156" i="2" s="1"/>
  <c r="O156" i="2"/>
  <c r="O155" i="2"/>
  <c r="P154" i="2"/>
  <c r="L147" i="2"/>
  <c r="K147" i="2"/>
  <c r="M147" i="2" s="1"/>
  <c r="Q144" i="2"/>
  <c r="R144" i="2" s="1"/>
  <c r="O144" i="2"/>
  <c r="Q143" i="2"/>
  <c r="R143" i="2" s="1"/>
  <c r="O143" i="2"/>
  <c r="Q142" i="2"/>
  <c r="R142" i="2" s="1"/>
  <c r="O142" i="2"/>
  <c r="Q141" i="2"/>
  <c r="R141" i="2" s="1"/>
  <c r="O141" i="2"/>
  <c r="Q140" i="2"/>
  <c r="R140" i="2" s="1"/>
  <c r="O140" i="2"/>
  <c r="Q139" i="2"/>
  <c r="R139" i="2" s="1"/>
  <c r="O139" i="2"/>
  <c r="Q138" i="2"/>
  <c r="R138" i="2" s="1"/>
  <c r="O138" i="2"/>
  <c r="O137" i="2"/>
  <c r="P136" i="2"/>
  <c r="Q137" i="2" s="1"/>
  <c r="R137" i="2" s="1"/>
  <c r="L129" i="2"/>
  <c r="K129" i="2"/>
  <c r="M129" i="2" s="1"/>
  <c r="N129" i="2" s="1"/>
  <c r="Q126" i="2"/>
  <c r="R126" i="2" s="1"/>
  <c r="O126" i="2"/>
  <c r="Q125" i="2"/>
  <c r="R125" i="2" s="1"/>
  <c r="O125" i="2"/>
  <c r="Q124" i="2"/>
  <c r="R124" i="2" s="1"/>
  <c r="O124" i="2"/>
  <c r="Q123" i="2"/>
  <c r="R123" i="2" s="1"/>
  <c r="O123" i="2"/>
  <c r="Q122" i="2"/>
  <c r="R122" i="2" s="1"/>
  <c r="O122" i="2"/>
  <c r="Q121" i="2"/>
  <c r="R121" i="2" s="1"/>
  <c r="O121" i="2"/>
  <c r="Q120" i="2"/>
  <c r="R120" i="2" s="1"/>
  <c r="O120" i="2"/>
  <c r="O119" i="2"/>
  <c r="AB19" i="2" s="1"/>
  <c r="P118" i="2"/>
  <c r="Q119" i="2" s="1"/>
  <c r="R119" i="2" s="1"/>
  <c r="AB78" i="2" s="1"/>
  <c r="L112" i="2"/>
  <c r="K112" i="2"/>
  <c r="M112" i="2" s="1"/>
  <c r="Q108" i="2"/>
  <c r="R108" i="2" s="1"/>
  <c r="O108" i="2"/>
  <c r="Q107" i="2"/>
  <c r="R107" i="2" s="1"/>
  <c r="O107" i="2"/>
  <c r="Q106" i="2"/>
  <c r="R106" i="2" s="1"/>
  <c r="O106" i="2"/>
  <c r="Q105" i="2"/>
  <c r="R105" i="2" s="1"/>
  <c r="O105" i="2"/>
  <c r="Q104" i="2"/>
  <c r="R104" i="2" s="1"/>
  <c r="O104" i="2"/>
  <c r="AG103" i="2"/>
  <c r="Q103" i="2"/>
  <c r="O103" i="2"/>
  <c r="Z21" i="2" s="1"/>
  <c r="Q102" i="2"/>
  <c r="R102" i="2" s="1"/>
  <c r="Z79" i="2" s="1"/>
  <c r="O102" i="2"/>
  <c r="Z20" i="2" s="1"/>
  <c r="O101" i="2"/>
  <c r="Z19" i="2" s="1"/>
  <c r="P100" i="2"/>
  <c r="Y103" i="2" s="1"/>
  <c r="L92" i="2"/>
  <c r="K92" i="2"/>
  <c r="M92" i="2" s="1"/>
  <c r="N92" i="2" s="1"/>
  <c r="Q87" i="2"/>
  <c r="R87" i="2" s="1"/>
  <c r="O87" i="2"/>
  <c r="Q86" i="2"/>
  <c r="R86" i="2" s="1"/>
  <c r="O86" i="2"/>
  <c r="Q85" i="2"/>
  <c r="R85" i="2" s="1"/>
  <c r="O85" i="2"/>
  <c r="Q84" i="2"/>
  <c r="R84" i="2" s="1"/>
  <c r="X82" i="2" s="1"/>
  <c r="O84" i="2"/>
  <c r="X23" i="2" s="1"/>
  <c r="Q83" i="2"/>
  <c r="R83" i="2" s="1"/>
  <c r="X81" i="2" s="1"/>
  <c r="O83" i="2"/>
  <c r="X22" i="2" s="1"/>
  <c r="Q82" i="2"/>
  <c r="O82" i="2"/>
  <c r="X21" i="2" s="1"/>
  <c r="Q81" i="2"/>
  <c r="X57" i="2" s="1"/>
  <c r="O81" i="2"/>
  <c r="X20" i="2" s="1"/>
  <c r="O80" i="2"/>
  <c r="X19" i="2" s="1"/>
  <c r="P79" i="2"/>
  <c r="X103" i="2" s="1"/>
  <c r="L71" i="2"/>
  <c r="U41" i="2" s="1"/>
  <c r="K71" i="2"/>
  <c r="M71" i="2" s="1"/>
  <c r="Q66" i="2"/>
  <c r="R66" i="2" s="1"/>
  <c r="O66" i="2"/>
  <c r="Q65" i="2"/>
  <c r="R65" i="2" s="1"/>
  <c r="W84" i="2" s="1"/>
  <c r="O65" i="2"/>
  <c r="W25" i="2" s="1"/>
  <c r="Q64" i="2"/>
  <c r="R64" i="2" s="1"/>
  <c r="W83" i="2" s="1"/>
  <c r="O64" i="2"/>
  <c r="Q63" i="2"/>
  <c r="R63" i="2" s="1"/>
  <c r="W82" i="2" s="1"/>
  <c r="O63" i="2"/>
  <c r="W23" i="2" s="1"/>
  <c r="Q62" i="2"/>
  <c r="R62" i="2" s="1"/>
  <c r="W81" i="2" s="1"/>
  <c r="O62" i="2"/>
  <c r="W22" i="2" s="1"/>
  <c r="Q61" i="2"/>
  <c r="R61" i="2" s="1"/>
  <c r="W80" i="2" s="1"/>
  <c r="O61" i="2"/>
  <c r="W21" i="2" s="1"/>
  <c r="Q60" i="2"/>
  <c r="W57" i="2" s="1"/>
  <c r="O60" i="2"/>
  <c r="W20" i="2" s="1"/>
  <c r="X59" i="2"/>
  <c r="O59" i="2"/>
  <c r="W19" i="2" s="1"/>
  <c r="P58" i="2"/>
  <c r="L54" i="2"/>
  <c r="U40" i="2" s="1"/>
  <c r="K54" i="2"/>
  <c r="M54" i="2" s="1"/>
  <c r="AB40" i="2" s="1"/>
  <c r="Q48" i="2"/>
  <c r="R48" i="2" s="1"/>
  <c r="V92" i="2" s="1"/>
  <c r="O48" i="2"/>
  <c r="V26" i="2" s="1"/>
  <c r="Q47" i="2"/>
  <c r="R47" i="2" s="1"/>
  <c r="V84" i="2" s="1"/>
  <c r="O47" i="2"/>
  <c r="V25" i="2" s="1"/>
  <c r="Q46" i="2"/>
  <c r="V61" i="2" s="1"/>
  <c r="O46" i="2"/>
  <c r="V24" i="2" s="1"/>
  <c r="Q45" i="2"/>
  <c r="O45" i="2"/>
  <c r="V23" i="2" s="1"/>
  <c r="Q44" i="2"/>
  <c r="V59" i="2" s="1"/>
  <c r="O44" i="2"/>
  <c r="V22" i="2" s="1"/>
  <c r="Q43" i="2"/>
  <c r="O43" i="2"/>
  <c r="V21" i="2" s="1"/>
  <c r="Q42" i="2"/>
  <c r="V57" i="2" s="1"/>
  <c r="O42" i="2"/>
  <c r="V20" i="2" s="1"/>
  <c r="O41" i="2"/>
  <c r="V19" i="2" s="1"/>
  <c r="P40" i="2"/>
  <c r="Q41" i="2" s="1"/>
  <c r="L36" i="2"/>
  <c r="U39" i="2" s="1"/>
  <c r="K36" i="2"/>
  <c r="M36" i="2" s="1"/>
  <c r="Q27" i="2"/>
  <c r="R27" i="2" s="1"/>
  <c r="Q26" i="2"/>
  <c r="R26" i="2" s="1"/>
  <c r="U92" i="2" s="1"/>
  <c r="O26" i="2"/>
  <c r="U26" i="2" s="1"/>
  <c r="Q25" i="2"/>
  <c r="R25" i="2" s="1"/>
  <c r="U84" i="2" s="1"/>
  <c r="O25" i="2"/>
  <c r="U25" i="2" s="1"/>
  <c r="W24" i="2"/>
  <c r="Q24" i="2"/>
  <c r="U61" i="2" s="1"/>
  <c r="O24" i="2"/>
  <c r="U24" i="2" s="1"/>
  <c r="Q23" i="2"/>
  <c r="O23" i="2"/>
  <c r="U23" i="2" s="1"/>
  <c r="Q22" i="2"/>
  <c r="U59" i="2" s="1"/>
  <c r="O22" i="2"/>
  <c r="U22" i="2" s="1"/>
  <c r="Q21" i="2"/>
  <c r="R21" i="2" s="1"/>
  <c r="U80" i="2" s="1"/>
  <c r="O21" i="2"/>
  <c r="U21" i="2" s="1"/>
  <c r="Q20" i="2"/>
  <c r="R20" i="2" s="1"/>
  <c r="U79" i="2" s="1"/>
  <c r="O20" i="2"/>
  <c r="U20" i="2" s="1"/>
  <c r="O19" i="2"/>
  <c r="U19" i="2" s="1"/>
  <c r="P18" i="2"/>
  <c r="Q19" i="2" s="1"/>
  <c r="N1027" i="1"/>
  <c r="L1027" i="1"/>
  <c r="K1027" i="1"/>
  <c r="M1027" i="1" s="1"/>
  <c r="P1025" i="1"/>
  <c r="Q1024" i="1"/>
  <c r="Q1025" i="1" s="1"/>
  <c r="R1019" i="1"/>
  <c r="Q1019" i="1"/>
  <c r="O1019" i="1"/>
  <c r="R1018" i="1"/>
  <c r="Q1018" i="1"/>
  <c r="O1018" i="1"/>
  <c r="Q1017" i="1"/>
  <c r="R1017" i="1" s="1"/>
  <c r="O1017" i="1"/>
  <c r="Q1016" i="1"/>
  <c r="R1016" i="1" s="1"/>
  <c r="O1016" i="1"/>
  <c r="Q1015" i="1"/>
  <c r="R1015" i="1" s="1"/>
  <c r="O1015" i="1"/>
  <c r="Q1014" i="1"/>
  <c r="R1014" i="1" s="1"/>
  <c r="O1014" i="1"/>
  <c r="Q1013" i="1"/>
  <c r="R1013" i="1" s="1"/>
  <c r="O1013" i="1"/>
  <c r="O1012" i="1"/>
  <c r="P1011" i="1"/>
  <c r="S1013" i="1" s="1"/>
  <c r="N1005" i="1"/>
  <c r="L1005" i="1"/>
  <c r="K1005" i="1"/>
  <c r="M1005" i="1" s="1"/>
  <c r="P1003" i="1"/>
  <c r="Q1002" i="1"/>
  <c r="Q1003" i="1" s="1"/>
  <c r="R997" i="1"/>
  <c r="Q997" i="1"/>
  <c r="O997" i="1"/>
  <c r="R996" i="1"/>
  <c r="Q996" i="1"/>
  <c r="O996" i="1"/>
  <c r="Q995" i="1"/>
  <c r="R995" i="1" s="1"/>
  <c r="O995" i="1"/>
  <c r="Q994" i="1"/>
  <c r="R994" i="1" s="1"/>
  <c r="O994" i="1"/>
  <c r="Q993" i="1"/>
  <c r="R993" i="1" s="1"/>
  <c r="O993" i="1"/>
  <c r="Q992" i="1"/>
  <c r="R992" i="1" s="1"/>
  <c r="O992" i="1"/>
  <c r="Q991" i="1"/>
  <c r="R991" i="1" s="1"/>
  <c r="O991" i="1"/>
  <c r="O990" i="1"/>
  <c r="P989" i="1"/>
  <c r="L983" i="1"/>
  <c r="K983" i="1"/>
  <c r="M983" i="1" s="1"/>
  <c r="N983" i="1" s="1"/>
  <c r="P981" i="1"/>
  <c r="Q980" i="1"/>
  <c r="Q981" i="1" s="1"/>
  <c r="Q975" i="1"/>
  <c r="R975" i="1" s="1"/>
  <c r="O975" i="1"/>
  <c r="Q974" i="1"/>
  <c r="R974" i="1" s="1"/>
  <c r="O974" i="1"/>
  <c r="Q973" i="1"/>
  <c r="R973" i="1" s="1"/>
  <c r="O973" i="1"/>
  <c r="Q972" i="1"/>
  <c r="R972" i="1" s="1"/>
  <c r="O972" i="1"/>
  <c r="Q971" i="1"/>
  <c r="R971" i="1" s="1"/>
  <c r="O971" i="1"/>
  <c r="Q970" i="1"/>
  <c r="R970" i="1" s="1"/>
  <c r="O970" i="1"/>
  <c r="Q969" i="1"/>
  <c r="R969" i="1" s="1"/>
  <c r="O969" i="1"/>
  <c r="O968" i="1"/>
  <c r="P967" i="1"/>
  <c r="L961" i="1"/>
  <c r="K961" i="1"/>
  <c r="M961" i="1" s="1"/>
  <c r="N961" i="1" s="1"/>
  <c r="P959" i="1"/>
  <c r="Q958" i="1"/>
  <c r="Q959" i="1" s="1"/>
  <c r="Q953" i="1"/>
  <c r="R953" i="1" s="1"/>
  <c r="O953" i="1"/>
  <c r="Q952" i="1"/>
  <c r="R952" i="1" s="1"/>
  <c r="O952" i="1"/>
  <c r="Q951" i="1"/>
  <c r="R951" i="1" s="1"/>
  <c r="O951" i="1"/>
  <c r="Q950" i="1"/>
  <c r="R950" i="1" s="1"/>
  <c r="O950" i="1"/>
  <c r="Q949" i="1"/>
  <c r="R949" i="1" s="1"/>
  <c r="O949" i="1"/>
  <c r="Q948" i="1"/>
  <c r="R948" i="1" s="1"/>
  <c r="O948" i="1"/>
  <c r="Q947" i="1"/>
  <c r="R947" i="1" s="1"/>
  <c r="O947" i="1"/>
  <c r="O946" i="1"/>
  <c r="P945" i="1"/>
  <c r="S947" i="1" s="1"/>
  <c r="L939" i="1"/>
  <c r="K939" i="1"/>
  <c r="M939" i="1" s="1"/>
  <c r="P937" i="1"/>
  <c r="Q936" i="1"/>
  <c r="Q937" i="1" s="1"/>
  <c r="Q931" i="1"/>
  <c r="R931" i="1" s="1"/>
  <c r="O931" i="1"/>
  <c r="Q930" i="1"/>
  <c r="R930" i="1" s="1"/>
  <c r="O930" i="1"/>
  <c r="Q929" i="1"/>
  <c r="R929" i="1" s="1"/>
  <c r="O929" i="1"/>
  <c r="Q928" i="1"/>
  <c r="R928" i="1" s="1"/>
  <c r="O928" i="1"/>
  <c r="Q927" i="1"/>
  <c r="R927" i="1" s="1"/>
  <c r="O927" i="1"/>
  <c r="Q926" i="1"/>
  <c r="R926" i="1" s="1"/>
  <c r="O926" i="1"/>
  <c r="Q925" i="1"/>
  <c r="R925" i="1" s="1"/>
  <c r="O925" i="1"/>
  <c r="O924" i="1"/>
  <c r="P923" i="1"/>
  <c r="Q924" i="1" s="1"/>
  <c r="R924" i="1" s="1"/>
  <c r="L917" i="1"/>
  <c r="K917" i="1"/>
  <c r="M917" i="1" s="1"/>
  <c r="N917" i="1" s="1"/>
  <c r="P915" i="1"/>
  <c r="Q914" i="1"/>
  <c r="Q915" i="1" s="1"/>
  <c r="Q909" i="1"/>
  <c r="R909" i="1" s="1"/>
  <c r="O909" i="1"/>
  <c r="Q908" i="1"/>
  <c r="R908" i="1" s="1"/>
  <c r="O908" i="1"/>
  <c r="Q907" i="1"/>
  <c r="R907" i="1" s="1"/>
  <c r="O907" i="1"/>
  <c r="Q906" i="1"/>
  <c r="R906" i="1" s="1"/>
  <c r="O906" i="1"/>
  <c r="Q905" i="1"/>
  <c r="R905" i="1" s="1"/>
  <c r="O905" i="1"/>
  <c r="Q904" i="1"/>
  <c r="R904" i="1" s="1"/>
  <c r="O904" i="1"/>
  <c r="Q903" i="1"/>
  <c r="R903" i="1" s="1"/>
  <c r="O903" i="1"/>
  <c r="O902" i="1"/>
  <c r="P901" i="1"/>
  <c r="L895" i="1"/>
  <c r="K895" i="1"/>
  <c r="P893" i="1"/>
  <c r="Q887" i="1"/>
  <c r="R887" i="1" s="1"/>
  <c r="O887" i="1"/>
  <c r="Q886" i="1"/>
  <c r="R886" i="1" s="1"/>
  <c r="O886" i="1"/>
  <c r="Q885" i="1"/>
  <c r="R885" i="1" s="1"/>
  <c r="O885" i="1"/>
  <c r="Q884" i="1"/>
  <c r="R884" i="1" s="1"/>
  <c r="O884" i="1"/>
  <c r="Q883" i="1"/>
  <c r="R883" i="1" s="1"/>
  <c r="O883" i="1"/>
  <c r="Q882" i="1"/>
  <c r="R882" i="1" s="1"/>
  <c r="O882" i="1"/>
  <c r="Q881" i="1"/>
  <c r="R881" i="1" s="1"/>
  <c r="O881" i="1"/>
  <c r="O880" i="1"/>
  <c r="P879" i="1"/>
  <c r="S881" i="1" s="1"/>
  <c r="L873" i="1"/>
  <c r="K873" i="1"/>
  <c r="M873" i="1" s="1"/>
  <c r="N873" i="1" s="1"/>
  <c r="P871" i="1"/>
  <c r="Q871" i="1"/>
  <c r="Q865" i="1"/>
  <c r="R865" i="1" s="1"/>
  <c r="O865" i="1"/>
  <c r="Q864" i="1"/>
  <c r="R864" i="1" s="1"/>
  <c r="O864" i="1"/>
  <c r="Q863" i="1"/>
  <c r="R863" i="1" s="1"/>
  <c r="O863" i="1"/>
  <c r="Q862" i="1"/>
  <c r="R862" i="1" s="1"/>
  <c r="O862" i="1"/>
  <c r="Q861" i="1"/>
  <c r="R861" i="1" s="1"/>
  <c r="O861" i="1"/>
  <c r="Q860" i="1"/>
  <c r="R860" i="1" s="1"/>
  <c r="O860" i="1"/>
  <c r="Q859" i="1"/>
  <c r="R859" i="1" s="1"/>
  <c r="O859" i="1"/>
  <c r="O858" i="1"/>
  <c r="P857" i="1"/>
  <c r="S859" i="1" s="1"/>
  <c r="L851" i="1"/>
  <c r="K851" i="1"/>
  <c r="M851" i="1" s="1"/>
  <c r="N851" i="1" s="1"/>
  <c r="P849" i="1"/>
  <c r="Q848" i="1"/>
  <c r="Q849" i="1" s="1"/>
  <c r="V847" i="1"/>
  <c r="Q843" i="1"/>
  <c r="R843" i="1" s="1"/>
  <c r="O843" i="1"/>
  <c r="Q842" i="1"/>
  <c r="R842" i="1" s="1"/>
  <c r="O842" i="1"/>
  <c r="Q841" i="1"/>
  <c r="R841" i="1" s="1"/>
  <c r="O841" i="1"/>
  <c r="Q840" i="1"/>
  <c r="R840" i="1" s="1"/>
  <c r="O840" i="1"/>
  <c r="Q839" i="1"/>
  <c r="R839" i="1" s="1"/>
  <c r="O839" i="1"/>
  <c r="Q838" i="1"/>
  <c r="R838" i="1" s="1"/>
  <c r="O838" i="1"/>
  <c r="Q837" i="1"/>
  <c r="R837" i="1" s="1"/>
  <c r="O837" i="1"/>
  <c r="O836" i="1"/>
  <c r="P835" i="1"/>
  <c r="S837" i="1" s="1"/>
  <c r="L829" i="1"/>
  <c r="K829" i="1"/>
  <c r="P827" i="1"/>
  <c r="Q820" i="1"/>
  <c r="R820" i="1" s="1"/>
  <c r="O820" i="1"/>
  <c r="Q819" i="1"/>
  <c r="R819" i="1" s="1"/>
  <c r="O819" i="1"/>
  <c r="Q818" i="1"/>
  <c r="R818" i="1" s="1"/>
  <c r="O818" i="1"/>
  <c r="Q817" i="1"/>
  <c r="R817" i="1" s="1"/>
  <c r="O817" i="1"/>
  <c r="Q816" i="1"/>
  <c r="R816" i="1" s="1"/>
  <c r="O816" i="1"/>
  <c r="Q815" i="1"/>
  <c r="R815" i="1" s="1"/>
  <c r="O815" i="1"/>
  <c r="Q814" i="1"/>
  <c r="R814" i="1" s="1"/>
  <c r="O814" i="1"/>
  <c r="O813" i="1"/>
  <c r="P812" i="1"/>
  <c r="L806" i="1"/>
  <c r="K806" i="1"/>
  <c r="M806" i="1" s="1"/>
  <c r="P804" i="1"/>
  <c r="V786" i="1" s="1"/>
  <c r="Q803" i="1"/>
  <c r="Q804" i="1" s="1"/>
  <c r="Q797" i="1"/>
  <c r="R797" i="1" s="1"/>
  <c r="O797" i="1"/>
  <c r="Q796" i="1"/>
  <c r="R796" i="1" s="1"/>
  <c r="O796" i="1"/>
  <c r="Q795" i="1"/>
  <c r="R795" i="1" s="1"/>
  <c r="O795" i="1"/>
  <c r="Q794" i="1"/>
  <c r="R794" i="1" s="1"/>
  <c r="O794" i="1"/>
  <c r="Q793" i="1"/>
  <c r="R793" i="1" s="1"/>
  <c r="O793" i="1"/>
  <c r="Q792" i="1"/>
  <c r="R792" i="1" s="1"/>
  <c r="O792" i="1"/>
  <c r="Q791" i="1"/>
  <c r="R791" i="1" s="1"/>
  <c r="O791" i="1"/>
  <c r="O790" i="1"/>
  <c r="P789" i="1"/>
  <c r="L783" i="1"/>
  <c r="K783" i="1"/>
  <c r="M783" i="1" s="1"/>
  <c r="P781" i="1"/>
  <c r="Q781" i="1"/>
  <c r="Q774" i="1"/>
  <c r="R774" i="1" s="1"/>
  <c r="O774" i="1"/>
  <c r="Q773" i="1"/>
  <c r="R773" i="1" s="1"/>
  <c r="O773" i="1"/>
  <c r="Q772" i="1"/>
  <c r="R772" i="1" s="1"/>
  <c r="O772" i="1"/>
  <c r="Q771" i="1"/>
  <c r="R771" i="1" s="1"/>
  <c r="O771" i="1"/>
  <c r="Q770" i="1"/>
  <c r="R770" i="1" s="1"/>
  <c r="O770" i="1"/>
  <c r="Q769" i="1"/>
  <c r="R769" i="1" s="1"/>
  <c r="O769" i="1"/>
  <c r="Q768" i="1"/>
  <c r="R768" i="1" s="1"/>
  <c r="O768" i="1"/>
  <c r="O767" i="1"/>
  <c r="P766" i="1"/>
  <c r="Q767" i="1" s="1"/>
  <c r="R767" i="1" s="1"/>
  <c r="L760" i="1"/>
  <c r="K760" i="1"/>
  <c r="M760" i="1" s="1"/>
  <c r="P758" i="1"/>
  <c r="Q757" i="1"/>
  <c r="Q758" i="1" s="1"/>
  <c r="Q751" i="1"/>
  <c r="R751" i="1" s="1"/>
  <c r="O751" i="1"/>
  <c r="Q750" i="1"/>
  <c r="R750" i="1" s="1"/>
  <c r="O750" i="1"/>
  <c r="Q749" i="1"/>
  <c r="R749" i="1" s="1"/>
  <c r="O749" i="1"/>
  <c r="Q748" i="1"/>
  <c r="R748" i="1" s="1"/>
  <c r="O748" i="1"/>
  <c r="Q747" i="1"/>
  <c r="R747" i="1" s="1"/>
  <c r="O747" i="1"/>
  <c r="Q746" i="1"/>
  <c r="R746" i="1" s="1"/>
  <c r="O746" i="1"/>
  <c r="Q745" i="1"/>
  <c r="R745" i="1" s="1"/>
  <c r="O745" i="1"/>
  <c r="O744" i="1"/>
  <c r="P743" i="1"/>
  <c r="T745" i="1" s="1"/>
  <c r="L737" i="1"/>
  <c r="K737" i="1"/>
  <c r="M737" i="1" s="1"/>
  <c r="P735" i="1"/>
  <c r="Q734" i="1"/>
  <c r="Q735" i="1" s="1"/>
  <c r="Q728" i="1"/>
  <c r="R728" i="1" s="1"/>
  <c r="O728" i="1"/>
  <c r="Q727" i="1"/>
  <c r="R727" i="1" s="1"/>
  <c r="O727" i="1"/>
  <c r="Q726" i="1"/>
  <c r="R726" i="1" s="1"/>
  <c r="O726" i="1"/>
  <c r="Q725" i="1"/>
  <c r="R725" i="1" s="1"/>
  <c r="O725" i="1"/>
  <c r="Q724" i="1"/>
  <c r="R724" i="1" s="1"/>
  <c r="O724" i="1"/>
  <c r="Q723" i="1"/>
  <c r="R723" i="1" s="1"/>
  <c r="O723" i="1"/>
  <c r="Q722" i="1"/>
  <c r="R722" i="1" s="1"/>
  <c r="O722" i="1"/>
  <c r="O721" i="1"/>
  <c r="P720" i="1"/>
  <c r="T722" i="1" s="1"/>
  <c r="L714" i="1"/>
  <c r="K714" i="1"/>
  <c r="M714" i="1" s="1"/>
  <c r="N714" i="1" s="1"/>
  <c r="P712" i="1"/>
  <c r="Q705" i="1"/>
  <c r="R705" i="1" s="1"/>
  <c r="O705" i="1"/>
  <c r="Q704" i="1"/>
  <c r="R704" i="1" s="1"/>
  <c r="O704" i="1"/>
  <c r="Q703" i="1"/>
  <c r="R703" i="1" s="1"/>
  <c r="O703" i="1"/>
  <c r="Q702" i="1"/>
  <c r="R702" i="1" s="1"/>
  <c r="O702" i="1"/>
  <c r="Q701" i="1"/>
  <c r="R701" i="1" s="1"/>
  <c r="O701" i="1"/>
  <c r="Q700" i="1"/>
  <c r="R700" i="1" s="1"/>
  <c r="O700" i="1"/>
  <c r="Q699" i="1"/>
  <c r="R699" i="1" s="1"/>
  <c r="O699" i="1"/>
  <c r="Q698" i="1"/>
  <c r="R698" i="1" s="1"/>
  <c r="O698" i="1"/>
  <c r="P697" i="1"/>
  <c r="T699" i="1" s="1"/>
  <c r="L691" i="1"/>
  <c r="K691" i="1"/>
  <c r="M691" i="1" s="1"/>
  <c r="P689" i="1"/>
  <c r="Q688" i="1"/>
  <c r="Q689" i="1" s="1"/>
  <c r="Q682" i="1"/>
  <c r="R682" i="1" s="1"/>
  <c r="O682" i="1"/>
  <c r="Q681" i="1"/>
  <c r="R681" i="1" s="1"/>
  <c r="O681" i="1"/>
  <c r="Q680" i="1"/>
  <c r="R680" i="1" s="1"/>
  <c r="O680" i="1"/>
  <c r="Q679" i="1"/>
  <c r="R679" i="1" s="1"/>
  <c r="O679" i="1"/>
  <c r="Q678" i="1"/>
  <c r="R678" i="1" s="1"/>
  <c r="O678" i="1"/>
  <c r="Q677" i="1"/>
  <c r="R677" i="1" s="1"/>
  <c r="O677" i="1"/>
  <c r="Q676" i="1"/>
  <c r="R676" i="1" s="1"/>
  <c r="O676" i="1"/>
  <c r="O675" i="1"/>
  <c r="P674" i="1"/>
  <c r="Q675" i="1" s="1"/>
  <c r="R675" i="1" s="1"/>
  <c r="L668" i="1"/>
  <c r="K668" i="1"/>
  <c r="M668" i="1" s="1"/>
  <c r="P666" i="1"/>
  <c r="Q665" i="1"/>
  <c r="Q666" i="1" s="1"/>
  <c r="Q659" i="1"/>
  <c r="R659" i="1" s="1"/>
  <c r="O659" i="1"/>
  <c r="Q658" i="1"/>
  <c r="R658" i="1" s="1"/>
  <c r="O658" i="1"/>
  <c r="Q657" i="1"/>
  <c r="R657" i="1" s="1"/>
  <c r="O657" i="1"/>
  <c r="Q656" i="1"/>
  <c r="R656" i="1" s="1"/>
  <c r="O656" i="1"/>
  <c r="Q655" i="1"/>
  <c r="R655" i="1" s="1"/>
  <c r="O655" i="1"/>
  <c r="Q654" i="1"/>
  <c r="R654" i="1" s="1"/>
  <c r="O654" i="1"/>
  <c r="Q653" i="1"/>
  <c r="R653" i="1" s="1"/>
  <c r="O653" i="1"/>
  <c r="O652" i="1"/>
  <c r="P651" i="1"/>
  <c r="T653" i="1" s="1"/>
  <c r="L645" i="1"/>
  <c r="K645" i="1"/>
  <c r="M645" i="1" s="1"/>
  <c r="P643" i="1"/>
  <c r="Q642" i="1"/>
  <c r="Q643" i="1" s="1"/>
  <c r="Q636" i="1"/>
  <c r="R636" i="1" s="1"/>
  <c r="O636" i="1"/>
  <c r="Q635" i="1"/>
  <c r="R635" i="1" s="1"/>
  <c r="O635" i="1"/>
  <c r="Q634" i="1"/>
  <c r="R634" i="1" s="1"/>
  <c r="O634" i="1"/>
  <c r="Q633" i="1"/>
  <c r="R633" i="1" s="1"/>
  <c r="O633" i="1"/>
  <c r="Q632" i="1"/>
  <c r="R632" i="1" s="1"/>
  <c r="O632" i="1"/>
  <c r="Q631" i="1"/>
  <c r="R631" i="1" s="1"/>
  <c r="O631" i="1"/>
  <c r="Q630" i="1"/>
  <c r="R630" i="1" s="1"/>
  <c r="O630" i="1"/>
  <c r="O629" i="1"/>
  <c r="P628" i="1"/>
  <c r="T630" i="1" s="1"/>
  <c r="L622" i="1"/>
  <c r="K622" i="1"/>
  <c r="M622" i="1" s="1"/>
  <c r="P620" i="1"/>
  <c r="Q619" i="1"/>
  <c r="Q620" i="1" s="1"/>
  <c r="Q613" i="1"/>
  <c r="R613" i="1" s="1"/>
  <c r="O613" i="1"/>
  <c r="Q612" i="1"/>
  <c r="R612" i="1" s="1"/>
  <c r="O612" i="1"/>
  <c r="Q611" i="1"/>
  <c r="R611" i="1" s="1"/>
  <c r="O611" i="1"/>
  <c r="Q610" i="1"/>
  <c r="R610" i="1" s="1"/>
  <c r="O610" i="1"/>
  <c r="Q609" i="1"/>
  <c r="R609" i="1" s="1"/>
  <c r="O609" i="1"/>
  <c r="Q608" i="1"/>
  <c r="R608" i="1" s="1"/>
  <c r="O608" i="1"/>
  <c r="Q607" i="1"/>
  <c r="R607" i="1" s="1"/>
  <c r="O607" i="1"/>
  <c r="O606" i="1"/>
  <c r="P605" i="1"/>
  <c r="T607" i="1" s="1"/>
  <c r="L599" i="1"/>
  <c r="K599" i="1"/>
  <c r="M599" i="1" s="1"/>
  <c r="P597" i="1"/>
  <c r="Q596" i="1"/>
  <c r="Q597" i="1" s="1"/>
  <c r="Q590" i="1"/>
  <c r="R590" i="1" s="1"/>
  <c r="O590" i="1"/>
  <c r="Q589" i="1"/>
  <c r="R589" i="1" s="1"/>
  <c r="O589" i="1"/>
  <c r="Q588" i="1"/>
  <c r="R588" i="1" s="1"/>
  <c r="O588" i="1"/>
  <c r="Q587" i="1"/>
  <c r="R587" i="1" s="1"/>
  <c r="O587" i="1"/>
  <c r="Q586" i="1"/>
  <c r="R586" i="1" s="1"/>
  <c r="O586" i="1"/>
  <c r="Q585" i="1"/>
  <c r="R585" i="1" s="1"/>
  <c r="O585" i="1"/>
  <c r="Q584" i="1"/>
  <c r="R584" i="1" s="1"/>
  <c r="O584" i="1"/>
  <c r="O583" i="1"/>
  <c r="P582" i="1"/>
  <c r="Q583" i="1" s="1"/>
  <c r="R583" i="1" s="1"/>
  <c r="L576" i="1"/>
  <c r="K576" i="1"/>
  <c r="M576" i="1" s="1"/>
  <c r="P574" i="1"/>
  <c r="Q567" i="1"/>
  <c r="R567" i="1" s="1"/>
  <c r="O567" i="1"/>
  <c r="Q566" i="1"/>
  <c r="R566" i="1" s="1"/>
  <c r="O566" i="1"/>
  <c r="Q565" i="1"/>
  <c r="R565" i="1" s="1"/>
  <c r="O565" i="1"/>
  <c r="Q564" i="1"/>
  <c r="R564" i="1" s="1"/>
  <c r="O564" i="1"/>
  <c r="Q563" i="1"/>
  <c r="R563" i="1" s="1"/>
  <c r="O563" i="1"/>
  <c r="Q562" i="1"/>
  <c r="R562" i="1" s="1"/>
  <c r="O562" i="1"/>
  <c r="Q561" i="1"/>
  <c r="R561" i="1" s="1"/>
  <c r="O561" i="1"/>
  <c r="O560" i="1"/>
  <c r="P559" i="1"/>
  <c r="T561" i="1" s="1"/>
  <c r="L553" i="1"/>
  <c r="K553" i="1"/>
  <c r="P551" i="1"/>
  <c r="Q544" i="1"/>
  <c r="R544" i="1" s="1"/>
  <c r="O544" i="1"/>
  <c r="Q543" i="1"/>
  <c r="R543" i="1" s="1"/>
  <c r="O543" i="1"/>
  <c r="Q542" i="1"/>
  <c r="R542" i="1" s="1"/>
  <c r="O542" i="1"/>
  <c r="Q541" i="1"/>
  <c r="R541" i="1" s="1"/>
  <c r="O541" i="1"/>
  <c r="Q540" i="1"/>
  <c r="R540" i="1" s="1"/>
  <c r="O540" i="1"/>
  <c r="Q539" i="1"/>
  <c r="R539" i="1" s="1"/>
  <c r="O539" i="1"/>
  <c r="Q538" i="1"/>
  <c r="R538" i="1" s="1"/>
  <c r="O538" i="1"/>
  <c r="O537" i="1"/>
  <c r="P536" i="1"/>
  <c r="S538" i="1" s="1"/>
  <c r="L530" i="1"/>
  <c r="K530" i="1"/>
  <c r="M530" i="1" s="1"/>
  <c r="P528" i="1"/>
  <c r="Q527" i="1"/>
  <c r="Q528" i="1" s="1"/>
  <c r="Q521" i="1"/>
  <c r="R521" i="1" s="1"/>
  <c r="O521" i="1"/>
  <c r="Q520" i="1"/>
  <c r="R520" i="1" s="1"/>
  <c r="O520" i="1"/>
  <c r="Q519" i="1"/>
  <c r="R519" i="1" s="1"/>
  <c r="O519" i="1"/>
  <c r="Q518" i="1"/>
  <c r="R518" i="1" s="1"/>
  <c r="O518" i="1"/>
  <c r="Q517" i="1"/>
  <c r="R517" i="1" s="1"/>
  <c r="O517" i="1"/>
  <c r="Q516" i="1"/>
  <c r="R516" i="1" s="1"/>
  <c r="O516" i="1"/>
  <c r="Q515" i="1"/>
  <c r="R515" i="1" s="1"/>
  <c r="O515" i="1"/>
  <c r="O514" i="1"/>
  <c r="P513" i="1"/>
  <c r="S515" i="1" s="1"/>
  <c r="L507" i="1"/>
  <c r="K507" i="1"/>
  <c r="M507" i="1" s="1"/>
  <c r="P505" i="1"/>
  <c r="Q504" i="1"/>
  <c r="Q505" i="1" s="1"/>
  <c r="Q498" i="1"/>
  <c r="R498" i="1" s="1"/>
  <c r="O498" i="1"/>
  <c r="Q497" i="1"/>
  <c r="R497" i="1" s="1"/>
  <c r="O497" i="1"/>
  <c r="Q496" i="1"/>
  <c r="R496" i="1" s="1"/>
  <c r="O496" i="1"/>
  <c r="Q495" i="1"/>
  <c r="R495" i="1" s="1"/>
  <c r="O495" i="1"/>
  <c r="Q494" i="1"/>
  <c r="R494" i="1" s="1"/>
  <c r="O494" i="1"/>
  <c r="Q493" i="1"/>
  <c r="R493" i="1" s="1"/>
  <c r="O493" i="1"/>
  <c r="Q492" i="1"/>
  <c r="R492" i="1" s="1"/>
  <c r="O492" i="1"/>
  <c r="O491" i="1"/>
  <c r="P490" i="1"/>
  <c r="Q491" i="1" s="1"/>
  <c r="R491" i="1" s="1"/>
  <c r="L484" i="1"/>
  <c r="K484" i="1"/>
  <c r="M484" i="1" s="1"/>
  <c r="P482" i="1"/>
  <c r="Q475" i="1"/>
  <c r="R475" i="1" s="1"/>
  <c r="O475" i="1"/>
  <c r="Q474" i="1"/>
  <c r="R474" i="1" s="1"/>
  <c r="O474" i="1"/>
  <c r="Q473" i="1"/>
  <c r="R473" i="1" s="1"/>
  <c r="O473" i="1"/>
  <c r="Q472" i="1"/>
  <c r="R472" i="1" s="1"/>
  <c r="O472" i="1"/>
  <c r="Q471" i="1"/>
  <c r="R471" i="1" s="1"/>
  <c r="O471" i="1"/>
  <c r="Q470" i="1"/>
  <c r="R470" i="1" s="1"/>
  <c r="O470" i="1"/>
  <c r="Q469" i="1"/>
  <c r="R469" i="1" s="1"/>
  <c r="O469" i="1"/>
  <c r="O468" i="1"/>
  <c r="P467" i="1"/>
  <c r="S469" i="1" s="1"/>
  <c r="T459" i="1"/>
  <c r="U458" i="1"/>
  <c r="U459" i="1" s="1"/>
  <c r="L458" i="1"/>
  <c r="K458" i="1"/>
  <c r="M458" i="1" s="1"/>
  <c r="Q455" i="1"/>
  <c r="R455" i="1" s="1"/>
  <c r="O455" i="1"/>
  <c r="Q454" i="1"/>
  <c r="R454" i="1" s="1"/>
  <c r="O454" i="1"/>
  <c r="Q453" i="1"/>
  <c r="R453" i="1" s="1"/>
  <c r="O453" i="1"/>
  <c r="Q452" i="1"/>
  <c r="R452" i="1" s="1"/>
  <c r="O452" i="1"/>
  <c r="Q451" i="1"/>
  <c r="R451" i="1" s="1"/>
  <c r="O451" i="1"/>
  <c r="Q450" i="1"/>
  <c r="R450" i="1" s="1"/>
  <c r="O450" i="1"/>
  <c r="Q449" i="1"/>
  <c r="R449" i="1" s="1"/>
  <c r="O449" i="1"/>
  <c r="O448" i="1"/>
  <c r="P447" i="1"/>
  <c r="Q448" i="1" s="1"/>
  <c r="R448" i="1" s="1"/>
  <c r="L442" i="1"/>
  <c r="K442" i="1"/>
  <c r="T441" i="1"/>
  <c r="Q437" i="1"/>
  <c r="R437" i="1" s="1"/>
  <c r="O437" i="1"/>
  <c r="Q436" i="1"/>
  <c r="R436" i="1" s="1"/>
  <c r="O436" i="1"/>
  <c r="Q435" i="1"/>
  <c r="R435" i="1" s="1"/>
  <c r="O435" i="1"/>
  <c r="Q434" i="1"/>
  <c r="R434" i="1" s="1"/>
  <c r="O434" i="1"/>
  <c r="Q433" i="1"/>
  <c r="R433" i="1" s="1"/>
  <c r="O433" i="1"/>
  <c r="Q432" i="1"/>
  <c r="R432" i="1" s="1"/>
  <c r="O432" i="1"/>
  <c r="Q431" i="1"/>
  <c r="R431" i="1" s="1"/>
  <c r="O431" i="1"/>
  <c r="O430" i="1"/>
  <c r="P429" i="1"/>
  <c r="Q430" i="1" s="1"/>
  <c r="R430" i="1" s="1"/>
  <c r="L424" i="1"/>
  <c r="K424" i="1"/>
  <c r="M424" i="1" s="1"/>
  <c r="N424" i="1" s="1"/>
  <c r="T423" i="1"/>
  <c r="Q419" i="1"/>
  <c r="R419" i="1" s="1"/>
  <c r="O419" i="1"/>
  <c r="Q418" i="1"/>
  <c r="R418" i="1" s="1"/>
  <c r="O418" i="1"/>
  <c r="Q417" i="1"/>
  <c r="R417" i="1" s="1"/>
  <c r="O417" i="1"/>
  <c r="Q416" i="1"/>
  <c r="R416" i="1" s="1"/>
  <c r="O416" i="1"/>
  <c r="Q415" i="1"/>
  <c r="R415" i="1" s="1"/>
  <c r="O415" i="1"/>
  <c r="Q414" i="1"/>
  <c r="R414" i="1" s="1"/>
  <c r="O414" i="1"/>
  <c r="Q413" i="1"/>
  <c r="R413" i="1" s="1"/>
  <c r="O413" i="1"/>
  <c r="O412" i="1"/>
  <c r="P411" i="1"/>
  <c r="Q412" i="1" s="1"/>
  <c r="R412" i="1" s="1"/>
  <c r="T408" i="1"/>
  <c r="U407" i="1"/>
  <c r="U408" i="1" s="1"/>
  <c r="L407" i="1"/>
  <c r="K407" i="1"/>
  <c r="M407" i="1" s="1"/>
  <c r="Q403" i="1"/>
  <c r="R403" i="1" s="1"/>
  <c r="O403" i="1"/>
  <c r="Q402" i="1"/>
  <c r="R402" i="1" s="1"/>
  <c r="O402" i="1"/>
  <c r="Q401" i="1"/>
  <c r="R401" i="1" s="1"/>
  <c r="O401" i="1"/>
  <c r="Q400" i="1"/>
  <c r="R400" i="1" s="1"/>
  <c r="O400" i="1"/>
  <c r="Q399" i="1"/>
  <c r="R399" i="1" s="1"/>
  <c r="O399" i="1"/>
  <c r="Q398" i="1"/>
  <c r="R398" i="1" s="1"/>
  <c r="O398" i="1"/>
  <c r="O397" i="1"/>
  <c r="P396" i="1"/>
  <c r="Q397" i="1" s="1"/>
  <c r="R397" i="1" s="1"/>
  <c r="L391" i="1"/>
  <c r="L390" i="1"/>
  <c r="K390" i="1"/>
  <c r="U386" i="1" s="1"/>
  <c r="U387" i="1" s="1"/>
  <c r="T387" i="1"/>
  <c r="Q383" i="1"/>
  <c r="R383" i="1" s="1"/>
  <c r="O383" i="1"/>
  <c r="Q382" i="1"/>
  <c r="R382" i="1" s="1"/>
  <c r="O382" i="1"/>
  <c r="Q381" i="1"/>
  <c r="R381" i="1" s="1"/>
  <c r="O381" i="1"/>
  <c r="Q380" i="1"/>
  <c r="R380" i="1" s="1"/>
  <c r="O380" i="1"/>
  <c r="Q379" i="1"/>
  <c r="R379" i="1" s="1"/>
  <c r="O379" i="1"/>
  <c r="Q378" i="1"/>
  <c r="R378" i="1" s="1"/>
  <c r="O378" i="1"/>
  <c r="Q377" i="1"/>
  <c r="R377" i="1" s="1"/>
  <c r="O377" i="1"/>
  <c r="O376" i="1"/>
  <c r="P375" i="1"/>
  <c r="AV81" i="1" s="1"/>
  <c r="L371" i="1"/>
  <c r="K371" i="1"/>
  <c r="M371" i="1" s="1"/>
  <c r="Q367" i="1"/>
  <c r="R367" i="1" s="1"/>
  <c r="O367" i="1"/>
  <c r="Q366" i="1"/>
  <c r="R366" i="1" s="1"/>
  <c r="O366" i="1"/>
  <c r="Q365" i="1"/>
  <c r="R365" i="1" s="1"/>
  <c r="O365" i="1"/>
  <c r="Q364" i="1"/>
  <c r="R364" i="1" s="1"/>
  <c r="O364" i="1"/>
  <c r="Q363" i="1"/>
  <c r="R363" i="1" s="1"/>
  <c r="O363" i="1"/>
  <c r="Q362" i="1"/>
  <c r="R362" i="1" s="1"/>
  <c r="O362" i="1"/>
  <c r="O361" i="1"/>
  <c r="P360" i="1"/>
  <c r="Q361" i="1" s="1"/>
  <c r="R361" i="1" s="1"/>
  <c r="L352" i="1"/>
  <c r="K352" i="1"/>
  <c r="M352" i="1" s="1"/>
  <c r="N352" i="1" s="1"/>
  <c r="Q347" i="1"/>
  <c r="R347" i="1" s="1"/>
  <c r="O347" i="1"/>
  <c r="Q346" i="1"/>
  <c r="R346" i="1" s="1"/>
  <c r="O346" i="1"/>
  <c r="Q345" i="1"/>
  <c r="R345" i="1" s="1"/>
  <c r="O345" i="1"/>
  <c r="Q344" i="1"/>
  <c r="R344" i="1" s="1"/>
  <c r="O344" i="1"/>
  <c r="Q343" i="1"/>
  <c r="R343" i="1" s="1"/>
  <c r="O343" i="1"/>
  <c r="Q342" i="1"/>
  <c r="R342" i="1" s="1"/>
  <c r="O342" i="1"/>
  <c r="Q341" i="1"/>
  <c r="R341" i="1" s="1"/>
  <c r="O341" i="1"/>
  <c r="O340" i="1"/>
  <c r="P339" i="1"/>
  <c r="Q340" i="1" s="1"/>
  <c r="R340" i="1" s="1"/>
  <c r="L335" i="1"/>
  <c r="K335" i="1"/>
  <c r="M335" i="1" s="1"/>
  <c r="N335" i="1" s="1"/>
  <c r="Q329" i="1"/>
  <c r="R329" i="1" s="1"/>
  <c r="O329" i="1"/>
  <c r="Q328" i="1"/>
  <c r="R328" i="1" s="1"/>
  <c r="O328" i="1"/>
  <c r="Q327" i="1"/>
  <c r="R327" i="1" s="1"/>
  <c r="O327" i="1"/>
  <c r="Q326" i="1"/>
  <c r="R326" i="1" s="1"/>
  <c r="O326" i="1"/>
  <c r="Q325" i="1"/>
  <c r="R325" i="1" s="1"/>
  <c r="O325" i="1"/>
  <c r="Q324" i="1"/>
  <c r="R324" i="1" s="1"/>
  <c r="O324" i="1"/>
  <c r="Q323" i="1"/>
  <c r="R323" i="1" s="1"/>
  <c r="O323" i="1"/>
  <c r="O322" i="1"/>
  <c r="P321" i="1"/>
  <c r="Q322" i="1" s="1"/>
  <c r="R322" i="1" s="1"/>
  <c r="L316" i="1"/>
  <c r="K316" i="1"/>
  <c r="M316" i="1" s="1"/>
  <c r="Q313" i="1"/>
  <c r="R313" i="1" s="1"/>
  <c r="O313" i="1"/>
  <c r="Q312" i="1"/>
  <c r="R312" i="1" s="1"/>
  <c r="O312" i="1"/>
  <c r="Q311" i="1"/>
  <c r="R311" i="1" s="1"/>
  <c r="O311" i="1"/>
  <c r="Q310" i="1"/>
  <c r="R310" i="1" s="1"/>
  <c r="O310" i="1"/>
  <c r="Q309" i="1"/>
  <c r="R309" i="1" s="1"/>
  <c r="O309" i="1"/>
  <c r="Q308" i="1"/>
  <c r="R308" i="1" s="1"/>
  <c r="O308" i="1"/>
  <c r="Q307" i="1"/>
  <c r="R307" i="1" s="1"/>
  <c r="O307" i="1"/>
  <c r="O306" i="1"/>
  <c r="AO19" i="1" s="1"/>
  <c r="P305" i="1"/>
  <c r="AP81" i="1" s="1"/>
  <c r="L299" i="1"/>
  <c r="K299" i="1"/>
  <c r="M299" i="1" s="1"/>
  <c r="N299" i="1" s="1"/>
  <c r="Q295" i="1"/>
  <c r="R295" i="1" s="1"/>
  <c r="O295" i="1"/>
  <c r="Q294" i="1"/>
  <c r="R294" i="1" s="1"/>
  <c r="O294" i="1"/>
  <c r="Q293" i="1"/>
  <c r="R293" i="1" s="1"/>
  <c r="O293" i="1"/>
  <c r="Q292" i="1"/>
  <c r="R292" i="1" s="1"/>
  <c r="O292" i="1"/>
  <c r="Q291" i="1"/>
  <c r="R291" i="1" s="1"/>
  <c r="O291" i="1"/>
  <c r="Q290" i="1"/>
  <c r="R290" i="1" s="1"/>
  <c r="O290" i="1"/>
  <c r="Q289" i="1"/>
  <c r="AN45" i="1" s="1"/>
  <c r="O289" i="1"/>
  <c r="AN20" i="1" s="1"/>
  <c r="O288" i="1"/>
  <c r="AN19" i="1" s="1"/>
  <c r="P287" i="1"/>
  <c r="Q288" i="1" s="1"/>
  <c r="L282" i="1"/>
  <c r="K282" i="1"/>
  <c r="M282" i="1" s="1"/>
  <c r="N282" i="1" s="1"/>
  <c r="Q278" i="1"/>
  <c r="R278" i="1" s="1"/>
  <c r="O278" i="1"/>
  <c r="Q277" i="1"/>
  <c r="R277" i="1" s="1"/>
  <c r="O277" i="1"/>
  <c r="Q276" i="1"/>
  <c r="R276" i="1" s="1"/>
  <c r="O276" i="1"/>
  <c r="Q275" i="1"/>
  <c r="R275" i="1" s="1"/>
  <c r="O275" i="1"/>
  <c r="Q274" i="1"/>
  <c r="R274" i="1" s="1"/>
  <c r="O274" i="1"/>
  <c r="Q273" i="1"/>
  <c r="R273" i="1" s="1"/>
  <c r="O273" i="1"/>
  <c r="Q272" i="1"/>
  <c r="R272" i="1" s="1"/>
  <c r="O272" i="1"/>
  <c r="O271" i="1"/>
  <c r="P270" i="1"/>
  <c r="Q271" i="1" s="1"/>
  <c r="R271" i="1" s="1"/>
  <c r="L266" i="1"/>
  <c r="K266" i="1"/>
  <c r="M266" i="1" s="1"/>
  <c r="Q262" i="1"/>
  <c r="R262" i="1" s="1"/>
  <c r="O262" i="1"/>
  <c r="Q261" i="1"/>
  <c r="R261" i="1" s="1"/>
  <c r="O261" i="1"/>
  <c r="Q260" i="1"/>
  <c r="R260" i="1" s="1"/>
  <c r="O260" i="1"/>
  <c r="Q259" i="1"/>
  <c r="R259" i="1" s="1"/>
  <c r="O259" i="1"/>
  <c r="Q258" i="1"/>
  <c r="R258" i="1" s="1"/>
  <c r="AM71" i="1" s="1"/>
  <c r="O258" i="1"/>
  <c r="AM22" i="1" s="1"/>
  <c r="Q257" i="1"/>
  <c r="R257" i="1" s="1"/>
  <c r="AM70" i="1" s="1"/>
  <c r="O257" i="1"/>
  <c r="Q256" i="1"/>
  <c r="R256" i="1" s="1"/>
  <c r="AM69" i="1" s="1"/>
  <c r="O256" i="1"/>
  <c r="AM20" i="1" s="1"/>
  <c r="O255" i="1"/>
  <c r="AM19" i="1" s="1"/>
  <c r="P254" i="1"/>
  <c r="Q255" i="1" s="1"/>
  <c r="L250" i="1"/>
  <c r="K250" i="1"/>
  <c r="M250" i="1" s="1"/>
  <c r="N250" i="1" s="1"/>
  <c r="Q246" i="1"/>
  <c r="R246" i="1" s="1"/>
  <c r="O246" i="1"/>
  <c r="Q245" i="1"/>
  <c r="R245" i="1" s="1"/>
  <c r="O245" i="1"/>
  <c r="Q244" i="1"/>
  <c r="R244" i="1" s="1"/>
  <c r="O244" i="1"/>
  <c r="Q243" i="1"/>
  <c r="R243" i="1" s="1"/>
  <c r="AL72" i="1" s="1"/>
  <c r="O243" i="1"/>
  <c r="AL23" i="1" s="1"/>
  <c r="Q242" i="1"/>
  <c r="AL47" i="1" s="1"/>
  <c r="O242" i="1"/>
  <c r="AL22" i="1" s="1"/>
  <c r="Q241" i="1"/>
  <c r="R241" i="1" s="1"/>
  <c r="AL70" i="1" s="1"/>
  <c r="O241" i="1"/>
  <c r="AL21" i="1" s="1"/>
  <c r="Q240" i="1"/>
  <c r="R240" i="1" s="1"/>
  <c r="AL69" i="1" s="1"/>
  <c r="O240" i="1"/>
  <c r="AL20" i="1" s="1"/>
  <c r="O239" i="1"/>
  <c r="AL19" i="1" s="1"/>
  <c r="P238" i="1"/>
  <c r="AL81" i="1" s="1"/>
  <c r="L234" i="1"/>
  <c r="K234" i="1"/>
  <c r="M234" i="1" s="1"/>
  <c r="N234" i="1" s="1"/>
  <c r="Q231" i="1"/>
  <c r="R231" i="1" s="1"/>
  <c r="O231" i="1"/>
  <c r="Q230" i="1"/>
  <c r="R230" i="1" s="1"/>
  <c r="O230" i="1"/>
  <c r="Q229" i="1"/>
  <c r="R229" i="1" s="1"/>
  <c r="AK73" i="1" s="1"/>
  <c r="O229" i="1"/>
  <c r="AK24" i="1" s="1"/>
  <c r="Q228" i="1"/>
  <c r="AK48" i="1" s="1"/>
  <c r="O228" i="1"/>
  <c r="AK23" i="1" s="1"/>
  <c r="Q227" i="1"/>
  <c r="AK47" i="1" s="1"/>
  <c r="O227" i="1"/>
  <c r="AK22" i="1" s="1"/>
  <c r="Q226" i="1"/>
  <c r="R226" i="1" s="1"/>
  <c r="AK70" i="1" s="1"/>
  <c r="O226" i="1"/>
  <c r="AK21" i="1" s="1"/>
  <c r="Q225" i="1"/>
  <c r="R225" i="1" s="1"/>
  <c r="AK69" i="1" s="1"/>
  <c r="O225" i="1"/>
  <c r="O224" i="1"/>
  <c r="AK19" i="1" s="1"/>
  <c r="P223" i="1"/>
  <c r="Q224" i="1" s="1"/>
  <c r="AK44" i="1" s="1"/>
  <c r="L219" i="1"/>
  <c r="T29" i="1" s="1"/>
  <c r="K219" i="1"/>
  <c r="M219" i="1" s="1"/>
  <c r="Q213" i="1"/>
  <c r="R213" i="1" s="1"/>
  <c r="O213" i="1"/>
  <c r="Q212" i="1"/>
  <c r="R212" i="1" s="1"/>
  <c r="AJ74" i="1" s="1"/>
  <c r="O212" i="1"/>
  <c r="AJ25" i="1" s="1"/>
  <c r="Q211" i="1"/>
  <c r="AJ49" i="1" s="1"/>
  <c r="O211" i="1"/>
  <c r="AJ24" i="1" s="1"/>
  <c r="Q210" i="1"/>
  <c r="R210" i="1" s="1"/>
  <c r="AJ72" i="1" s="1"/>
  <c r="O210" i="1"/>
  <c r="Q209" i="1"/>
  <c r="AJ47" i="1" s="1"/>
  <c r="O209" i="1"/>
  <c r="AJ22" i="1" s="1"/>
  <c r="Q208" i="1"/>
  <c r="AJ46" i="1" s="1"/>
  <c r="O208" i="1"/>
  <c r="AJ21" i="1" s="1"/>
  <c r="Q207" i="1"/>
  <c r="AJ45" i="1" s="1"/>
  <c r="O207" i="1"/>
  <c r="AJ20" i="1" s="1"/>
  <c r="O206" i="1"/>
  <c r="AJ19" i="1" s="1"/>
  <c r="P205" i="1"/>
  <c r="Q206" i="1" s="1"/>
  <c r="R206" i="1" s="1"/>
  <c r="AJ68" i="1" s="1"/>
  <c r="L201" i="1"/>
  <c r="T28" i="1" s="1"/>
  <c r="K201" i="1"/>
  <c r="M201" i="1" s="1"/>
  <c r="Q198" i="1"/>
  <c r="AI51" i="1" s="1"/>
  <c r="O198" i="1"/>
  <c r="AI26" i="1" s="1"/>
  <c r="Q197" i="1"/>
  <c r="R197" i="1" s="1"/>
  <c r="AI74" i="1" s="1"/>
  <c r="O197" i="1"/>
  <c r="AI25" i="1" s="1"/>
  <c r="Q196" i="1"/>
  <c r="R196" i="1" s="1"/>
  <c r="AI73" i="1" s="1"/>
  <c r="O196" i="1"/>
  <c r="AI24" i="1" s="1"/>
  <c r="Q195" i="1"/>
  <c r="R195" i="1" s="1"/>
  <c r="AI72" i="1" s="1"/>
  <c r="O195" i="1"/>
  <c r="AI23" i="1" s="1"/>
  <c r="Q194" i="1"/>
  <c r="AI47" i="1" s="1"/>
  <c r="O194" i="1"/>
  <c r="AI22" i="1" s="1"/>
  <c r="Q193" i="1"/>
  <c r="AI46" i="1" s="1"/>
  <c r="O193" i="1"/>
  <c r="AI21" i="1" s="1"/>
  <c r="Q192" i="1"/>
  <c r="R192" i="1" s="1"/>
  <c r="AI69" i="1" s="1"/>
  <c r="O192" i="1"/>
  <c r="O191" i="1"/>
  <c r="P190" i="1"/>
  <c r="AI81" i="1" s="1"/>
  <c r="L186" i="1"/>
  <c r="T27" i="1" s="1"/>
  <c r="K186" i="1"/>
  <c r="M186" i="1" s="1"/>
  <c r="Q184" i="1"/>
  <c r="R184" i="1" s="1"/>
  <c r="Q183" i="1"/>
  <c r="R183" i="1" s="1"/>
  <c r="AH75" i="1" s="1"/>
  <c r="O183" i="1"/>
  <c r="AH26" i="1" s="1"/>
  <c r="Q182" i="1"/>
  <c r="R182" i="1" s="1"/>
  <c r="AH74" i="1" s="1"/>
  <c r="O182" i="1"/>
  <c r="Q181" i="1"/>
  <c r="AH49" i="1" s="1"/>
  <c r="O181" i="1"/>
  <c r="AH24" i="1" s="1"/>
  <c r="Q180" i="1"/>
  <c r="R180" i="1" s="1"/>
  <c r="AH72" i="1" s="1"/>
  <c r="O180" i="1"/>
  <c r="AH23" i="1" s="1"/>
  <c r="Q179" i="1"/>
  <c r="AH47" i="1" s="1"/>
  <c r="O179" i="1"/>
  <c r="AH22" i="1" s="1"/>
  <c r="Q178" i="1"/>
  <c r="R178" i="1" s="1"/>
  <c r="AH70" i="1" s="1"/>
  <c r="O178" i="1"/>
  <c r="AH21" i="1" s="1"/>
  <c r="Q177" i="1"/>
  <c r="AH45" i="1" s="1"/>
  <c r="O177" i="1"/>
  <c r="AH20" i="1" s="1"/>
  <c r="O176" i="1"/>
  <c r="AH19" i="1" s="1"/>
  <c r="P175" i="1"/>
  <c r="Q176" i="1" s="1"/>
  <c r="R176" i="1" s="1"/>
  <c r="AH68" i="1" s="1"/>
  <c r="L171" i="1"/>
  <c r="T26" i="1" s="1"/>
  <c r="K171" i="1"/>
  <c r="M171" i="1" s="1"/>
  <c r="Q168" i="1"/>
  <c r="AG51" i="1" s="1"/>
  <c r="O168" i="1"/>
  <c r="AG26" i="1" s="1"/>
  <c r="Q167" i="1"/>
  <c r="AG50" i="1" s="1"/>
  <c r="O167" i="1"/>
  <c r="AG25" i="1" s="1"/>
  <c r="Q166" i="1"/>
  <c r="R166" i="1" s="1"/>
  <c r="AG73" i="1" s="1"/>
  <c r="O166" i="1"/>
  <c r="AG24" i="1" s="1"/>
  <c r="Q165" i="1"/>
  <c r="R165" i="1" s="1"/>
  <c r="AG72" i="1" s="1"/>
  <c r="O165" i="1"/>
  <c r="AG23" i="1" s="1"/>
  <c r="Q164" i="1"/>
  <c r="AG47" i="1" s="1"/>
  <c r="O164" i="1"/>
  <c r="AG22" i="1" s="1"/>
  <c r="Q163" i="1"/>
  <c r="R163" i="1" s="1"/>
  <c r="AG70" i="1" s="1"/>
  <c r="O163" i="1"/>
  <c r="AG21" i="1" s="1"/>
  <c r="Q162" i="1"/>
  <c r="R162" i="1" s="1"/>
  <c r="AG69" i="1" s="1"/>
  <c r="O162" i="1"/>
  <c r="AG20" i="1" s="1"/>
  <c r="O161" i="1"/>
  <c r="AG19" i="1" s="1"/>
  <c r="P160" i="1"/>
  <c r="AG81" i="1" s="1"/>
  <c r="H155" i="1"/>
  <c r="P153" i="1"/>
  <c r="O153" i="1"/>
  <c r="L152" i="1"/>
  <c r="T25" i="1" s="1"/>
  <c r="K152" i="1"/>
  <c r="M152" i="1" s="1"/>
  <c r="Q148" i="1"/>
  <c r="AF50" i="1" s="1"/>
  <c r="O148" i="1"/>
  <c r="AF25" i="1" s="1"/>
  <c r="Q147" i="1"/>
  <c r="R147" i="1" s="1"/>
  <c r="AF73" i="1" s="1"/>
  <c r="O147" i="1"/>
  <c r="AF24" i="1" s="1"/>
  <c r="Q146" i="1"/>
  <c r="R146" i="1" s="1"/>
  <c r="AF72" i="1" s="1"/>
  <c r="O146" i="1"/>
  <c r="AF23" i="1" s="1"/>
  <c r="Q145" i="1"/>
  <c r="R145" i="1" s="1"/>
  <c r="AF71" i="1" s="1"/>
  <c r="O145" i="1"/>
  <c r="AF22" i="1" s="1"/>
  <c r="Q144" i="1"/>
  <c r="R144" i="1" s="1"/>
  <c r="AF70" i="1" s="1"/>
  <c r="O144" i="1"/>
  <c r="AF21" i="1" s="1"/>
  <c r="Q143" i="1"/>
  <c r="R143" i="1" s="1"/>
  <c r="AF69" i="1" s="1"/>
  <c r="O143" i="1"/>
  <c r="AF20" i="1" s="1"/>
  <c r="O142" i="1"/>
  <c r="AF19" i="1" s="1"/>
  <c r="P141" i="1"/>
  <c r="Q142" i="1" s="1"/>
  <c r="L132" i="1"/>
  <c r="T24" i="1" s="1"/>
  <c r="K132" i="1"/>
  <c r="H135" i="1" s="1"/>
  <c r="Q129" i="1"/>
  <c r="R129" i="1" s="1"/>
  <c r="AE76" i="1" s="1"/>
  <c r="Q128" i="1"/>
  <c r="AE51" i="1" s="1"/>
  <c r="O128" i="1"/>
  <c r="AE26" i="1" s="1"/>
  <c r="Q127" i="1"/>
  <c r="AE50" i="1" s="1"/>
  <c r="O127" i="1"/>
  <c r="AE25" i="1" s="1"/>
  <c r="Q126" i="1"/>
  <c r="R126" i="1" s="1"/>
  <c r="AE73" i="1" s="1"/>
  <c r="O126" i="1"/>
  <c r="AE24" i="1" s="1"/>
  <c r="Q125" i="1"/>
  <c r="R125" i="1" s="1"/>
  <c r="AE72" i="1" s="1"/>
  <c r="O125" i="1"/>
  <c r="AE23" i="1" s="1"/>
  <c r="Q124" i="1"/>
  <c r="AE47" i="1" s="1"/>
  <c r="O124" i="1"/>
  <c r="Q123" i="1"/>
  <c r="AE46" i="1" s="1"/>
  <c r="O123" i="1"/>
  <c r="AE21" i="1" s="1"/>
  <c r="Q122" i="1"/>
  <c r="R122" i="1" s="1"/>
  <c r="AE69" i="1" s="1"/>
  <c r="O122" i="1"/>
  <c r="AE20" i="1" s="1"/>
  <c r="O121" i="1"/>
  <c r="AE19" i="1" s="1"/>
  <c r="P120" i="1"/>
  <c r="AE81" i="1" s="1"/>
  <c r="Q110" i="1"/>
  <c r="R110" i="1" s="1"/>
  <c r="L110" i="1"/>
  <c r="T23" i="1" s="1"/>
  <c r="K110" i="1"/>
  <c r="H113" i="1" s="1"/>
  <c r="Q106" i="1"/>
  <c r="R106" i="1" s="1"/>
  <c r="AD77" i="1" s="1"/>
  <c r="Q105" i="1"/>
  <c r="AD52" i="1" s="1"/>
  <c r="Q104" i="1"/>
  <c r="AD51" i="1" s="1"/>
  <c r="O104" i="1"/>
  <c r="AD26" i="1" s="1"/>
  <c r="Q103" i="1"/>
  <c r="R103" i="1" s="1"/>
  <c r="AD74" i="1" s="1"/>
  <c r="O103" i="1"/>
  <c r="AD25" i="1" s="1"/>
  <c r="Q102" i="1"/>
  <c r="R102" i="1" s="1"/>
  <c r="AD73" i="1" s="1"/>
  <c r="O102" i="1"/>
  <c r="AD24" i="1" s="1"/>
  <c r="Q101" i="1"/>
  <c r="R101" i="1" s="1"/>
  <c r="AD72" i="1" s="1"/>
  <c r="O101" i="1"/>
  <c r="AD23" i="1" s="1"/>
  <c r="Q100" i="1"/>
  <c r="R100" i="1" s="1"/>
  <c r="AD71" i="1" s="1"/>
  <c r="O100" i="1"/>
  <c r="AD22" i="1" s="1"/>
  <c r="Q99" i="1"/>
  <c r="R99" i="1" s="1"/>
  <c r="AD70" i="1" s="1"/>
  <c r="O99" i="1"/>
  <c r="AD21" i="1" s="1"/>
  <c r="Q98" i="1"/>
  <c r="R98" i="1" s="1"/>
  <c r="AD69" i="1" s="1"/>
  <c r="O98" i="1"/>
  <c r="AD20" i="1" s="1"/>
  <c r="O97" i="1"/>
  <c r="AD19" i="1" s="1"/>
  <c r="P96" i="1"/>
  <c r="Q97" i="1" s="1"/>
  <c r="AD44" i="1" s="1"/>
  <c r="L86" i="1"/>
  <c r="T22" i="1" s="1"/>
  <c r="K86" i="1"/>
  <c r="M86" i="1" s="1"/>
  <c r="Q83" i="1"/>
  <c r="R83" i="1" s="1"/>
  <c r="Q82" i="1"/>
  <c r="R82" i="1" s="1"/>
  <c r="AZ81" i="1"/>
  <c r="AW81" i="1"/>
  <c r="AH81" i="1"/>
  <c r="Q81" i="1"/>
  <c r="R81" i="1" s="1"/>
  <c r="Q80" i="1"/>
  <c r="AC51" i="1" s="1"/>
  <c r="O80" i="1"/>
  <c r="AC26" i="1" s="1"/>
  <c r="Q79" i="1"/>
  <c r="R79" i="1" s="1"/>
  <c r="AC74" i="1" s="1"/>
  <c r="O79" i="1"/>
  <c r="AC25" i="1" s="1"/>
  <c r="Q78" i="1"/>
  <c r="R78" i="1" s="1"/>
  <c r="AC73" i="1" s="1"/>
  <c r="O78" i="1"/>
  <c r="AC24" i="1" s="1"/>
  <c r="Q77" i="1"/>
  <c r="AC48" i="1" s="1"/>
  <c r="O77" i="1"/>
  <c r="AC23" i="1" s="1"/>
  <c r="Q76" i="1"/>
  <c r="R76" i="1" s="1"/>
  <c r="AC71" i="1" s="1"/>
  <c r="O76" i="1"/>
  <c r="AC22" i="1" s="1"/>
  <c r="AF75" i="1"/>
  <c r="Q75" i="1"/>
  <c r="R75" i="1" s="1"/>
  <c r="AC70" i="1" s="1"/>
  <c r="O75" i="1"/>
  <c r="AC21" i="1" s="1"/>
  <c r="Q74" i="1"/>
  <c r="R74" i="1" s="1"/>
  <c r="AC69" i="1" s="1"/>
  <c r="O74" i="1"/>
  <c r="AC20" i="1" s="1"/>
  <c r="O73" i="1"/>
  <c r="AC19" i="1" s="1"/>
  <c r="P72" i="1"/>
  <c r="AC81" i="1" s="1"/>
  <c r="L61" i="1"/>
  <c r="T21" i="1" s="1"/>
  <c r="K61" i="1"/>
  <c r="F67" i="1" s="1"/>
  <c r="Q57" i="1"/>
  <c r="R57" i="1" s="1"/>
  <c r="Q56" i="1"/>
  <c r="R56" i="1" s="1"/>
  <c r="Q55" i="1"/>
  <c r="R55" i="1" s="1"/>
  <c r="Q54" i="1"/>
  <c r="AB51" i="1" s="1"/>
  <c r="O54" i="1"/>
  <c r="AB26" i="1" s="1"/>
  <c r="Q53" i="1"/>
  <c r="AB50" i="1" s="1"/>
  <c r="O53" i="1"/>
  <c r="AB25" i="1" s="1"/>
  <c r="Q52" i="1"/>
  <c r="R52" i="1" s="1"/>
  <c r="AB73" i="1" s="1"/>
  <c r="O52" i="1"/>
  <c r="AB24" i="1" s="1"/>
  <c r="AF51" i="1"/>
  <c r="Q51" i="1"/>
  <c r="AB48" i="1" s="1"/>
  <c r="O51" i="1"/>
  <c r="AB23" i="1" s="1"/>
  <c r="Q50" i="1"/>
  <c r="AB47" i="1" s="1"/>
  <c r="O50" i="1"/>
  <c r="AB22" i="1" s="1"/>
  <c r="Q49" i="1"/>
  <c r="AB46" i="1" s="1"/>
  <c r="O49" i="1"/>
  <c r="AB21" i="1" s="1"/>
  <c r="Q48" i="1"/>
  <c r="R48" i="1" s="1"/>
  <c r="AB69" i="1" s="1"/>
  <c r="O48" i="1"/>
  <c r="AB20" i="1" s="1"/>
  <c r="O47" i="1"/>
  <c r="AB19" i="1" s="1"/>
  <c r="AM46" i="1"/>
  <c r="AK46" i="1"/>
  <c r="P46" i="1"/>
  <c r="AB81" i="1" s="1"/>
  <c r="AM45" i="1"/>
  <c r="L34" i="1"/>
  <c r="T20" i="1" s="1"/>
  <c r="K34" i="1"/>
  <c r="F41" i="1" s="1"/>
  <c r="Q29" i="1"/>
  <c r="R29" i="1" s="1"/>
  <c r="Q28" i="1"/>
  <c r="R28" i="1" s="1"/>
  <c r="Q27" i="1"/>
  <c r="R27" i="1" s="1"/>
  <c r="AF26" i="1"/>
  <c r="Q26" i="1"/>
  <c r="R26" i="1" s="1"/>
  <c r="AA75" i="1" s="1"/>
  <c r="O26" i="1"/>
  <c r="AA26" i="1" s="1"/>
  <c r="AH25" i="1"/>
  <c r="Q25" i="1"/>
  <c r="AA50" i="1" s="1"/>
  <c r="O25" i="1"/>
  <c r="AA25" i="1" s="1"/>
  <c r="Q24" i="1"/>
  <c r="AA49" i="1" s="1"/>
  <c r="O24" i="1"/>
  <c r="AA24" i="1" s="1"/>
  <c r="AJ23" i="1"/>
  <c r="Q23" i="1"/>
  <c r="AA48" i="1" s="1"/>
  <c r="O23" i="1"/>
  <c r="AA23" i="1" s="1"/>
  <c r="AE22" i="1"/>
  <c r="Q22" i="1"/>
  <c r="AA47" i="1" s="1"/>
  <c r="O22" i="1"/>
  <c r="AA22" i="1" s="1"/>
  <c r="AM21" i="1"/>
  <c r="Q21" i="1"/>
  <c r="AA46" i="1" s="1"/>
  <c r="O21" i="1"/>
  <c r="AA21" i="1" s="1"/>
  <c r="AK20" i="1"/>
  <c r="AI20" i="1"/>
  <c r="Q20" i="1"/>
  <c r="AA45" i="1" s="1"/>
  <c r="O20" i="1"/>
  <c r="AA20" i="1" s="1"/>
  <c r="AI19" i="1"/>
  <c r="O19" i="1"/>
  <c r="AA19" i="1" s="1"/>
  <c r="P18" i="1"/>
  <c r="Q19" i="1" s="1"/>
  <c r="N81" i="10" l="1"/>
  <c r="Q111" i="10"/>
  <c r="R111" i="10" s="1"/>
  <c r="S66" i="10"/>
  <c r="U81" i="10" s="1"/>
  <c r="Q88" i="8"/>
  <c r="R88" i="8" s="1"/>
  <c r="N35" i="8"/>
  <c r="N104" i="8"/>
  <c r="S135" i="8"/>
  <c r="N58" i="8"/>
  <c r="Q42" i="8"/>
  <c r="R42" i="8" s="1"/>
  <c r="S181" i="8"/>
  <c r="N242" i="8"/>
  <c r="S227" i="8"/>
  <c r="N404" i="7"/>
  <c r="N35" i="5"/>
  <c r="AA40" i="6"/>
  <c r="N688" i="6"/>
  <c r="O688" i="6" s="1"/>
  <c r="R685" i="6"/>
  <c r="R686" i="6" s="1"/>
  <c r="AC40" i="6"/>
  <c r="AD40" i="6"/>
  <c r="N415" i="6"/>
  <c r="O415" i="6" s="1"/>
  <c r="O73" i="6"/>
  <c r="N484" i="6"/>
  <c r="O484" i="6" s="1"/>
  <c r="O507" i="6"/>
  <c r="AE40" i="6"/>
  <c r="V40" i="6"/>
  <c r="V185" i="6"/>
  <c r="V186" i="6" s="1"/>
  <c r="N277" i="6"/>
  <c r="O732" i="6"/>
  <c r="N169" i="5"/>
  <c r="N213" i="5"/>
  <c r="N58" i="5"/>
  <c r="N125" i="5"/>
  <c r="S689" i="4"/>
  <c r="S325" i="4"/>
  <c r="S667" i="4"/>
  <c r="U550" i="4"/>
  <c r="S486" i="4"/>
  <c r="N703" i="4"/>
  <c r="U41" i="4"/>
  <c r="S394" i="4"/>
  <c r="Y41" i="4"/>
  <c r="N501" i="4"/>
  <c r="N681" i="4"/>
  <c r="N104" i="3"/>
  <c r="N239" i="3"/>
  <c r="N305" i="3"/>
  <c r="N112" i="2"/>
  <c r="W59" i="2"/>
  <c r="N402" i="2"/>
  <c r="N184" i="2"/>
  <c r="N241" i="2"/>
  <c r="N379" i="2"/>
  <c r="N448" i="2"/>
  <c r="Q101" i="2"/>
  <c r="R101" i="2" s="1"/>
  <c r="Z78" i="2" s="1"/>
  <c r="V62" i="2"/>
  <c r="S226" i="2"/>
  <c r="AB103" i="2"/>
  <c r="R24" i="2"/>
  <c r="U83" i="2" s="1"/>
  <c r="Z57" i="2"/>
  <c r="N147" i="2"/>
  <c r="U63" i="2"/>
  <c r="R42" i="2"/>
  <c r="V79" i="2" s="1"/>
  <c r="S433" i="2"/>
  <c r="W60" i="2"/>
  <c r="W62" i="2"/>
  <c r="R46" i="2"/>
  <c r="V83" i="2" s="1"/>
  <c r="X60" i="2"/>
  <c r="R81" i="2"/>
  <c r="X79" i="2" s="1"/>
  <c r="AF47" i="1"/>
  <c r="AH51" i="1"/>
  <c r="N484" i="1"/>
  <c r="AG49" i="1"/>
  <c r="AC45" i="1"/>
  <c r="AM81" i="1"/>
  <c r="AJ50" i="1"/>
  <c r="AO81" i="1"/>
  <c r="N507" i="1"/>
  <c r="N599" i="1"/>
  <c r="Q606" i="1"/>
  <c r="R606" i="1" s="1"/>
  <c r="Q711" i="1"/>
  <c r="Q712" i="1" s="1"/>
  <c r="Q153" i="1"/>
  <c r="N668" i="1"/>
  <c r="S925" i="1"/>
  <c r="Q481" i="1"/>
  <c r="Q482" i="1" s="1"/>
  <c r="M390" i="1"/>
  <c r="AJ81" i="1"/>
  <c r="Q858" i="1"/>
  <c r="R858" i="1" s="1"/>
  <c r="AF48" i="1"/>
  <c r="R123" i="1"/>
  <c r="AE70" i="1" s="1"/>
  <c r="R167" i="1"/>
  <c r="AG74" i="1" s="1"/>
  <c r="Q721" i="1"/>
  <c r="R721" i="1" s="1"/>
  <c r="AD45" i="1"/>
  <c r="AX81" i="1"/>
  <c r="Q537" i="1"/>
  <c r="R537" i="1" s="1"/>
  <c r="N939" i="1"/>
  <c r="AC49" i="1"/>
  <c r="AG46" i="1"/>
  <c r="AE49" i="1"/>
  <c r="Q514" i="1"/>
  <c r="R514" i="1" s="1"/>
  <c r="AB45" i="1"/>
  <c r="Y838" i="1"/>
  <c r="AH46" i="1"/>
  <c r="F115" i="1"/>
  <c r="M895" i="1"/>
  <c r="N895" i="1" s="1"/>
  <c r="Q892" i="1"/>
  <c r="Q893" i="1" s="1"/>
  <c r="N530" i="1"/>
  <c r="Q202" i="3"/>
  <c r="R202" i="3" s="1"/>
  <c r="Q19" i="3"/>
  <c r="R19" i="3" s="1"/>
  <c r="Q88" i="3"/>
  <c r="R88" i="3" s="1"/>
  <c r="S269" i="3"/>
  <c r="Q111" i="3"/>
  <c r="R111" i="3" s="1"/>
  <c r="S181" i="3"/>
  <c r="W556" i="6"/>
  <c r="N127" i="7"/>
  <c r="N265" i="7"/>
  <c r="N334" i="7"/>
  <c r="S365" i="7"/>
  <c r="N357" i="7"/>
  <c r="Q555" i="7"/>
  <c r="R555" i="7" s="1"/>
  <c r="N242" i="7"/>
  <c r="S250" i="7"/>
  <c r="S89" i="7"/>
  <c r="X386" i="7"/>
  <c r="Q295" i="7"/>
  <c r="R295" i="7" s="1"/>
  <c r="Q180" i="7"/>
  <c r="R180" i="7" s="1"/>
  <c r="Q78" i="7"/>
  <c r="Q79" i="7" s="1"/>
  <c r="N219" i="7"/>
  <c r="Q387" i="7"/>
  <c r="R387" i="7" s="1"/>
  <c r="S158" i="7"/>
  <c r="Q531" i="7"/>
  <c r="R531" i="7" s="1"/>
  <c r="S155" i="5"/>
  <c r="Q19" i="5"/>
  <c r="R19" i="5" s="1"/>
  <c r="N103" i="5"/>
  <c r="W86" i="5"/>
  <c r="N104" i="4"/>
  <c r="N133" i="4"/>
  <c r="Q255" i="4"/>
  <c r="R255" i="4" s="1"/>
  <c r="Q60" i="4"/>
  <c r="R60" i="4" s="1"/>
  <c r="S233" i="4"/>
  <c r="Q776" i="4"/>
  <c r="R776" i="4" s="1"/>
  <c r="Z41" i="4"/>
  <c r="S601" i="4"/>
  <c r="N81" i="3"/>
  <c r="N195" i="3"/>
  <c r="Q246" i="3"/>
  <c r="R246" i="3" s="1"/>
  <c r="N35" i="3"/>
  <c r="W175" i="3"/>
  <c r="Q334" i="3"/>
  <c r="R334" i="3" s="1"/>
  <c r="Q65" i="3"/>
  <c r="R65" i="3" s="1"/>
  <c r="Q290" i="3"/>
  <c r="R290" i="3" s="1"/>
  <c r="N622" i="1"/>
  <c r="Q652" i="1"/>
  <c r="R652" i="1" s="1"/>
  <c r="Q880" i="1"/>
  <c r="R880" i="1" s="1"/>
  <c r="AD49" i="1"/>
  <c r="AK81" i="1"/>
  <c r="Q121" i="1"/>
  <c r="AE44" i="1" s="1"/>
  <c r="N458" i="1"/>
  <c r="Q573" i="1"/>
  <c r="Q574" i="1" s="1"/>
  <c r="Q836" i="1"/>
  <c r="R836" i="1" s="1"/>
  <c r="N390" i="1"/>
  <c r="AK49" i="1"/>
  <c r="AI45" i="1"/>
  <c r="R21" i="1"/>
  <c r="AA70" i="1" s="1"/>
  <c r="AK45" i="1"/>
  <c r="R22" i="1"/>
  <c r="AA71" i="1" s="1"/>
  <c r="S492" i="1"/>
  <c r="Q1012" i="1"/>
  <c r="R1012" i="1" s="1"/>
  <c r="N576" i="1"/>
  <c r="AY81" i="1"/>
  <c r="R25" i="1"/>
  <c r="AA74" i="1" s="1"/>
  <c r="AE48" i="1"/>
  <c r="Q376" i="1"/>
  <c r="R376" i="1" s="1"/>
  <c r="Q946" i="1"/>
  <c r="R946" i="1" s="1"/>
  <c r="AD48" i="1"/>
  <c r="AH50" i="1"/>
  <c r="M132" i="1"/>
  <c r="N132" i="1" s="1"/>
  <c r="T90" i="1" s="1"/>
  <c r="AL45" i="1"/>
  <c r="AJ48" i="1"/>
  <c r="AI50" i="1"/>
  <c r="R80" i="1"/>
  <c r="AC75" i="1" s="1"/>
  <c r="N266" i="1"/>
  <c r="N201" i="1"/>
  <c r="T94" i="1" s="1"/>
  <c r="T61" i="1"/>
  <c r="T60" i="1"/>
  <c r="N186" i="1"/>
  <c r="T93" i="1" s="1"/>
  <c r="T58" i="1"/>
  <c r="N152" i="1"/>
  <c r="T91" i="1" s="1"/>
  <c r="AM44" i="1"/>
  <c r="R255" i="1"/>
  <c r="AM68" i="1" s="1"/>
  <c r="N369" i="6"/>
  <c r="O369" i="6" s="1"/>
  <c r="R366" i="6"/>
  <c r="R367" i="6" s="1"/>
  <c r="S436" i="7"/>
  <c r="Q435" i="7"/>
  <c r="R435" i="7" s="1"/>
  <c r="AL46" i="1"/>
  <c r="R53" i="1"/>
  <c r="AB74" i="1" s="1"/>
  <c r="N171" i="1"/>
  <c r="T92" i="1" s="1"/>
  <c r="R179" i="1"/>
  <c r="AH71" i="1" s="1"/>
  <c r="R193" i="1"/>
  <c r="AI70" i="1" s="1"/>
  <c r="R208" i="1"/>
  <c r="AJ70" i="1" s="1"/>
  <c r="N316" i="1"/>
  <c r="N407" i="1"/>
  <c r="U422" i="1"/>
  <c r="U423" i="1" s="1"/>
  <c r="N173" i="3"/>
  <c r="M152" i="4"/>
  <c r="N152" i="4" s="1"/>
  <c r="U151" i="4"/>
  <c r="U152" i="4" s="1"/>
  <c r="O53" i="6"/>
  <c r="R320" i="6"/>
  <c r="R321" i="6" s="1"/>
  <c r="N323" i="6"/>
  <c r="V63" i="2"/>
  <c r="Q754" i="4"/>
  <c r="R754" i="4" s="1"/>
  <c r="S755" i="4"/>
  <c r="T331" i="6"/>
  <c r="R330" i="6"/>
  <c r="S330" i="6" s="1"/>
  <c r="T423" i="6"/>
  <c r="R422" i="6"/>
  <c r="S422" i="6" s="1"/>
  <c r="S580" i="7"/>
  <c r="Q579" i="7"/>
  <c r="R579" i="7" s="1"/>
  <c r="R20" i="1"/>
  <c r="AA69" i="1" s="1"/>
  <c r="AD47" i="1"/>
  <c r="AI48" i="1"/>
  <c r="AI49" i="1"/>
  <c r="R54" i="1"/>
  <c r="AB75" i="1" s="1"/>
  <c r="AN81" i="1"/>
  <c r="R104" i="1"/>
  <c r="AD75" i="1" s="1"/>
  <c r="R209" i="1"/>
  <c r="AJ71" i="1" s="1"/>
  <c r="R227" i="1"/>
  <c r="AK71" i="1" s="1"/>
  <c r="T768" i="1"/>
  <c r="R43" i="2"/>
  <c r="V80" i="2" s="1"/>
  <c r="V58" i="2"/>
  <c r="M218" i="2"/>
  <c r="N218" i="2" s="1"/>
  <c r="U217" i="2"/>
  <c r="U218" i="2" s="1"/>
  <c r="N287" i="2"/>
  <c r="N300" i="6"/>
  <c r="O300" i="6" s="1"/>
  <c r="S273" i="7"/>
  <c r="Q272" i="7"/>
  <c r="R272" i="7" s="1"/>
  <c r="S66" i="8"/>
  <c r="Q65" i="8"/>
  <c r="R65" i="8" s="1"/>
  <c r="Q744" i="1"/>
  <c r="R744" i="1" s="1"/>
  <c r="AQ81" i="1"/>
  <c r="R127" i="1"/>
  <c r="AE74" i="1" s="1"/>
  <c r="R181" i="1"/>
  <c r="AH73" i="1" s="1"/>
  <c r="M829" i="1"/>
  <c r="N829" i="1" s="1"/>
  <c r="Q826" i="1"/>
  <c r="Q827" i="1" s="1"/>
  <c r="U182" i="2"/>
  <c r="U183" i="2" s="1"/>
  <c r="V130" i="3"/>
  <c r="S158" i="3"/>
  <c r="Q157" i="3"/>
  <c r="R157" i="3" s="1"/>
  <c r="Q209" i="4"/>
  <c r="R209" i="4" s="1"/>
  <c r="S210" i="4"/>
  <c r="Q301" i="4"/>
  <c r="R301" i="4" s="1"/>
  <c r="S302" i="4"/>
  <c r="Q508" i="4"/>
  <c r="R508" i="4" s="1"/>
  <c r="T509" i="4"/>
  <c r="O169" i="6"/>
  <c r="T285" i="6"/>
  <c r="R284" i="6"/>
  <c r="S284" i="6" s="1"/>
  <c r="O710" i="6"/>
  <c r="S484" i="7"/>
  <c r="Q483" i="7"/>
  <c r="R483" i="7" s="1"/>
  <c r="Q111" i="9"/>
  <c r="R111" i="9" s="1"/>
  <c r="S112" i="9"/>
  <c r="V126" i="9" s="1"/>
  <c r="R24" i="1"/>
  <c r="AA73" i="1" s="1"/>
  <c r="R105" i="1"/>
  <c r="AD76" i="1" s="1"/>
  <c r="R23" i="1"/>
  <c r="AA72" i="1" s="1"/>
  <c r="AF46" i="1"/>
  <c r="AR81" i="1"/>
  <c r="R148" i="1"/>
  <c r="AF74" i="1" s="1"/>
  <c r="R177" i="1"/>
  <c r="AH69" i="1" s="1"/>
  <c r="Q239" i="1"/>
  <c r="Q560" i="1"/>
  <c r="R560" i="1" s="1"/>
  <c r="N806" i="1"/>
  <c r="N54" i="2"/>
  <c r="AK40" i="2" s="1"/>
  <c r="Q271" i="2"/>
  <c r="R271" i="2" s="1"/>
  <c r="S357" i="3"/>
  <c r="Q356" i="3"/>
  <c r="R356" i="3" s="1"/>
  <c r="N184" i="4"/>
  <c r="Q264" i="5"/>
  <c r="R264" i="5" s="1"/>
  <c r="U40" i="6"/>
  <c r="R19" i="6"/>
  <c r="S19" i="6" s="1"/>
  <c r="Q134" i="10"/>
  <c r="R134" i="10" s="1"/>
  <c r="Q123" i="4"/>
  <c r="R123" i="4" s="1"/>
  <c r="Q577" i="4"/>
  <c r="R577" i="4" s="1"/>
  <c r="S578" i="4"/>
  <c r="AG48" i="1"/>
  <c r="N666" i="6"/>
  <c r="O666" i="6" s="1"/>
  <c r="R664" i="6"/>
  <c r="AT81" i="1"/>
  <c r="Q468" i="1"/>
  <c r="R468" i="1" s="1"/>
  <c r="S969" i="1"/>
  <c r="W961" i="1" s="1"/>
  <c r="Q968" i="1"/>
  <c r="R968" i="1" s="1"/>
  <c r="V60" i="2"/>
  <c r="R45" i="2"/>
  <c r="V82" i="2" s="1"/>
  <c r="Z58" i="2"/>
  <c r="R103" i="2"/>
  <c r="Z80" i="2" s="1"/>
  <c r="Q416" i="4"/>
  <c r="R416" i="4" s="1"/>
  <c r="S417" i="4"/>
  <c r="S460" i="7"/>
  <c r="Q459" i="7"/>
  <c r="R459" i="7" s="1"/>
  <c r="Q157" i="8"/>
  <c r="R157" i="8" s="1"/>
  <c r="R242" i="1"/>
  <c r="AL71" i="1" s="1"/>
  <c r="R49" i="1"/>
  <c r="AB70" i="1" s="1"/>
  <c r="T59" i="1"/>
  <c r="R128" i="1"/>
  <c r="AE75" i="1" s="1"/>
  <c r="R211" i="1"/>
  <c r="AJ73" i="1" s="1"/>
  <c r="N691" i="1"/>
  <c r="S814" i="1"/>
  <c r="Q813" i="1"/>
  <c r="R813" i="1" s="1"/>
  <c r="Z103" i="2"/>
  <c r="Q206" i="2"/>
  <c r="R206" i="2" s="1"/>
  <c r="AF103" i="2"/>
  <c r="N248" i="4"/>
  <c r="T806" i="6"/>
  <c r="R805" i="6"/>
  <c r="S805" i="6" s="1"/>
  <c r="AL48" i="1"/>
  <c r="AD81" i="1"/>
  <c r="R207" i="1"/>
  <c r="AJ69" i="1" s="1"/>
  <c r="S791" i="1"/>
  <c r="Q790" i="1"/>
  <c r="R790" i="1" s="1"/>
  <c r="N35" i="7"/>
  <c r="S66" i="7"/>
  <c r="Q65" i="7"/>
  <c r="R65" i="7" s="1"/>
  <c r="S20" i="9"/>
  <c r="U35" i="9" s="1"/>
  <c r="Q19" i="9"/>
  <c r="R19" i="9" s="1"/>
  <c r="V72" i="9"/>
  <c r="N438" i="6"/>
  <c r="O438" i="6" s="1"/>
  <c r="AB49" i="1"/>
  <c r="AF81" i="1"/>
  <c r="R124" i="1"/>
  <c r="AE71" i="1" s="1"/>
  <c r="N371" i="1"/>
  <c r="T584" i="1"/>
  <c r="Q629" i="1"/>
  <c r="R629" i="1" s="1"/>
  <c r="N310" i="2"/>
  <c r="N37" i="4"/>
  <c r="Q65" i="5"/>
  <c r="R65" i="5" s="1"/>
  <c r="S66" i="5"/>
  <c r="N150" i="7"/>
  <c r="S342" i="7"/>
  <c r="Q341" i="7"/>
  <c r="R341" i="7" s="1"/>
  <c r="N36" i="2"/>
  <c r="AK39" i="2" s="1"/>
  <c r="N167" i="2"/>
  <c r="S364" i="2"/>
  <c r="N294" i="4"/>
  <c r="N570" i="4"/>
  <c r="N191" i="5"/>
  <c r="S243" i="5"/>
  <c r="O644" i="6"/>
  <c r="N452" i="7"/>
  <c r="N476" i="7"/>
  <c r="N35" i="10"/>
  <c r="R22" i="2"/>
  <c r="U81" i="2" s="1"/>
  <c r="N225" i="4"/>
  <c r="R353" i="6"/>
  <c r="S353" i="6" s="1"/>
  <c r="M104" i="7"/>
  <c r="N104" i="7" s="1"/>
  <c r="Q42" i="10"/>
  <c r="R42" i="10" s="1"/>
  <c r="V302" i="3"/>
  <c r="Q19" i="10"/>
  <c r="R19" i="10" s="1"/>
  <c r="N760" i="1"/>
  <c r="N783" i="1"/>
  <c r="N217" i="3"/>
  <c r="Q42" i="4"/>
  <c r="R42" i="4" s="1"/>
  <c r="V38" i="5"/>
  <c r="R583" i="6"/>
  <c r="S583" i="6" s="1"/>
  <c r="N599" i="6"/>
  <c r="O599" i="6" s="1"/>
  <c r="R596" i="6"/>
  <c r="R597" i="6" s="1"/>
  <c r="N428" i="7"/>
  <c r="U337" i="7"/>
  <c r="N576" i="6"/>
  <c r="O576" i="6" s="1"/>
  <c r="Q88" i="9"/>
  <c r="R88" i="9" s="1"/>
  <c r="Q134" i="9"/>
  <c r="R134" i="9" s="1"/>
  <c r="Q42" i="9"/>
  <c r="R42" i="9" s="1"/>
  <c r="R288" i="1"/>
  <c r="AN68" i="1" s="1"/>
  <c r="AN44" i="1"/>
  <c r="R19" i="1"/>
  <c r="AA68" i="1" s="1"/>
  <c r="AA44" i="1"/>
  <c r="R142" i="1"/>
  <c r="AF68" i="1" s="1"/>
  <c r="AF44" i="1"/>
  <c r="N219" i="1"/>
  <c r="T95" i="1" s="1"/>
  <c r="T62" i="1"/>
  <c r="N86" i="1"/>
  <c r="T57" i="1"/>
  <c r="T55" i="1"/>
  <c r="T377" i="6"/>
  <c r="R376" i="6"/>
  <c r="S376" i="6" s="1"/>
  <c r="R550" i="6"/>
  <c r="R551" i="6" s="1"/>
  <c r="N553" i="6"/>
  <c r="AH44" i="1"/>
  <c r="AE45" i="1"/>
  <c r="R51" i="1"/>
  <c r="AB72" i="1" s="1"/>
  <c r="M61" i="1"/>
  <c r="R77" i="1"/>
  <c r="AC72" i="1" s="1"/>
  <c r="H89" i="1"/>
  <c r="R224" i="1"/>
  <c r="AK68" i="1" s="1"/>
  <c r="R228" i="1"/>
  <c r="AK72" i="1" s="1"/>
  <c r="Q306" i="1"/>
  <c r="U440" i="1"/>
  <c r="U441" i="1" s="1"/>
  <c r="M442" i="1"/>
  <c r="N645" i="1"/>
  <c r="S991" i="1"/>
  <c r="Q990" i="1"/>
  <c r="R990" i="1" s="1"/>
  <c r="T238" i="6"/>
  <c r="R237" i="6"/>
  <c r="S237" i="6" s="1"/>
  <c r="R194" i="1"/>
  <c r="AI71" i="1" s="1"/>
  <c r="M34" i="1"/>
  <c r="AF45" i="1"/>
  <c r="AC46" i="1"/>
  <c r="Q47" i="1"/>
  <c r="AA51" i="1"/>
  <c r="AA81" i="1"/>
  <c r="Q161" i="1"/>
  <c r="Q191" i="1"/>
  <c r="S903" i="1"/>
  <c r="Q902" i="1"/>
  <c r="R902" i="1" s="1"/>
  <c r="R19" i="2"/>
  <c r="U78" i="2" s="1"/>
  <c r="U56" i="2"/>
  <c r="T515" i="6"/>
  <c r="R514" i="6"/>
  <c r="S514" i="6" s="1"/>
  <c r="R50" i="1"/>
  <c r="AB71" i="1" s="1"/>
  <c r="R168" i="1"/>
  <c r="AG75" i="1" s="1"/>
  <c r="AD46" i="1"/>
  <c r="AC50" i="1"/>
  <c r="M553" i="1"/>
  <c r="N553" i="1" s="1"/>
  <c r="Q550" i="1"/>
  <c r="Q551" i="1" s="1"/>
  <c r="R97" i="1"/>
  <c r="AD68" i="1" s="1"/>
  <c r="AJ44" i="1"/>
  <c r="AG45" i="1"/>
  <c r="AH48" i="1"/>
  <c r="H37" i="1"/>
  <c r="AM47" i="1"/>
  <c r="AF49" i="1"/>
  <c r="AD50" i="1"/>
  <c r="Q73" i="1"/>
  <c r="M110" i="1"/>
  <c r="R82" i="2"/>
  <c r="X80" i="2" s="1"/>
  <c r="X58" i="2"/>
  <c r="S348" i="4"/>
  <c r="Q347" i="4"/>
  <c r="R347" i="4" s="1"/>
  <c r="Q732" i="4"/>
  <c r="R732" i="4" s="1"/>
  <c r="S733" i="4"/>
  <c r="X728" i="4" s="1"/>
  <c r="H64" i="1"/>
  <c r="AC47" i="1"/>
  <c r="AB39" i="2"/>
  <c r="AB41" i="2"/>
  <c r="N71" i="2"/>
  <c r="AK41" i="2" s="1"/>
  <c r="S410" i="2"/>
  <c r="Q409" i="2"/>
  <c r="R409" i="2" s="1"/>
  <c r="R41" i="2"/>
  <c r="V78" i="2" s="1"/>
  <c r="V56" i="2"/>
  <c r="T308" i="6"/>
  <c r="R307" i="6"/>
  <c r="S307" i="6" s="1"/>
  <c r="T446" i="6"/>
  <c r="R445" i="6"/>
  <c r="S445" i="6" s="1"/>
  <c r="AB56" i="2"/>
  <c r="S111" i="5"/>
  <c r="Q110" i="5"/>
  <c r="R110" i="5" s="1"/>
  <c r="S227" i="7"/>
  <c r="Q226" i="7"/>
  <c r="R226" i="7" s="1"/>
  <c r="R198" i="1"/>
  <c r="AI75" i="1" s="1"/>
  <c r="T676" i="1"/>
  <c r="Q155" i="2"/>
  <c r="R155" i="2" s="1"/>
  <c r="AC103" i="2"/>
  <c r="R164" i="1"/>
  <c r="AG71" i="1" s="1"/>
  <c r="R289" i="1"/>
  <c r="AN69" i="1" s="1"/>
  <c r="N737" i="1"/>
  <c r="R23" i="2"/>
  <c r="U82" i="2" s="1"/>
  <c r="U60" i="2"/>
  <c r="Q59" i="2"/>
  <c r="W103" i="2"/>
  <c r="Q278" i="4"/>
  <c r="R278" i="4" s="1"/>
  <c r="S279" i="4"/>
  <c r="U58" i="2"/>
  <c r="W61" i="2"/>
  <c r="U103" i="2"/>
  <c r="Q172" i="2"/>
  <c r="R172" i="2" s="1"/>
  <c r="Q77" i="4"/>
  <c r="R77" i="4" s="1"/>
  <c r="N432" i="4"/>
  <c r="Q622" i="4"/>
  <c r="R622" i="4" s="1"/>
  <c r="V103" i="2"/>
  <c r="S225" i="3"/>
  <c r="Q224" i="3"/>
  <c r="R224" i="3" s="1"/>
  <c r="Q370" i="4"/>
  <c r="R370" i="4" s="1"/>
  <c r="S371" i="4"/>
  <c r="Q644" i="4"/>
  <c r="R644" i="4" s="1"/>
  <c r="S645" i="4"/>
  <c r="V107" i="6"/>
  <c r="V108" i="6" s="1"/>
  <c r="N111" i="6"/>
  <c r="O111" i="6" s="1"/>
  <c r="U538" i="6"/>
  <c r="R537" i="6"/>
  <c r="S537" i="6" s="1"/>
  <c r="W58" i="2"/>
  <c r="R60" i="2"/>
  <c r="W79" i="2" s="1"/>
  <c r="Q80" i="2"/>
  <c r="S249" i="2"/>
  <c r="M264" i="2"/>
  <c r="N264" i="2" s="1"/>
  <c r="S341" i="2"/>
  <c r="AB41" i="4"/>
  <c r="Q132" i="5"/>
  <c r="R132" i="5" s="1"/>
  <c r="S133" i="5"/>
  <c r="O254" i="6"/>
  <c r="O323" i="6"/>
  <c r="O392" i="6"/>
  <c r="O461" i="6"/>
  <c r="Q294" i="2"/>
  <c r="R294" i="2" s="1"/>
  <c r="Q307" i="2"/>
  <c r="Q308" i="2" s="1"/>
  <c r="Q386" i="2"/>
  <c r="R386" i="2" s="1"/>
  <c r="Q439" i="4"/>
  <c r="R439" i="4" s="1"/>
  <c r="Q462" i="4"/>
  <c r="R462" i="4" s="1"/>
  <c r="S463" i="4"/>
  <c r="V145" i="6"/>
  <c r="V146" i="6" s="1"/>
  <c r="N209" i="6"/>
  <c r="O209" i="6" s="1"/>
  <c r="V205" i="6"/>
  <c r="V206" i="6" s="1"/>
  <c r="S112" i="8"/>
  <c r="Q111" i="8"/>
  <c r="R111" i="8" s="1"/>
  <c r="U62" i="2"/>
  <c r="S313" i="3"/>
  <c r="Q312" i="3"/>
  <c r="R312" i="3" s="1"/>
  <c r="V126" i="6"/>
  <c r="V127" i="6" s="1"/>
  <c r="N129" i="6"/>
  <c r="O129" i="6" s="1"/>
  <c r="U57" i="2"/>
  <c r="N201" i="4"/>
  <c r="O277" i="6"/>
  <c r="O346" i="6"/>
  <c r="R44" i="2"/>
  <c r="V81" i="2" s="1"/>
  <c r="Q157" i="4"/>
  <c r="R157" i="4" s="1"/>
  <c r="AC41" i="4"/>
  <c r="U167" i="4"/>
  <c r="U168" i="4" s="1"/>
  <c r="M169" i="4"/>
  <c r="N169" i="4" s="1"/>
  <c r="Q198" i="5"/>
  <c r="R198" i="5" s="1"/>
  <c r="Q190" i="2"/>
  <c r="R190" i="2" s="1"/>
  <c r="Q531" i="4"/>
  <c r="R531" i="4" s="1"/>
  <c r="Q554" i="4"/>
  <c r="R554" i="4" s="1"/>
  <c r="S555" i="4"/>
  <c r="Q42" i="3"/>
  <c r="R42" i="3" s="1"/>
  <c r="N72" i="4"/>
  <c r="N615" i="4"/>
  <c r="Q710" i="4"/>
  <c r="R710" i="4" s="1"/>
  <c r="R491" i="6"/>
  <c r="S491" i="6" s="1"/>
  <c r="S135" i="3"/>
  <c r="Q134" i="3"/>
  <c r="R134" i="3" s="1"/>
  <c r="AE41" i="4"/>
  <c r="Q189" i="4"/>
  <c r="R189" i="4" s="1"/>
  <c r="Q42" i="5"/>
  <c r="R42" i="5" s="1"/>
  <c r="S43" i="5"/>
  <c r="Q220" i="5"/>
  <c r="R220" i="5" s="1"/>
  <c r="S221" i="5"/>
  <c r="U215" i="5" s="1"/>
  <c r="T630" i="6"/>
  <c r="R629" i="6"/>
  <c r="S629" i="6" s="1"/>
  <c r="S43" i="7"/>
  <c r="Q42" i="7"/>
  <c r="R42" i="7" s="1"/>
  <c r="S204" i="8"/>
  <c r="Q203" i="8"/>
  <c r="R203" i="8" s="1"/>
  <c r="R527" i="6"/>
  <c r="R528" i="6" s="1"/>
  <c r="S412" i="7"/>
  <c r="Q411" i="7"/>
  <c r="R411" i="7" s="1"/>
  <c r="Q88" i="5"/>
  <c r="R88" i="5" s="1"/>
  <c r="Q176" i="5"/>
  <c r="R176" i="5" s="1"/>
  <c r="W40" i="6"/>
  <c r="S135" i="7"/>
  <c r="Q134" i="7"/>
  <c r="R134" i="7" s="1"/>
  <c r="N173" i="8"/>
  <c r="R155" i="6"/>
  <c r="S155" i="6" s="1"/>
  <c r="R560" i="6"/>
  <c r="S560" i="6" s="1"/>
  <c r="T652" i="6"/>
  <c r="R651" i="6"/>
  <c r="S651" i="6" s="1"/>
  <c r="N288" i="7"/>
  <c r="R606" i="6"/>
  <c r="S606" i="6" s="1"/>
  <c r="T319" i="7"/>
  <c r="Q318" i="7"/>
  <c r="R318" i="7" s="1"/>
  <c r="S508" i="7"/>
  <c r="V519" i="7" s="1"/>
  <c r="Q507" i="7"/>
  <c r="R507" i="7" s="1"/>
  <c r="S20" i="8"/>
  <c r="Q19" i="8"/>
  <c r="R19" i="8" s="1"/>
  <c r="N196" i="7"/>
  <c r="Q55" i="7"/>
  <c r="Q56" i="7" s="1"/>
  <c r="Q88" i="10"/>
  <c r="R88" i="10" s="1"/>
  <c r="R673" i="6"/>
  <c r="S673" i="6" s="1"/>
  <c r="R695" i="6"/>
  <c r="S695" i="6" s="1"/>
  <c r="R717" i="6"/>
  <c r="S717" i="6" s="1"/>
  <c r="R739" i="6"/>
  <c r="S739" i="6" s="1"/>
  <c r="R761" i="6"/>
  <c r="S761" i="6" s="1"/>
  <c r="R783" i="6"/>
  <c r="S783" i="6" s="1"/>
  <c r="Q19" i="7"/>
  <c r="R19" i="7" s="1"/>
  <c r="Q111" i="7"/>
  <c r="R111" i="7" s="1"/>
  <c r="Q203" i="7"/>
  <c r="R203" i="7" s="1"/>
  <c r="Z56" i="2" l="1"/>
  <c r="R121" i="1"/>
  <c r="AE68" i="1" s="1"/>
  <c r="R239" i="1"/>
  <c r="AL68" i="1" s="1"/>
  <c r="AL44" i="1"/>
  <c r="R80" i="2"/>
  <c r="X78" i="2" s="1"/>
  <c r="X56" i="2"/>
  <c r="T53" i="1"/>
  <c r="N34" i="1"/>
  <c r="T86" i="1" s="1"/>
  <c r="T88" i="1"/>
  <c r="T87" i="1"/>
  <c r="R59" i="2"/>
  <c r="W78" i="2" s="1"/>
  <c r="W56" i="2"/>
  <c r="T54" i="1"/>
  <c r="N61" i="1"/>
  <c r="R191" i="1"/>
  <c r="AI68" i="1" s="1"/>
  <c r="AI44" i="1"/>
  <c r="AG44" i="1"/>
  <c r="R161" i="1"/>
  <c r="AG68" i="1" s="1"/>
  <c r="N110" i="1"/>
  <c r="T89" i="1" s="1"/>
  <c r="T56" i="1"/>
  <c r="AC44" i="1"/>
  <c r="R73" i="1"/>
  <c r="AC68" i="1" s="1"/>
  <c r="AB44" i="1"/>
  <c r="R47" i="1"/>
  <c r="AB68" i="1" s="1"/>
  <c r="AO44" i="1"/>
  <c r="R306" i="1"/>
  <c r="AO68" i="1" s="1"/>
</calcChain>
</file>

<file path=xl/sharedStrings.xml><?xml version="1.0" encoding="utf-8"?>
<sst xmlns="http://schemas.openxmlformats.org/spreadsheetml/2006/main" count="7099" uniqueCount="135">
  <si>
    <t>Generación 9701</t>
  </si>
  <si>
    <t>Semestres</t>
  </si>
  <si>
    <t>Eficiencia Terminal</t>
  </si>
  <si>
    <t>Eficiencia de Egreso</t>
  </si>
  <si>
    <t>Rezago Educativo</t>
  </si>
  <si>
    <t>Tasa de Promoción</t>
  </si>
  <si>
    <t>Población</t>
  </si>
  <si>
    <t>Índice de retención</t>
  </si>
  <si>
    <t>Índice de deserción</t>
  </si>
  <si>
    <t>Ciclo</t>
  </si>
  <si>
    <t>Egresados</t>
  </si>
  <si>
    <t>Generación</t>
  </si>
  <si>
    <t>Ciclos</t>
  </si>
  <si>
    <t>0001</t>
  </si>
  <si>
    <t>0002</t>
  </si>
  <si>
    <t>0101</t>
  </si>
  <si>
    <t>0102</t>
  </si>
  <si>
    <t>0201</t>
  </si>
  <si>
    <t>0202</t>
  </si>
  <si>
    <t>0301</t>
  </si>
  <si>
    <t>0401</t>
  </si>
  <si>
    <t>0402</t>
  </si>
  <si>
    <t xml:space="preserve"> </t>
  </si>
  <si>
    <t>1 a 2</t>
  </si>
  <si>
    <t>2 a 3</t>
  </si>
  <si>
    <t>3 a 4</t>
  </si>
  <si>
    <t>4 a 5</t>
  </si>
  <si>
    <t>5 a 6</t>
  </si>
  <si>
    <t>6 a 7</t>
  </si>
  <si>
    <t>7 a 8</t>
  </si>
  <si>
    <t>8 a 9</t>
  </si>
  <si>
    <t>0302</t>
  </si>
  <si>
    <t xml:space="preserve">Total: </t>
  </si>
  <si>
    <t>Total de titulados</t>
  </si>
  <si>
    <t>2004</t>
  </si>
  <si>
    <t>Indice de titulación al 2003</t>
  </si>
  <si>
    <t>Tiempos Medios de egreso</t>
  </si>
  <si>
    <t>Índice de Retención</t>
  </si>
  <si>
    <t>Generación 9702</t>
  </si>
  <si>
    <t>Índice de Deserción</t>
  </si>
  <si>
    <t>2003</t>
  </si>
  <si>
    <t>Generación 9801</t>
  </si>
  <si>
    <t>Índice de retencion del 1º al 2º Ciclo (Año)</t>
  </si>
  <si>
    <t>0501</t>
  </si>
  <si>
    <t>0502</t>
  </si>
  <si>
    <t>0601</t>
  </si>
  <si>
    <t>0602</t>
  </si>
  <si>
    <t>0701</t>
  </si>
  <si>
    <t>0702</t>
  </si>
  <si>
    <t>0801</t>
  </si>
  <si>
    <t>0802</t>
  </si>
  <si>
    <t>0902</t>
  </si>
  <si>
    <t>Sin ingreso</t>
  </si>
  <si>
    <t>Total</t>
  </si>
  <si>
    <t>Generación 9802</t>
  </si>
  <si>
    <t>Generación 9901</t>
  </si>
  <si>
    <t>Generación 9902</t>
  </si>
  <si>
    <t>Generación 0001</t>
  </si>
  <si>
    <t>Generación 0002</t>
  </si>
  <si>
    <t>Generación 0101</t>
  </si>
  <si>
    <t>Generación 0102</t>
  </si>
  <si>
    <t>Generación 0201</t>
  </si>
  <si>
    <t>Generación 0202</t>
  </si>
  <si>
    <t>Generación 0301</t>
  </si>
  <si>
    <t>Generación 0302</t>
  </si>
  <si>
    <t>Generación 0401</t>
  </si>
  <si>
    <t>0901</t>
  </si>
  <si>
    <t>Generación 0402</t>
  </si>
  <si>
    <t>Generación 0501</t>
  </si>
  <si>
    <t>1001</t>
  </si>
  <si>
    <t>1002</t>
  </si>
  <si>
    <t>1101</t>
  </si>
  <si>
    <t>1102</t>
  </si>
  <si>
    <t>Generación 0502</t>
  </si>
  <si>
    <t>Generación 0601</t>
  </si>
  <si>
    <t>NO TUVIERON INGRESOS</t>
  </si>
  <si>
    <t>Generación 0602</t>
  </si>
  <si>
    <t>Generación 0702</t>
  </si>
  <si>
    <t>1201</t>
  </si>
  <si>
    <t>1202</t>
  </si>
  <si>
    <t>1301</t>
  </si>
  <si>
    <t>Titulados</t>
  </si>
  <si>
    <t>1302</t>
  </si>
  <si>
    <t>Tit. Terminal</t>
  </si>
  <si>
    <t>Tit. Egreso</t>
  </si>
  <si>
    <t>1401</t>
  </si>
  <si>
    <t>1402</t>
  </si>
  <si>
    <t>Titulación</t>
  </si>
  <si>
    <t>Generación 0801</t>
  </si>
  <si>
    <t>Generación 0802</t>
  </si>
  <si>
    <t>Generación 0901</t>
  </si>
  <si>
    <t>1501</t>
  </si>
  <si>
    <t>Generación 0902</t>
  </si>
  <si>
    <r>
      <rPr>
        <b/>
        <sz val="10"/>
        <color theme="1"/>
        <rFont val="Open Sans"/>
        <family val="2"/>
      </rPr>
      <t xml:space="preserve">Generación 1001 </t>
    </r>
    <r>
      <rPr>
        <b/>
        <sz val="10"/>
        <color rgb="FFFF0000"/>
        <rFont val="MS Sans Serif"/>
      </rPr>
      <t>NO TUVO INGRESOS</t>
    </r>
  </si>
  <si>
    <t>Cohorte Generacional:</t>
  </si>
  <si>
    <t>Semestre</t>
  </si>
  <si>
    <t>Índice de abandono</t>
  </si>
  <si>
    <t>1º</t>
  </si>
  <si>
    <t>2º</t>
  </si>
  <si>
    <t>3º</t>
  </si>
  <si>
    <t>4º</t>
  </si>
  <si>
    <t>5º</t>
  </si>
  <si>
    <t>6º</t>
  </si>
  <si>
    <t>7º</t>
  </si>
  <si>
    <t>8º</t>
  </si>
  <si>
    <t>9º</t>
  </si>
  <si>
    <t>Total de Egresados</t>
  </si>
  <si>
    <t>1502</t>
  </si>
  <si>
    <t>1601</t>
  </si>
  <si>
    <t>1602</t>
  </si>
  <si>
    <t>1701</t>
  </si>
  <si>
    <t>1702</t>
  </si>
  <si>
    <t>1801</t>
  </si>
  <si>
    <t>1802</t>
  </si>
  <si>
    <t>1901</t>
  </si>
  <si>
    <t>1902</t>
  </si>
  <si>
    <t>2001</t>
  </si>
  <si>
    <t>2002</t>
  </si>
  <si>
    <t>2101</t>
  </si>
  <si>
    <t>2102</t>
  </si>
  <si>
    <t>2201</t>
  </si>
  <si>
    <t>2202</t>
  </si>
  <si>
    <t>Rezago Educarivo</t>
  </si>
  <si>
    <t>Sin ingresos</t>
  </si>
  <si>
    <t>Retencion 1° a 2°</t>
  </si>
  <si>
    <t>Generación 0701</t>
  </si>
  <si>
    <t>10º</t>
  </si>
  <si>
    <t>10°</t>
  </si>
  <si>
    <t>1501 Último semestre en que se ofertó</t>
  </si>
  <si>
    <t>2301</t>
  </si>
  <si>
    <t>2302</t>
  </si>
  <si>
    <t>2401</t>
  </si>
  <si>
    <t>2402</t>
  </si>
  <si>
    <t>2501</t>
  </si>
  <si>
    <t>2502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</si>
</sst>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6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theme="1"/>
      <name val="Calibri"/>
      <family val="2"/>
    </font>
    <font>
      <b/>
      <sz val="10"/>
      <color rgb="FF0000FF"/>
      <name val="Arial"/>
      <family val="2"/>
    </font>
    <font>
      <b/>
      <sz val="10"/>
      <color theme="1"/>
      <name val="Open Sans"/>
      <family val="2"/>
    </font>
    <font>
      <b/>
      <sz val="10"/>
      <color rgb="FFFF0000"/>
      <name val="Arial"/>
      <family val="2"/>
    </font>
    <font>
      <b/>
      <sz val="10"/>
      <color rgb="FFFF0000"/>
      <name val="Open Sans"/>
      <family val="2"/>
    </font>
    <font>
      <sz val="10"/>
      <color rgb="FFFF0000"/>
      <name val="Arial"/>
      <family val="2"/>
    </font>
    <font>
      <b/>
      <sz val="20"/>
      <color theme="1"/>
      <name val="Arial"/>
      <family val="2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FF0000"/>
      <name val="MS Sans Serif"/>
    </font>
    <font>
      <sz val="11"/>
      <color rgb="FFFF0000"/>
      <name val="Arial"/>
      <family val="2"/>
    </font>
    <font>
      <sz val="11"/>
      <name val="Arial"/>
      <family val="2"/>
    </font>
    <font>
      <sz val="10"/>
      <color rgb="FF000000"/>
      <name val="Arial"/>
      <family val="2"/>
      <scheme val="minor"/>
    </font>
    <font>
      <i/>
      <sz val="11"/>
      <color theme="1"/>
      <name val="Arial"/>
      <family val="2"/>
    </font>
    <font>
      <sz val="14"/>
      <name val="Arial"/>
      <family val="2"/>
    </font>
    <font>
      <sz val="11"/>
      <color rgb="FF000000"/>
      <name val="Arial"/>
      <family val="2"/>
      <scheme val="minor"/>
    </font>
    <font>
      <b/>
      <sz val="20"/>
      <color rgb="FF00000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  <fill>
      <patternFill patternType="solid">
        <fgColor rgb="FF00FFFF"/>
        <bgColor rgb="FF00FFFF"/>
      </patternFill>
    </fill>
    <fill>
      <patternFill patternType="solid">
        <fgColor rgb="FFBFBFBF"/>
        <bgColor rgb="FFBFBFBF"/>
      </patternFill>
    </fill>
    <fill>
      <patternFill patternType="solid">
        <fgColor rgb="FFECECEC"/>
        <bgColor rgb="FFECECEC"/>
      </patternFill>
    </fill>
    <fill>
      <patternFill patternType="solid">
        <fgColor theme="0"/>
        <bgColor theme="0"/>
      </patternFill>
    </fill>
  </fills>
  <borders count="29">
    <border>
      <left/>
      <right/>
      <top/>
      <bottom/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1" fillId="0" borderId="0" applyFont="0" applyFill="0" applyBorder="0" applyAlignment="0" applyProtection="0"/>
  </cellStyleXfs>
  <cellXfs count="262">
    <xf numFmtId="0" fontId="0" fillId="0" borderId="0" xfId="0" applyFont="1" applyAlignment="1"/>
    <xf numFmtId="10" fontId="1" fillId="0" borderId="0" xfId="0" applyNumberFormat="1" applyFont="1"/>
    <xf numFmtId="10" fontId="2" fillId="0" borderId="2" xfId="0" applyNumberFormat="1" applyFont="1" applyBorder="1" applyAlignment="1">
      <alignment wrapText="1"/>
    </xf>
    <xf numFmtId="9" fontId="2" fillId="0" borderId="0" xfId="0" applyNumberFormat="1" applyFont="1"/>
    <xf numFmtId="0" fontId="2" fillId="0" borderId="3" xfId="0" applyFont="1" applyBorder="1"/>
    <xf numFmtId="0" fontId="1" fillId="0" borderId="3" xfId="0" applyFont="1" applyBorder="1"/>
    <xf numFmtId="0" fontId="2" fillId="2" borderId="4" xfId="0" applyFont="1" applyFill="1" applyBorder="1"/>
    <xf numFmtId="0" fontId="1" fillId="0" borderId="2" xfId="0" applyFont="1" applyBorder="1"/>
    <xf numFmtId="0" fontId="1" fillId="2" borderId="2" xfId="0" applyFont="1" applyFill="1" applyBorder="1"/>
    <xf numFmtId="0" fontId="2" fillId="0" borderId="0" xfId="0" applyFont="1" applyAlignment="1">
      <alignment horizontal="center"/>
    </xf>
    <xf numFmtId="164" fontId="1" fillId="0" borderId="0" xfId="0" applyNumberFormat="1" applyFont="1"/>
    <xf numFmtId="0" fontId="4" fillId="0" borderId="0" xfId="0" applyFont="1"/>
    <xf numFmtId="49" fontId="1" fillId="0" borderId="0" xfId="0" applyNumberFormat="1" applyFont="1" applyAlignment="1">
      <alignment horizontal="right"/>
    </xf>
    <xf numFmtId="0" fontId="1" fillId="0" borderId="0" xfId="0" applyFont="1"/>
    <xf numFmtId="9" fontId="1" fillId="0" borderId="0" xfId="0" applyNumberFormat="1" applyFont="1"/>
    <xf numFmtId="0" fontId="6" fillId="0" borderId="0" xfId="0" applyFont="1"/>
    <xf numFmtId="0" fontId="13" fillId="0" borderId="2" xfId="0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  <xf numFmtId="10" fontId="14" fillId="0" borderId="6" xfId="0" applyNumberFormat="1" applyFont="1" applyBorder="1" applyAlignment="1">
      <alignment horizontal="center"/>
    </xf>
    <xf numFmtId="1" fontId="15" fillId="5" borderId="18" xfId="0" applyNumberFormat="1" applyFont="1" applyFill="1" applyBorder="1" applyAlignment="1">
      <alignment horizontal="center" vertical="center"/>
    </xf>
    <xf numFmtId="1" fontId="14" fillId="0" borderId="13" xfId="0" applyNumberFormat="1" applyFont="1" applyBorder="1" applyAlignment="1">
      <alignment horizontal="center"/>
    </xf>
    <xf numFmtId="10" fontId="14" fillId="0" borderId="20" xfId="0" applyNumberFormat="1" applyFont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10" fontId="14" fillId="0" borderId="15" xfId="0" applyNumberFormat="1" applyFont="1" applyBorder="1" applyAlignment="1">
      <alignment horizontal="center"/>
    </xf>
    <xf numFmtId="10" fontId="14" fillId="0" borderId="2" xfId="0" applyNumberFormat="1" applyFont="1" applyBorder="1" applyAlignment="1">
      <alignment horizontal="center" vertical="center"/>
    </xf>
    <xf numFmtId="10" fontId="14" fillId="0" borderId="2" xfId="0" applyNumberFormat="1" applyFont="1" applyBorder="1" applyAlignment="1">
      <alignment horizontal="center"/>
    </xf>
    <xf numFmtId="10" fontId="16" fillId="0" borderId="0" xfId="0" applyNumberFormat="1" applyFont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18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/>
    </xf>
    <xf numFmtId="0" fontId="14" fillId="0" borderId="17" xfId="0" applyFont="1" applyBorder="1" applyAlignment="1">
      <alignment horizontal="center"/>
    </xf>
    <xf numFmtId="164" fontId="14" fillId="0" borderId="20" xfId="0" applyNumberFormat="1" applyFont="1" applyBorder="1" applyAlignment="1">
      <alignment horizontal="center" vertical="center"/>
    </xf>
    <xf numFmtId="164" fontId="14" fillId="0" borderId="14" xfId="0" applyNumberFormat="1" applyFont="1" applyBorder="1" applyAlignment="1">
      <alignment horizontal="center"/>
    </xf>
    <xf numFmtId="10" fontId="1" fillId="0" borderId="14" xfId="0" applyNumberFormat="1" applyFont="1" applyBorder="1"/>
    <xf numFmtId="0" fontId="1" fillId="0" borderId="14" xfId="0" applyFont="1" applyBorder="1"/>
    <xf numFmtId="0" fontId="1" fillId="0" borderId="20" xfId="0" applyFont="1" applyBorder="1"/>
    <xf numFmtId="0" fontId="12" fillId="0" borderId="2" xfId="0" applyFont="1" applyBorder="1" applyAlignment="1">
      <alignment horizontal="center" vertical="center"/>
    </xf>
    <xf numFmtId="10" fontId="12" fillId="0" borderId="2" xfId="0" applyNumberFormat="1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17" fillId="0" borderId="0" xfId="0" applyFont="1"/>
    <xf numFmtId="0" fontId="12" fillId="0" borderId="0" xfId="0" applyFont="1" applyAlignment="1">
      <alignment horizontal="center" vertical="center"/>
    </xf>
    <xf numFmtId="10" fontId="14" fillId="0" borderId="16" xfId="0" applyNumberFormat="1" applyFont="1" applyBorder="1"/>
    <xf numFmtId="10" fontId="14" fillId="0" borderId="17" xfId="0" applyNumberFormat="1" applyFont="1" applyBorder="1"/>
    <xf numFmtId="0" fontId="14" fillId="0" borderId="17" xfId="0" applyFont="1" applyBorder="1"/>
    <xf numFmtId="10" fontId="14" fillId="0" borderId="7" xfId="0" applyNumberFormat="1" applyFont="1" applyBorder="1"/>
    <xf numFmtId="10" fontId="14" fillId="0" borderId="0" xfId="0" applyNumberFormat="1" applyFont="1"/>
    <xf numFmtId="0" fontId="14" fillId="0" borderId="19" xfId="0" applyFont="1" applyBorder="1"/>
    <xf numFmtId="0" fontId="14" fillId="0" borderId="0" xfId="0" applyFont="1"/>
    <xf numFmtId="10" fontId="14" fillId="0" borderId="0" xfId="0" applyNumberFormat="1" applyFont="1" applyAlignment="1">
      <alignment horizontal="center" vertical="center"/>
    </xf>
    <xf numFmtId="10" fontId="14" fillId="0" borderId="19" xfId="0" applyNumberFormat="1" applyFont="1" applyBorder="1"/>
    <xf numFmtId="0" fontId="14" fillId="5" borderId="18" xfId="0" applyFont="1" applyFill="1" applyBorder="1" applyAlignment="1">
      <alignment horizontal="center" vertical="center"/>
    </xf>
    <xf numFmtId="164" fontId="14" fillId="0" borderId="7" xfId="0" applyNumberFormat="1" applyFont="1" applyBorder="1"/>
    <xf numFmtId="10" fontId="14" fillId="0" borderId="22" xfId="0" applyNumberFormat="1" applyFont="1" applyBorder="1"/>
    <xf numFmtId="0" fontId="15" fillId="2" borderId="2" xfId="0" applyFont="1" applyFill="1" applyBorder="1" applyAlignment="1">
      <alignment horizontal="center" vertical="center"/>
    </xf>
    <xf numFmtId="10" fontId="14" fillId="0" borderId="14" xfId="0" applyNumberFormat="1" applyFont="1" applyBorder="1"/>
    <xf numFmtId="0" fontId="14" fillId="0" borderId="14" xfId="0" applyFont="1" applyBorder="1"/>
    <xf numFmtId="9" fontId="0" fillId="0" borderId="0" xfId="0" applyNumberFormat="1" applyFont="1" applyAlignment="1"/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13" fillId="0" borderId="27" xfId="0" applyFont="1" applyFill="1" applyBorder="1" applyAlignment="1">
      <alignment horizontal="center"/>
    </xf>
    <xf numFmtId="0" fontId="0" fillId="0" borderId="0" xfId="0" applyFont="1" applyAlignment="1"/>
    <xf numFmtId="0" fontId="0" fillId="0" borderId="0" xfId="0" applyFont="1" applyAlignment="1"/>
    <xf numFmtId="0" fontId="14" fillId="0" borderId="2" xfId="0" applyFont="1" applyFill="1" applyBorder="1" applyAlignment="1">
      <alignment horizontal="center" vertical="center"/>
    </xf>
    <xf numFmtId="10" fontId="14" fillId="0" borderId="15" xfId="0" applyNumberFormat="1" applyFont="1" applyFill="1" applyBorder="1" applyAlignment="1">
      <alignment horizontal="center"/>
    </xf>
    <xf numFmtId="10" fontId="14" fillId="0" borderId="20" xfId="0" applyNumberFormat="1" applyFont="1" applyFill="1" applyBorder="1" applyAlignment="1">
      <alignment horizontal="center" vertical="center"/>
    </xf>
    <xf numFmtId="10" fontId="22" fillId="0" borderId="0" xfId="0" applyNumberFormat="1" applyFont="1" applyAlignment="1">
      <alignment horizontal="center" vertical="center"/>
    </xf>
    <xf numFmtId="10" fontId="22" fillId="0" borderId="0" xfId="0" applyNumberFormat="1" applyFont="1" applyAlignment="1">
      <alignment horizontal="center"/>
    </xf>
    <xf numFmtId="10" fontId="22" fillId="0" borderId="21" xfId="0" applyNumberFormat="1" applyFont="1" applyBorder="1" applyAlignment="1">
      <alignment horizontal="center"/>
    </xf>
    <xf numFmtId="10" fontId="2" fillId="0" borderId="16" xfId="0" applyNumberFormat="1" applyFont="1" applyBorder="1" applyAlignment="1">
      <alignment horizontal="center"/>
    </xf>
    <xf numFmtId="10" fontId="2" fillId="0" borderId="22" xfId="0" applyNumberFormat="1" applyFont="1" applyBorder="1" applyAlignment="1">
      <alignment horizontal="center"/>
    </xf>
    <xf numFmtId="10" fontId="2" fillId="0" borderId="21" xfId="0" applyNumberFormat="1" applyFont="1" applyBorder="1" applyAlignment="1">
      <alignment horizontal="center"/>
    </xf>
    <xf numFmtId="10" fontId="2" fillId="0" borderId="20" xfId="0" applyNumberFormat="1" applyFont="1" applyBorder="1" applyAlignment="1">
      <alignment horizontal="center"/>
    </xf>
    <xf numFmtId="0" fontId="12" fillId="0" borderId="6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5" borderId="17" xfId="0" applyFont="1" applyFill="1" applyBorder="1" applyAlignment="1">
      <alignment horizontal="center" vertical="center"/>
    </xf>
    <xf numFmtId="0" fontId="14" fillId="5" borderId="28" xfId="0" applyFont="1" applyFill="1" applyBorder="1" applyAlignment="1">
      <alignment horizontal="center" vertical="center"/>
    </xf>
    <xf numFmtId="49" fontId="10" fillId="0" borderId="14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10" fontId="14" fillId="7" borderId="8" xfId="0" applyNumberFormat="1" applyFont="1" applyFill="1" applyBorder="1"/>
    <xf numFmtId="0" fontId="14" fillId="7" borderId="8" xfId="0" applyFont="1" applyFill="1" applyBorder="1"/>
    <xf numFmtId="164" fontId="14" fillId="7" borderId="8" xfId="0" applyNumberFormat="1" applyFont="1" applyFill="1" applyBorder="1"/>
    <xf numFmtId="10" fontId="14" fillId="7" borderId="26" xfId="0" applyNumberFormat="1" applyFont="1" applyFill="1" applyBorder="1"/>
    <xf numFmtId="0" fontId="13" fillId="0" borderId="2" xfId="0" applyFont="1" applyBorder="1" applyAlignment="1">
      <alignment horizontal="center" vertical="center"/>
    </xf>
    <xf numFmtId="10" fontId="14" fillId="0" borderId="6" xfId="0" applyNumberFormat="1" applyFont="1" applyBorder="1" applyAlignment="1">
      <alignment horizontal="center" vertical="center"/>
    </xf>
    <xf numFmtId="1" fontId="14" fillId="0" borderId="13" xfId="0" applyNumberFormat="1" applyFont="1" applyBorder="1" applyAlignment="1">
      <alignment horizontal="center" vertical="center"/>
    </xf>
    <xf numFmtId="10" fontId="14" fillId="0" borderId="15" xfId="0" applyNumberFormat="1" applyFont="1" applyBorder="1" applyAlignment="1">
      <alignment horizontal="center" vertical="center"/>
    </xf>
    <xf numFmtId="10" fontId="22" fillId="0" borderId="21" xfId="0" applyNumberFormat="1" applyFont="1" applyBorder="1" applyAlignment="1">
      <alignment horizontal="center" vertical="center"/>
    </xf>
    <xf numFmtId="10" fontId="2" fillId="0" borderId="16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10" fontId="2" fillId="0" borderId="21" xfId="0" applyNumberFormat="1" applyFont="1" applyBorder="1" applyAlignment="1">
      <alignment horizontal="center" vertical="center"/>
    </xf>
    <xf numFmtId="10" fontId="2" fillId="0" borderId="22" xfId="0" applyNumberFormat="1" applyFont="1" applyBorder="1" applyAlignment="1">
      <alignment horizontal="center" vertical="center"/>
    </xf>
    <xf numFmtId="164" fontId="14" fillId="0" borderId="14" xfId="0" applyNumberFormat="1" applyFont="1" applyBorder="1" applyAlignment="1">
      <alignment horizontal="center" vertical="center"/>
    </xf>
    <xf numFmtId="10" fontId="2" fillId="0" borderId="20" xfId="0" applyNumberFormat="1" applyFont="1" applyBorder="1" applyAlignment="1">
      <alignment horizontal="center" vertical="center"/>
    </xf>
    <xf numFmtId="10" fontId="12" fillId="0" borderId="2" xfId="0" applyNumberFormat="1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10" fontId="14" fillId="0" borderId="15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164" fontId="19" fillId="0" borderId="14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0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 wrapText="1"/>
    </xf>
    <xf numFmtId="10" fontId="2" fillId="0" borderId="0" xfId="0" applyNumberFormat="1" applyFont="1" applyAlignment="1">
      <alignment horizontal="center" vertical="center" wrapText="1"/>
    </xf>
    <xf numFmtId="9" fontId="2" fillId="0" borderId="0" xfId="0" applyNumberFormat="1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0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0" fontId="1" fillId="0" borderId="6" xfId="0" applyNumberFormat="1" applyFont="1" applyBorder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1" fontId="2" fillId="3" borderId="8" xfId="0" applyNumberFormat="1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9" fontId="1" fillId="0" borderId="0" xfId="0" applyNumberFormat="1" applyFont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9" fontId="8" fillId="0" borderId="0" xfId="0" applyNumberFormat="1" applyFont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10" fontId="14" fillId="0" borderId="16" xfId="0" applyNumberFormat="1" applyFont="1" applyBorder="1" applyAlignment="1">
      <alignment horizontal="center" vertical="center"/>
    </xf>
    <xf numFmtId="10" fontId="14" fillId="0" borderId="17" xfId="0" applyNumberFormat="1" applyFont="1" applyBorder="1" applyAlignment="1">
      <alignment horizontal="center" vertical="center"/>
    </xf>
    <xf numFmtId="10" fontId="14" fillId="0" borderId="7" xfId="0" applyNumberFormat="1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0" fontId="14" fillId="0" borderId="19" xfId="0" applyNumberFormat="1" applyFont="1" applyBorder="1" applyAlignment="1">
      <alignment horizontal="center" vertical="center"/>
    </xf>
    <xf numFmtId="164" fontId="14" fillId="0" borderId="7" xfId="0" applyNumberFormat="1" applyFont="1" applyBorder="1" applyAlignment="1">
      <alignment horizontal="center" vertical="center"/>
    </xf>
    <xf numFmtId="164" fontId="14" fillId="0" borderId="0" xfId="0" applyNumberFormat="1" applyFont="1" applyAlignment="1">
      <alignment horizontal="center" vertical="center"/>
    </xf>
    <xf numFmtId="10" fontId="14" fillId="0" borderId="22" xfId="0" applyNumberFormat="1" applyFont="1" applyBorder="1" applyAlignment="1">
      <alignment horizontal="center" vertical="center"/>
    </xf>
    <xf numFmtId="10" fontId="14" fillId="0" borderId="14" xfId="0" applyNumberFormat="1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10" fontId="1" fillId="0" borderId="14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9" fontId="13" fillId="0" borderId="0" xfId="0" applyNumberFormat="1" applyFont="1" applyAlignment="1">
      <alignment horizontal="center" vertical="center"/>
    </xf>
    <xf numFmtId="10" fontId="0" fillId="0" borderId="0" xfId="0" applyNumberFormat="1" applyFont="1" applyAlignment="1">
      <alignment horizontal="center" vertical="center"/>
    </xf>
    <xf numFmtId="9" fontId="15" fillId="0" borderId="0" xfId="0" applyNumberFormat="1" applyFont="1" applyAlignment="1">
      <alignment horizontal="center" vertical="center"/>
    </xf>
    <xf numFmtId="9" fontId="0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10" fontId="14" fillId="0" borderId="21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0" fontId="12" fillId="0" borderId="0" xfId="0" applyNumberFormat="1" applyFont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0" fontId="5" fillId="0" borderId="0" xfId="0" applyNumberFormat="1" applyFont="1" applyAlignment="1">
      <alignment horizontal="center" vertical="center"/>
    </xf>
    <xf numFmtId="49" fontId="2" fillId="4" borderId="8" xfId="0" applyNumberFormat="1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49" fontId="1" fillId="0" borderId="11" xfId="0" applyNumberFormat="1" applyFont="1" applyBorder="1" applyAlignment="1">
      <alignment horizontal="center" vertical="center"/>
    </xf>
    <xf numFmtId="2" fontId="1" fillId="4" borderId="8" xfId="0" applyNumberFormat="1" applyFont="1" applyFill="1" applyBorder="1" applyAlignment="1">
      <alignment horizontal="center" vertical="center"/>
    </xf>
    <xf numFmtId="9" fontId="1" fillId="4" borderId="8" xfId="0" applyNumberFormat="1" applyFont="1" applyFill="1" applyBorder="1" applyAlignment="1">
      <alignment horizontal="center" vertical="center"/>
    </xf>
    <xf numFmtId="10" fontId="1" fillId="0" borderId="13" xfId="0" applyNumberFormat="1" applyFont="1" applyBorder="1" applyAlignment="1">
      <alignment horizontal="center" vertical="center"/>
    </xf>
    <xf numFmtId="10" fontId="9" fillId="0" borderId="0" xfId="0" applyNumberFormat="1" applyFont="1" applyAlignment="1">
      <alignment horizontal="center" vertical="center"/>
    </xf>
    <xf numFmtId="10" fontId="14" fillId="0" borderId="8" xfId="0" applyNumberFormat="1" applyFont="1" applyBorder="1" applyAlignment="1">
      <alignment horizontal="center" vertical="center"/>
    </xf>
    <xf numFmtId="164" fontId="14" fillId="0" borderId="8" xfId="0" applyNumberFormat="1" applyFont="1" applyBorder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10" fontId="1" fillId="0" borderId="12" xfId="0" applyNumberFormat="1" applyFont="1" applyBorder="1" applyAlignment="1">
      <alignment horizontal="center" vertical="center"/>
    </xf>
    <xf numFmtId="10" fontId="2" fillId="0" borderId="12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" fontId="2" fillId="0" borderId="12" xfId="0" applyNumberFormat="1" applyFont="1" applyBorder="1" applyAlignment="1">
      <alignment horizontal="center" vertical="center" wrapText="1"/>
    </xf>
    <xf numFmtId="1" fontId="1" fillId="0" borderId="12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1" fontId="2" fillId="3" borderId="12" xfId="0" applyNumberFormat="1" applyFont="1" applyFill="1" applyBorder="1" applyAlignment="1">
      <alignment horizontal="center" vertical="center"/>
    </xf>
    <xf numFmtId="9" fontId="1" fillId="0" borderId="12" xfId="0" applyNumberFormat="1" applyFont="1" applyBorder="1" applyAlignment="1">
      <alignment horizontal="center" vertical="center"/>
    </xf>
    <xf numFmtId="164" fontId="1" fillId="0" borderId="12" xfId="0" applyNumberFormat="1" applyFont="1" applyBorder="1" applyAlignment="1">
      <alignment horizontal="center" vertical="center"/>
    </xf>
    <xf numFmtId="164" fontId="14" fillId="0" borderId="16" xfId="0" applyNumberFormat="1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10" fontId="1" fillId="0" borderId="21" xfId="0" applyNumberFormat="1" applyFont="1" applyBorder="1" applyAlignment="1">
      <alignment horizontal="center" vertical="center"/>
    </xf>
    <xf numFmtId="10" fontId="1" fillId="0" borderId="20" xfId="0" applyNumberFormat="1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164" fontId="20" fillId="0" borderId="14" xfId="0" applyNumberFormat="1" applyFont="1" applyBorder="1" applyAlignment="1">
      <alignment horizontal="center" vertical="center"/>
    </xf>
    <xf numFmtId="10" fontId="1" fillId="0" borderId="16" xfId="0" applyNumberFormat="1" applyFont="1" applyBorder="1" applyAlignment="1">
      <alignment horizontal="center" vertical="center"/>
    </xf>
    <xf numFmtId="10" fontId="1" fillId="0" borderId="22" xfId="0" applyNumberFormat="1" applyFont="1" applyBorder="1" applyAlignment="1">
      <alignment horizontal="center" vertical="center"/>
    </xf>
    <xf numFmtId="10" fontId="16" fillId="0" borderId="21" xfId="0" applyNumberFormat="1" applyFont="1" applyBorder="1" applyAlignment="1">
      <alignment horizontal="center" vertical="center"/>
    </xf>
    <xf numFmtId="10" fontId="14" fillId="7" borderId="8" xfId="0" applyNumberFormat="1" applyFont="1" applyFill="1" applyBorder="1" applyAlignment="1">
      <alignment horizontal="center" vertical="center"/>
    </xf>
    <xf numFmtId="0" fontId="14" fillId="7" borderId="8" xfId="0" applyFont="1" applyFill="1" applyBorder="1" applyAlignment="1">
      <alignment horizontal="center" vertical="center"/>
    </xf>
    <xf numFmtId="164" fontId="14" fillId="7" borderId="8" xfId="0" applyNumberFormat="1" applyFont="1" applyFill="1" applyBorder="1" applyAlignment="1">
      <alignment horizontal="center" vertical="center"/>
    </xf>
    <xf numFmtId="10" fontId="14" fillId="7" borderId="26" xfId="0" applyNumberFormat="1" applyFont="1" applyFill="1" applyBorder="1" applyAlignment="1">
      <alignment horizontal="center" vertical="center"/>
    </xf>
    <xf numFmtId="10" fontId="1" fillId="0" borderId="17" xfId="0" applyNumberFormat="1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10" fontId="1" fillId="0" borderId="7" xfId="0" applyNumberFormat="1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10" fontId="1" fillId="0" borderId="19" xfId="0" applyNumberFormat="1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10" fontId="1" fillId="7" borderId="8" xfId="0" applyNumberFormat="1" applyFont="1" applyFill="1" applyBorder="1" applyAlignment="1">
      <alignment horizontal="center" vertical="center"/>
    </xf>
    <xf numFmtId="0" fontId="1" fillId="7" borderId="8" xfId="0" applyFont="1" applyFill="1" applyBorder="1" applyAlignment="1">
      <alignment horizontal="center" vertical="center"/>
    </xf>
    <xf numFmtId="164" fontId="1" fillId="7" borderId="8" xfId="0" applyNumberFormat="1" applyFont="1" applyFill="1" applyBorder="1" applyAlignment="1">
      <alignment horizontal="center" vertical="center"/>
    </xf>
    <xf numFmtId="10" fontId="1" fillId="7" borderId="26" xfId="0" applyNumberFormat="1" applyFont="1" applyFill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9" fontId="0" fillId="0" borderId="0" xfId="1" applyFont="1" applyAlignment="1">
      <alignment horizontal="center" vertical="center"/>
    </xf>
    <xf numFmtId="0" fontId="0" fillId="0" borderId="8" xfId="0" applyBorder="1"/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0" fillId="0" borderId="14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1" fontId="2" fillId="0" borderId="11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10" fontId="2" fillId="0" borderId="11" xfId="0" applyNumberFormat="1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9" fontId="2" fillId="0" borderId="7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10" fontId="2" fillId="0" borderId="7" xfId="0" applyNumberFormat="1" applyFont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3" fillId="0" borderId="15" xfId="0" applyFont="1" applyBorder="1"/>
    <xf numFmtId="0" fontId="12" fillId="0" borderId="28" xfId="0" applyFont="1" applyBorder="1" applyAlignment="1">
      <alignment horizontal="center" wrapText="1"/>
    </xf>
    <xf numFmtId="0" fontId="10" fillId="0" borderId="14" xfId="0" applyFont="1" applyBorder="1" applyAlignment="1">
      <alignment horizontal="center"/>
    </xf>
    <xf numFmtId="0" fontId="3" fillId="0" borderId="14" xfId="0" applyFont="1" applyBorder="1"/>
    <xf numFmtId="0" fontId="3" fillId="0" borderId="5" xfId="0" applyFont="1" applyBorder="1"/>
    <xf numFmtId="0" fontId="3" fillId="0" borderId="6" xfId="0" applyFont="1" applyBorder="1"/>
    <xf numFmtId="0" fontId="2" fillId="0" borderId="1" xfId="0" applyFont="1" applyBorder="1" applyAlignment="1">
      <alignment horizontal="center"/>
    </xf>
    <xf numFmtId="0" fontId="3" fillId="0" borderId="1" xfId="0" applyFont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customschemas.google.com/relationships/workbookmetadata" Target="metadata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title>
      <c:tx>
        <c:rich>
          <a:bodyPr/>
          <a:lstStyle/>
          <a:p>
            <a:pPr lvl="0">
              <a:defRPr sz="900" b="1" i="0">
                <a:solidFill>
                  <a:srgbClr val="000000"/>
                </a:solidFill>
                <a:latin typeface="Calibri"/>
              </a:defRPr>
            </a:pPr>
            <a:r>
              <a:rPr lang="es-MX" sz="900" b="1" i="0">
                <a:solidFill>
                  <a:srgbClr val="000000"/>
                </a:solidFill>
                <a:latin typeface="Calibri"/>
              </a:rPr>
              <a:t>Eficiencia Terminal  Ing. Agroindustrial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9525" cmpd="sng">
              <a:solidFill>
                <a:srgbClr val="00008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Agroindustrial!$S$20:$S$29</c:f>
              <c:strCache>
                <c:ptCount val="10"/>
                <c:pt idx="0">
                  <c:v>9701</c:v>
                </c:pt>
                <c:pt idx="1">
                  <c:v>9702</c:v>
                </c:pt>
                <c:pt idx="2">
                  <c:v>9801</c:v>
                </c:pt>
                <c:pt idx="3">
                  <c:v>9802</c:v>
                </c:pt>
                <c:pt idx="4">
                  <c:v>9901</c:v>
                </c:pt>
                <c:pt idx="5">
                  <c:v>9902</c:v>
                </c:pt>
                <c:pt idx="6">
                  <c:v>0001</c:v>
                </c:pt>
                <c:pt idx="7">
                  <c:v>0002</c:v>
                </c:pt>
                <c:pt idx="8">
                  <c:v>0101</c:v>
                </c:pt>
                <c:pt idx="9">
                  <c:v>0102</c:v>
                </c:pt>
              </c:strCache>
            </c:strRef>
          </c:cat>
          <c:val>
            <c:numRef>
              <c:f>Agroindustrial!$T$20:$T$29</c:f>
              <c:numCache>
                <c:formatCode>0.00%</c:formatCode>
                <c:ptCount val="10"/>
                <c:pt idx="0">
                  <c:v>0.4</c:v>
                </c:pt>
                <c:pt idx="1">
                  <c:v>0.32608695652173914</c:v>
                </c:pt>
                <c:pt idx="2">
                  <c:v>0</c:v>
                </c:pt>
                <c:pt idx="3">
                  <c:v>0.33333333333333331</c:v>
                </c:pt>
                <c:pt idx="4">
                  <c:v>0.2</c:v>
                </c:pt>
                <c:pt idx="5">
                  <c:v>0.42105263157894735</c:v>
                </c:pt>
                <c:pt idx="6">
                  <c:v>9.0909090909090912E-2</c:v>
                </c:pt>
                <c:pt idx="7">
                  <c:v>0.27586206896551724</c:v>
                </c:pt>
                <c:pt idx="8">
                  <c:v>6.6666666666666666E-2</c:v>
                </c:pt>
                <c:pt idx="9">
                  <c:v>0.41379310344827586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9C8-4152-87FD-06017E6135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07367589"/>
        <c:axId val="275202992"/>
      </c:lineChart>
      <c:catAx>
        <c:axId val="200736758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8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MX" sz="800" b="1" i="0">
                    <a:solidFill>
                      <a:srgbClr val="000000"/>
                    </a:solidFill>
                    <a:latin typeface="Calibri"/>
                  </a:rPr>
                  <a:t>Generaciones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275202992"/>
        <c:crosses val="autoZero"/>
        <c:auto val="1"/>
        <c:lblAlgn val="ctr"/>
        <c:lblOffset val="100"/>
        <c:noMultiLvlLbl val="1"/>
      </c:catAx>
      <c:valAx>
        <c:axId val="275202992"/>
        <c:scaling>
          <c:orientation val="minMax"/>
          <c:max val="0.5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MX"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2007367589"/>
        <c:crosses val="autoZero"/>
        <c:crossBetween val="between"/>
      </c:valAx>
    </c:plotArea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title>
      <c:tx>
        <c:rich>
          <a:bodyPr/>
          <a:lstStyle/>
          <a:p>
            <a:pPr lvl="0">
              <a:defRPr sz="900" b="1" i="0">
                <a:solidFill>
                  <a:srgbClr val="000000"/>
                </a:solidFill>
                <a:latin typeface="Calibri"/>
              </a:defRPr>
            </a:pPr>
            <a:r>
              <a:rPr lang="es-MX" sz="900" b="1" i="0">
                <a:solidFill>
                  <a:srgbClr val="000000"/>
                </a:solidFill>
                <a:latin typeface="Calibri"/>
              </a:rPr>
              <a:t>Eficiencia de Egreso  Ing. Agroindustrial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9525" cmpd="sng">
              <a:solidFill>
                <a:srgbClr val="00008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Agroindustrial!$S$53:$S$62</c:f>
              <c:strCache>
                <c:ptCount val="10"/>
                <c:pt idx="0">
                  <c:v>9701</c:v>
                </c:pt>
                <c:pt idx="1">
                  <c:v>9702</c:v>
                </c:pt>
                <c:pt idx="2">
                  <c:v>9801</c:v>
                </c:pt>
                <c:pt idx="3">
                  <c:v>9802</c:v>
                </c:pt>
                <c:pt idx="4">
                  <c:v>9901</c:v>
                </c:pt>
                <c:pt idx="5">
                  <c:v>9902</c:v>
                </c:pt>
                <c:pt idx="6">
                  <c:v>0001</c:v>
                </c:pt>
                <c:pt idx="7">
                  <c:v>0002</c:v>
                </c:pt>
                <c:pt idx="8">
                  <c:v>0101</c:v>
                </c:pt>
                <c:pt idx="9">
                  <c:v>0102</c:v>
                </c:pt>
              </c:strCache>
            </c:strRef>
          </c:cat>
          <c:val>
            <c:numRef>
              <c:f>Agroindustrial!$T$53:$T$62</c:f>
              <c:numCache>
                <c:formatCode>0%</c:formatCode>
                <c:ptCount val="10"/>
                <c:pt idx="0">
                  <c:v>0.6</c:v>
                </c:pt>
                <c:pt idx="1">
                  <c:v>0.5</c:v>
                </c:pt>
                <c:pt idx="2">
                  <c:v>0.22222222222222221</c:v>
                </c:pt>
                <c:pt idx="3">
                  <c:v>0.51515151515151514</c:v>
                </c:pt>
                <c:pt idx="4" formatCode="0.00%">
                  <c:v>0.22222222222222221</c:v>
                </c:pt>
                <c:pt idx="5" formatCode="0.00%">
                  <c:v>0.42105263157894735</c:v>
                </c:pt>
                <c:pt idx="6" formatCode="0.00%">
                  <c:v>9.0909090909090912E-2</c:v>
                </c:pt>
                <c:pt idx="7" formatCode="0.00%">
                  <c:v>0.37931034482758619</c:v>
                </c:pt>
                <c:pt idx="8" formatCode="0.00%">
                  <c:v>0.2</c:v>
                </c:pt>
                <c:pt idx="9" formatCode="0.00%">
                  <c:v>0.44827586206896552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D763-41EF-A2C1-C8023F6D13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24100393"/>
        <c:axId val="302626881"/>
      </c:lineChart>
      <c:catAx>
        <c:axId val="182410039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8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MX" sz="800" b="1" i="0">
                    <a:solidFill>
                      <a:srgbClr val="000000"/>
                    </a:solidFill>
                    <a:latin typeface="Calibri"/>
                  </a:rPr>
                  <a:t>Generaciones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302626881"/>
        <c:crosses val="autoZero"/>
        <c:auto val="1"/>
        <c:lblAlgn val="ctr"/>
        <c:lblOffset val="100"/>
        <c:noMultiLvlLbl val="1"/>
      </c:catAx>
      <c:valAx>
        <c:axId val="302626881"/>
        <c:scaling>
          <c:orientation val="minMax"/>
          <c:max val="0.7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MX"/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824100393"/>
        <c:crosses val="autoZero"/>
        <c:crossBetween val="between"/>
      </c:valAx>
    </c:plotArea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title>
      <c:tx>
        <c:rich>
          <a:bodyPr/>
          <a:lstStyle/>
          <a:p>
            <a:pPr lvl="0">
              <a:defRPr sz="900" b="1" i="0">
                <a:solidFill>
                  <a:srgbClr val="000000"/>
                </a:solidFill>
                <a:latin typeface="Calibri"/>
              </a:defRPr>
            </a:pPr>
            <a:r>
              <a:rPr lang="es-MX" sz="900" b="1" i="0">
                <a:solidFill>
                  <a:srgbClr val="000000"/>
                </a:solidFill>
                <a:latin typeface="Calibri"/>
              </a:rPr>
              <a:t>Rezago Educativo  Ing. Agroindustrial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9525" cmpd="sng">
              <a:solidFill>
                <a:srgbClr val="00008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Agroindustrial!$S$86:$S$95</c:f>
              <c:strCache>
                <c:ptCount val="10"/>
                <c:pt idx="0">
                  <c:v>9701</c:v>
                </c:pt>
                <c:pt idx="1">
                  <c:v>9702</c:v>
                </c:pt>
                <c:pt idx="2">
                  <c:v>9801</c:v>
                </c:pt>
                <c:pt idx="3">
                  <c:v>9802</c:v>
                </c:pt>
                <c:pt idx="4">
                  <c:v>9901</c:v>
                </c:pt>
                <c:pt idx="5">
                  <c:v>9902</c:v>
                </c:pt>
                <c:pt idx="6">
                  <c:v>0001</c:v>
                </c:pt>
                <c:pt idx="7">
                  <c:v>0002</c:v>
                </c:pt>
                <c:pt idx="8">
                  <c:v>0101</c:v>
                </c:pt>
                <c:pt idx="9">
                  <c:v>0102</c:v>
                </c:pt>
              </c:strCache>
            </c:strRef>
          </c:cat>
          <c:val>
            <c:numRef>
              <c:f>Agroindustrial!$T$86:$T$95</c:f>
              <c:numCache>
                <c:formatCode>0.00%</c:formatCode>
                <c:ptCount val="10"/>
                <c:pt idx="0">
                  <c:v>0.19999999999999996</c:v>
                </c:pt>
                <c:pt idx="1">
                  <c:v>0.22222222222222221</c:v>
                </c:pt>
                <c:pt idx="2">
                  <c:v>0.22222222222222221</c:v>
                </c:pt>
                <c:pt idx="3">
                  <c:v>0.18181818181818182</c:v>
                </c:pt>
                <c:pt idx="4" formatCode="0%">
                  <c:v>0.26666666666666666</c:v>
                </c:pt>
                <c:pt idx="5">
                  <c:v>0</c:v>
                </c:pt>
                <c:pt idx="6">
                  <c:v>0</c:v>
                </c:pt>
                <c:pt idx="7">
                  <c:v>0.10344827586206895</c:v>
                </c:pt>
                <c:pt idx="8">
                  <c:v>0.13333333333333336</c:v>
                </c:pt>
                <c:pt idx="9">
                  <c:v>3.4482758620689669E-2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3235-43CE-B290-57E44242E5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08135164"/>
        <c:axId val="98413877"/>
      </c:lineChart>
      <c:catAx>
        <c:axId val="17081351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8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MX" sz="800" b="1" i="0">
                    <a:solidFill>
                      <a:srgbClr val="000000"/>
                    </a:solidFill>
                    <a:latin typeface="Calibri"/>
                  </a:rPr>
                  <a:t>Generaciones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98413877"/>
        <c:crosses val="autoZero"/>
        <c:auto val="1"/>
        <c:lblAlgn val="ctr"/>
        <c:lblOffset val="100"/>
        <c:noMultiLvlLbl val="1"/>
      </c:catAx>
      <c:valAx>
        <c:axId val="98413877"/>
        <c:scaling>
          <c:orientation val="minMax"/>
          <c:max val="0.5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MX"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708135164"/>
        <c:crosses val="autoZero"/>
        <c:crossBetween val="between"/>
      </c:valAx>
    </c:plotArea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title>
      <c:tx>
        <c:rich>
          <a:bodyPr/>
          <a:lstStyle/>
          <a:p>
            <a:pPr lvl="0">
              <a:defRPr sz="800" b="1" i="0">
                <a:solidFill>
                  <a:srgbClr val="000000"/>
                </a:solidFill>
                <a:latin typeface="Calibri"/>
              </a:defRPr>
            </a:pPr>
            <a:r>
              <a:rPr lang="es-MX" sz="800" b="1" i="0">
                <a:solidFill>
                  <a:srgbClr val="000000"/>
                </a:solidFill>
                <a:latin typeface="Calibri"/>
              </a:rPr>
              <a:t>Eficiencia Terminal Ing. Forestal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9525" cmpd="sng">
              <a:solidFill>
                <a:srgbClr val="00008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Forestales!$T$39:$T$41</c:f>
              <c:strCache>
                <c:ptCount val="3"/>
                <c:pt idx="0">
                  <c:v>0002</c:v>
                </c:pt>
                <c:pt idx="1">
                  <c:v>0101</c:v>
                </c:pt>
                <c:pt idx="2">
                  <c:v>0102</c:v>
                </c:pt>
              </c:strCache>
            </c:strRef>
          </c:cat>
          <c:val>
            <c:numRef>
              <c:f>Forestales!$U$39:$U$41</c:f>
              <c:numCache>
                <c:formatCode>0.00%</c:formatCode>
                <c:ptCount val="3"/>
                <c:pt idx="0">
                  <c:v>0.5</c:v>
                </c:pt>
                <c:pt idx="1">
                  <c:v>0.5</c:v>
                </c:pt>
                <c:pt idx="2">
                  <c:v>0.81818181818181823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0505-4E51-84D2-8EC48A7670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07907620"/>
        <c:axId val="1109048607"/>
      </c:lineChart>
      <c:catAx>
        <c:axId val="10079076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8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MX" sz="800" b="1" i="0">
                    <a:solidFill>
                      <a:srgbClr val="000000"/>
                    </a:solidFill>
                    <a:latin typeface="Calibri"/>
                  </a:rPr>
                  <a:t>Generaciones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109048607"/>
        <c:crosses val="autoZero"/>
        <c:auto val="1"/>
        <c:lblAlgn val="ctr"/>
        <c:lblOffset val="100"/>
        <c:noMultiLvlLbl val="1"/>
      </c:catAx>
      <c:valAx>
        <c:axId val="1109048607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MX"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007907620"/>
        <c:crosses val="autoZero"/>
        <c:crossBetween val="between"/>
      </c:valAx>
    </c:plotArea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title>
      <c:tx>
        <c:rich>
          <a:bodyPr/>
          <a:lstStyle/>
          <a:p>
            <a:pPr lvl="0">
              <a:defRPr sz="800" b="1" i="0">
                <a:solidFill>
                  <a:srgbClr val="000000"/>
                </a:solidFill>
                <a:latin typeface="Calibri"/>
              </a:defRPr>
            </a:pPr>
            <a:r>
              <a:rPr lang="es-MX" sz="800" b="1" i="0">
                <a:solidFill>
                  <a:srgbClr val="000000"/>
                </a:solidFill>
                <a:latin typeface="Calibri"/>
              </a:rPr>
              <a:t>Eficiencia de Egreso Ing. Forestal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9525" cmpd="sng">
              <a:solidFill>
                <a:srgbClr val="00008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Forestales!$AA$39:$AA$41</c:f>
              <c:strCache>
                <c:ptCount val="3"/>
                <c:pt idx="0">
                  <c:v>0002</c:v>
                </c:pt>
                <c:pt idx="1">
                  <c:v>0101</c:v>
                </c:pt>
                <c:pt idx="2">
                  <c:v>0102</c:v>
                </c:pt>
              </c:strCache>
            </c:strRef>
          </c:cat>
          <c:val>
            <c:numRef>
              <c:f>Forestales!$AB$39:$AB$41</c:f>
              <c:numCache>
                <c:formatCode>0.00%</c:formatCode>
                <c:ptCount val="3"/>
                <c:pt idx="0">
                  <c:v>0.83333333333333337</c:v>
                </c:pt>
                <c:pt idx="1">
                  <c:v>1</c:v>
                </c:pt>
                <c:pt idx="2">
                  <c:v>0.81818181818181823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464C-4629-85A4-2CFE6956F1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9033554"/>
        <c:axId val="1756865397"/>
      </c:lineChart>
      <c:catAx>
        <c:axId val="117903355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8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MX" sz="800" b="1" i="0">
                    <a:solidFill>
                      <a:srgbClr val="000000"/>
                    </a:solidFill>
                    <a:latin typeface="Calibri"/>
                  </a:rPr>
                  <a:t>Generaciones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756865397"/>
        <c:crosses val="autoZero"/>
        <c:auto val="1"/>
        <c:lblAlgn val="ctr"/>
        <c:lblOffset val="100"/>
        <c:noMultiLvlLbl val="1"/>
      </c:catAx>
      <c:valAx>
        <c:axId val="1756865397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MX"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179033554"/>
        <c:crosses val="autoZero"/>
        <c:crossBetween val="between"/>
      </c:valAx>
    </c:plotArea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title>
      <c:tx>
        <c:rich>
          <a:bodyPr/>
          <a:lstStyle/>
          <a:p>
            <a:pPr lvl="0">
              <a:defRPr sz="800" b="1" i="0">
                <a:solidFill>
                  <a:srgbClr val="000000"/>
                </a:solidFill>
                <a:latin typeface="Calibri"/>
              </a:defRPr>
            </a:pPr>
            <a:r>
              <a:rPr lang="es-MX" sz="800" b="1" i="0">
                <a:solidFill>
                  <a:srgbClr val="000000"/>
                </a:solidFill>
                <a:latin typeface="Calibri"/>
              </a:rPr>
              <a:t>Rezago Ing. Forestal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9525" cmpd="sng">
              <a:solidFill>
                <a:srgbClr val="00008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Forestales!$AJ$39:$AJ$41</c:f>
              <c:strCache>
                <c:ptCount val="3"/>
                <c:pt idx="0">
                  <c:v>0002</c:v>
                </c:pt>
                <c:pt idx="1">
                  <c:v>0101</c:v>
                </c:pt>
                <c:pt idx="2">
                  <c:v>0102</c:v>
                </c:pt>
              </c:strCache>
            </c:strRef>
          </c:cat>
          <c:val>
            <c:numRef>
              <c:f>Forestales!$AK$39:$AK$41</c:f>
              <c:numCache>
                <c:formatCode>0.00%</c:formatCode>
                <c:ptCount val="3"/>
                <c:pt idx="0">
                  <c:v>0.33333333333333337</c:v>
                </c:pt>
                <c:pt idx="1">
                  <c:v>0.5</c:v>
                </c:pt>
                <c:pt idx="2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5351-4F31-885B-1421B21815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6109081"/>
        <c:axId val="1122402500"/>
      </c:lineChart>
      <c:catAx>
        <c:axId val="85610908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8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MX" sz="800" b="1" i="0">
                    <a:solidFill>
                      <a:srgbClr val="000000"/>
                    </a:solidFill>
                    <a:latin typeface="Calibri"/>
                  </a:rPr>
                  <a:t>Generaciones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122402500"/>
        <c:crosses val="autoZero"/>
        <c:auto val="1"/>
        <c:lblAlgn val="ctr"/>
        <c:lblOffset val="100"/>
        <c:noMultiLvlLbl val="1"/>
      </c:catAx>
      <c:valAx>
        <c:axId val="11224025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MX"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856109081"/>
        <c:crosses val="autoZero"/>
        <c:crossBetween val="between"/>
      </c:valAx>
    </c:plotArea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123825</xdr:colOff>
      <xdr:row>17</xdr:row>
      <xdr:rowOff>95250</xdr:rowOff>
    </xdr:from>
    <xdr:ext cx="3286125" cy="4733925"/>
    <xdr:graphicFrame macro="">
      <xdr:nvGraphicFramePr>
        <xdr:cNvPr id="1758120832" name="Chart 1" descr="Chart 0">
          <a:extLst>
            <a:ext uri="{FF2B5EF4-FFF2-40B4-BE49-F238E27FC236}">
              <a16:creationId xmlns:a16="http://schemas.microsoft.com/office/drawing/2014/main" id="{00000000-0008-0000-0000-000080CBCA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20</xdr:col>
      <xdr:colOff>390525</xdr:colOff>
      <xdr:row>56</xdr:row>
      <xdr:rowOff>152400</xdr:rowOff>
    </xdr:from>
    <xdr:ext cx="3190875" cy="3952875"/>
    <xdr:graphicFrame macro="">
      <xdr:nvGraphicFramePr>
        <xdr:cNvPr id="1378895428" name="Chart 2" descr="Chart 1">
          <a:extLst>
            <a:ext uri="{FF2B5EF4-FFF2-40B4-BE49-F238E27FC236}">
              <a16:creationId xmlns:a16="http://schemas.microsoft.com/office/drawing/2014/main" id="{00000000-0008-0000-0000-0000444630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20</xdr:col>
      <xdr:colOff>333375</xdr:colOff>
      <xdr:row>85</xdr:row>
      <xdr:rowOff>57150</xdr:rowOff>
    </xdr:from>
    <xdr:ext cx="3267075" cy="3419475"/>
    <xdr:graphicFrame macro="">
      <xdr:nvGraphicFramePr>
        <xdr:cNvPr id="1604524612" name="Chart 3" descr="Chart 2">
          <a:extLst>
            <a:ext uri="{FF2B5EF4-FFF2-40B4-BE49-F238E27FC236}">
              <a16:creationId xmlns:a16="http://schemas.microsoft.com/office/drawing/2014/main" id="{00000000-0008-0000-0000-0000441AA3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twoCellAnchor editAs="oneCell">
    <xdr:from>
      <xdr:col>0</xdr:col>
      <xdr:colOff>0</xdr:colOff>
      <xdr:row>0</xdr:row>
      <xdr:rowOff>0</xdr:rowOff>
    </xdr:from>
    <xdr:to>
      <xdr:col>15</xdr:col>
      <xdr:colOff>134671</xdr:colOff>
      <xdr:row>11</xdr:row>
      <xdr:rowOff>66977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76D406-056D-494B-A46A-C8636D08B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69171" cy="2162477"/>
    <xdr:pic>
      <xdr:nvPicPr>
        <xdr:cNvPr id="2" name="Imagen 1">
          <a:extLst>
            <a:ext uri="{FF2B5EF4-FFF2-40B4-BE49-F238E27FC236}">
              <a16:creationId xmlns:a16="http://schemas.microsoft.com/office/drawing/2014/main" id="{DCB8D81A-9A47-4175-A6B7-7681C60D8A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69171" cy="2162477"/>
    <xdr:pic>
      <xdr:nvPicPr>
        <xdr:cNvPr id="2" name="Imagen 1">
          <a:extLst>
            <a:ext uri="{FF2B5EF4-FFF2-40B4-BE49-F238E27FC236}">
              <a16:creationId xmlns:a16="http://schemas.microsoft.com/office/drawing/2014/main" id="{46686339-A90F-4316-943C-B24BAB437B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69171" cy="2162477"/>
    <xdr:pic>
      <xdr:nvPicPr>
        <xdr:cNvPr id="2" name="Imagen 1">
          <a:extLst>
            <a:ext uri="{FF2B5EF4-FFF2-40B4-BE49-F238E27FC236}">
              <a16:creationId xmlns:a16="http://schemas.microsoft.com/office/drawing/2014/main" id="{71C9F0E2-A7E4-4E15-985D-A8FEB0FD82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69171" cy="2162477"/>
    <xdr:pic>
      <xdr:nvPicPr>
        <xdr:cNvPr id="2" name="Imagen 1">
          <a:extLst>
            <a:ext uri="{FF2B5EF4-FFF2-40B4-BE49-F238E27FC236}">
              <a16:creationId xmlns:a16="http://schemas.microsoft.com/office/drawing/2014/main" id="{AF6A2DFF-2CDD-4CE1-A289-465989B07E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38100</xdr:colOff>
      <xdr:row>35</xdr:row>
      <xdr:rowOff>57150</xdr:rowOff>
    </xdr:from>
    <xdr:ext cx="2752725" cy="1657350"/>
    <xdr:graphicFrame macro="">
      <xdr:nvGraphicFramePr>
        <xdr:cNvPr id="1481044731" name="Chart 4" descr="Chart 0">
          <a:extLst>
            <a:ext uri="{FF2B5EF4-FFF2-40B4-BE49-F238E27FC236}">
              <a16:creationId xmlns:a16="http://schemas.microsoft.com/office/drawing/2014/main" id="{00000000-0008-0000-0100-0000FBF246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28</xdr:col>
      <xdr:colOff>200025</xdr:colOff>
      <xdr:row>26</xdr:row>
      <xdr:rowOff>114300</xdr:rowOff>
    </xdr:from>
    <xdr:ext cx="2762250" cy="2962275"/>
    <xdr:graphicFrame macro="">
      <xdr:nvGraphicFramePr>
        <xdr:cNvPr id="610954690" name="Chart 5" descr="Chart 1">
          <a:extLst>
            <a:ext uri="{FF2B5EF4-FFF2-40B4-BE49-F238E27FC236}">
              <a16:creationId xmlns:a16="http://schemas.microsoft.com/office/drawing/2014/main" id="{00000000-0008-0000-0100-0000C26D6A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37</xdr:col>
      <xdr:colOff>0</xdr:colOff>
      <xdr:row>35</xdr:row>
      <xdr:rowOff>0</xdr:rowOff>
    </xdr:from>
    <xdr:ext cx="2771775" cy="1828800"/>
    <xdr:graphicFrame macro="">
      <xdr:nvGraphicFramePr>
        <xdr:cNvPr id="1396176929" name="Chart 6" descr="Chart 2">
          <a:extLst>
            <a:ext uri="{FF2B5EF4-FFF2-40B4-BE49-F238E27FC236}">
              <a16:creationId xmlns:a16="http://schemas.microsoft.com/office/drawing/2014/main" id="{00000000-0008-0000-0100-000021F837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0</xdr:col>
      <xdr:colOff>0</xdr:colOff>
      <xdr:row>0</xdr:row>
      <xdr:rowOff>0</xdr:rowOff>
    </xdr:from>
    <xdr:ext cx="9469171" cy="2162477"/>
    <xdr:pic>
      <xdr:nvPicPr>
        <xdr:cNvPr id="5" name="Imagen 4">
          <a:extLst>
            <a:ext uri="{FF2B5EF4-FFF2-40B4-BE49-F238E27FC236}">
              <a16:creationId xmlns:a16="http://schemas.microsoft.com/office/drawing/2014/main" id="{73A5169E-C57B-4D2C-B65B-1C8AC45AB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69171" cy="2162477"/>
    <xdr:pic>
      <xdr:nvPicPr>
        <xdr:cNvPr id="2" name="Imagen 1">
          <a:extLst>
            <a:ext uri="{FF2B5EF4-FFF2-40B4-BE49-F238E27FC236}">
              <a16:creationId xmlns:a16="http://schemas.microsoft.com/office/drawing/2014/main" id="{E9EBEE91-16DF-4279-95C2-5CF3720DA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69171" cy="2162477"/>
    <xdr:pic>
      <xdr:nvPicPr>
        <xdr:cNvPr id="2" name="Imagen 1">
          <a:extLst>
            <a:ext uri="{FF2B5EF4-FFF2-40B4-BE49-F238E27FC236}">
              <a16:creationId xmlns:a16="http://schemas.microsoft.com/office/drawing/2014/main" id="{65E6761F-A779-4B2D-9950-6CB4CD693A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69171" cy="2162477"/>
    <xdr:pic>
      <xdr:nvPicPr>
        <xdr:cNvPr id="2" name="Imagen 1">
          <a:extLst>
            <a:ext uri="{FF2B5EF4-FFF2-40B4-BE49-F238E27FC236}">
              <a16:creationId xmlns:a16="http://schemas.microsoft.com/office/drawing/2014/main" id="{6EF2F8B6-6687-438A-A9E0-453C28CCC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69171" cy="2162477"/>
    <xdr:pic>
      <xdr:nvPicPr>
        <xdr:cNvPr id="2" name="Imagen 1">
          <a:extLst>
            <a:ext uri="{FF2B5EF4-FFF2-40B4-BE49-F238E27FC236}">
              <a16:creationId xmlns:a16="http://schemas.microsoft.com/office/drawing/2014/main" id="{15D8E783-0BCB-48DD-B063-2DE48F1C4A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69171" cy="2162477"/>
    <xdr:pic>
      <xdr:nvPicPr>
        <xdr:cNvPr id="2" name="Imagen 1">
          <a:extLst>
            <a:ext uri="{FF2B5EF4-FFF2-40B4-BE49-F238E27FC236}">
              <a16:creationId xmlns:a16="http://schemas.microsoft.com/office/drawing/2014/main" id="{D48C8DC9-4BA6-4EC7-9FDA-84018F5FAD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69171" cy="2162477"/>
    <xdr:pic>
      <xdr:nvPicPr>
        <xdr:cNvPr id="2" name="Imagen 1">
          <a:extLst>
            <a:ext uri="{FF2B5EF4-FFF2-40B4-BE49-F238E27FC236}">
              <a16:creationId xmlns:a16="http://schemas.microsoft.com/office/drawing/2014/main" id="{76287ABE-FD62-437E-8B63-28D707D468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69171" cy="2162477"/>
    <xdr:pic>
      <xdr:nvPicPr>
        <xdr:cNvPr id="2" name="Imagen 1">
          <a:extLst>
            <a:ext uri="{FF2B5EF4-FFF2-40B4-BE49-F238E27FC236}">
              <a16:creationId xmlns:a16="http://schemas.microsoft.com/office/drawing/2014/main" id="{43D5022A-5AC4-46A5-8C1A-00AA3E0BE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8080"/>
  </sheetPr>
  <dimension ref="A1:BC20806"/>
  <sheetViews>
    <sheetView tabSelected="1" topLeftCell="A872" zoomScaleNormal="100" workbookViewId="0">
      <selection activeCell="Q895" sqref="Q895"/>
    </sheetView>
  </sheetViews>
  <sheetFormatPr baseColWidth="10" defaultColWidth="12.5703125" defaultRowHeight="15" customHeight="1" x14ac:dyDescent="0.2"/>
  <cols>
    <col min="1" max="1" width="8.5703125" style="79" customWidth="1"/>
    <col min="2" max="10" width="7.140625" style="79" customWidth="1"/>
    <col min="11" max="11" width="15.7109375" style="79" bestFit="1" customWidth="1"/>
    <col min="12" max="18" width="12.85546875" style="79" customWidth="1"/>
    <col min="19" max="55" width="10" style="79" customWidth="1"/>
    <col min="56" max="16384" width="12.5703125" style="79"/>
  </cols>
  <sheetData>
    <row r="1" spans="1:36" s="220" customFormat="1" ht="15" customHeight="1" x14ac:dyDescent="0.2"/>
    <row r="2" spans="1:36" s="220" customFormat="1" ht="15" customHeight="1" x14ac:dyDescent="0.2"/>
    <row r="3" spans="1:36" s="220" customFormat="1" ht="15" customHeight="1" x14ac:dyDescent="0.2"/>
    <row r="4" spans="1:36" s="220" customFormat="1" ht="15" customHeight="1" x14ac:dyDescent="0.2"/>
    <row r="5" spans="1:36" s="220" customFormat="1" ht="15" customHeight="1" x14ac:dyDescent="0.2"/>
    <row r="6" spans="1:36" s="220" customFormat="1" ht="15" customHeight="1" x14ac:dyDescent="0.2"/>
    <row r="7" spans="1:36" s="220" customFormat="1" ht="15" customHeight="1" x14ac:dyDescent="0.2"/>
    <row r="8" spans="1:36" s="220" customFormat="1" ht="15" customHeight="1" x14ac:dyDescent="0.2"/>
    <row r="9" spans="1:36" s="220" customFormat="1" ht="15" customHeight="1" x14ac:dyDescent="0.2"/>
    <row r="10" spans="1:36" s="220" customFormat="1" ht="15" customHeight="1" x14ac:dyDescent="0.2"/>
    <row r="11" spans="1:36" s="220" customFormat="1" ht="15" customHeight="1" x14ac:dyDescent="0.2"/>
    <row r="12" spans="1:36" s="220" customFormat="1" ht="15" customHeight="1" x14ac:dyDescent="0.2"/>
    <row r="13" spans="1:36" s="220" customFormat="1" ht="15" customHeight="1" x14ac:dyDescent="0.2"/>
    <row r="14" spans="1:36" ht="12.75" customHeight="1" x14ac:dyDescent="0.2">
      <c r="L14" s="89"/>
      <c r="M14" s="89"/>
      <c r="O14" s="89"/>
    </row>
    <row r="15" spans="1:36" ht="12.75" customHeight="1" x14ac:dyDescent="0.2">
      <c r="A15" s="223" t="s">
        <v>0</v>
      </c>
      <c r="B15" s="219"/>
      <c r="C15" s="219"/>
      <c r="D15" s="219"/>
      <c r="L15" s="89"/>
      <c r="M15" s="89"/>
      <c r="O15" s="89"/>
    </row>
    <row r="16" spans="1:36" ht="25.5" customHeight="1" x14ac:dyDescent="0.2">
      <c r="B16" s="241" t="s">
        <v>1</v>
      </c>
      <c r="C16" s="242"/>
      <c r="D16" s="242"/>
      <c r="E16" s="242"/>
      <c r="F16" s="242"/>
      <c r="G16" s="242"/>
      <c r="H16" s="242"/>
      <c r="I16" s="242"/>
      <c r="J16" s="242"/>
      <c r="L16" s="120" t="s">
        <v>2</v>
      </c>
      <c r="M16" s="120" t="s">
        <v>3</v>
      </c>
      <c r="N16" s="121" t="s">
        <v>4</v>
      </c>
      <c r="O16" s="120" t="s">
        <v>5</v>
      </c>
      <c r="P16" s="122" t="s">
        <v>6</v>
      </c>
      <c r="Q16" s="122" t="s">
        <v>7</v>
      </c>
      <c r="R16" s="123" t="s">
        <v>8</v>
      </c>
      <c r="AA16" s="124" t="s">
        <v>5</v>
      </c>
      <c r="AB16" s="124"/>
      <c r="AC16" s="124"/>
      <c r="AD16" s="124"/>
      <c r="AE16" s="124"/>
      <c r="AF16" s="124"/>
      <c r="AG16" s="124"/>
      <c r="AH16" s="124"/>
      <c r="AI16" s="124"/>
      <c r="AJ16" s="124"/>
    </row>
    <row r="17" spans="1:42" ht="12.75" customHeight="1" x14ac:dyDescent="0.2">
      <c r="A17" s="125" t="s">
        <v>9</v>
      </c>
      <c r="B17" s="126">
        <v>1</v>
      </c>
      <c r="C17" s="126">
        <v>2</v>
      </c>
      <c r="D17" s="126">
        <v>3</v>
      </c>
      <c r="E17" s="126">
        <v>4</v>
      </c>
      <c r="F17" s="126">
        <v>5</v>
      </c>
      <c r="G17" s="126">
        <v>6</v>
      </c>
      <c r="H17" s="126">
        <v>7</v>
      </c>
      <c r="I17" s="126">
        <v>8</v>
      </c>
      <c r="J17" s="126">
        <v>9</v>
      </c>
      <c r="K17" s="80" t="s">
        <v>10</v>
      </c>
      <c r="L17" s="127"/>
      <c r="M17" s="127"/>
      <c r="N17" s="128"/>
      <c r="O17" s="129"/>
      <c r="P17" s="130"/>
      <c r="Q17" s="130"/>
      <c r="R17" s="89"/>
      <c r="AA17" s="243" t="s">
        <v>11</v>
      </c>
      <c r="AB17" s="244"/>
      <c r="AC17" s="244"/>
      <c r="AD17" s="244"/>
      <c r="AE17" s="244"/>
      <c r="AF17" s="244"/>
      <c r="AG17" s="244"/>
      <c r="AH17" s="244"/>
      <c r="AI17" s="244"/>
      <c r="AJ17" s="244"/>
    </row>
    <row r="18" spans="1:42" ht="12.75" customHeight="1" x14ac:dyDescent="0.2">
      <c r="A18" s="29">
        <v>9701</v>
      </c>
      <c r="B18" s="29">
        <v>15</v>
      </c>
      <c r="C18" s="29"/>
      <c r="D18" s="29"/>
      <c r="E18" s="29"/>
      <c r="F18" s="29"/>
      <c r="G18" s="29"/>
      <c r="H18" s="29"/>
      <c r="I18" s="29"/>
      <c r="J18" s="29"/>
      <c r="K18" s="81"/>
      <c r="L18" s="127"/>
      <c r="M18" s="127"/>
      <c r="N18" s="128"/>
      <c r="O18" s="129"/>
      <c r="P18" s="132">
        <f>B18</f>
        <v>15</v>
      </c>
      <c r="Q18" s="130"/>
      <c r="R18" s="89"/>
      <c r="Z18" s="112" t="s">
        <v>12</v>
      </c>
      <c r="AA18" s="135">
        <v>9701</v>
      </c>
      <c r="AB18" s="162">
        <v>9702</v>
      </c>
      <c r="AC18" s="162">
        <v>9801</v>
      </c>
      <c r="AD18" s="162">
        <v>9802</v>
      </c>
      <c r="AE18" s="162">
        <v>9901</v>
      </c>
      <c r="AF18" s="162">
        <v>9902</v>
      </c>
      <c r="AG18" s="113" t="s">
        <v>13</v>
      </c>
      <c r="AH18" s="113" t="s">
        <v>14</v>
      </c>
      <c r="AI18" s="113" t="s">
        <v>15</v>
      </c>
      <c r="AJ18" s="113" t="s">
        <v>16</v>
      </c>
      <c r="AK18" s="113" t="s">
        <v>17</v>
      </c>
      <c r="AL18" s="113" t="s">
        <v>18</v>
      </c>
      <c r="AM18" s="113" t="s">
        <v>19</v>
      </c>
      <c r="AN18" s="113" t="s">
        <v>20</v>
      </c>
      <c r="AO18" s="113" t="s">
        <v>21</v>
      </c>
      <c r="AP18" s="113" t="s">
        <v>22</v>
      </c>
    </row>
    <row r="19" spans="1:42" ht="12.75" customHeight="1" x14ac:dyDescent="0.2">
      <c r="A19" s="29">
        <v>9702</v>
      </c>
      <c r="B19" s="29">
        <v>1</v>
      </c>
      <c r="C19" s="29">
        <v>11</v>
      </c>
      <c r="D19" s="29"/>
      <c r="E19" s="29"/>
      <c r="F19" s="29"/>
      <c r="G19" s="29"/>
      <c r="H19" s="29"/>
      <c r="I19" s="29"/>
      <c r="J19" s="29"/>
      <c r="K19" s="81"/>
      <c r="L19" s="127"/>
      <c r="M19" s="127"/>
      <c r="N19" s="128"/>
      <c r="O19" s="129">
        <f>C19/B18</f>
        <v>0.73333333333333328</v>
      </c>
      <c r="P19" s="133">
        <v>12</v>
      </c>
      <c r="Q19" s="134">
        <f t="shared" ref="Q19:Q29" si="0">P19/P18</f>
        <v>0.8</v>
      </c>
      <c r="R19" s="89">
        <f t="shared" ref="R19:R29" si="1">100%-Q19</f>
        <v>0.19999999999999996</v>
      </c>
      <c r="S19" s="135" t="s">
        <v>2</v>
      </c>
      <c r="Z19" s="29" t="s">
        <v>23</v>
      </c>
      <c r="AA19" s="134">
        <f t="shared" ref="AA19:AA26" si="2">O19</f>
        <v>0.73333333333333328</v>
      </c>
      <c r="AB19" s="134">
        <f t="shared" ref="AB19:AB26" si="3">O47</f>
        <v>0.78260869565217395</v>
      </c>
      <c r="AC19" s="134">
        <f t="shared" ref="AC19:AC26" si="4">O73</f>
        <v>0.33333333333333331</v>
      </c>
      <c r="AD19" s="134">
        <f t="shared" ref="AD19:AD26" si="5">O97</f>
        <v>0.63636363636363635</v>
      </c>
      <c r="AE19" s="134">
        <f t="shared" ref="AE19:AE26" si="6">O121</f>
        <v>0.53333333333333333</v>
      </c>
      <c r="AF19" s="134">
        <f t="shared" ref="AF19:AF26" si="7">O142</f>
        <v>0.73684210526315785</v>
      </c>
      <c r="AG19" s="134">
        <f t="shared" ref="AG19:AG26" si="8">O161</f>
        <v>0.36363636363636365</v>
      </c>
      <c r="AH19" s="134">
        <f t="shared" ref="AH19:AH26" si="9">O176</f>
        <v>0.68965517241379315</v>
      </c>
      <c r="AI19" s="134">
        <f t="shared" ref="AI19:AI26" si="10">O191</f>
        <v>0.53333333333333333</v>
      </c>
      <c r="AJ19" s="134">
        <f t="shared" ref="AJ19:AJ25" si="11">O206</f>
        <v>0.65517241379310343</v>
      </c>
      <c r="AK19" s="89">
        <f t="shared" ref="AK19:AK24" si="12">O224</f>
        <v>0.44444444444444442</v>
      </c>
      <c r="AL19" s="89">
        <f t="shared" ref="AL19:AL23" si="13">O239</f>
        <v>0.61764705882352944</v>
      </c>
      <c r="AM19" s="89">
        <f t="shared" ref="AM19:AM22" si="14">O255</f>
        <v>0.875</v>
      </c>
      <c r="AN19" s="89">
        <f t="shared" ref="AN19:AN20" si="15">O288</f>
        <v>0.2</v>
      </c>
      <c r="AO19" s="89">
        <f>O306</f>
        <v>0.7857142857142857</v>
      </c>
      <c r="AP19" s="89" t="s">
        <v>22</v>
      </c>
    </row>
    <row r="20" spans="1:42" ht="12.75" customHeight="1" x14ac:dyDescent="0.2">
      <c r="A20" s="29">
        <v>9801</v>
      </c>
      <c r="B20" s="29"/>
      <c r="C20" s="29">
        <v>1</v>
      </c>
      <c r="D20" s="29">
        <v>10</v>
      </c>
      <c r="E20" s="29"/>
      <c r="F20" s="29"/>
      <c r="G20" s="29"/>
      <c r="H20" s="29"/>
      <c r="I20" s="29"/>
      <c r="J20" s="29"/>
      <c r="K20" s="81"/>
      <c r="L20" s="127"/>
      <c r="M20" s="127"/>
      <c r="N20" s="128"/>
      <c r="O20" s="129">
        <f>D20/C19</f>
        <v>0.90909090909090906</v>
      </c>
      <c r="P20" s="133">
        <v>11</v>
      </c>
      <c r="Q20" s="134">
        <f t="shared" si="0"/>
        <v>0.91666666666666663</v>
      </c>
      <c r="R20" s="89">
        <f t="shared" si="1"/>
        <v>8.333333333333337E-2</v>
      </c>
      <c r="S20" s="86">
        <v>9701</v>
      </c>
      <c r="T20" s="89">
        <f>L34</f>
        <v>0.4</v>
      </c>
      <c r="Z20" s="29" t="s">
        <v>24</v>
      </c>
      <c r="AA20" s="134">
        <f t="shared" si="2"/>
        <v>0.90909090909090906</v>
      </c>
      <c r="AB20" s="134">
        <f t="shared" si="3"/>
        <v>0.88888888888888884</v>
      </c>
      <c r="AC20" s="134">
        <f t="shared" si="4"/>
        <v>1</v>
      </c>
      <c r="AD20" s="134">
        <f t="shared" si="5"/>
        <v>0.76190476190476186</v>
      </c>
      <c r="AE20" s="134">
        <f t="shared" si="6"/>
        <v>0.75</v>
      </c>
      <c r="AF20" s="134">
        <f t="shared" si="7"/>
        <v>0.7857142857142857</v>
      </c>
      <c r="AG20" s="134">
        <f t="shared" si="8"/>
        <v>1</v>
      </c>
      <c r="AH20" s="134">
        <f t="shared" si="9"/>
        <v>0.85</v>
      </c>
      <c r="AI20" s="134">
        <f t="shared" si="10"/>
        <v>0.625</v>
      </c>
      <c r="AJ20" s="134">
        <f t="shared" si="11"/>
        <v>0.73684210526315785</v>
      </c>
      <c r="AK20" s="89">
        <f t="shared" si="12"/>
        <v>0.75</v>
      </c>
      <c r="AL20" s="89">
        <f t="shared" si="13"/>
        <v>0.66666666666666663</v>
      </c>
      <c r="AM20" s="89">
        <f t="shared" si="14"/>
        <v>0.7142857142857143</v>
      </c>
      <c r="AN20" s="89">
        <f t="shared" si="15"/>
        <v>1</v>
      </c>
    </row>
    <row r="21" spans="1:42" ht="12.75" customHeight="1" x14ac:dyDescent="0.2">
      <c r="A21" s="29">
        <v>9802</v>
      </c>
      <c r="B21" s="29"/>
      <c r="C21" s="29"/>
      <c r="D21" s="29"/>
      <c r="E21" s="29">
        <v>9</v>
      </c>
      <c r="F21" s="29"/>
      <c r="G21" s="29"/>
      <c r="H21" s="29"/>
      <c r="I21" s="29"/>
      <c r="J21" s="29"/>
      <c r="K21" s="81"/>
      <c r="L21" s="127"/>
      <c r="M21" s="127"/>
      <c r="N21" s="128"/>
      <c r="O21" s="129">
        <f>E21/D20</f>
        <v>0.9</v>
      </c>
      <c r="P21" s="133">
        <v>11</v>
      </c>
      <c r="Q21" s="134">
        <f t="shared" si="0"/>
        <v>1</v>
      </c>
      <c r="R21" s="89">
        <f t="shared" si="1"/>
        <v>0</v>
      </c>
      <c r="S21" s="86">
        <v>9702</v>
      </c>
      <c r="T21" s="89">
        <f>L61</f>
        <v>0.32608695652173914</v>
      </c>
      <c r="Z21" s="29" t="s">
        <v>25</v>
      </c>
      <c r="AA21" s="134">
        <f t="shared" si="2"/>
        <v>0.9</v>
      </c>
      <c r="AB21" s="134">
        <f t="shared" si="3"/>
        <v>0.65625</v>
      </c>
      <c r="AC21" s="134">
        <f t="shared" si="4"/>
        <v>0.66666666666666663</v>
      </c>
      <c r="AD21" s="134">
        <f t="shared" si="5"/>
        <v>0.875</v>
      </c>
      <c r="AE21" s="134">
        <f t="shared" si="6"/>
        <v>1</v>
      </c>
      <c r="AF21" s="134">
        <f t="shared" si="7"/>
        <v>1</v>
      </c>
      <c r="AG21" s="134">
        <f t="shared" si="8"/>
        <v>0.75</v>
      </c>
      <c r="AH21" s="134">
        <f t="shared" si="9"/>
        <v>0.82352941176470584</v>
      </c>
      <c r="AI21" s="134">
        <f t="shared" si="10"/>
        <v>1</v>
      </c>
      <c r="AJ21" s="134">
        <f t="shared" si="11"/>
        <v>0.9285714285714286</v>
      </c>
      <c r="AK21" s="89">
        <f t="shared" si="12"/>
        <v>1</v>
      </c>
      <c r="AL21" s="89">
        <f t="shared" si="13"/>
        <v>0.9285714285714286</v>
      </c>
      <c r="AM21" s="89">
        <f t="shared" si="14"/>
        <v>0.8</v>
      </c>
      <c r="AN21" s="89" t="s">
        <v>22</v>
      </c>
    </row>
    <row r="22" spans="1:42" ht="12.75" customHeight="1" x14ac:dyDescent="0.2">
      <c r="A22" s="29">
        <v>9901</v>
      </c>
      <c r="B22" s="29"/>
      <c r="C22" s="29"/>
      <c r="D22" s="29"/>
      <c r="E22" s="29"/>
      <c r="F22" s="29">
        <v>9</v>
      </c>
      <c r="G22" s="29"/>
      <c r="H22" s="29"/>
      <c r="I22" s="29"/>
      <c r="J22" s="29"/>
      <c r="K22" s="81"/>
      <c r="L22" s="127"/>
      <c r="M22" s="127"/>
      <c r="N22" s="128"/>
      <c r="O22" s="129">
        <f>F22/E21</f>
        <v>1</v>
      </c>
      <c r="P22" s="133">
        <v>11</v>
      </c>
      <c r="Q22" s="134">
        <f t="shared" si="0"/>
        <v>1</v>
      </c>
      <c r="R22" s="89">
        <f t="shared" si="1"/>
        <v>0</v>
      </c>
      <c r="S22" s="86">
        <v>9801</v>
      </c>
      <c r="T22" s="89">
        <f>L86</f>
        <v>0</v>
      </c>
      <c r="Z22" s="29" t="s">
        <v>26</v>
      </c>
      <c r="AA22" s="134">
        <f t="shared" si="2"/>
        <v>1</v>
      </c>
      <c r="AB22" s="134">
        <f t="shared" si="3"/>
        <v>0.7142857142857143</v>
      </c>
      <c r="AC22" s="134">
        <f t="shared" si="4"/>
        <v>1</v>
      </c>
      <c r="AD22" s="134">
        <f t="shared" si="5"/>
        <v>0.8571428571428571</v>
      </c>
      <c r="AE22" s="134">
        <f t="shared" si="6"/>
        <v>0.5</v>
      </c>
      <c r="AF22" s="134">
        <f t="shared" si="7"/>
        <v>1</v>
      </c>
      <c r="AG22" s="134">
        <f t="shared" si="8"/>
        <v>0.66666666666666663</v>
      </c>
      <c r="AH22" s="134">
        <f t="shared" si="9"/>
        <v>0.9285714285714286</v>
      </c>
      <c r="AI22" s="134">
        <f t="shared" si="10"/>
        <v>1</v>
      </c>
      <c r="AJ22" s="134">
        <f t="shared" si="11"/>
        <v>1</v>
      </c>
      <c r="AK22" s="89">
        <f t="shared" si="12"/>
        <v>1</v>
      </c>
      <c r="AL22" s="89">
        <f t="shared" si="13"/>
        <v>1</v>
      </c>
      <c r="AM22" s="89">
        <f t="shared" si="14"/>
        <v>0.75</v>
      </c>
    </row>
    <row r="23" spans="1:42" ht="12.75" customHeight="1" x14ac:dyDescent="0.2">
      <c r="A23" s="29">
        <v>9902</v>
      </c>
      <c r="B23" s="29"/>
      <c r="C23" s="29"/>
      <c r="D23" s="29"/>
      <c r="E23" s="29"/>
      <c r="F23" s="29"/>
      <c r="G23" s="29">
        <v>7</v>
      </c>
      <c r="H23" s="29"/>
      <c r="I23" s="29"/>
      <c r="J23" s="29"/>
      <c r="K23" s="81"/>
      <c r="L23" s="127"/>
      <c r="M23" s="127"/>
      <c r="N23" s="128"/>
      <c r="O23" s="129">
        <f>G23/F22</f>
        <v>0.77777777777777779</v>
      </c>
      <c r="P23" s="133">
        <v>9</v>
      </c>
      <c r="Q23" s="134">
        <f t="shared" si="0"/>
        <v>0.81818181818181823</v>
      </c>
      <c r="R23" s="89">
        <f t="shared" si="1"/>
        <v>0.18181818181818177</v>
      </c>
      <c r="S23" s="86">
        <v>9802</v>
      </c>
      <c r="T23" s="89">
        <f>L110</f>
        <v>0.33333333333333331</v>
      </c>
      <c r="Z23" s="29" t="s">
        <v>27</v>
      </c>
      <c r="AA23" s="134">
        <f t="shared" si="2"/>
        <v>0.77777777777777779</v>
      </c>
      <c r="AB23" s="134">
        <f t="shared" si="3"/>
        <v>1</v>
      </c>
      <c r="AC23" s="134">
        <f t="shared" si="4"/>
        <v>1</v>
      </c>
      <c r="AD23" s="134">
        <f t="shared" si="5"/>
        <v>1</v>
      </c>
      <c r="AE23" s="134">
        <f t="shared" si="6"/>
        <v>1</v>
      </c>
      <c r="AF23" s="134">
        <f t="shared" si="7"/>
        <v>0.72727272727272729</v>
      </c>
      <c r="AG23" s="134">
        <f t="shared" si="8"/>
        <v>0.5</v>
      </c>
      <c r="AH23" s="134">
        <f t="shared" si="9"/>
        <v>0.84615384615384615</v>
      </c>
      <c r="AI23" s="134">
        <f t="shared" si="10"/>
        <v>0.8</v>
      </c>
      <c r="AJ23" s="134">
        <f t="shared" si="11"/>
        <v>1</v>
      </c>
      <c r="AK23" s="89">
        <f t="shared" si="12"/>
        <v>1</v>
      </c>
      <c r="AL23" s="89">
        <f t="shared" si="13"/>
        <v>1</v>
      </c>
      <c r="AM23" s="89" t="s">
        <v>22</v>
      </c>
    </row>
    <row r="24" spans="1:42" ht="12.75" customHeight="1" x14ac:dyDescent="0.2">
      <c r="A24" s="131" t="s">
        <v>13</v>
      </c>
      <c r="B24" s="29"/>
      <c r="C24" s="29"/>
      <c r="D24" s="29"/>
      <c r="E24" s="29"/>
      <c r="F24" s="29"/>
      <c r="G24" s="29"/>
      <c r="H24" s="29">
        <v>6</v>
      </c>
      <c r="I24" s="29"/>
      <c r="J24" s="29"/>
      <c r="K24" s="81"/>
      <c r="L24" s="127"/>
      <c r="M24" s="127"/>
      <c r="N24" s="128"/>
      <c r="O24" s="129">
        <f>H24/G23</f>
        <v>0.8571428571428571</v>
      </c>
      <c r="P24" s="133">
        <v>9</v>
      </c>
      <c r="Q24" s="134">
        <f t="shared" si="0"/>
        <v>1</v>
      </c>
      <c r="R24" s="89">
        <f t="shared" si="1"/>
        <v>0</v>
      </c>
      <c r="S24" s="86">
        <v>9901</v>
      </c>
      <c r="T24" s="89">
        <f>L132</f>
        <v>0.2</v>
      </c>
      <c r="Z24" s="131" t="s">
        <v>28</v>
      </c>
      <c r="AA24" s="134">
        <f t="shared" si="2"/>
        <v>0.8571428571428571</v>
      </c>
      <c r="AB24" s="134">
        <f t="shared" si="3"/>
        <v>1</v>
      </c>
      <c r="AC24" s="134">
        <f t="shared" si="4"/>
        <v>1</v>
      </c>
      <c r="AD24" s="134">
        <f t="shared" si="5"/>
        <v>0.91666666666666663</v>
      </c>
      <c r="AE24" s="134">
        <f t="shared" si="6"/>
        <v>1</v>
      </c>
      <c r="AF24" s="134">
        <f t="shared" si="7"/>
        <v>1</v>
      </c>
      <c r="AG24" s="134">
        <f t="shared" si="8"/>
        <v>1</v>
      </c>
      <c r="AH24" s="134">
        <f t="shared" si="9"/>
        <v>1</v>
      </c>
      <c r="AI24" s="134">
        <f t="shared" si="10"/>
        <v>1</v>
      </c>
      <c r="AJ24" s="134">
        <f t="shared" si="11"/>
        <v>1</v>
      </c>
      <c r="AK24" s="89">
        <f t="shared" si="12"/>
        <v>1</v>
      </c>
      <c r="AL24" s="89" t="s">
        <v>22</v>
      </c>
    </row>
    <row r="25" spans="1:42" ht="12.75" customHeight="1" x14ac:dyDescent="0.2">
      <c r="A25" s="131" t="s">
        <v>14</v>
      </c>
      <c r="B25" s="29"/>
      <c r="C25" s="29"/>
      <c r="D25" s="29"/>
      <c r="E25" s="29"/>
      <c r="F25" s="29"/>
      <c r="G25" s="29"/>
      <c r="H25" s="29"/>
      <c r="I25" s="29">
        <v>6</v>
      </c>
      <c r="J25" s="29"/>
      <c r="K25" s="81"/>
      <c r="L25" s="127"/>
      <c r="M25" s="127"/>
      <c r="N25" s="128"/>
      <c r="O25" s="129">
        <f>I25/H24</f>
        <v>1</v>
      </c>
      <c r="P25" s="133">
        <v>9</v>
      </c>
      <c r="Q25" s="134">
        <f t="shared" si="0"/>
        <v>1</v>
      </c>
      <c r="R25" s="89">
        <f t="shared" si="1"/>
        <v>0</v>
      </c>
      <c r="S25" s="86">
        <v>9902</v>
      </c>
      <c r="T25" s="89">
        <f>L152</f>
        <v>0.42105263157894735</v>
      </c>
      <c r="Z25" s="131" t="s">
        <v>29</v>
      </c>
      <c r="AA25" s="134">
        <f t="shared" si="2"/>
        <v>1</v>
      </c>
      <c r="AB25" s="134">
        <f t="shared" si="3"/>
        <v>1</v>
      </c>
      <c r="AC25" s="134">
        <f t="shared" si="4"/>
        <v>1</v>
      </c>
      <c r="AD25" s="134">
        <f t="shared" si="5"/>
        <v>1</v>
      </c>
      <c r="AE25" s="134">
        <f t="shared" si="6"/>
        <v>1</v>
      </c>
      <c r="AF25" s="134">
        <f t="shared" si="7"/>
        <v>1</v>
      </c>
      <c r="AG25" s="134">
        <f t="shared" si="8"/>
        <v>1</v>
      </c>
      <c r="AH25" s="134">
        <f t="shared" si="9"/>
        <v>0.90909090909090906</v>
      </c>
      <c r="AI25" s="134">
        <f t="shared" si="10"/>
        <v>0.25</v>
      </c>
      <c r="AJ25" s="134">
        <f t="shared" si="11"/>
        <v>0.92307692307692313</v>
      </c>
      <c r="AK25" s="89" t="s">
        <v>22</v>
      </c>
      <c r="AL25" s="89" t="s">
        <v>22</v>
      </c>
    </row>
    <row r="26" spans="1:42" ht="12.75" customHeight="1" x14ac:dyDescent="0.2">
      <c r="A26" s="131" t="s">
        <v>15</v>
      </c>
      <c r="B26" s="29"/>
      <c r="C26" s="29"/>
      <c r="D26" s="29"/>
      <c r="E26" s="29"/>
      <c r="F26" s="29"/>
      <c r="G26" s="29"/>
      <c r="H26" s="29"/>
      <c r="I26" s="29"/>
      <c r="J26" s="29">
        <v>6</v>
      </c>
      <c r="K26" s="81">
        <v>6</v>
      </c>
      <c r="L26" s="127"/>
      <c r="M26" s="127"/>
      <c r="N26" s="128"/>
      <c r="O26" s="129">
        <f>J26/I25</f>
        <v>1</v>
      </c>
      <c r="P26" s="133">
        <v>9</v>
      </c>
      <c r="Q26" s="134">
        <f t="shared" si="0"/>
        <v>1</v>
      </c>
      <c r="R26" s="89">
        <f t="shared" si="1"/>
        <v>0</v>
      </c>
      <c r="S26" s="85" t="s">
        <v>13</v>
      </c>
      <c r="T26" s="89">
        <f>L171</f>
        <v>9.0909090909090912E-2</v>
      </c>
      <c r="Z26" s="131" t="s">
        <v>30</v>
      </c>
      <c r="AA26" s="134">
        <f t="shared" si="2"/>
        <v>1</v>
      </c>
      <c r="AB26" s="134">
        <f t="shared" si="3"/>
        <v>1</v>
      </c>
      <c r="AC26" s="134">
        <f t="shared" si="4"/>
        <v>1</v>
      </c>
      <c r="AD26" s="134">
        <f t="shared" si="5"/>
        <v>1</v>
      </c>
      <c r="AE26" s="134">
        <f t="shared" si="6"/>
        <v>1</v>
      </c>
      <c r="AF26" s="134">
        <f t="shared" si="7"/>
        <v>0</v>
      </c>
      <c r="AG26" s="134">
        <f t="shared" si="8"/>
        <v>1</v>
      </c>
      <c r="AH26" s="134">
        <f t="shared" si="9"/>
        <v>1</v>
      </c>
      <c r="AI26" s="134">
        <f t="shared" si="10"/>
        <v>1</v>
      </c>
      <c r="AJ26" s="134" t="s">
        <v>22</v>
      </c>
      <c r="AK26" s="89" t="s">
        <v>22</v>
      </c>
    </row>
    <row r="27" spans="1:42" ht="12.75" customHeight="1" x14ac:dyDescent="0.2">
      <c r="A27" s="131" t="s">
        <v>16</v>
      </c>
      <c r="B27" s="29"/>
      <c r="C27" s="29"/>
      <c r="D27" s="29"/>
      <c r="E27" s="29"/>
      <c r="F27" s="29"/>
      <c r="G27" s="29"/>
      <c r="H27" s="29"/>
      <c r="I27" s="29"/>
      <c r="J27" s="29">
        <v>3</v>
      </c>
      <c r="K27" s="81">
        <v>2</v>
      </c>
      <c r="L27" s="127"/>
      <c r="M27" s="127"/>
      <c r="N27" s="128"/>
      <c r="O27" s="129"/>
      <c r="P27" s="133">
        <v>3</v>
      </c>
      <c r="Q27" s="134">
        <f t="shared" si="0"/>
        <v>0.33333333333333331</v>
      </c>
      <c r="R27" s="89">
        <f t="shared" si="1"/>
        <v>0.66666666666666674</v>
      </c>
      <c r="S27" s="85" t="s">
        <v>14</v>
      </c>
      <c r="T27" s="89">
        <f>L186</f>
        <v>0.27586206896551724</v>
      </c>
    </row>
    <row r="28" spans="1:42" ht="12.75" customHeight="1" x14ac:dyDescent="0.2">
      <c r="A28" s="131" t="s">
        <v>17</v>
      </c>
      <c r="B28" s="29"/>
      <c r="C28" s="29"/>
      <c r="D28" s="29"/>
      <c r="E28" s="29"/>
      <c r="F28" s="29"/>
      <c r="G28" s="29"/>
      <c r="H28" s="29"/>
      <c r="I28" s="29"/>
      <c r="J28" s="29">
        <v>1</v>
      </c>
      <c r="K28" s="81">
        <v>1</v>
      </c>
      <c r="L28" s="127"/>
      <c r="M28" s="127"/>
      <c r="N28" s="128"/>
      <c r="O28" s="129"/>
      <c r="P28" s="133">
        <v>1</v>
      </c>
      <c r="Q28" s="134">
        <f t="shared" si="0"/>
        <v>0.33333333333333331</v>
      </c>
      <c r="R28" s="89">
        <f t="shared" si="1"/>
        <v>0.66666666666666674</v>
      </c>
      <c r="S28" s="85" t="s">
        <v>15</v>
      </c>
      <c r="T28" s="89">
        <f>L201</f>
        <v>6.6666666666666666E-2</v>
      </c>
    </row>
    <row r="29" spans="1:42" ht="12.75" customHeight="1" x14ac:dyDescent="0.2">
      <c r="A29" s="131" t="s">
        <v>18</v>
      </c>
      <c r="B29" s="29"/>
      <c r="C29" s="29"/>
      <c r="D29" s="29"/>
      <c r="E29" s="29"/>
      <c r="F29" s="29"/>
      <c r="G29" s="29"/>
      <c r="H29" s="29"/>
      <c r="I29" s="29"/>
      <c r="J29" s="29"/>
      <c r="K29" s="81"/>
      <c r="L29" s="127"/>
      <c r="M29" s="127"/>
      <c r="N29" s="128"/>
      <c r="O29" s="129"/>
      <c r="P29" s="133"/>
      <c r="Q29" s="134">
        <f t="shared" si="0"/>
        <v>0</v>
      </c>
      <c r="R29" s="89">
        <f t="shared" si="1"/>
        <v>1</v>
      </c>
      <c r="S29" s="85" t="s">
        <v>16</v>
      </c>
      <c r="T29" s="89">
        <f>L219</f>
        <v>0.41379310344827586</v>
      </c>
    </row>
    <row r="30" spans="1:42" ht="12.75" customHeight="1" x14ac:dyDescent="0.2">
      <c r="A30" s="114" t="s">
        <v>19</v>
      </c>
      <c r="B30" s="85"/>
      <c r="C30" s="85"/>
      <c r="D30" s="85"/>
      <c r="E30" s="85"/>
      <c r="F30" s="85"/>
      <c r="G30" s="85"/>
      <c r="H30" s="85"/>
      <c r="I30" s="85"/>
      <c r="J30" s="85"/>
      <c r="K30" s="82"/>
      <c r="L30" s="89"/>
      <c r="M30" s="89"/>
      <c r="N30" s="85"/>
      <c r="O30" s="89"/>
    </row>
    <row r="31" spans="1:42" ht="12.75" customHeight="1" x14ac:dyDescent="0.2">
      <c r="A31" s="114" t="s">
        <v>31</v>
      </c>
      <c r="B31" s="85"/>
      <c r="C31" s="85"/>
      <c r="D31" s="85"/>
      <c r="E31" s="85"/>
      <c r="F31" s="85"/>
      <c r="G31" s="85"/>
      <c r="H31" s="85"/>
      <c r="I31" s="85"/>
      <c r="J31" s="85"/>
      <c r="K31" s="82"/>
      <c r="L31" s="89"/>
      <c r="M31" s="89"/>
      <c r="N31" s="85"/>
      <c r="O31" s="89"/>
    </row>
    <row r="32" spans="1:42" ht="12.75" customHeight="1" x14ac:dyDescent="0.2">
      <c r="A32" s="114" t="s">
        <v>20</v>
      </c>
      <c r="B32" s="85"/>
      <c r="C32" s="85"/>
      <c r="D32" s="85"/>
      <c r="E32" s="85"/>
      <c r="F32" s="85"/>
      <c r="G32" s="85"/>
      <c r="H32" s="85"/>
      <c r="I32" s="85"/>
      <c r="J32" s="85"/>
      <c r="K32" s="82"/>
      <c r="L32" s="89"/>
      <c r="M32" s="89"/>
      <c r="N32" s="85"/>
      <c r="O32" s="89"/>
    </row>
    <row r="33" spans="1:41" ht="12.75" customHeight="1" x14ac:dyDescent="0.2">
      <c r="A33" s="114" t="s">
        <v>21</v>
      </c>
      <c r="B33" s="85"/>
      <c r="C33" s="85"/>
      <c r="D33" s="85"/>
      <c r="E33" s="85"/>
      <c r="F33" s="85"/>
      <c r="G33" s="85"/>
      <c r="H33" s="85"/>
      <c r="I33" s="85"/>
      <c r="J33" s="85">
        <v>1</v>
      </c>
      <c r="K33" s="82"/>
      <c r="L33" s="89"/>
      <c r="M33" s="89"/>
      <c r="N33" s="85"/>
      <c r="O33" s="89"/>
      <c r="P33" s="86">
        <v>1</v>
      </c>
    </row>
    <row r="34" spans="1:41" ht="12.75" customHeight="1" x14ac:dyDescent="0.2">
      <c r="A34" s="114"/>
      <c r="J34" s="168" t="s">
        <v>32</v>
      </c>
      <c r="K34" s="83">
        <f>SUM(K26:K29)</f>
        <v>9</v>
      </c>
      <c r="L34" s="89">
        <f>K26/B18</f>
        <v>0.4</v>
      </c>
      <c r="M34" s="138">
        <f>K34/B18</f>
        <v>0.6</v>
      </c>
      <c r="N34" s="89">
        <f>M34-L34</f>
        <v>0.19999999999999996</v>
      </c>
      <c r="O34" s="89"/>
    </row>
    <row r="35" spans="1:41" ht="12.75" customHeight="1" x14ac:dyDescent="0.2">
      <c r="A35" s="245" t="s">
        <v>33</v>
      </c>
      <c r="B35" s="244"/>
      <c r="C35" s="244"/>
      <c r="D35" s="244"/>
      <c r="L35" s="89"/>
      <c r="M35" s="89"/>
      <c r="O35" s="89"/>
    </row>
    <row r="36" spans="1:41" ht="12.75" customHeight="1" x14ac:dyDescent="0.2">
      <c r="A36" s="114" t="s">
        <v>34</v>
      </c>
      <c r="B36" s="86">
        <v>4</v>
      </c>
      <c r="L36" s="89"/>
      <c r="M36" s="89"/>
      <c r="O36" s="89"/>
    </row>
    <row r="37" spans="1:41" ht="12.75" customHeight="1" x14ac:dyDescent="0.2">
      <c r="A37" s="246" t="s">
        <v>35</v>
      </c>
      <c r="B37" s="244"/>
      <c r="C37" s="244"/>
      <c r="D37" s="244"/>
      <c r="E37" s="244"/>
      <c r="F37" s="244"/>
      <c r="G37" s="244"/>
      <c r="H37" s="169">
        <f>(B36/K34)*100%</f>
        <v>0.44444444444444442</v>
      </c>
      <c r="L37" s="89"/>
      <c r="M37" s="89"/>
      <c r="O37" s="89"/>
    </row>
    <row r="38" spans="1:41" ht="12.75" customHeight="1" x14ac:dyDescent="0.2">
      <c r="L38" s="89"/>
      <c r="M38" s="89"/>
      <c r="O38" s="89"/>
    </row>
    <row r="39" spans="1:41" ht="12.75" customHeight="1" x14ac:dyDescent="0.2">
      <c r="L39" s="89"/>
      <c r="M39" s="89"/>
      <c r="O39" s="89"/>
    </row>
    <row r="40" spans="1:41" ht="12.75" customHeight="1" x14ac:dyDescent="0.2">
      <c r="L40" s="89"/>
      <c r="M40" s="89"/>
      <c r="O40" s="89"/>
    </row>
    <row r="41" spans="1:41" ht="12.75" customHeight="1" x14ac:dyDescent="0.2">
      <c r="A41" s="170" t="s">
        <v>36</v>
      </c>
      <c r="B41" s="170"/>
      <c r="C41" s="170"/>
      <c r="D41" s="171"/>
      <c r="E41" s="171"/>
      <c r="F41" s="86">
        <f>((K26*9)+(K27*10)+(K28*11))/K34</f>
        <v>9.4444444444444446</v>
      </c>
      <c r="H41" s="162"/>
      <c r="L41" s="89"/>
      <c r="M41" s="89"/>
      <c r="O41" s="89"/>
      <c r="Z41" s="135"/>
      <c r="AA41" s="124" t="s">
        <v>37</v>
      </c>
      <c r="AB41" s="124"/>
      <c r="AC41" s="124"/>
      <c r="AD41" s="124"/>
      <c r="AE41" s="124"/>
      <c r="AF41" s="124"/>
      <c r="AG41" s="124"/>
      <c r="AH41" s="124"/>
      <c r="AI41" s="124"/>
      <c r="AJ41" s="124"/>
    </row>
    <row r="42" spans="1:41" ht="12.75" customHeight="1" x14ac:dyDescent="0.2">
      <c r="L42" s="89"/>
      <c r="M42" s="89"/>
      <c r="O42" s="89"/>
      <c r="AA42" s="243" t="s">
        <v>11</v>
      </c>
      <c r="AB42" s="244"/>
      <c r="AC42" s="244"/>
      <c r="AD42" s="244"/>
      <c r="AE42" s="244"/>
      <c r="AF42" s="244"/>
      <c r="AG42" s="244"/>
      <c r="AH42" s="244"/>
      <c r="AI42" s="244"/>
      <c r="AJ42" s="244"/>
    </row>
    <row r="43" spans="1:41" ht="12.75" customHeight="1" x14ac:dyDescent="0.2">
      <c r="A43" s="135" t="s">
        <v>38</v>
      </c>
      <c r="L43" s="89"/>
      <c r="M43" s="89"/>
      <c r="O43" s="89"/>
      <c r="Z43" s="112" t="s">
        <v>12</v>
      </c>
      <c r="AA43" s="135">
        <v>9701</v>
      </c>
      <c r="AB43" s="162">
        <v>9702</v>
      </c>
      <c r="AC43" s="162">
        <v>9801</v>
      </c>
      <c r="AD43" s="162">
        <v>9802</v>
      </c>
      <c r="AE43" s="162">
        <v>9901</v>
      </c>
      <c r="AF43" s="162">
        <v>9902</v>
      </c>
      <c r="AG43" s="113" t="s">
        <v>13</v>
      </c>
      <c r="AH43" s="113" t="s">
        <v>14</v>
      </c>
      <c r="AI43" s="113" t="s">
        <v>15</v>
      </c>
      <c r="AJ43" s="113" t="s">
        <v>16</v>
      </c>
      <c r="AK43" s="113" t="s">
        <v>17</v>
      </c>
      <c r="AL43" s="113" t="s">
        <v>18</v>
      </c>
      <c r="AM43" s="113" t="s">
        <v>19</v>
      </c>
      <c r="AN43" s="113" t="s">
        <v>20</v>
      </c>
      <c r="AO43" s="113" t="s">
        <v>21</v>
      </c>
    </row>
    <row r="44" spans="1:41" ht="25.5" customHeight="1" x14ac:dyDescent="0.2">
      <c r="B44" s="241" t="s">
        <v>1</v>
      </c>
      <c r="C44" s="242"/>
      <c r="D44" s="242"/>
      <c r="E44" s="242"/>
      <c r="F44" s="242"/>
      <c r="G44" s="242"/>
      <c r="H44" s="242"/>
      <c r="I44" s="242"/>
      <c r="J44" s="242"/>
      <c r="L44" s="120" t="s">
        <v>2</v>
      </c>
      <c r="M44" s="120" t="s">
        <v>3</v>
      </c>
      <c r="N44" s="121" t="s">
        <v>4</v>
      </c>
      <c r="O44" s="120" t="s">
        <v>5</v>
      </c>
      <c r="P44" s="122" t="s">
        <v>6</v>
      </c>
      <c r="Q44" s="122" t="s">
        <v>7</v>
      </c>
      <c r="R44" s="123" t="s">
        <v>8</v>
      </c>
      <c r="Z44" s="29" t="s">
        <v>23</v>
      </c>
      <c r="AA44" s="134">
        <f t="shared" ref="AA44:AA51" si="16">Q19</f>
        <v>0.8</v>
      </c>
      <c r="AB44" s="134">
        <f t="shared" ref="AB44:AB51" si="17">Q47</f>
        <v>0.78260869565217395</v>
      </c>
      <c r="AC44" s="134">
        <f t="shared" ref="AC44:AC51" si="18">Q73</f>
        <v>0.33333333333333331</v>
      </c>
      <c r="AD44" s="134">
        <f t="shared" ref="AD44:AD52" si="19">Q97</f>
        <v>0.66666666666666663</v>
      </c>
      <c r="AE44" s="134">
        <f t="shared" ref="AE44:AE51" si="20">Q121</f>
        <v>0.53333333333333333</v>
      </c>
      <c r="AF44" s="134">
        <f t="shared" ref="AF44:AF51" si="21">Q142</f>
        <v>0.73684210526315785</v>
      </c>
      <c r="AG44" s="134">
        <f t="shared" ref="AG44:AG51" si="22">Q161</f>
        <v>0.36363636363636365</v>
      </c>
      <c r="AH44" s="134">
        <f t="shared" ref="AH44:AH51" si="23">Q176</f>
        <v>0.68965517241379315</v>
      </c>
      <c r="AI44" s="134">
        <f t="shared" ref="AI44:AI51" si="24">Q191</f>
        <v>0.73333333333333328</v>
      </c>
      <c r="AJ44" s="134">
        <f t="shared" ref="AJ44:AJ50" si="25">Q206</f>
        <v>0.65517241379310343</v>
      </c>
      <c r="AK44" s="134">
        <f t="shared" ref="AK44:AK49" si="26">Q224</f>
        <v>0.55555555555555558</v>
      </c>
      <c r="AL44" s="134">
        <f t="shared" ref="AL44:AL48" si="27">Q239</f>
        <v>0.61764705882352944</v>
      </c>
      <c r="AM44" s="134">
        <f t="shared" ref="AM44:AM47" si="28">Q255</f>
        <v>0.875</v>
      </c>
      <c r="AN44" s="134">
        <f t="shared" ref="AN44:AN45" si="29">Q288</f>
        <v>0.2</v>
      </c>
      <c r="AO44" s="134">
        <f>Q306</f>
        <v>0.7857142857142857</v>
      </c>
    </row>
    <row r="45" spans="1:41" ht="12.75" customHeight="1" x14ac:dyDescent="0.2">
      <c r="A45" s="125" t="s">
        <v>9</v>
      </c>
      <c r="B45" s="126">
        <v>1</v>
      </c>
      <c r="C45" s="126">
        <v>2</v>
      </c>
      <c r="D45" s="126">
        <v>3</v>
      </c>
      <c r="E45" s="126">
        <v>4</v>
      </c>
      <c r="F45" s="126">
        <v>5</v>
      </c>
      <c r="G45" s="126">
        <v>6</v>
      </c>
      <c r="H45" s="126">
        <v>7</v>
      </c>
      <c r="I45" s="126">
        <v>8</v>
      </c>
      <c r="J45" s="126">
        <v>9</v>
      </c>
      <c r="K45" s="80" t="s">
        <v>10</v>
      </c>
      <c r="L45" s="127"/>
      <c r="M45" s="127"/>
      <c r="N45" s="128"/>
      <c r="O45" s="129"/>
      <c r="P45" s="130"/>
      <c r="Q45" s="130"/>
      <c r="R45" s="89"/>
      <c r="Z45" s="29" t="s">
        <v>24</v>
      </c>
      <c r="AA45" s="134">
        <f t="shared" si="16"/>
        <v>0.91666666666666663</v>
      </c>
      <c r="AB45" s="134">
        <f t="shared" si="17"/>
        <v>0.91666666666666663</v>
      </c>
      <c r="AC45" s="134">
        <f t="shared" si="18"/>
        <v>1</v>
      </c>
      <c r="AD45" s="134">
        <f t="shared" si="19"/>
        <v>0.90909090909090906</v>
      </c>
      <c r="AE45" s="134">
        <f t="shared" si="20"/>
        <v>1</v>
      </c>
      <c r="AF45" s="134">
        <f t="shared" si="21"/>
        <v>0.8571428571428571</v>
      </c>
      <c r="AG45" s="134">
        <f t="shared" si="22"/>
        <v>1</v>
      </c>
      <c r="AH45" s="134">
        <f t="shared" si="23"/>
        <v>0.9</v>
      </c>
      <c r="AI45" s="134">
        <f t="shared" si="24"/>
        <v>0.81818181818181823</v>
      </c>
      <c r="AJ45" s="134">
        <f t="shared" si="25"/>
        <v>0.84210526315789469</v>
      </c>
      <c r="AK45" s="134">
        <f t="shared" si="26"/>
        <v>0.8</v>
      </c>
      <c r="AL45" s="134">
        <f t="shared" si="27"/>
        <v>0.80952380952380953</v>
      </c>
      <c r="AM45" s="134">
        <f t="shared" si="28"/>
        <v>0.8571428571428571</v>
      </c>
      <c r="AN45" s="134">
        <f t="shared" si="29"/>
        <v>1</v>
      </c>
    </row>
    <row r="46" spans="1:41" ht="12.75" customHeight="1" x14ac:dyDescent="0.2">
      <c r="A46" s="29">
        <v>9702</v>
      </c>
      <c r="B46" s="29">
        <v>46</v>
      </c>
      <c r="C46" s="29"/>
      <c r="D46" s="29"/>
      <c r="E46" s="29"/>
      <c r="F46" s="29"/>
      <c r="G46" s="29"/>
      <c r="H46" s="29"/>
      <c r="I46" s="29"/>
      <c r="J46" s="29"/>
      <c r="K46" s="81"/>
      <c r="L46" s="127"/>
      <c r="M46" s="127"/>
      <c r="N46" s="128"/>
      <c r="O46" s="129"/>
      <c r="P46" s="132">
        <f>B46</f>
        <v>46</v>
      </c>
      <c r="Q46" s="130"/>
      <c r="R46" s="89"/>
      <c r="Z46" s="29" t="s">
        <v>25</v>
      </c>
      <c r="AA46" s="134">
        <f t="shared" si="16"/>
        <v>1</v>
      </c>
      <c r="AB46" s="134">
        <f t="shared" si="17"/>
        <v>0.90909090909090906</v>
      </c>
      <c r="AC46" s="134">
        <f t="shared" si="18"/>
        <v>0.66666666666666663</v>
      </c>
      <c r="AD46" s="134">
        <f t="shared" si="19"/>
        <v>1.05</v>
      </c>
      <c r="AE46" s="134">
        <f t="shared" si="20"/>
        <v>1.375</v>
      </c>
      <c r="AF46" s="134">
        <f t="shared" si="21"/>
        <v>1</v>
      </c>
      <c r="AG46" s="134">
        <f t="shared" si="22"/>
        <v>1</v>
      </c>
      <c r="AH46" s="134">
        <f t="shared" si="23"/>
        <v>0.83333333333333337</v>
      </c>
      <c r="AI46" s="134">
        <f t="shared" si="24"/>
        <v>0.55555555555555558</v>
      </c>
      <c r="AJ46" s="134">
        <f t="shared" si="25"/>
        <v>1</v>
      </c>
      <c r="AK46" s="134">
        <f t="shared" si="26"/>
        <v>1</v>
      </c>
      <c r="AL46" s="134">
        <f t="shared" si="27"/>
        <v>0.94117647058823528</v>
      </c>
      <c r="AM46" s="134">
        <f t="shared" si="28"/>
        <v>0.83333333333333337</v>
      </c>
      <c r="AN46" s="134" t="s">
        <v>22</v>
      </c>
    </row>
    <row r="47" spans="1:41" ht="12.75" customHeight="1" x14ac:dyDescent="0.2">
      <c r="A47" s="29">
        <v>9801</v>
      </c>
      <c r="B47" s="29"/>
      <c r="C47" s="29">
        <v>36</v>
      </c>
      <c r="D47" s="29"/>
      <c r="E47" s="29"/>
      <c r="F47" s="29"/>
      <c r="G47" s="29"/>
      <c r="H47" s="29"/>
      <c r="I47" s="29"/>
      <c r="J47" s="29"/>
      <c r="K47" s="81"/>
      <c r="L47" s="127"/>
      <c r="M47" s="127"/>
      <c r="N47" s="128"/>
      <c r="O47" s="129">
        <f>C47/B46</f>
        <v>0.78260869565217395</v>
      </c>
      <c r="P47" s="133">
        <v>36</v>
      </c>
      <c r="Q47" s="134">
        <f t="shared" ref="Q47:Q57" si="30">P47/P46</f>
        <v>0.78260869565217395</v>
      </c>
      <c r="R47" s="89">
        <f t="shared" ref="R47:R57" si="31">100%-Q47</f>
        <v>0.21739130434782605</v>
      </c>
      <c r="Z47" s="29" t="s">
        <v>26</v>
      </c>
      <c r="AA47" s="134">
        <f t="shared" si="16"/>
        <v>1</v>
      </c>
      <c r="AB47" s="134">
        <f t="shared" si="17"/>
        <v>0.83333333333333337</v>
      </c>
      <c r="AC47" s="134">
        <f t="shared" si="18"/>
        <v>1</v>
      </c>
      <c r="AD47" s="134">
        <f t="shared" si="19"/>
        <v>1.6666666666666667</v>
      </c>
      <c r="AE47" s="134">
        <f t="shared" si="20"/>
        <v>0.63636363636363635</v>
      </c>
      <c r="AF47" s="134">
        <f t="shared" si="21"/>
        <v>1</v>
      </c>
      <c r="AG47" s="134">
        <f t="shared" si="22"/>
        <v>1</v>
      </c>
      <c r="AH47" s="134">
        <f t="shared" si="23"/>
        <v>0.8666666666666667</v>
      </c>
      <c r="AI47" s="134">
        <f t="shared" si="24"/>
        <v>1</v>
      </c>
      <c r="AJ47" s="134">
        <f t="shared" si="25"/>
        <v>0.9375</v>
      </c>
      <c r="AK47" s="134">
        <f t="shared" si="26"/>
        <v>1</v>
      </c>
      <c r="AL47" s="134">
        <f t="shared" si="27"/>
        <v>1.0625</v>
      </c>
      <c r="AM47" s="134">
        <f t="shared" si="28"/>
        <v>0.8</v>
      </c>
    </row>
    <row r="48" spans="1:41" ht="12.75" customHeight="1" x14ac:dyDescent="0.2">
      <c r="A48" s="29">
        <v>9802</v>
      </c>
      <c r="B48" s="29"/>
      <c r="C48" s="29"/>
      <c r="D48" s="29">
        <v>32</v>
      </c>
      <c r="E48" s="29"/>
      <c r="F48" s="29"/>
      <c r="G48" s="29"/>
      <c r="H48" s="29"/>
      <c r="I48" s="29"/>
      <c r="J48" s="29"/>
      <c r="K48" s="81"/>
      <c r="L48" s="127"/>
      <c r="M48" s="127"/>
      <c r="N48" s="128"/>
      <c r="O48" s="129">
        <f>D48/C47</f>
        <v>0.88888888888888884</v>
      </c>
      <c r="P48" s="133">
        <v>33</v>
      </c>
      <c r="Q48" s="134">
        <f t="shared" si="30"/>
        <v>0.91666666666666663</v>
      </c>
      <c r="R48" s="89">
        <f t="shared" si="31"/>
        <v>8.333333333333337E-2</v>
      </c>
      <c r="Z48" s="29" t="s">
        <v>27</v>
      </c>
      <c r="AA48" s="134">
        <f t="shared" si="16"/>
        <v>0.81818181818181823</v>
      </c>
      <c r="AB48" s="134">
        <f t="shared" si="17"/>
        <v>1</v>
      </c>
      <c r="AC48" s="134">
        <f t="shared" si="18"/>
        <v>1</v>
      </c>
      <c r="AD48" s="134">
        <f t="shared" si="19"/>
        <v>0.48571428571428571</v>
      </c>
      <c r="AE48" s="134">
        <f t="shared" si="20"/>
        <v>1</v>
      </c>
      <c r="AF48" s="134">
        <f t="shared" si="21"/>
        <v>0.83333333333333337</v>
      </c>
      <c r="AG48" s="134">
        <f t="shared" si="22"/>
        <v>0.5</v>
      </c>
      <c r="AH48" s="134">
        <f t="shared" si="23"/>
        <v>1</v>
      </c>
      <c r="AI48" s="134">
        <f t="shared" si="24"/>
        <v>1</v>
      </c>
      <c r="AJ48" s="134">
        <f t="shared" si="25"/>
        <v>1</v>
      </c>
      <c r="AK48" s="134">
        <f t="shared" si="26"/>
        <v>1</v>
      </c>
      <c r="AL48" s="134">
        <f t="shared" si="27"/>
        <v>0.94117647058823528</v>
      </c>
      <c r="AM48" s="134" t="s">
        <v>22</v>
      </c>
    </row>
    <row r="49" spans="1:38" ht="12.75" customHeight="1" x14ac:dyDescent="0.2">
      <c r="A49" s="29">
        <v>9901</v>
      </c>
      <c r="B49" s="29"/>
      <c r="C49" s="29"/>
      <c r="D49" s="29"/>
      <c r="E49" s="29">
        <v>21</v>
      </c>
      <c r="F49" s="29"/>
      <c r="G49" s="29"/>
      <c r="H49" s="29"/>
      <c r="I49" s="29"/>
      <c r="J49" s="29"/>
      <c r="K49" s="81"/>
      <c r="L49" s="127"/>
      <c r="M49" s="127"/>
      <c r="N49" s="128"/>
      <c r="O49" s="129">
        <f>E49/D48</f>
        <v>0.65625</v>
      </c>
      <c r="P49" s="133">
        <v>30</v>
      </c>
      <c r="Q49" s="134">
        <f t="shared" si="30"/>
        <v>0.90909090909090906</v>
      </c>
      <c r="R49" s="89">
        <f t="shared" si="31"/>
        <v>9.0909090909090939E-2</v>
      </c>
      <c r="Z49" s="131" t="s">
        <v>28</v>
      </c>
      <c r="AA49" s="134">
        <f t="shared" si="16"/>
        <v>1</v>
      </c>
      <c r="AB49" s="134">
        <f t="shared" si="17"/>
        <v>1</v>
      </c>
      <c r="AC49" s="134">
        <f t="shared" si="18"/>
        <v>1</v>
      </c>
      <c r="AD49" s="134">
        <f t="shared" si="19"/>
        <v>1</v>
      </c>
      <c r="AE49" s="134">
        <f t="shared" si="20"/>
        <v>1</v>
      </c>
      <c r="AF49" s="134">
        <f t="shared" si="21"/>
        <v>0.9</v>
      </c>
      <c r="AG49" s="134">
        <f t="shared" si="22"/>
        <v>0.5</v>
      </c>
      <c r="AH49" s="134">
        <f t="shared" si="23"/>
        <v>0.92307692307692313</v>
      </c>
      <c r="AI49" s="134">
        <f t="shared" si="24"/>
        <v>0.8</v>
      </c>
      <c r="AJ49" s="134">
        <f t="shared" si="25"/>
        <v>0.8666666666666667</v>
      </c>
      <c r="AK49" s="134">
        <f t="shared" si="26"/>
        <v>0.75</v>
      </c>
      <c r="AL49" s="134" t="s">
        <v>22</v>
      </c>
    </row>
    <row r="50" spans="1:38" ht="12.75" customHeight="1" x14ac:dyDescent="0.2">
      <c r="A50" s="29">
        <v>9902</v>
      </c>
      <c r="B50" s="29"/>
      <c r="C50" s="29"/>
      <c r="D50" s="29"/>
      <c r="E50" s="29"/>
      <c r="F50" s="29">
        <v>15</v>
      </c>
      <c r="G50" s="29"/>
      <c r="H50" s="29"/>
      <c r="I50" s="29"/>
      <c r="J50" s="29"/>
      <c r="K50" s="81"/>
      <c r="L50" s="127"/>
      <c r="M50" s="127"/>
      <c r="N50" s="128"/>
      <c r="O50" s="129">
        <f>F50/E49</f>
        <v>0.7142857142857143</v>
      </c>
      <c r="P50" s="133">
        <v>25</v>
      </c>
      <c r="Q50" s="134">
        <f t="shared" si="30"/>
        <v>0.83333333333333337</v>
      </c>
      <c r="R50" s="89">
        <f t="shared" si="31"/>
        <v>0.16666666666666663</v>
      </c>
      <c r="Z50" s="131" t="s">
        <v>29</v>
      </c>
      <c r="AA50" s="134">
        <f t="shared" si="16"/>
        <v>1</v>
      </c>
      <c r="AB50" s="134">
        <f t="shared" si="17"/>
        <v>0.96</v>
      </c>
      <c r="AC50" s="134">
        <f t="shared" si="18"/>
        <v>1</v>
      </c>
      <c r="AD50" s="134">
        <f t="shared" si="19"/>
        <v>1</v>
      </c>
      <c r="AE50" s="134">
        <f t="shared" si="20"/>
        <v>1</v>
      </c>
      <c r="AF50" s="134">
        <f t="shared" si="21"/>
        <v>0.88888888888888884</v>
      </c>
      <c r="AG50" s="134">
        <f t="shared" si="22"/>
        <v>3</v>
      </c>
      <c r="AH50" s="134">
        <f t="shared" si="23"/>
        <v>1</v>
      </c>
      <c r="AI50" s="134">
        <f t="shared" si="24"/>
        <v>0.75</v>
      </c>
      <c r="AJ50" s="134">
        <f t="shared" si="25"/>
        <v>0.92307692307692313</v>
      </c>
      <c r="AK50" s="134" t="s">
        <v>22</v>
      </c>
    </row>
    <row r="51" spans="1:38" ht="12.75" customHeight="1" x14ac:dyDescent="0.2">
      <c r="A51" s="131" t="s">
        <v>13</v>
      </c>
      <c r="B51" s="29"/>
      <c r="C51" s="29"/>
      <c r="D51" s="29"/>
      <c r="E51" s="29"/>
      <c r="F51" s="29"/>
      <c r="G51" s="29">
        <v>15</v>
      </c>
      <c r="H51" s="29"/>
      <c r="I51" s="29"/>
      <c r="J51" s="29"/>
      <c r="K51" s="81"/>
      <c r="L51" s="127"/>
      <c r="M51" s="127"/>
      <c r="N51" s="128"/>
      <c r="O51" s="129">
        <f>G51/F50</f>
        <v>1</v>
      </c>
      <c r="P51" s="133">
        <v>25</v>
      </c>
      <c r="Q51" s="134">
        <f t="shared" si="30"/>
        <v>1</v>
      </c>
      <c r="R51" s="89">
        <f t="shared" si="31"/>
        <v>0</v>
      </c>
      <c r="Z51" s="131" t="s">
        <v>30</v>
      </c>
      <c r="AA51" s="134">
        <f t="shared" si="16"/>
        <v>1</v>
      </c>
      <c r="AB51" s="134">
        <f t="shared" si="17"/>
        <v>0.95833333333333337</v>
      </c>
      <c r="AC51" s="134">
        <f t="shared" si="18"/>
        <v>1</v>
      </c>
      <c r="AD51" s="134">
        <f t="shared" si="19"/>
        <v>1</v>
      </c>
      <c r="AE51" s="134">
        <f t="shared" si="20"/>
        <v>0.8571428571428571</v>
      </c>
      <c r="AF51" s="134">
        <f t="shared" si="21"/>
        <v>0</v>
      </c>
      <c r="AG51" s="134">
        <f t="shared" si="22"/>
        <v>1</v>
      </c>
      <c r="AH51" s="134">
        <f t="shared" si="23"/>
        <v>0.91666666666666663</v>
      </c>
      <c r="AI51" s="134">
        <f t="shared" si="24"/>
        <v>1</v>
      </c>
      <c r="AJ51" s="134" t="s">
        <v>22</v>
      </c>
      <c r="AK51" s="134" t="s">
        <v>22</v>
      </c>
    </row>
    <row r="52" spans="1:38" ht="12.75" customHeight="1" x14ac:dyDescent="0.2">
      <c r="A52" s="131" t="s">
        <v>14</v>
      </c>
      <c r="B52" s="29"/>
      <c r="C52" s="29"/>
      <c r="D52" s="29"/>
      <c r="E52" s="29"/>
      <c r="F52" s="29"/>
      <c r="G52" s="29"/>
      <c r="H52" s="29">
        <v>15</v>
      </c>
      <c r="I52" s="29"/>
      <c r="J52" s="29"/>
      <c r="K52" s="81"/>
      <c r="L52" s="127"/>
      <c r="M52" s="127"/>
      <c r="N52" s="128"/>
      <c r="O52" s="129">
        <f>H52/G51</f>
        <v>1</v>
      </c>
      <c r="P52" s="133">
        <v>25</v>
      </c>
      <c r="Q52" s="134">
        <f t="shared" si="30"/>
        <v>1</v>
      </c>
      <c r="R52" s="89">
        <f t="shared" si="31"/>
        <v>0</v>
      </c>
      <c r="S52" s="135" t="s">
        <v>3</v>
      </c>
      <c r="AD52" s="134">
        <f t="shared" si="19"/>
        <v>0.52941176470588236</v>
      </c>
      <c r="AE52" s="134"/>
      <c r="AF52" s="134"/>
      <c r="AG52" s="134"/>
    </row>
    <row r="53" spans="1:38" ht="12.75" customHeight="1" x14ac:dyDescent="0.2">
      <c r="A53" s="131" t="s">
        <v>15</v>
      </c>
      <c r="B53" s="29"/>
      <c r="C53" s="29"/>
      <c r="D53" s="29"/>
      <c r="E53" s="29"/>
      <c r="F53" s="29"/>
      <c r="G53" s="29"/>
      <c r="H53" s="29"/>
      <c r="I53" s="29">
        <v>15</v>
      </c>
      <c r="J53" s="29"/>
      <c r="K53" s="81"/>
      <c r="L53" s="127"/>
      <c r="M53" s="127"/>
      <c r="N53" s="128"/>
      <c r="O53" s="129">
        <f>I53/H52</f>
        <v>1</v>
      </c>
      <c r="P53" s="133">
        <v>24</v>
      </c>
      <c r="Q53" s="134">
        <f t="shared" si="30"/>
        <v>0.96</v>
      </c>
      <c r="R53" s="89">
        <f t="shared" si="31"/>
        <v>4.0000000000000036E-2</v>
      </c>
      <c r="S53" s="86">
        <v>9701</v>
      </c>
      <c r="T53" s="138">
        <f>M34</f>
        <v>0.6</v>
      </c>
    </row>
    <row r="54" spans="1:38" ht="12.75" customHeight="1" x14ac:dyDescent="0.2">
      <c r="A54" s="131" t="s">
        <v>16</v>
      </c>
      <c r="B54" s="29"/>
      <c r="C54" s="29"/>
      <c r="D54" s="29"/>
      <c r="E54" s="29"/>
      <c r="F54" s="29"/>
      <c r="G54" s="29"/>
      <c r="H54" s="29"/>
      <c r="I54" s="29"/>
      <c r="J54" s="29">
        <v>15</v>
      </c>
      <c r="K54" s="81">
        <v>15</v>
      </c>
      <c r="L54" s="127"/>
      <c r="M54" s="127"/>
      <c r="N54" s="128"/>
      <c r="O54" s="129">
        <f>J54/I53</f>
        <v>1</v>
      </c>
      <c r="P54" s="133">
        <v>23</v>
      </c>
      <c r="Q54" s="134">
        <f t="shared" si="30"/>
        <v>0.95833333333333337</v>
      </c>
      <c r="R54" s="89">
        <f t="shared" si="31"/>
        <v>4.166666666666663E-2</v>
      </c>
      <c r="S54" s="86">
        <v>9702</v>
      </c>
      <c r="T54" s="138">
        <f>M61</f>
        <v>0.5</v>
      </c>
    </row>
    <row r="55" spans="1:38" ht="12.75" customHeight="1" x14ac:dyDescent="0.2">
      <c r="A55" s="131" t="s">
        <v>17</v>
      </c>
      <c r="B55" s="29"/>
      <c r="C55" s="29"/>
      <c r="D55" s="29"/>
      <c r="E55" s="29"/>
      <c r="F55" s="29"/>
      <c r="G55" s="29"/>
      <c r="H55" s="29"/>
      <c r="I55" s="29"/>
      <c r="J55" s="29">
        <v>6</v>
      </c>
      <c r="K55" s="81">
        <v>4</v>
      </c>
      <c r="L55" s="127"/>
      <c r="M55" s="127"/>
      <c r="N55" s="128"/>
      <c r="O55" s="129"/>
      <c r="P55" s="133">
        <v>8</v>
      </c>
      <c r="Q55" s="134">
        <f t="shared" si="30"/>
        <v>0.34782608695652173</v>
      </c>
      <c r="R55" s="89">
        <f t="shared" si="31"/>
        <v>0.65217391304347827</v>
      </c>
      <c r="S55" s="86">
        <v>9801</v>
      </c>
      <c r="T55" s="138">
        <f>M86</f>
        <v>0.22222222222222221</v>
      </c>
    </row>
    <row r="56" spans="1:38" ht="12.75" customHeight="1" x14ac:dyDescent="0.2">
      <c r="A56" s="131" t="s">
        <v>18</v>
      </c>
      <c r="B56" s="29"/>
      <c r="C56" s="29"/>
      <c r="D56" s="29"/>
      <c r="E56" s="29"/>
      <c r="F56" s="29"/>
      <c r="G56" s="29"/>
      <c r="H56" s="29"/>
      <c r="I56" s="29"/>
      <c r="J56" s="29">
        <v>3</v>
      </c>
      <c r="K56" s="81">
        <v>2</v>
      </c>
      <c r="L56" s="127"/>
      <c r="M56" s="127"/>
      <c r="N56" s="128"/>
      <c r="O56" s="129"/>
      <c r="P56" s="133">
        <v>4</v>
      </c>
      <c r="Q56" s="134">
        <f t="shared" si="30"/>
        <v>0.5</v>
      </c>
      <c r="R56" s="89">
        <f t="shared" si="31"/>
        <v>0.5</v>
      </c>
      <c r="S56" s="86">
        <v>9802</v>
      </c>
      <c r="T56" s="138">
        <f>M110</f>
        <v>0.51515151515151514</v>
      </c>
    </row>
    <row r="57" spans="1:38" ht="12.75" customHeight="1" x14ac:dyDescent="0.2">
      <c r="A57" s="114" t="s">
        <v>19</v>
      </c>
      <c r="B57" s="85"/>
      <c r="C57" s="85"/>
      <c r="D57" s="85"/>
      <c r="E57" s="85"/>
      <c r="F57" s="85"/>
      <c r="G57" s="85">
        <v>1</v>
      </c>
      <c r="H57" s="85"/>
      <c r="I57" s="85">
        <v>1</v>
      </c>
      <c r="J57" s="85"/>
      <c r="K57" s="82">
        <v>1</v>
      </c>
      <c r="L57" s="89"/>
      <c r="M57" s="89"/>
      <c r="N57" s="85"/>
      <c r="O57" s="89"/>
      <c r="P57" s="133">
        <v>2</v>
      </c>
      <c r="Q57" s="134">
        <f t="shared" si="30"/>
        <v>0.5</v>
      </c>
      <c r="R57" s="89">
        <f t="shared" si="31"/>
        <v>0.5</v>
      </c>
      <c r="S57" s="86">
        <v>9901</v>
      </c>
      <c r="T57" s="89">
        <f>M86</f>
        <v>0.22222222222222221</v>
      </c>
    </row>
    <row r="58" spans="1:38" ht="12.75" customHeight="1" x14ac:dyDescent="0.2">
      <c r="A58" s="114" t="s">
        <v>31</v>
      </c>
      <c r="B58" s="85"/>
      <c r="C58" s="85"/>
      <c r="D58" s="85"/>
      <c r="E58" s="85"/>
      <c r="F58" s="85"/>
      <c r="G58" s="85"/>
      <c r="H58" s="85"/>
      <c r="I58" s="85"/>
      <c r="J58" s="85"/>
      <c r="K58" s="82"/>
      <c r="L58" s="89"/>
      <c r="M58" s="89"/>
      <c r="N58" s="85"/>
      <c r="O58" s="89"/>
      <c r="S58" s="86">
        <v>9902</v>
      </c>
      <c r="T58" s="89">
        <f>M152</f>
        <v>0.42105263157894735</v>
      </c>
    </row>
    <row r="59" spans="1:38" ht="12.75" customHeight="1" x14ac:dyDescent="0.2">
      <c r="A59" s="114" t="s">
        <v>20</v>
      </c>
      <c r="B59" s="85"/>
      <c r="C59" s="85"/>
      <c r="D59" s="85"/>
      <c r="E59" s="85"/>
      <c r="F59" s="85"/>
      <c r="G59" s="85"/>
      <c r="H59" s="85"/>
      <c r="I59" s="85"/>
      <c r="J59" s="85">
        <v>1</v>
      </c>
      <c r="K59" s="82"/>
      <c r="L59" s="89"/>
      <c r="M59" s="89"/>
      <c r="N59" s="85"/>
      <c r="O59" s="89"/>
      <c r="P59" s="133">
        <v>1</v>
      </c>
      <c r="S59" s="85" t="s">
        <v>13</v>
      </c>
      <c r="T59" s="89">
        <f>M171</f>
        <v>9.0909090909090912E-2</v>
      </c>
    </row>
    <row r="60" spans="1:38" ht="12.75" customHeight="1" x14ac:dyDescent="0.2">
      <c r="A60" s="114" t="s">
        <v>21</v>
      </c>
      <c r="B60" s="85"/>
      <c r="C60" s="85"/>
      <c r="D60" s="85"/>
      <c r="E60" s="85"/>
      <c r="F60" s="85"/>
      <c r="G60" s="85"/>
      <c r="H60" s="85"/>
      <c r="I60" s="85"/>
      <c r="J60" s="85">
        <v>1</v>
      </c>
      <c r="K60" s="82">
        <v>1</v>
      </c>
      <c r="L60" s="89"/>
      <c r="M60" s="89"/>
      <c r="N60" s="85"/>
      <c r="O60" s="89"/>
      <c r="P60" s="133"/>
      <c r="S60" s="85" t="s">
        <v>14</v>
      </c>
      <c r="T60" s="89">
        <f>M186</f>
        <v>0.37931034482758619</v>
      </c>
    </row>
    <row r="61" spans="1:38" ht="12.75" customHeight="1" x14ac:dyDescent="0.2">
      <c r="K61" s="82">
        <f>SUM(K54:K60)</f>
        <v>23</v>
      </c>
      <c r="L61" s="89">
        <f>K54/B46</f>
        <v>0.32608695652173914</v>
      </c>
      <c r="M61" s="89">
        <f>K61/B46</f>
        <v>0.5</v>
      </c>
      <c r="N61" s="89">
        <f>M61-L61</f>
        <v>0.17391304347826086</v>
      </c>
      <c r="O61" s="89"/>
      <c r="S61" s="85" t="s">
        <v>15</v>
      </c>
      <c r="T61" s="89">
        <f>M201</f>
        <v>0.2</v>
      </c>
      <c r="Z61" s="135"/>
      <c r="AA61" s="124" t="s">
        <v>39</v>
      </c>
      <c r="AB61" s="124"/>
      <c r="AC61" s="124"/>
      <c r="AD61" s="124"/>
      <c r="AE61" s="124"/>
      <c r="AF61" s="124"/>
      <c r="AG61" s="124"/>
      <c r="AH61" s="124"/>
      <c r="AI61" s="124"/>
      <c r="AJ61" s="124"/>
    </row>
    <row r="62" spans="1:38" ht="12.75" customHeight="1" x14ac:dyDescent="0.2">
      <c r="A62" s="245" t="s">
        <v>33</v>
      </c>
      <c r="B62" s="244"/>
      <c r="C62" s="244"/>
      <c r="D62" s="244"/>
      <c r="L62" s="89"/>
      <c r="M62" s="89"/>
      <c r="O62" s="89"/>
      <c r="S62" s="85" t="s">
        <v>16</v>
      </c>
      <c r="T62" s="89">
        <f>M219</f>
        <v>0.44827586206896552</v>
      </c>
      <c r="Z62" s="85"/>
      <c r="AA62" s="247" t="s">
        <v>11</v>
      </c>
      <c r="AB62" s="244"/>
      <c r="AC62" s="244"/>
      <c r="AD62" s="244"/>
      <c r="AE62" s="244"/>
      <c r="AF62" s="244"/>
      <c r="AG62" s="244"/>
      <c r="AH62" s="244"/>
      <c r="AI62" s="244"/>
      <c r="AJ62" s="244"/>
    </row>
    <row r="63" spans="1:38" ht="12.75" customHeight="1" x14ac:dyDescent="0.2">
      <c r="A63" s="114" t="s">
        <v>40</v>
      </c>
      <c r="B63" s="86">
        <v>8</v>
      </c>
      <c r="L63" s="89"/>
      <c r="M63" s="89"/>
      <c r="O63" s="89"/>
      <c r="AA63" s="124"/>
      <c r="AB63" s="124"/>
      <c r="AC63" s="124"/>
      <c r="AD63" s="124"/>
      <c r="AE63" s="124"/>
      <c r="AF63" s="124"/>
      <c r="AG63" s="124"/>
      <c r="AH63" s="124"/>
      <c r="AI63" s="124"/>
      <c r="AJ63" s="124"/>
    </row>
    <row r="64" spans="1:38" ht="12.75" customHeight="1" x14ac:dyDescent="0.2">
      <c r="A64" s="246" t="s">
        <v>35</v>
      </c>
      <c r="B64" s="244"/>
      <c r="C64" s="244"/>
      <c r="D64" s="244"/>
      <c r="E64" s="244"/>
      <c r="F64" s="244"/>
      <c r="G64" s="244"/>
      <c r="H64" s="169">
        <f>(B63/K61)*100%</f>
        <v>0.34782608695652173</v>
      </c>
      <c r="L64" s="89"/>
      <c r="M64" s="89"/>
      <c r="O64" s="89"/>
      <c r="AA64" s="124"/>
      <c r="AB64" s="124"/>
      <c r="AC64" s="124"/>
      <c r="AD64" s="124"/>
      <c r="AE64" s="124"/>
      <c r="AF64" s="124"/>
      <c r="AG64" s="124"/>
      <c r="AH64" s="124"/>
      <c r="AI64" s="124"/>
      <c r="AJ64" s="124"/>
    </row>
    <row r="65" spans="1:55" ht="12.75" customHeight="1" x14ac:dyDescent="0.2">
      <c r="L65" s="89"/>
      <c r="M65" s="89"/>
      <c r="O65" s="89"/>
      <c r="AA65" s="124"/>
      <c r="AB65" s="124"/>
      <c r="AC65" s="124"/>
      <c r="AD65" s="124"/>
      <c r="AE65" s="124"/>
      <c r="AF65" s="124"/>
      <c r="AG65" s="124"/>
      <c r="AH65" s="124"/>
      <c r="AI65" s="124"/>
      <c r="AJ65" s="124"/>
    </row>
    <row r="66" spans="1:55" ht="12.75" customHeight="1" x14ac:dyDescent="0.2">
      <c r="L66" s="89"/>
      <c r="M66" s="89"/>
      <c r="O66" s="89"/>
      <c r="AA66" s="124"/>
      <c r="AB66" s="124"/>
      <c r="AC66" s="124"/>
      <c r="AD66" s="124"/>
      <c r="AE66" s="124"/>
      <c r="AF66" s="124"/>
      <c r="AG66" s="124"/>
      <c r="AH66" s="124"/>
      <c r="AI66" s="124"/>
      <c r="AJ66" s="124"/>
    </row>
    <row r="67" spans="1:55" ht="12.75" customHeight="1" x14ac:dyDescent="0.2">
      <c r="A67" s="170" t="s">
        <v>36</v>
      </c>
      <c r="F67" s="86">
        <f>((K54*9)+(K55*10)+(K56*11))/K61</f>
        <v>8.5652173913043477</v>
      </c>
      <c r="L67" s="89"/>
      <c r="M67" s="89"/>
      <c r="O67" s="89"/>
      <c r="Z67" s="112" t="s">
        <v>12</v>
      </c>
      <c r="AA67" s="135">
        <v>9701</v>
      </c>
      <c r="AB67" s="162">
        <v>9702</v>
      </c>
      <c r="AC67" s="162">
        <v>9801</v>
      </c>
      <c r="AD67" s="162">
        <v>9802</v>
      </c>
      <c r="AE67" s="162">
        <v>9901</v>
      </c>
      <c r="AF67" s="162">
        <v>9902</v>
      </c>
      <c r="AG67" s="113" t="s">
        <v>13</v>
      </c>
      <c r="AH67" s="113" t="s">
        <v>14</v>
      </c>
      <c r="AI67" s="113" t="s">
        <v>15</v>
      </c>
      <c r="AJ67" s="113" t="s">
        <v>16</v>
      </c>
      <c r="AK67" s="113" t="s">
        <v>17</v>
      </c>
      <c r="AL67" s="113" t="s">
        <v>18</v>
      </c>
      <c r="AM67" s="113" t="s">
        <v>19</v>
      </c>
      <c r="AN67" s="113" t="s">
        <v>20</v>
      </c>
      <c r="AO67" s="113" t="s">
        <v>21</v>
      </c>
    </row>
    <row r="68" spans="1:55" ht="12.75" customHeight="1" x14ac:dyDescent="0.2">
      <c r="L68" s="89"/>
      <c r="M68" s="89"/>
      <c r="O68" s="89"/>
      <c r="Z68" s="29" t="s">
        <v>23</v>
      </c>
      <c r="AA68" s="134">
        <f t="shared" ref="AA68:AA75" si="32">R19</f>
        <v>0.19999999999999996</v>
      </c>
      <c r="AB68" s="134">
        <f t="shared" ref="AB68:AB75" si="33">R47</f>
        <v>0.21739130434782605</v>
      </c>
      <c r="AC68" s="134">
        <f t="shared" ref="AC68:AC75" si="34">R73</f>
        <v>0.66666666666666674</v>
      </c>
      <c r="AD68" s="134">
        <f t="shared" ref="AD68:AD77" si="35">R97</f>
        <v>0.33333333333333337</v>
      </c>
      <c r="AE68" s="134">
        <f t="shared" ref="AE68:AE76" si="36">R121</f>
        <v>0.46666666666666667</v>
      </c>
      <c r="AF68" s="134">
        <f t="shared" ref="AF68:AF75" si="37">R142</f>
        <v>0.26315789473684215</v>
      </c>
      <c r="AG68" s="134">
        <f t="shared" ref="AG68:AG75" si="38">R161</f>
        <v>0.63636363636363635</v>
      </c>
      <c r="AH68" s="134">
        <f t="shared" ref="AH68:AH75" si="39">R176</f>
        <v>0.31034482758620685</v>
      </c>
      <c r="AI68" s="134">
        <f t="shared" ref="AI68:AI75" si="40">R191</f>
        <v>0.26666666666666672</v>
      </c>
      <c r="AJ68" s="134">
        <f t="shared" ref="AJ68:AJ74" si="41">R206</f>
        <v>0.34482758620689657</v>
      </c>
      <c r="AK68" s="89">
        <f t="shared" ref="AK68:AK73" si="42">R224</f>
        <v>0.44444444444444442</v>
      </c>
      <c r="AL68" s="89">
        <f t="shared" ref="AL68:AL72" si="43">R239</f>
        <v>0.38235294117647056</v>
      </c>
      <c r="AM68" s="89">
        <f t="shared" ref="AM68:AM71" si="44">R255</f>
        <v>0.125</v>
      </c>
      <c r="AN68" s="89">
        <f t="shared" ref="AN68:AN69" si="45">R288</f>
        <v>0.8</v>
      </c>
      <c r="AO68" s="89">
        <f>R306</f>
        <v>0.2142857142857143</v>
      </c>
    </row>
    <row r="69" spans="1:55" ht="12.75" customHeight="1" x14ac:dyDescent="0.2">
      <c r="A69" s="119" t="s">
        <v>41</v>
      </c>
      <c r="L69" s="89"/>
      <c r="M69" s="89"/>
      <c r="O69" s="89"/>
      <c r="Z69" s="29" t="s">
        <v>24</v>
      </c>
      <c r="AA69" s="134">
        <f t="shared" si="32"/>
        <v>8.333333333333337E-2</v>
      </c>
      <c r="AB69" s="134">
        <f t="shared" si="33"/>
        <v>8.333333333333337E-2</v>
      </c>
      <c r="AC69" s="134">
        <f t="shared" si="34"/>
        <v>0</v>
      </c>
      <c r="AD69" s="134">
        <f t="shared" si="35"/>
        <v>9.0909090909090939E-2</v>
      </c>
      <c r="AE69" s="134">
        <f t="shared" si="36"/>
        <v>0</v>
      </c>
      <c r="AF69" s="134">
        <f t="shared" si="37"/>
        <v>0.1428571428571429</v>
      </c>
      <c r="AG69" s="134">
        <f t="shared" si="38"/>
        <v>0</v>
      </c>
      <c r="AH69" s="134">
        <f t="shared" si="39"/>
        <v>9.9999999999999978E-2</v>
      </c>
      <c r="AI69" s="134">
        <f t="shared" si="40"/>
        <v>0.18181818181818177</v>
      </c>
      <c r="AJ69" s="134">
        <f t="shared" si="41"/>
        <v>0.15789473684210531</v>
      </c>
      <c r="AK69" s="89">
        <f t="shared" si="42"/>
        <v>0.19999999999999996</v>
      </c>
      <c r="AL69" s="89">
        <f t="shared" si="43"/>
        <v>0.19047619047619047</v>
      </c>
      <c r="AM69" s="89">
        <f t="shared" si="44"/>
        <v>0.1428571428571429</v>
      </c>
      <c r="AN69" s="89">
        <f t="shared" si="45"/>
        <v>0</v>
      </c>
    </row>
    <row r="70" spans="1:55" ht="25.5" customHeight="1" x14ac:dyDescent="0.2">
      <c r="B70" s="241" t="s">
        <v>1</v>
      </c>
      <c r="C70" s="242"/>
      <c r="D70" s="242"/>
      <c r="E70" s="242"/>
      <c r="F70" s="242"/>
      <c r="G70" s="242"/>
      <c r="H70" s="242"/>
      <c r="I70" s="242"/>
      <c r="J70" s="242"/>
      <c r="L70" s="120" t="s">
        <v>2</v>
      </c>
      <c r="M70" s="120" t="s">
        <v>3</v>
      </c>
      <c r="N70" s="121" t="s">
        <v>4</v>
      </c>
      <c r="O70" s="120" t="s">
        <v>5</v>
      </c>
      <c r="P70" s="122" t="s">
        <v>6</v>
      </c>
      <c r="Q70" s="122" t="s">
        <v>7</v>
      </c>
      <c r="R70" s="123" t="s">
        <v>8</v>
      </c>
      <c r="Z70" s="29" t="s">
        <v>25</v>
      </c>
      <c r="AA70" s="134">
        <f t="shared" si="32"/>
        <v>0</v>
      </c>
      <c r="AB70" s="134">
        <f t="shared" si="33"/>
        <v>9.0909090909090939E-2</v>
      </c>
      <c r="AC70" s="134">
        <f t="shared" si="34"/>
        <v>0.33333333333333337</v>
      </c>
      <c r="AD70" s="134">
        <f t="shared" si="35"/>
        <v>-5.0000000000000044E-2</v>
      </c>
      <c r="AE70" s="134">
        <f t="shared" si="36"/>
        <v>-0.375</v>
      </c>
      <c r="AF70" s="134">
        <f t="shared" si="37"/>
        <v>0</v>
      </c>
      <c r="AG70" s="134">
        <f t="shared" si="38"/>
        <v>0</v>
      </c>
      <c r="AH70" s="134">
        <f t="shared" si="39"/>
        <v>0.16666666666666663</v>
      </c>
      <c r="AI70" s="134">
        <f t="shared" si="40"/>
        <v>0.44444444444444442</v>
      </c>
      <c r="AJ70" s="134">
        <f t="shared" si="41"/>
        <v>0</v>
      </c>
      <c r="AK70" s="89">
        <f t="shared" si="42"/>
        <v>0</v>
      </c>
      <c r="AL70" s="89">
        <f t="shared" si="43"/>
        <v>5.8823529411764719E-2</v>
      </c>
      <c r="AM70" s="89">
        <f t="shared" si="44"/>
        <v>0.16666666666666663</v>
      </c>
    </row>
    <row r="71" spans="1:55" ht="12.75" customHeight="1" x14ac:dyDescent="0.2">
      <c r="A71" s="125" t="s">
        <v>9</v>
      </c>
      <c r="B71" s="126">
        <v>1</v>
      </c>
      <c r="C71" s="126">
        <v>2</v>
      </c>
      <c r="D71" s="126">
        <v>3</v>
      </c>
      <c r="E71" s="126">
        <v>4</v>
      </c>
      <c r="F71" s="126">
        <v>5</v>
      </c>
      <c r="G71" s="126">
        <v>6</v>
      </c>
      <c r="H71" s="126">
        <v>7</v>
      </c>
      <c r="I71" s="126">
        <v>8</v>
      </c>
      <c r="J71" s="126">
        <v>9</v>
      </c>
      <c r="K71" s="80" t="s">
        <v>10</v>
      </c>
      <c r="L71" s="127"/>
      <c r="M71" s="127"/>
      <c r="N71" s="128"/>
      <c r="O71" s="129"/>
      <c r="P71" s="130"/>
      <c r="Q71" s="130"/>
      <c r="R71" s="89"/>
      <c r="Z71" s="29" t="s">
        <v>26</v>
      </c>
      <c r="AA71" s="134">
        <f t="shared" si="32"/>
        <v>0</v>
      </c>
      <c r="AB71" s="134">
        <f t="shared" si="33"/>
        <v>0.16666666666666663</v>
      </c>
      <c r="AC71" s="134">
        <f t="shared" si="34"/>
        <v>0</v>
      </c>
      <c r="AD71" s="134">
        <f t="shared" si="35"/>
        <v>-0.66666666666666674</v>
      </c>
      <c r="AE71" s="134">
        <f t="shared" si="36"/>
        <v>0.36363636363636365</v>
      </c>
      <c r="AF71" s="134">
        <f t="shared" si="37"/>
        <v>0</v>
      </c>
      <c r="AG71" s="134">
        <f t="shared" si="38"/>
        <v>0</v>
      </c>
      <c r="AH71" s="134">
        <f t="shared" si="39"/>
        <v>0.1333333333333333</v>
      </c>
      <c r="AI71" s="134">
        <f t="shared" si="40"/>
        <v>0</v>
      </c>
      <c r="AJ71" s="134">
        <f t="shared" si="41"/>
        <v>6.25E-2</v>
      </c>
      <c r="AK71" s="89">
        <f t="shared" si="42"/>
        <v>0</v>
      </c>
      <c r="AL71" s="89">
        <f t="shared" si="43"/>
        <v>-6.25E-2</v>
      </c>
      <c r="AM71" s="89">
        <f t="shared" si="44"/>
        <v>0.19999999999999996</v>
      </c>
    </row>
    <row r="72" spans="1:55" ht="12.75" customHeight="1" x14ac:dyDescent="0.2">
      <c r="A72" s="29">
        <v>9801</v>
      </c>
      <c r="B72" s="29">
        <v>9</v>
      </c>
      <c r="C72" s="29"/>
      <c r="D72" s="29"/>
      <c r="E72" s="29"/>
      <c r="F72" s="29"/>
      <c r="G72" s="29"/>
      <c r="H72" s="29"/>
      <c r="I72" s="29"/>
      <c r="J72" s="29"/>
      <c r="K72" s="81"/>
      <c r="L72" s="127"/>
      <c r="M72" s="127"/>
      <c r="N72" s="128"/>
      <c r="O72" s="129"/>
      <c r="P72" s="132">
        <f>B72</f>
        <v>9</v>
      </c>
      <c r="Q72" s="130"/>
      <c r="R72" s="89"/>
      <c r="Z72" s="29" t="s">
        <v>27</v>
      </c>
      <c r="AA72" s="134">
        <f t="shared" si="32"/>
        <v>0.18181818181818177</v>
      </c>
      <c r="AB72" s="134">
        <f t="shared" si="33"/>
        <v>0</v>
      </c>
      <c r="AC72" s="134">
        <f t="shared" si="34"/>
        <v>0</v>
      </c>
      <c r="AD72" s="134">
        <f t="shared" si="35"/>
        <v>0.51428571428571423</v>
      </c>
      <c r="AE72" s="134">
        <f t="shared" si="36"/>
        <v>0</v>
      </c>
      <c r="AF72" s="134">
        <f t="shared" si="37"/>
        <v>0.16666666666666663</v>
      </c>
      <c r="AG72" s="134">
        <f t="shared" si="38"/>
        <v>0.5</v>
      </c>
      <c r="AH72" s="134">
        <f t="shared" si="39"/>
        <v>0</v>
      </c>
      <c r="AI72" s="134">
        <f t="shared" si="40"/>
        <v>0</v>
      </c>
      <c r="AJ72" s="134">
        <f t="shared" si="41"/>
        <v>0</v>
      </c>
      <c r="AK72" s="89">
        <f t="shared" si="42"/>
        <v>0</v>
      </c>
      <c r="AL72" s="89">
        <f t="shared" si="43"/>
        <v>5.8823529411764719E-2</v>
      </c>
      <c r="AM72" s="89" t="s">
        <v>22</v>
      </c>
    </row>
    <row r="73" spans="1:55" ht="12.75" customHeight="1" x14ac:dyDescent="0.2">
      <c r="A73" s="29">
        <v>9802</v>
      </c>
      <c r="B73" s="29"/>
      <c r="C73" s="29">
        <v>3</v>
      </c>
      <c r="D73" s="29"/>
      <c r="E73" s="29"/>
      <c r="F73" s="29"/>
      <c r="G73" s="29"/>
      <c r="H73" s="29"/>
      <c r="I73" s="29"/>
      <c r="J73" s="29"/>
      <c r="K73" s="81"/>
      <c r="L73" s="127"/>
      <c r="M73" s="127"/>
      <c r="N73" s="128"/>
      <c r="O73" s="129">
        <f>C73/B72</f>
        <v>0.33333333333333331</v>
      </c>
      <c r="P73" s="133">
        <v>3</v>
      </c>
      <c r="Q73" s="134">
        <f t="shared" ref="Q73:Q83" si="46">P73/P72</f>
        <v>0.33333333333333331</v>
      </c>
      <c r="R73" s="89">
        <f t="shared" ref="R73:R83" si="47">100%-Q73</f>
        <v>0.66666666666666674</v>
      </c>
      <c r="Z73" s="131" t="s">
        <v>28</v>
      </c>
      <c r="AA73" s="134">
        <f t="shared" si="32"/>
        <v>0</v>
      </c>
      <c r="AB73" s="134">
        <f t="shared" si="33"/>
        <v>0</v>
      </c>
      <c r="AC73" s="134">
        <f t="shared" si="34"/>
        <v>0</v>
      </c>
      <c r="AD73" s="134">
        <f t="shared" si="35"/>
        <v>0</v>
      </c>
      <c r="AE73" s="134">
        <f t="shared" si="36"/>
        <v>0</v>
      </c>
      <c r="AF73" s="134">
        <f t="shared" si="37"/>
        <v>9.9999999999999978E-2</v>
      </c>
      <c r="AG73" s="134">
        <f t="shared" si="38"/>
        <v>0.5</v>
      </c>
      <c r="AH73" s="134">
        <f t="shared" si="39"/>
        <v>7.6923076923076872E-2</v>
      </c>
      <c r="AI73" s="134">
        <f t="shared" si="40"/>
        <v>0.19999999999999996</v>
      </c>
      <c r="AJ73" s="134">
        <f t="shared" si="41"/>
        <v>0.1333333333333333</v>
      </c>
      <c r="AK73" s="89">
        <f t="shared" si="42"/>
        <v>0.25</v>
      </c>
      <c r="AL73" s="89" t="s">
        <v>22</v>
      </c>
    </row>
    <row r="74" spans="1:55" ht="12.75" customHeight="1" x14ac:dyDescent="0.2">
      <c r="A74" s="29">
        <v>9901</v>
      </c>
      <c r="B74" s="29"/>
      <c r="C74" s="29"/>
      <c r="D74" s="29">
        <v>3</v>
      </c>
      <c r="E74" s="29"/>
      <c r="F74" s="29"/>
      <c r="G74" s="29"/>
      <c r="H74" s="29"/>
      <c r="I74" s="29"/>
      <c r="J74" s="29"/>
      <c r="K74" s="81"/>
      <c r="L74" s="127"/>
      <c r="M74" s="127"/>
      <c r="N74" s="128"/>
      <c r="O74" s="129">
        <f>D74/C73</f>
        <v>1</v>
      </c>
      <c r="P74" s="133">
        <v>3</v>
      </c>
      <c r="Q74" s="134">
        <f t="shared" si="46"/>
        <v>1</v>
      </c>
      <c r="R74" s="89">
        <f t="shared" si="47"/>
        <v>0</v>
      </c>
      <c r="Z74" s="131" t="s">
        <v>29</v>
      </c>
      <c r="AA74" s="134">
        <f t="shared" si="32"/>
        <v>0</v>
      </c>
      <c r="AB74" s="134">
        <f t="shared" si="33"/>
        <v>4.0000000000000036E-2</v>
      </c>
      <c r="AC74" s="134">
        <f t="shared" si="34"/>
        <v>0</v>
      </c>
      <c r="AD74" s="134">
        <f t="shared" si="35"/>
        <v>0</v>
      </c>
      <c r="AE74" s="134">
        <f t="shared" si="36"/>
        <v>0</v>
      </c>
      <c r="AF74" s="134">
        <f t="shared" si="37"/>
        <v>0.11111111111111116</v>
      </c>
      <c r="AG74" s="134">
        <f t="shared" si="38"/>
        <v>-2</v>
      </c>
      <c r="AH74" s="134">
        <f t="shared" si="39"/>
        <v>0</v>
      </c>
      <c r="AI74" s="134">
        <f t="shared" si="40"/>
        <v>0.25</v>
      </c>
      <c r="AJ74" s="134">
        <f t="shared" si="41"/>
        <v>7.6923076923076872E-2</v>
      </c>
      <c r="AK74" s="89" t="s">
        <v>22</v>
      </c>
    </row>
    <row r="75" spans="1:55" ht="12.75" customHeight="1" x14ac:dyDescent="0.2">
      <c r="A75" s="29">
        <v>9902</v>
      </c>
      <c r="B75" s="29"/>
      <c r="C75" s="29"/>
      <c r="D75" s="29"/>
      <c r="E75" s="29">
        <v>2</v>
      </c>
      <c r="F75" s="29"/>
      <c r="G75" s="29"/>
      <c r="H75" s="29"/>
      <c r="I75" s="29"/>
      <c r="J75" s="29"/>
      <c r="K75" s="81"/>
      <c r="L75" s="127"/>
      <c r="M75" s="127"/>
      <c r="N75" s="128"/>
      <c r="O75" s="129">
        <f>E75/D74</f>
        <v>0.66666666666666663</v>
      </c>
      <c r="P75" s="133">
        <v>2</v>
      </c>
      <c r="Q75" s="134">
        <f t="shared" si="46"/>
        <v>0.66666666666666663</v>
      </c>
      <c r="R75" s="89">
        <f t="shared" si="47"/>
        <v>0.33333333333333337</v>
      </c>
      <c r="Z75" s="131" t="s">
        <v>30</v>
      </c>
      <c r="AA75" s="134">
        <f t="shared" si="32"/>
        <v>0</v>
      </c>
      <c r="AB75" s="134">
        <f t="shared" si="33"/>
        <v>4.166666666666663E-2</v>
      </c>
      <c r="AC75" s="134">
        <f t="shared" si="34"/>
        <v>0</v>
      </c>
      <c r="AD75" s="134">
        <f t="shared" si="35"/>
        <v>0</v>
      </c>
      <c r="AE75" s="134">
        <f t="shared" si="36"/>
        <v>0.1428571428571429</v>
      </c>
      <c r="AF75" s="134">
        <f t="shared" si="37"/>
        <v>0</v>
      </c>
      <c r="AG75" s="134">
        <f t="shared" si="38"/>
        <v>0</v>
      </c>
      <c r="AH75" s="134">
        <f t="shared" si="39"/>
        <v>8.333333333333337E-2</v>
      </c>
      <c r="AI75" s="134">
        <f t="shared" si="40"/>
        <v>0</v>
      </c>
      <c r="AJ75" s="134" t="s">
        <v>22</v>
      </c>
    </row>
    <row r="76" spans="1:55" ht="12.75" customHeight="1" x14ac:dyDescent="0.2">
      <c r="A76" s="131" t="s">
        <v>13</v>
      </c>
      <c r="B76" s="29"/>
      <c r="C76" s="29"/>
      <c r="D76" s="29"/>
      <c r="E76" s="29"/>
      <c r="F76" s="29">
        <v>2</v>
      </c>
      <c r="G76" s="29"/>
      <c r="H76" s="29"/>
      <c r="I76" s="29"/>
      <c r="J76" s="29"/>
      <c r="K76" s="81"/>
      <c r="L76" s="127"/>
      <c r="M76" s="127"/>
      <c r="N76" s="128"/>
      <c r="O76" s="129">
        <f>F76/E75</f>
        <v>1</v>
      </c>
      <c r="P76" s="133">
        <v>2</v>
      </c>
      <c r="Q76" s="134">
        <f t="shared" si="46"/>
        <v>1</v>
      </c>
      <c r="R76" s="89">
        <f t="shared" si="47"/>
        <v>0</v>
      </c>
      <c r="Z76" s="172"/>
      <c r="AA76" s="138"/>
      <c r="AB76" s="138"/>
      <c r="AC76" s="138"/>
      <c r="AD76" s="134">
        <f t="shared" si="35"/>
        <v>0.47058823529411764</v>
      </c>
      <c r="AE76" s="134">
        <f t="shared" si="36"/>
        <v>1</v>
      </c>
      <c r="AF76" s="134"/>
      <c r="AG76" s="138"/>
      <c r="AH76" s="138"/>
      <c r="AI76" s="138"/>
      <c r="AJ76" s="138"/>
    </row>
    <row r="77" spans="1:55" ht="12.75" customHeight="1" x14ac:dyDescent="0.2">
      <c r="A77" s="131" t="s">
        <v>14</v>
      </c>
      <c r="B77" s="29"/>
      <c r="C77" s="29"/>
      <c r="D77" s="29"/>
      <c r="E77" s="29"/>
      <c r="F77" s="29"/>
      <c r="G77" s="29">
        <v>2</v>
      </c>
      <c r="H77" s="29"/>
      <c r="I77" s="29"/>
      <c r="J77" s="29"/>
      <c r="K77" s="81"/>
      <c r="L77" s="127"/>
      <c r="M77" s="127"/>
      <c r="N77" s="128"/>
      <c r="O77" s="129">
        <f>G77/F76</f>
        <v>1</v>
      </c>
      <c r="P77" s="133">
        <v>2</v>
      </c>
      <c r="Q77" s="134">
        <f t="shared" si="46"/>
        <v>1</v>
      </c>
      <c r="R77" s="89">
        <f t="shared" si="47"/>
        <v>0</v>
      </c>
      <c r="Z77" s="114"/>
      <c r="AA77" s="138"/>
      <c r="AB77" s="138"/>
      <c r="AC77" s="138"/>
      <c r="AD77" s="134">
        <f t="shared" si="35"/>
        <v>1</v>
      </c>
      <c r="AE77" s="134"/>
      <c r="AF77" s="138"/>
      <c r="AG77" s="138"/>
      <c r="AH77" s="138"/>
      <c r="AI77" s="138"/>
      <c r="AJ77" s="138"/>
    </row>
    <row r="78" spans="1:55" ht="12.75" customHeight="1" x14ac:dyDescent="0.2">
      <c r="A78" s="131" t="s">
        <v>15</v>
      </c>
      <c r="B78" s="29"/>
      <c r="C78" s="29"/>
      <c r="D78" s="29"/>
      <c r="E78" s="29"/>
      <c r="F78" s="29"/>
      <c r="G78" s="29"/>
      <c r="H78" s="29">
        <v>2</v>
      </c>
      <c r="I78" s="29"/>
      <c r="J78" s="29"/>
      <c r="K78" s="81"/>
      <c r="L78" s="127"/>
      <c r="M78" s="127"/>
      <c r="N78" s="128"/>
      <c r="O78" s="129">
        <f>H78/G77</f>
        <v>1</v>
      </c>
      <c r="P78" s="133">
        <v>2</v>
      </c>
      <c r="Q78" s="134">
        <f t="shared" si="46"/>
        <v>1</v>
      </c>
      <c r="R78" s="89">
        <f t="shared" si="47"/>
        <v>0</v>
      </c>
      <c r="Z78" s="114"/>
      <c r="AA78" s="138"/>
      <c r="AB78" s="138"/>
      <c r="AC78" s="138"/>
      <c r="AD78" s="134"/>
      <c r="AE78" s="138"/>
      <c r="AF78" s="138"/>
      <c r="AG78" s="138"/>
      <c r="AH78" s="138"/>
      <c r="AI78" s="138"/>
      <c r="AJ78" s="138"/>
    </row>
    <row r="79" spans="1:55" ht="12.75" customHeight="1" x14ac:dyDescent="0.2">
      <c r="A79" s="131" t="s">
        <v>16</v>
      </c>
      <c r="B79" s="29"/>
      <c r="C79" s="29"/>
      <c r="D79" s="29"/>
      <c r="E79" s="29"/>
      <c r="F79" s="29"/>
      <c r="G79" s="29"/>
      <c r="H79" s="29"/>
      <c r="I79" s="29">
        <v>2</v>
      </c>
      <c r="J79" s="29"/>
      <c r="K79" s="81"/>
      <c r="L79" s="127"/>
      <c r="M79" s="127"/>
      <c r="N79" s="128"/>
      <c r="O79" s="129">
        <f>I79/H78</f>
        <v>1</v>
      </c>
      <c r="P79" s="133">
        <v>2</v>
      </c>
      <c r="Q79" s="134">
        <f t="shared" si="46"/>
        <v>1</v>
      </c>
      <c r="R79" s="89">
        <f t="shared" si="47"/>
        <v>0</v>
      </c>
      <c r="Z79" s="85"/>
      <c r="AA79" s="124" t="s">
        <v>42</v>
      </c>
      <c r="AB79" s="138"/>
      <c r="AC79" s="138"/>
      <c r="AD79" s="138"/>
      <c r="AE79" s="138"/>
      <c r="AF79" s="138"/>
      <c r="AG79" s="138"/>
      <c r="AH79" s="138"/>
      <c r="AI79" s="138"/>
      <c r="AJ79" s="138"/>
    </row>
    <row r="80" spans="1:55" ht="12.75" customHeight="1" x14ac:dyDescent="0.2">
      <c r="A80" s="131" t="s">
        <v>17</v>
      </c>
      <c r="B80" s="29"/>
      <c r="C80" s="29"/>
      <c r="D80" s="29"/>
      <c r="E80" s="29"/>
      <c r="F80" s="29"/>
      <c r="G80" s="29"/>
      <c r="H80" s="29"/>
      <c r="I80" s="29"/>
      <c r="J80" s="29">
        <v>2</v>
      </c>
      <c r="K80" s="81"/>
      <c r="L80" s="127"/>
      <c r="M80" s="127"/>
      <c r="N80" s="128"/>
      <c r="O80" s="129">
        <f>J80/I79</f>
        <v>1</v>
      </c>
      <c r="P80" s="133">
        <v>2</v>
      </c>
      <c r="Q80" s="134">
        <f t="shared" si="46"/>
        <v>1</v>
      </c>
      <c r="R80" s="89">
        <f t="shared" si="47"/>
        <v>0</v>
      </c>
      <c r="Z80" s="115" t="s">
        <v>12</v>
      </c>
      <c r="AA80" s="163">
        <v>9701</v>
      </c>
      <c r="AB80" s="164">
        <v>9702</v>
      </c>
      <c r="AC80" s="164">
        <v>9801</v>
      </c>
      <c r="AD80" s="164">
        <v>9802</v>
      </c>
      <c r="AE80" s="164">
        <v>9901</v>
      </c>
      <c r="AF80" s="164">
        <v>9902</v>
      </c>
      <c r="AG80" s="116" t="s">
        <v>13</v>
      </c>
      <c r="AH80" s="116" t="s">
        <v>14</v>
      </c>
      <c r="AI80" s="116" t="s">
        <v>15</v>
      </c>
      <c r="AJ80" s="116" t="s">
        <v>16</v>
      </c>
      <c r="AK80" s="116" t="s">
        <v>17</v>
      </c>
      <c r="AL80" s="116" t="s">
        <v>18</v>
      </c>
      <c r="AM80" s="116" t="s">
        <v>19</v>
      </c>
      <c r="AN80" s="116" t="s">
        <v>31</v>
      </c>
      <c r="AO80" s="116" t="s">
        <v>20</v>
      </c>
      <c r="AP80" s="116" t="s">
        <v>21</v>
      </c>
      <c r="AQ80" s="116" t="s">
        <v>43</v>
      </c>
      <c r="AR80" s="116" t="s">
        <v>44</v>
      </c>
      <c r="AS80" s="116" t="s">
        <v>45</v>
      </c>
      <c r="AT80" s="116" t="s">
        <v>46</v>
      </c>
      <c r="AU80" s="116" t="s">
        <v>47</v>
      </c>
      <c r="AV80" s="116" t="s">
        <v>48</v>
      </c>
      <c r="AW80" s="116" t="s">
        <v>49</v>
      </c>
      <c r="AX80" s="116" t="s">
        <v>50</v>
      </c>
      <c r="AY80" s="116" t="s">
        <v>50</v>
      </c>
      <c r="AZ80" s="116" t="s">
        <v>51</v>
      </c>
      <c r="BA80" s="86">
        <v>1001</v>
      </c>
      <c r="BB80" s="86">
        <v>1002</v>
      </c>
      <c r="BC80" s="86">
        <v>1101</v>
      </c>
    </row>
    <row r="81" spans="1:52" ht="12.75" customHeight="1" x14ac:dyDescent="0.2">
      <c r="A81" s="131" t="s">
        <v>18</v>
      </c>
      <c r="B81" s="29"/>
      <c r="C81" s="29"/>
      <c r="D81" s="29"/>
      <c r="E81" s="29"/>
      <c r="F81" s="29"/>
      <c r="G81" s="29"/>
      <c r="H81" s="29"/>
      <c r="I81" s="29"/>
      <c r="J81" s="29">
        <v>2</v>
      </c>
      <c r="K81" s="81">
        <v>2</v>
      </c>
      <c r="L81" s="127"/>
      <c r="M81" s="127"/>
      <c r="N81" s="128"/>
      <c r="O81" s="129"/>
      <c r="P81" s="133">
        <v>2</v>
      </c>
      <c r="Q81" s="134">
        <f t="shared" si="46"/>
        <v>1</v>
      </c>
      <c r="R81" s="89">
        <f t="shared" si="47"/>
        <v>0</v>
      </c>
      <c r="Z81" s="140" t="s">
        <v>23</v>
      </c>
      <c r="AA81" s="141">
        <f>P20/P18</f>
        <v>0.73333333333333328</v>
      </c>
      <c r="AB81" s="141">
        <f>P48/P46</f>
        <v>0.71739130434782605</v>
      </c>
      <c r="AC81" s="141">
        <f>P74/P72</f>
        <v>0.33333333333333331</v>
      </c>
      <c r="AD81" s="141">
        <f>P98/P96</f>
        <v>0.60606060606060608</v>
      </c>
      <c r="AE81" s="141">
        <f>P122/P120</f>
        <v>0.53333333333333333</v>
      </c>
      <c r="AF81" s="141">
        <f>P143/P141</f>
        <v>0.63157894736842102</v>
      </c>
      <c r="AG81" s="141">
        <f>P162/P160</f>
        <v>0.36363636363636365</v>
      </c>
      <c r="AH81" s="141">
        <f>P177/P175</f>
        <v>0.62068965517241381</v>
      </c>
      <c r="AI81" s="141">
        <f>P192/P190</f>
        <v>0.6</v>
      </c>
      <c r="AJ81" s="141">
        <f>P207/P205</f>
        <v>0.55172413793103448</v>
      </c>
      <c r="AK81" s="141">
        <f>P225/P223</f>
        <v>0.44444444444444442</v>
      </c>
      <c r="AL81" s="141">
        <f>P240/P238</f>
        <v>0.5</v>
      </c>
      <c r="AM81" s="141">
        <f>P256/P254</f>
        <v>0.75</v>
      </c>
      <c r="AN81" s="141">
        <f>P272/P270</f>
        <v>0.61538461538461542</v>
      </c>
      <c r="AO81" s="141">
        <f>P289/P287</f>
        <v>0.2</v>
      </c>
      <c r="AP81" s="141">
        <f>P307/P305</f>
        <v>0.7857142857142857</v>
      </c>
      <c r="AQ81" s="141">
        <f>P323/P321</f>
        <v>0.55555555555555558</v>
      </c>
      <c r="AR81" s="141">
        <f>P341/P339</f>
        <v>0.76923076923076927</v>
      </c>
      <c r="AS81" s="141" t="s">
        <v>52</v>
      </c>
      <c r="AT81" s="141">
        <f>P362/P360</f>
        <v>0.5714285714285714</v>
      </c>
      <c r="AU81" s="141" t="s">
        <v>52</v>
      </c>
      <c r="AV81" s="141">
        <f>P377/P375</f>
        <v>0.85</v>
      </c>
      <c r="AW81" s="141">
        <f>P398/P396</f>
        <v>0.83333333333333337</v>
      </c>
      <c r="AX81" s="141">
        <f>P413/P411</f>
        <v>0.625</v>
      </c>
      <c r="AY81" s="141">
        <f>P431/P429</f>
        <v>0.8</v>
      </c>
      <c r="AZ81" s="141">
        <f>P449/P447</f>
        <v>0.75</v>
      </c>
    </row>
    <row r="82" spans="1:52" ht="12.75" customHeight="1" x14ac:dyDescent="0.2">
      <c r="A82" s="114" t="s">
        <v>19</v>
      </c>
      <c r="B82" s="85"/>
      <c r="C82" s="85"/>
      <c r="D82" s="85"/>
      <c r="E82" s="85"/>
      <c r="F82" s="85"/>
      <c r="G82" s="85"/>
      <c r="H82" s="85"/>
      <c r="I82" s="85"/>
      <c r="J82" s="85"/>
      <c r="K82" s="82"/>
      <c r="L82" s="89"/>
      <c r="M82" s="89"/>
      <c r="N82" s="85"/>
      <c r="O82" s="89"/>
      <c r="P82" s="133"/>
      <c r="Q82" s="134">
        <f t="shared" si="46"/>
        <v>0</v>
      </c>
      <c r="R82" s="89">
        <f t="shared" si="47"/>
        <v>1</v>
      </c>
      <c r="S82" s="248" t="s">
        <v>4</v>
      </c>
      <c r="T82" s="244"/>
      <c r="Z82" s="135"/>
      <c r="AA82" s="124"/>
      <c r="AB82" s="138"/>
      <c r="AC82" s="138"/>
      <c r="AD82" s="138"/>
      <c r="AE82" s="138"/>
      <c r="AF82" s="138"/>
      <c r="AG82" s="138"/>
      <c r="AH82" s="138"/>
      <c r="AI82" s="138"/>
      <c r="AJ82" s="138"/>
    </row>
    <row r="83" spans="1:52" ht="12.75" customHeight="1" x14ac:dyDescent="0.2">
      <c r="A83" s="114" t="s">
        <v>31</v>
      </c>
      <c r="B83" s="85"/>
      <c r="C83" s="85"/>
      <c r="D83" s="85"/>
      <c r="E83" s="85"/>
      <c r="F83" s="85"/>
      <c r="G83" s="85"/>
      <c r="H83" s="85"/>
      <c r="I83" s="85"/>
      <c r="J83" s="85"/>
      <c r="K83" s="82"/>
      <c r="L83" s="89"/>
      <c r="M83" s="89"/>
      <c r="N83" s="85"/>
      <c r="O83" s="89"/>
      <c r="P83" s="133"/>
      <c r="Q83" s="134" t="e">
        <f t="shared" si="46"/>
        <v>#DIV/0!</v>
      </c>
      <c r="R83" s="89" t="e">
        <f t="shared" si="47"/>
        <v>#DIV/0!</v>
      </c>
    </row>
    <row r="84" spans="1:52" ht="12.75" customHeight="1" x14ac:dyDescent="0.2">
      <c r="A84" s="114" t="s">
        <v>20</v>
      </c>
      <c r="B84" s="85"/>
      <c r="C84" s="85"/>
      <c r="D84" s="85"/>
      <c r="E84" s="85"/>
      <c r="F84" s="85"/>
      <c r="G84" s="85"/>
      <c r="H84" s="85"/>
      <c r="I84" s="85"/>
      <c r="J84" s="85"/>
      <c r="K84" s="82"/>
      <c r="L84" s="89"/>
      <c r="M84" s="89"/>
      <c r="N84" s="85"/>
      <c r="O84" s="89"/>
      <c r="P84" s="133"/>
      <c r="Q84" s="134"/>
      <c r="R84" s="89"/>
    </row>
    <row r="85" spans="1:52" ht="12.75" customHeight="1" x14ac:dyDescent="0.2">
      <c r="A85" s="114" t="s">
        <v>21</v>
      </c>
      <c r="B85" s="85"/>
      <c r="C85" s="85"/>
      <c r="D85" s="85"/>
      <c r="E85" s="85"/>
      <c r="F85" s="85"/>
      <c r="G85" s="85"/>
      <c r="H85" s="85"/>
      <c r="I85" s="85"/>
      <c r="J85" s="85"/>
      <c r="K85" s="82"/>
      <c r="L85" s="89"/>
      <c r="M85" s="89"/>
      <c r="N85" s="85"/>
      <c r="O85" s="89"/>
      <c r="P85" s="133"/>
      <c r="Q85" s="134"/>
      <c r="R85" s="89"/>
    </row>
    <row r="86" spans="1:52" ht="12.75" customHeight="1" x14ac:dyDescent="0.2">
      <c r="J86" s="135" t="s">
        <v>53</v>
      </c>
      <c r="K86" s="84">
        <f>K81+K80</f>
        <v>2</v>
      </c>
      <c r="L86" s="89">
        <f>K80/B72</f>
        <v>0</v>
      </c>
      <c r="M86" s="89">
        <f>K86/B72</f>
        <v>0.22222222222222221</v>
      </c>
      <c r="N86" s="89">
        <f>M86-L86</f>
        <v>0.22222222222222221</v>
      </c>
      <c r="O86" s="89"/>
      <c r="S86" s="86">
        <v>9701</v>
      </c>
      <c r="T86" s="89">
        <f>N34</f>
        <v>0.19999999999999996</v>
      </c>
    </row>
    <row r="87" spans="1:52" ht="12.75" customHeight="1" x14ac:dyDescent="0.2">
      <c r="A87" s="245" t="s">
        <v>33</v>
      </c>
      <c r="B87" s="244"/>
      <c r="C87" s="244"/>
      <c r="D87" s="244"/>
      <c r="L87" s="89"/>
      <c r="M87" s="89"/>
      <c r="O87" s="89"/>
      <c r="S87" s="86">
        <v>9702</v>
      </c>
      <c r="T87" s="89">
        <f>N86</f>
        <v>0.22222222222222221</v>
      </c>
    </row>
    <row r="88" spans="1:52" ht="12.75" customHeight="1" x14ac:dyDescent="0.2">
      <c r="A88" s="114" t="s">
        <v>40</v>
      </c>
      <c r="B88" s="86">
        <v>1</v>
      </c>
      <c r="L88" s="89"/>
      <c r="M88" s="89"/>
      <c r="O88" s="89"/>
      <c r="S88" s="86">
        <v>9801</v>
      </c>
      <c r="T88" s="89">
        <f>N86</f>
        <v>0.22222222222222221</v>
      </c>
    </row>
    <row r="89" spans="1:52" ht="12.75" customHeight="1" x14ac:dyDescent="0.2">
      <c r="A89" s="246" t="s">
        <v>35</v>
      </c>
      <c r="B89" s="244"/>
      <c r="C89" s="244"/>
      <c r="D89" s="244"/>
      <c r="E89" s="244"/>
      <c r="F89" s="244"/>
      <c r="G89" s="244"/>
      <c r="H89" s="169">
        <f>(B88/K86)*100%</f>
        <v>0.5</v>
      </c>
      <c r="L89" s="89"/>
      <c r="M89" s="89"/>
      <c r="O89" s="89"/>
      <c r="S89" s="86">
        <v>9802</v>
      </c>
      <c r="T89" s="89">
        <f>N110</f>
        <v>0.18181818181818182</v>
      </c>
    </row>
    <row r="90" spans="1:52" ht="12.75" customHeight="1" x14ac:dyDescent="0.2">
      <c r="L90" s="89"/>
      <c r="M90" s="89"/>
      <c r="O90" s="89"/>
      <c r="S90" s="86">
        <v>9901</v>
      </c>
      <c r="T90" s="138">
        <f>N132</f>
        <v>0.26666666666666666</v>
      </c>
    </row>
    <row r="91" spans="1:52" ht="12.75" customHeight="1" x14ac:dyDescent="0.2">
      <c r="L91" s="89"/>
      <c r="M91" s="89"/>
      <c r="O91" s="89"/>
      <c r="S91" s="86">
        <v>9902</v>
      </c>
      <c r="T91" s="89">
        <f>N152</f>
        <v>0</v>
      </c>
    </row>
    <row r="92" spans="1:52" ht="12.75" customHeight="1" x14ac:dyDescent="0.2">
      <c r="L92" s="89"/>
      <c r="M92" s="89"/>
      <c r="O92" s="89"/>
      <c r="S92" s="85" t="s">
        <v>13</v>
      </c>
      <c r="T92" s="89">
        <f>N171</f>
        <v>0</v>
      </c>
    </row>
    <row r="93" spans="1:52" ht="12.75" customHeight="1" x14ac:dyDescent="0.2">
      <c r="A93" s="119" t="s">
        <v>54</v>
      </c>
      <c r="L93" s="89"/>
      <c r="M93" s="89"/>
      <c r="O93" s="89"/>
      <c r="S93" s="85" t="s">
        <v>14</v>
      </c>
      <c r="T93" s="89">
        <f>N186</f>
        <v>0.10344827586206895</v>
      </c>
    </row>
    <row r="94" spans="1:52" ht="25.5" customHeight="1" x14ac:dyDescent="0.2">
      <c r="B94" s="241" t="s">
        <v>1</v>
      </c>
      <c r="C94" s="242"/>
      <c r="D94" s="242"/>
      <c r="E94" s="242"/>
      <c r="F94" s="242"/>
      <c r="G94" s="242"/>
      <c r="H94" s="242"/>
      <c r="I94" s="242"/>
      <c r="J94" s="242"/>
      <c r="L94" s="120" t="s">
        <v>2</v>
      </c>
      <c r="M94" s="120" t="s">
        <v>3</v>
      </c>
      <c r="N94" s="121" t="s">
        <v>4</v>
      </c>
      <c r="O94" s="120" t="s">
        <v>5</v>
      </c>
      <c r="P94" s="122" t="s">
        <v>6</v>
      </c>
      <c r="Q94" s="122" t="s">
        <v>7</v>
      </c>
      <c r="R94" s="123" t="s">
        <v>8</v>
      </c>
      <c r="S94" s="85" t="s">
        <v>15</v>
      </c>
      <c r="T94" s="89">
        <f>N201</f>
        <v>0.13333333333333336</v>
      </c>
    </row>
    <row r="95" spans="1:52" ht="12.75" customHeight="1" x14ac:dyDescent="0.2">
      <c r="A95" s="125" t="s">
        <v>9</v>
      </c>
      <c r="B95" s="126">
        <v>1</v>
      </c>
      <c r="C95" s="126">
        <v>2</v>
      </c>
      <c r="D95" s="126">
        <v>3</v>
      </c>
      <c r="E95" s="126">
        <v>4</v>
      </c>
      <c r="F95" s="126">
        <v>5</v>
      </c>
      <c r="G95" s="126">
        <v>6</v>
      </c>
      <c r="H95" s="126">
        <v>7</v>
      </c>
      <c r="I95" s="126">
        <v>8</v>
      </c>
      <c r="J95" s="126">
        <v>9</v>
      </c>
      <c r="K95" s="80" t="s">
        <v>10</v>
      </c>
      <c r="L95" s="127"/>
      <c r="M95" s="127"/>
      <c r="N95" s="128"/>
      <c r="O95" s="129"/>
      <c r="P95" s="130"/>
      <c r="Q95" s="130"/>
      <c r="R95" s="89"/>
      <c r="S95" s="85" t="s">
        <v>16</v>
      </c>
      <c r="T95" s="89">
        <f>N219</f>
        <v>3.4482758620689669E-2</v>
      </c>
    </row>
    <row r="96" spans="1:52" ht="12.75" customHeight="1" x14ac:dyDescent="0.2">
      <c r="A96" s="29">
        <v>9802</v>
      </c>
      <c r="B96" s="29">
        <v>33</v>
      </c>
      <c r="C96" s="29"/>
      <c r="D96" s="29"/>
      <c r="E96" s="29"/>
      <c r="F96" s="29"/>
      <c r="G96" s="29"/>
      <c r="H96" s="29"/>
      <c r="I96" s="29"/>
      <c r="J96" s="29"/>
      <c r="K96" s="81"/>
      <c r="L96" s="127"/>
      <c r="M96" s="127"/>
      <c r="N96" s="128"/>
      <c r="O96" s="129"/>
      <c r="P96" s="132">
        <f>B96</f>
        <v>33</v>
      </c>
      <c r="Q96" s="130"/>
      <c r="R96" s="89"/>
    </row>
    <row r="97" spans="1:55" ht="12.75" customHeight="1" x14ac:dyDescent="0.2">
      <c r="A97" s="29">
        <v>9901</v>
      </c>
      <c r="B97" s="29"/>
      <c r="C97" s="29">
        <v>21</v>
      </c>
      <c r="D97" s="29"/>
      <c r="E97" s="29"/>
      <c r="F97" s="29"/>
      <c r="G97" s="29"/>
      <c r="H97" s="29"/>
      <c r="I97" s="29"/>
      <c r="J97" s="29"/>
      <c r="K97" s="81"/>
      <c r="L97" s="127"/>
      <c r="M97" s="127"/>
      <c r="N97" s="128"/>
      <c r="O97" s="129">
        <f>C97/B96</f>
        <v>0.63636363636363635</v>
      </c>
      <c r="P97" s="133">
        <v>22</v>
      </c>
      <c r="Q97" s="134">
        <f t="shared" ref="Q97:Q106" si="48">P97/P96</f>
        <v>0.66666666666666663</v>
      </c>
      <c r="R97" s="89">
        <f t="shared" ref="R97:R106" si="49">100%-Q97</f>
        <v>0.33333333333333337</v>
      </c>
    </row>
    <row r="98" spans="1:55" ht="12.75" customHeight="1" x14ac:dyDescent="0.2">
      <c r="A98" s="29">
        <v>9902</v>
      </c>
      <c r="B98" s="29"/>
      <c r="C98" s="29"/>
      <c r="D98" s="29">
        <v>16</v>
      </c>
      <c r="E98" s="29"/>
      <c r="F98" s="29"/>
      <c r="G98" s="29"/>
      <c r="H98" s="29"/>
      <c r="I98" s="29"/>
      <c r="J98" s="29"/>
      <c r="K98" s="81"/>
      <c r="L98" s="127"/>
      <c r="M98" s="127"/>
      <c r="N98" s="128"/>
      <c r="O98" s="129">
        <f>D98/C97</f>
        <v>0.76190476190476186</v>
      </c>
      <c r="P98" s="133">
        <v>20</v>
      </c>
      <c r="Q98" s="134">
        <f t="shared" si="48"/>
        <v>0.90909090909090906</v>
      </c>
      <c r="R98" s="89">
        <f t="shared" si="49"/>
        <v>9.0909090909090939E-2</v>
      </c>
    </row>
    <row r="99" spans="1:55" ht="12.75" customHeight="1" x14ac:dyDescent="0.2">
      <c r="A99" s="131" t="s">
        <v>13</v>
      </c>
      <c r="B99" s="29"/>
      <c r="C99" s="29"/>
      <c r="D99" s="29"/>
      <c r="E99" s="29">
        <v>14</v>
      </c>
      <c r="F99" s="29"/>
      <c r="G99" s="29"/>
      <c r="H99" s="29"/>
      <c r="I99" s="29"/>
      <c r="J99" s="29"/>
      <c r="K99" s="81"/>
      <c r="L99" s="127"/>
      <c r="M99" s="127"/>
      <c r="N99" s="128"/>
      <c r="O99" s="129">
        <f>E99/D98</f>
        <v>0.875</v>
      </c>
      <c r="P99" s="133">
        <v>21</v>
      </c>
      <c r="Q99" s="134">
        <f t="shared" si="48"/>
        <v>1.05</v>
      </c>
      <c r="R99" s="89">
        <f t="shared" si="49"/>
        <v>-5.0000000000000044E-2</v>
      </c>
    </row>
    <row r="100" spans="1:55" ht="12.75" customHeight="1" x14ac:dyDescent="0.2">
      <c r="A100" s="131" t="s">
        <v>14</v>
      </c>
      <c r="B100" s="29"/>
      <c r="C100" s="29"/>
      <c r="D100" s="29"/>
      <c r="E100" s="29"/>
      <c r="F100" s="29">
        <v>12</v>
      </c>
      <c r="G100" s="29"/>
      <c r="H100" s="29"/>
      <c r="I100" s="29"/>
      <c r="J100" s="29"/>
      <c r="K100" s="81"/>
      <c r="L100" s="127"/>
      <c r="M100" s="127"/>
      <c r="N100" s="128"/>
      <c r="O100" s="129">
        <f>F100/E99</f>
        <v>0.8571428571428571</v>
      </c>
      <c r="P100" s="133">
        <v>35</v>
      </c>
      <c r="Q100" s="134">
        <f t="shared" si="48"/>
        <v>1.6666666666666667</v>
      </c>
      <c r="R100" s="89">
        <f t="shared" si="49"/>
        <v>-0.66666666666666674</v>
      </c>
    </row>
    <row r="101" spans="1:55" ht="12.75" customHeight="1" x14ac:dyDescent="0.2">
      <c r="A101" s="131" t="s">
        <v>15</v>
      </c>
      <c r="B101" s="29"/>
      <c r="C101" s="29"/>
      <c r="D101" s="29"/>
      <c r="E101" s="29"/>
      <c r="F101" s="29"/>
      <c r="G101" s="29">
        <v>12</v>
      </c>
      <c r="H101" s="29"/>
      <c r="I101" s="29"/>
      <c r="J101" s="29"/>
      <c r="K101" s="81"/>
      <c r="L101" s="127"/>
      <c r="M101" s="127"/>
      <c r="N101" s="128"/>
      <c r="O101" s="129">
        <f>G101/F100</f>
        <v>1</v>
      </c>
      <c r="P101" s="133">
        <v>17</v>
      </c>
      <c r="Q101" s="134">
        <f t="shared" si="48"/>
        <v>0.48571428571428571</v>
      </c>
      <c r="R101" s="89">
        <f t="shared" si="49"/>
        <v>0.51428571428571423</v>
      </c>
    </row>
    <row r="102" spans="1:55" ht="12.75" customHeight="1" x14ac:dyDescent="0.2">
      <c r="A102" s="131" t="s">
        <v>16</v>
      </c>
      <c r="B102" s="29"/>
      <c r="C102" s="29"/>
      <c r="D102" s="29"/>
      <c r="E102" s="29"/>
      <c r="F102" s="29"/>
      <c r="G102" s="29"/>
      <c r="H102" s="29">
        <v>11</v>
      </c>
      <c r="I102" s="29"/>
      <c r="J102" s="29"/>
      <c r="K102" s="81"/>
      <c r="L102" s="127"/>
      <c r="M102" s="127"/>
      <c r="N102" s="128"/>
      <c r="O102" s="129">
        <f>H102/G101</f>
        <v>0.91666666666666663</v>
      </c>
      <c r="P102" s="133">
        <v>17</v>
      </c>
      <c r="Q102" s="134">
        <f t="shared" si="48"/>
        <v>1</v>
      </c>
      <c r="R102" s="89">
        <f t="shared" si="49"/>
        <v>0</v>
      </c>
    </row>
    <row r="103" spans="1:55" ht="12.75" customHeight="1" x14ac:dyDescent="0.2">
      <c r="A103" s="131" t="s">
        <v>17</v>
      </c>
      <c r="B103" s="29"/>
      <c r="C103" s="29"/>
      <c r="D103" s="29"/>
      <c r="E103" s="29"/>
      <c r="F103" s="29"/>
      <c r="G103" s="29"/>
      <c r="H103" s="29"/>
      <c r="I103" s="29">
        <v>11</v>
      </c>
      <c r="J103" s="29"/>
      <c r="K103" s="81"/>
      <c r="L103" s="127"/>
      <c r="M103" s="127"/>
      <c r="N103" s="128"/>
      <c r="O103" s="129">
        <f>I103/H102</f>
        <v>1</v>
      </c>
      <c r="P103" s="133">
        <v>17</v>
      </c>
      <c r="Q103" s="134">
        <f t="shared" si="48"/>
        <v>1</v>
      </c>
      <c r="R103" s="89">
        <f t="shared" si="49"/>
        <v>0</v>
      </c>
    </row>
    <row r="104" spans="1:55" ht="12.75" customHeight="1" x14ac:dyDescent="0.2">
      <c r="A104" s="131" t="s">
        <v>18</v>
      </c>
      <c r="B104" s="29"/>
      <c r="C104" s="29"/>
      <c r="D104" s="29"/>
      <c r="E104" s="29"/>
      <c r="F104" s="29"/>
      <c r="G104" s="29"/>
      <c r="H104" s="29"/>
      <c r="I104" s="29"/>
      <c r="J104" s="29">
        <v>11</v>
      </c>
      <c r="K104" s="81">
        <v>11</v>
      </c>
      <c r="L104" s="127"/>
      <c r="M104" s="127"/>
      <c r="N104" s="128"/>
      <c r="O104" s="129">
        <f>J104/I103</f>
        <v>1</v>
      </c>
      <c r="P104" s="133">
        <v>17</v>
      </c>
      <c r="Q104" s="134">
        <f t="shared" si="48"/>
        <v>1</v>
      </c>
      <c r="R104" s="89">
        <f t="shared" si="49"/>
        <v>0</v>
      </c>
    </row>
    <row r="105" spans="1:55" ht="12.75" customHeight="1" x14ac:dyDescent="0.2">
      <c r="A105" s="114" t="s">
        <v>19</v>
      </c>
      <c r="B105" s="85"/>
      <c r="C105" s="85"/>
      <c r="D105" s="85"/>
      <c r="E105" s="85"/>
      <c r="F105" s="85"/>
      <c r="G105" s="85"/>
      <c r="H105" s="85"/>
      <c r="I105" s="85"/>
      <c r="J105" s="85">
        <v>4</v>
      </c>
      <c r="K105" s="82">
        <v>4</v>
      </c>
      <c r="L105" s="89"/>
      <c r="M105" s="89"/>
      <c r="N105" s="85"/>
      <c r="O105" s="89"/>
      <c r="P105" s="133">
        <v>9</v>
      </c>
      <c r="Q105" s="134">
        <f t="shared" si="48"/>
        <v>0.52941176470588236</v>
      </c>
      <c r="R105" s="89">
        <f t="shared" si="49"/>
        <v>0.47058823529411764</v>
      </c>
    </row>
    <row r="106" spans="1:55" ht="12.75" customHeight="1" x14ac:dyDescent="0.2">
      <c r="A106" s="114" t="s">
        <v>31</v>
      </c>
      <c r="B106" s="85"/>
      <c r="C106" s="85"/>
      <c r="D106" s="85"/>
      <c r="E106" s="85"/>
      <c r="F106" s="85"/>
      <c r="G106" s="85"/>
      <c r="H106" s="85"/>
      <c r="I106" s="85"/>
      <c r="J106" s="85"/>
      <c r="K106" s="82">
        <v>1</v>
      </c>
      <c r="L106" s="89"/>
      <c r="M106" s="89"/>
      <c r="N106" s="85"/>
      <c r="O106" s="89"/>
      <c r="P106" s="133"/>
      <c r="Q106" s="134">
        <f t="shared" si="48"/>
        <v>0</v>
      </c>
      <c r="R106" s="89">
        <f t="shared" si="49"/>
        <v>1</v>
      </c>
    </row>
    <row r="107" spans="1:55" ht="12.75" customHeight="1" x14ac:dyDescent="0.2">
      <c r="A107" s="114" t="s">
        <v>20</v>
      </c>
      <c r="B107" s="85"/>
      <c r="C107" s="85"/>
      <c r="D107" s="85"/>
      <c r="E107" s="85"/>
      <c r="F107" s="85"/>
      <c r="G107" s="85"/>
      <c r="H107" s="85"/>
      <c r="I107" s="85">
        <v>1</v>
      </c>
      <c r="J107" s="85"/>
      <c r="K107" s="82"/>
      <c r="L107" s="89"/>
      <c r="M107" s="89"/>
      <c r="N107" s="85"/>
      <c r="O107" s="89"/>
      <c r="P107" s="133">
        <v>1</v>
      </c>
      <c r="Q107" s="134"/>
      <c r="R107" s="89"/>
    </row>
    <row r="108" spans="1:55" ht="12.75" customHeight="1" x14ac:dyDescent="0.2">
      <c r="A108" s="114" t="s">
        <v>21</v>
      </c>
      <c r="B108" s="85"/>
      <c r="C108" s="85"/>
      <c r="D108" s="85"/>
      <c r="E108" s="85"/>
      <c r="F108" s="85"/>
      <c r="G108" s="85"/>
      <c r="H108" s="85"/>
      <c r="I108" s="85">
        <v>1</v>
      </c>
      <c r="J108" s="85"/>
      <c r="K108" s="82"/>
      <c r="L108" s="89"/>
      <c r="M108" s="89"/>
      <c r="N108" s="85"/>
      <c r="O108" s="89"/>
      <c r="P108" s="133">
        <v>1</v>
      </c>
      <c r="Q108" s="134"/>
      <c r="R108" s="89"/>
    </row>
    <row r="109" spans="1:55" ht="12.75" customHeight="1" x14ac:dyDescent="0.2">
      <c r="A109" s="114" t="s">
        <v>43</v>
      </c>
      <c r="B109" s="85"/>
      <c r="C109" s="85"/>
      <c r="D109" s="85"/>
      <c r="E109" s="85"/>
      <c r="F109" s="85"/>
      <c r="G109" s="85"/>
      <c r="H109" s="85"/>
      <c r="I109" s="85"/>
      <c r="J109" s="85">
        <v>1</v>
      </c>
      <c r="K109" s="82">
        <v>1</v>
      </c>
      <c r="L109" s="89"/>
      <c r="M109" s="89"/>
      <c r="N109" s="85"/>
      <c r="O109" s="89"/>
      <c r="P109" s="133">
        <v>1</v>
      </c>
      <c r="Q109" s="134"/>
      <c r="R109" s="89"/>
    </row>
    <row r="110" spans="1:55" ht="12.75" customHeight="1" x14ac:dyDescent="0.2">
      <c r="K110" s="82">
        <f>SUM(K104:K109)</f>
        <v>17</v>
      </c>
      <c r="L110" s="89">
        <f>K104/B96</f>
        <v>0.33333333333333331</v>
      </c>
      <c r="M110" s="89">
        <f>K110/B96</f>
        <v>0.51515151515151514</v>
      </c>
      <c r="N110" s="89">
        <f>M110-L110</f>
        <v>0.18181818181818182</v>
      </c>
      <c r="O110" s="89"/>
      <c r="P110" s="133"/>
      <c r="Q110" s="134" t="e">
        <f>P110/P106</f>
        <v>#DIV/0!</v>
      </c>
      <c r="R110" s="89" t="e">
        <f>100%-Q110</f>
        <v>#DIV/0!</v>
      </c>
    </row>
    <row r="111" spans="1:55" ht="12.75" customHeight="1" x14ac:dyDescent="0.2">
      <c r="A111" s="245" t="s">
        <v>33</v>
      </c>
      <c r="B111" s="244"/>
      <c r="C111" s="244"/>
      <c r="D111" s="244"/>
      <c r="I111" s="85"/>
      <c r="J111" s="85"/>
      <c r="K111" s="85"/>
      <c r="L111" s="89"/>
      <c r="M111" s="89"/>
      <c r="N111" s="89"/>
      <c r="O111" s="89"/>
      <c r="P111" s="85"/>
      <c r="Q111" s="134"/>
      <c r="R111" s="89"/>
      <c r="S111" s="85"/>
      <c r="T111" s="85"/>
      <c r="U111" s="85"/>
      <c r="V111" s="85"/>
      <c r="W111" s="85"/>
      <c r="X111" s="85"/>
      <c r="Y111" s="85"/>
      <c r="Z111" s="85"/>
      <c r="AA111" s="85"/>
      <c r="AB111" s="85"/>
      <c r="AC111" s="85"/>
      <c r="AD111" s="85"/>
      <c r="AE111" s="85"/>
      <c r="AF111" s="85"/>
      <c r="AG111" s="85"/>
      <c r="AH111" s="85"/>
      <c r="AI111" s="85"/>
      <c r="AJ111" s="85"/>
      <c r="AK111" s="85"/>
      <c r="AL111" s="85"/>
      <c r="AM111" s="85"/>
      <c r="AN111" s="85"/>
      <c r="AO111" s="85"/>
      <c r="AP111" s="85"/>
      <c r="AQ111" s="85"/>
      <c r="AR111" s="85"/>
      <c r="AS111" s="85"/>
      <c r="AT111" s="85"/>
      <c r="AU111" s="85"/>
      <c r="AV111" s="85"/>
      <c r="AW111" s="85"/>
      <c r="AX111" s="85"/>
      <c r="AY111" s="85"/>
      <c r="AZ111" s="85"/>
      <c r="BA111" s="85"/>
      <c r="BB111" s="85"/>
      <c r="BC111" s="85"/>
    </row>
    <row r="112" spans="1:55" ht="12.75" customHeight="1" x14ac:dyDescent="0.2">
      <c r="A112" s="114" t="s">
        <v>40</v>
      </c>
      <c r="B112" s="86">
        <v>6</v>
      </c>
      <c r="I112" s="85"/>
      <c r="J112" s="85"/>
      <c r="K112" s="85"/>
      <c r="L112" s="89"/>
      <c r="M112" s="89"/>
      <c r="N112" s="89"/>
      <c r="O112" s="89"/>
      <c r="P112" s="85"/>
      <c r="Q112" s="134"/>
      <c r="R112" s="89"/>
      <c r="S112" s="85"/>
      <c r="T112" s="85"/>
      <c r="U112" s="85"/>
      <c r="V112" s="85"/>
      <c r="W112" s="85"/>
      <c r="X112" s="85"/>
      <c r="Y112" s="85"/>
      <c r="Z112" s="85"/>
      <c r="AA112" s="85"/>
      <c r="AB112" s="85"/>
      <c r="AC112" s="85"/>
      <c r="AD112" s="85"/>
      <c r="AE112" s="85"/>
      <c r="AF112" s="85"/>
      <c r="AG112" s="85"/>
      <c r="AH112" s="85"/>
      <c r="AI112" s="85"/>
      <c r="AJ112" s="85"/>
      <c r="AK112" s="85"/>
      <c r="AL112" s="85"/>
      <c r="AM112" s="85"/>
      <c r="AN112" s="85"/>
      <c r="AO112" s="85"/>
      <c r="AP112" s="85"/>
      <c r="AQ112" s="85"/>
      <c r="AR112" s="85"/>
      <c r="AS112" s="85"/>
      <c r="AT112" s="85"/>
      <c r="AU112" s="85"/>
      <c r="AV112" s="85"/>
      <c r="AW112" s="85"/>
      <c r="AX112" s="85"/>
      <c r="AY112" s="85"/>
      <c r="AZ112" s="85"/>
      <c r="BA112" s="85"/>
      <c r="BB112" s="85"/>
      <c r="BC112" s="85"/>
    </row>
    <row r="113" spans="1:55" ht="12.75" customHeight="1" x14ac:dyDescent="0.2">
      <c r="A113" s="246" t="s">
        <v>35</v>
      </c>
      <c r="B113" s="244"/>
      <c r="C113" s="244"/>
      <c r="D113" s="244"/>
      <c r="E113" s="244"/>
      <c r="F113" s="244"/>
      <c r="G113" s="244"/>
      <c r="H113" s="169">
        <f>(B112/K110)*100%</f>
        <v>0.35294117647058826</v>
      </c>
      <c r="I113" s="85"/>
      <c r="J113" s="85"/>
      <c r="K113" s="85"/>
      <c r="L113" s="89"/>
      <c r="M113" s="89"/>
      <c r="N113" s="89"/>
      <c r="O113" s="89"/>
      <c r="P113" s="85"/>
      <c r="Q113" s="134"/>
      <c r="R113" s="89"/>
      <c r="S113" s="85"/>
      <c r="T113" s="85"/>
      <c r="U113" s="85"/>
      <c r="V113" s="85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5"/>
      <c r="AK113" s="85"/>
      <c r="AL113" s="85"/>
      <c r="AM113" s="85"/>
      <c r="AN113" s="85"/>
      <c r="AO113" s="85"/>
      <c r="AP113" s="85"/>
      <c r="AQ113" s="85"/>
      <c r="AR113" s="85"/>
      <c r="AS113" s="85"/>
      <c r="AT113" s="85"/>
      <c r="AU113" s="85"/>
      <c r="AV113" s="85"/>
      <c r="AW113" s="85"/>
      <c r="AX113" s="85"/>
      <c r="AY113" s="85"/>
      <c r="AZ113" s="85"/>
      <c r="BA113" s="85"/>
      <c r="BB113" s="85"/>
      <c r="BC113" s="85"/>
    </row>
    <row r="114" spans="1:55" ht="12.75" customHeight="1" x14ac:dyDescent="0.2">
      <c r="A114" s="85"/>
      <c r="B114" s="85"/>
      <c r="C114" s="85"/>
      <c r="D114" s="85"/>
      <c r="E114" s="85"/>
      <c r="F114" s="85"/>
      <c r="G114" s="85"/>
      <c r="H114" s="85"/>
      <c r="I114" s="85"/>
      <c r="J114" s="85"/>
      <c r="K114" s="85"/>
      <c r="L114" s="89"/>
      <c r="M114" s="89"/>
      <c r="N114" s="89"/>
      <c r="O114" s="89"/>
      <c r="P114" s="85"/>
      <c r="Q114" s="134"/>
      <c r="R114" s="89"/>
      <c r="S114" s="85"/>
      <c r="T114" s="85"/>
      <c r="U114" s="85"/>
      <c r="V114" s="85"/>
      <c r="W114" s="85"/>
      <c r="X114" s="85"/>
      <c r="Y114" s="85"/>
      <c r="Z114" s="85"/>
      <c r="AA114" s="85"/>
      <c r="AB114" s="85"/>
      <c r="AC114" s="85"/>
      <c r="AD114" s="85"/>
      <c r="AE114" s="85"/>
      <c r="AF114" s="85"/>
      <c r="AG114" s="85"/>
      <c r="AH114" s="85"/>
      <c r="AI114" s="85"/>
      <c r="AJ114" s="85"/>
      <c r="AK114" s="85"/>
      <c r="AL114" s="85"/>
      <c r="AM114" s="85"/>
      <c r="AN114" s="85"/>
      <c r="AO114" s="85"/>
      <c r="AP114" s="85"/>
      <c r="AQ114" s="85"/>
      <c r="AR114" s="85"/>
      <c r="AS114" s="85"/>
      <c r="AT114" s="85"/>
      <c r="AU114" s="85"/>
      <c r="AV114" s="85"/>
      <c r="AW114" s="85"/>
      <c r="AX114" s="85"/>
      <c r="AY114" s="85"/>
      <c r="AZ114" s="85"/>
      <c r="BA114" s="85"/>
      <c r="BB114" s="85"/>
      <c r="BC114" s="85"/>
    </row>
    <row r="115" spans="1:55" ht="12.75" customHeight="1" x14ac:dyDescent="0.2">
      <c r="A115" s="170" t="s">
        <v>36</v>
      </c>
      <c r="F115" s="86">
        <f>((K104*9)+(K105*10)+(K106*11))/K110</f>
        <v>8.8235294117647065</v>
      </c>
      <c r="L115" s="89"/>
      <c r="M115" s="89"/>
      <c r="O115" s="89"/>
    </row>
    <row r="116" spans="1:55" ht="12.75" customHeight="1" x14ac:dyDescent="0.2">
      <c r="L116" s="89"/>
      <c r="M116" s="89"/>
      <c r="O116" s="89"/>
    </row>
    <row r="117" spans="1:55" ht="12.75" customHeight="1" x14ac:dyDescent="0.2">
      <c r="A117" s="119" t="s">
        <v>55</v>
      </c>
      <c r="L117" s="89"/>
      <c r="M117" s="89"/>
      <c r="O117" s="89"/>
    </row>
    <row r="118" spans="1:55" ht="25.5" customHeight="1" x14ac:dyDescent="0.2">
      <c r="B118" s="241" t="s">
        <v>1</v>
      </c>
      <c r="C118" s="242"/>
      <c r="D118" s="242"/>
      <c r="E118" s="242"/>
      <c r="F118" s="242"/>
      <c r="G118" s="242"/>
      <c r="H118" s="242"/>
      <c r="I118" s="242"/>
      <c r="J118" s="242"/>
      <c r="L118" s="120" t="s">
        <v>2</v>
      </c>
      <c r="M118" s="120" t="s">
        <v>3</v>
      </c>
      <c r="N118" s="121" t="s">
        <v>4</v>
      </c>
      <c r="O118" s="120" t="s">
        <v>5</v>
      </c>
      <c r="P118" s="122" t="s">
        <v>6</v>
      </c>
      <c r="Q118" s="122" t="s">
        <v>7</v>
      </c>
      <c r="R118" s="123" t="s">
        <v>8</v>
      </c>
    </row>
    <row r="119" spans="1:55" ht="12.75" customHeight="1" x14ac:dyDescent="0.2">
      <c r="A119" s="125" t="s">
        <v>9</v>
      </c>
      <c r="B119" s="126">
        <v>1</v>
      </c>
      <c r="C119" s="126">
        <v>2</v>
      </c>
      <c r="D119" s="126">
        <v>3</v>
      </c>
      <c r="E119" s="126">
        <v>4</v>
      </c>
      <c r="F119" s="126">
        <v>5</v>
      </c>
      <c r="G119" s="126">
        <v>6</v>
      </c>
      <c r="H119" s="126">
        <v>7</v>
      </c>
      <c r="I119" s="126">
        <v>8</v>
      </c>
      <c r="J119" s="126">
        <v>9</v>
      </c>
      <c r="K119" s="80" t="s">
        <v>10</v>
      </c>
      <c r="L119" s="127"/>
      <c r="M119" s="127"/>
      <c r="N119" s="128"/>
      <c r="O119" s="129"/>
      <c r="P119" s="130"/>
      <c r="Q119" s="130"/>
      <c r="R119" s="89"/>
    </row>
    <row r="120" spans="1:55" ht="12.75" customHeight="1" x14ac:dyDescent="0.2">
      <c r="A120" s="29">
        <v>9901</v>
      </c>
      <c r="B120" s="29">
        <v>15</v>
      </c>
      <c r="C120" s="29"/>
      <c r="D120" s="29"/>
      <c r="E120" s="29"/>
      <c r="F120" s="29"/>
      <c r="G120" s="29"/>
      <c r="H120" s="29"/>
      <c r="I120" s="29"/>
      <c r="J120" s="29"/>
      <c r="K120" s="81"/>
      <c r="L120" s="127"/>
      <c r="M120" s="127"/>
      <c r="N120" s="128"/>
      <c r="O120" s="129"/>
      <c r="P120" s="132">
        <f>B120</f>
        <v>15</v>
      </c>
      <c r="Q120" s="130"/>
      <c r="R120" s="89"/>
    </row>
    <row r="121" spans="1:55" ht="12.75" customHeight="1" x14ac:dyDescent="0.2">
      <c r="A121" s="29">
        <v>9902</v>
      </c>
      <c r="B121" s="29"/>
      <c r="C121" s="29">
        <v>8</v>
      </c>
      <c r="D121" s="29"/>
      <c r="E121" s="29"/>
      <c r="F121" s="29"/>
      <c r="G121" s="29"/>
      <c r="H121" s="29"/>
      <c r="I121" s="29"/>
      <c r="J121" s="29"/>
      <c r="K121" s="81"/>
      <c r="L121" s="127"/>
      <c r="M121" s="127"/>
      <c r="N121" s="128"/>
      <c r="O121" s="129">
        <f>C121/B120</f>
        <v>0.53333333333333333</v>
      </c>
      <c r="P121" s="133">
        <v>8</v>
      </c>
      <c r="Q121" s="134">
        <f t="shared" ref="Q121:Q129" si="50">P121/P120</f>
        <v>0.53333333333333333</v>
      </c>
      <c r="R121" s="89">
        <f t="shared" ref="R121:R129" si="51">100%-Q121</f>
        <v>0.46666666666666667</v>
      </c>
    </row>
    <row r="122" spans="1:55" ht="12.75" customHeight="1" x14ac:dyDescent="0.2">
      <c r="A122" s="131" t="s">
        <v>13</v>
      </c>
      <c r="B122" s="29"/>
      <c r="C122" s="29"/>
      <c r="D122" s="29">
        <v>6</v>
      </c>
      <c r="E122" s="29"/>
      <c r="F122" s="29"/>
      <c r="G122" s="29"/>
      <c r="H122" s="29"/>
      <c r="I122" s="29"/>
      <c r="J122" s="29"/>
      <c r="K122" s="81"/>
      <c r="L122" s="127"/>
      <c r="M122" s="127"/>
      <c r="N122" s="128"/>
      <c r="O122" s="129">
        <f>D122/C121</f>
        <v>0.75</v>
      </c>
      <c r="P122" s="133">
        <v>8</v>
      </c>
      <c r="Q122" s="134">
        <f t="shared" si="50"/>
        <v>1</v>
      </c>
      <c r="R122" s="89">
        <f t="shared" si="51"/>
        <v>0</v>
      </c>
    </row>
    <row r="123" spans="1:55" ht="12.75" customHeight="1" x14ac:dyDescent="0.2">
      <c r="A123" s="131" t="s">
        <v>14</v>
      </c>
      <c r="B123" s="29"/>
      <c r="C123" s="29"/>
      <c r="D123" s="29"/>
      <c r="E123" s="29">
        <v>6</v>
      </c>
      <c r="F123" s="29"/>
      <c r="G123" s="29"/>
      <c r="H123" s="29"/>
      <c r="I123" s="29"/>
      <c r="J123" s="29"/>
      <c r="K123" s="81"/>
      <c r="L123" s="127"/>
      <c r="M123" s="127"/>
      <c r="N123" s="128"/>
      <c r="O123" s="129">
        <f>E123/D122</f>
        <v>1</v>
      </c>
      <c r="P123" s="133">
        <v>11</v>
      </c>
      <c r="Q123" s="134">
        <f t="shared" si="50"/>
        <v>1.375</v>
      </c>
      <c r="R123" s="89">
        <f t="shared" si="51"/>
        <v>-0.375</v>
      </c>
    </row>
    <row r="124" spans="1:55" ht="12.75" customHeight="1" x14ac:dyDescent="0.2">
      <c r="A124" s="131" t="s">
        <v>15</v>
      </c>
      <c r="B124" s="29"/>
      <c r="C124" s="29"/>
      <c r="D124" s="29"/>
      <c r="E124" s="29"/>
      <c r="F124" s="29">
        <v>3</v>
      </c>
      <c r="G124" s="29"/>
      <c r="H124" s="29"/>
      <c r="I124" s="29"/>
      <c r="J124" s="29"/>
      <c r="K124" s="81"/>
      <c r="L124" s="127"/>
      <c r="M124" s="127"/>
      <c r="N124" s="128"/>
      <c r="O124" s="129">
        <f>F124/E123</f>
        <v>0.5</v>
      </c>
      <c r="P124" s="133">
        <v>7</v>
      </c>
      <c r="Q124" s="134">
        <f t="shared" si="50"/>
        <v>0.63636363636363635</v>
      </c>
      <c r="R124" s="89">
        <f t="shared" si="51"/>
        <v>0.36363636363636365</v>
      </c>
    </row>
    <row r="125" spans="1:55" ht="12.75" customHeight="1" x14ac:dyDescent="0.2">
      <c r="A125" s="131" t="s">
        <v>16</v>
      </c>
      <c r="B125" s="29"/>
      <c r="C125" s="29"/>
      <c r="D125" s="29"/>
      <c r="E125" s="29"/>
      <c r="F125" s="29"/>
      <c r="G125" s="29">
        <v>3</v>
      </c>
      <c r="H125" s="29"/>
      <c r="I125" s="29"/>
      <c r="J125" s="29"/>
      <c r="K125" s="81"/>
      <c r="L125" s="127"/>
      <c r="M125" s="127"/>
      <c r="N125" s="128"/>
      <c r="O125" s="129">
        <f>G125/F124</f>
        <v>1</v>
      </c>
      <c r="P125" s="133">
        <v>7</v>
      </c>
      <c r="Q125" s="134">
        <f t="shared" si="50"/>
        <v>1</v>
      </c>
      <c r="R125" s="89">
        <f t="shared" si="51"/>
        <v>0</v>
      </c>
    </row>
    <row r="126" spans="1:55" ht="12.75" customHeight="1" x14ac:dyDescent="0.2">
      <c r="A126" s="131" t="s">
        <v>17</v>
      </c>
      <c r="B126" s="29"/>
      <c r="C126" s="29"/>
      <c r="D126" s="29"/>
      <c r="E126" s="29"/>
      <c r="F126" s="29"/>
      <c r="G126" s="29"/>
      <c r="H126" s="29">
        <v>3</v>
      </c>
      <c r="I126" s="29"/>
      <c r="J126" s="29"/>
      <c r="K126" s="81"/>
      <c r="L126" s="127"/>
      <c r="M126" s="127"/>
      <c r="N126" s="128"/>
      <c r="O126" s="129">
        <f>H126/G125</f>
        <v>1</v>
      </c>
      <c r="P126" s="133">
        <v>7</v>
      </c>
      <c r="Q126" s="134">
        <f t="shared" si="50"/>
        <v>1</v>
      </c>
      <c r="R126" s="89">
        <f t="shared" si="51"/>
        <v>0</v>
      </c>
    </row>
    <row r="127" spans="1:55" ht="12.75" customHeight="1" x14ac:dyDescent="0.2">
      <c r="A127" s="131" t="s">
        <v>18</v>
      </c>
      <c r="B127" s="29"/>
      <c r="C127" s="29"/>
      <c r="D127" s="29"/>
      <c r="E127" s="29"/>
      <c r="F127" s="29"/>
      <c r="G127" s="29"/>
      <c r="H127" s="29"/>
      <c r="I127" s="29">
        <v>3</v>
      </c>
      <c r="J127" s="29"/>
      <c r="K127" s="81"/>
      <c r="L127" s="127"/>
      <c r="M127" s="127"/>
      <c r="N127" s="128"/>
      <c r="O127" s="129">
        <f>I127/H126</f>
        <v>1</v>
      </c>
      <c r="P127" s="133">
        <v>7</v>
      </c>
      <c r="Q127" s="134">
        <f t="shared" si="50"/>
        <v>1</v>
      </c>
      <c r="R127" s="89">
        <f t="shared" si="51"/>
        <v>0</v>
      </c>
    </row>
    <row r="128" spans="1:55" ht="12.75" customHeight="1" x14ac:dyDescent="0.2">
      <c r="A128" s="114" t="s">
        <v>19</v>
      </c>
      <c r="B128" s="85"/>
      <c r="C128" s="85"/>
      <c r="D128" s="85"/>
      <c r="E128" s="85"/>
      <c r="F128" s="85"/>
      <c r="G128" s="85"/>
      <c r="H128" s="85"/>
      <c r="I128" s="85"/>
      <c r="J128" s="85">
        <v>3</v>
      </c>
      <c r="K128" s="82">
        <v>3</v>
      </c>
      <c r="L128" s="89"/>
      <c r="M128" s="89"/>
      <c r="N128" s="85"/>
      <c r="O128" s="89">
        <f>J128/I127</f>
        <v>1</v>
      </c>
      <c r="P128" s="133">
        <v>6</v>
      </c>
      <c r="Q128" s="134">
        <f t="shared" si="50"/>
        <v>0.8571428571428571</v>
      </c>
      <c r="R128" s="89">
        <f t="shared" si="51"/>
        <v>0.1428571428571429</v>
      </c>
    </row>
    <row r="129" spans="1:55" ht="12.75" customHeight="1" x14ac:dyDescent="0.2">
      <c r="A129" s="114" t="s">
        <v>31</v>
      </c>
      <c r="B129" s="85"/>
      <c r="C129" s="85"/>
      <c r="D129" s="85"/>
      <c r="E129" s="85"/>
      <c r="F129" s="85"/>
      <c r="G129" s="85"/>
      <c r="H129" s="85"/>
      <c r="I129" s="85"/>
      <c r="J129" s="85">
        <v>1</v>
      </c>
      <c r="K129" s="82">
        <v>1</v>
      </c>
      <c r="L129" s="89"/>
      <c r="M129" s="89"/>
      <c r="N129" s="85"/>
      <c r="O129" s="89"/>
      <c r="P129" s="133"/>
      <c r="Q129" s="134">
        <f t="shared" si="50"/>
        <v>0</v>
      </c>
      <c r="R129" s="89">
        <f t="shared" si="51"/>
        <v>1</v>
      </c>
    </row>
    <row r="130" spans="1:55" ht="12.75" customHeight="1" x14ac:dyDescent="0.2">
      <c r="A130" s="114" t="s">
        <v>20</v>
      </c>
      <c r="B130" s="85"/>
      <c r="C130" s="85"/>
      <c r="D130" s="85"/>
      <c r="E130" s="85"/>
      <c r="F130" s="85"/>
      <c r="G130" s="85"/>
      <c r="H130" s="85"/>
      <c r="I130" s="85"/>
      <c r="J130" s="85">
        <v>1</v>
      </c>
      <c r="K130" s="82">
        <v>1</v>
      </c>
      <c r="L130" s="89"/>
      <c r="M130" s="89"/>
      <c r="N130" s="85"/>
      <c r="O130" s="89"/>
      <c r="P130" s="133">
        <v>3</v>
      </c>
      <c r="Q130" s="134"/>
      <c r="R130" s="89"/>
    </row>
    <row r="131" spans="1:55" ht="12.75" customHeight="1" x14ac:dyDescent="0.2">
      <c r="A131" s="114" t="s">
        <v>21</v>
      </c>
      <c r="B131" s="85"/>
      <c r="C131" s="85"/>
      <c r="D131" s="85"/>
      <c r="E131" s="85"/>
      <c r="F131" s="85"/>
      <c r="G131" s="85"/>
      <c r="H131" s="85"/>
      <c r="I131" s="85"/>
      <c r="J131" s="85">
        <v>2</v>
      </c>
      <c r="K131" s="82">
        <v>2</v>
      </c>
      <c r="L131" s="89"/>
      <c r="M131" s="89"/>
      <c r="N131" s="85"/>
      <c r="O131" s="89"/>
      <c r="P131" s="133">
        <v>2</v>
      </c>
      <c r="Q131" s="134"/>
      <c r="R131" s="89"/>
    </row>
    <row r="132" spans="1:55" ht="12.75" customHeight="1" x14ac:dyDescent="0.2">
      <c r="K132" s="85">
        <f>SUM(K128:K131)</f>
        <v>7</v>
      </c>
      <c r="L132" s="89">
        <f>K128/B120</f>
        <v>0.2</v>
      </c>
      <c r="M132" s="89">
        <f>K132/B120</f>
        <v>0.46666666666666667</v>
      </c>
      <c r="N132" s="138">
        <f>M132-L132</f>
        <v>0.26666666666666666</v>
      </c>
      <c r="O132" s="89"/>
      <c r="P132" s="133"/>
      <c r="Q132" s="134"/>
      <c r="R132" s="89"/>
    </row>
    <row r="133" spans="1:55" ht="12.75" customHeight="1" x14ac:dyDescent="0.2">
      <c r="A133" s="245" t="s">
        <v>33</v>
      </c>
      <c r="B133" s="244"/>
      <c r="C133" s="244"/>
      <c r="D133" s="244"/>
      <c r="I133" s="85"/>
      <c r="J133" s="85"/>
      <c r="K133" s="85"/>
      <c r="L133" s="89"/>
      <c r="M133" s="89"/>
      <c r="N133" s="138"/>
      <c r="O133" s="89"/>
      <c r="P133" s="85"/>
      <c r="Q133" s="134"/>
      <c r="R133" s="89"/>
      <c r="S133" s="85"/>
      <c r="T133" s="85"/>
      <c r="U133" s="85"/>
      <c r="V133" s="85"/>
      <c r="W133" s="85"/>
      <c r="X133" s="85"/>
      <c r="Y133" s="85"/>
      <c r="Z133" s="85"/>
      <c r="AA133" s="85"/>
      <c r="AB133" s="85"/>
      <c r="AC133" s="85"/>
      <c r="AD133" s="85"/>
      <c r="AE133" s="85"/>
      <c r="AF133" s="85"/>
      <c r="AG133" s="85"/>
      <c r="AH133" s="85"/>
      <c r="AI133" s="85"/>
      <c r="AJ133" s="85"/>
      <c r="AK133" s="85"/>
      <c r="AL133" s="85"/>
      <c r="AM133" s="85"/>
      <c r="AN133" s="85"/>
      <c r="AO133" s="85"/>
      <c r="AP133" s="85"/>
      <c r="AQ133" s="85"/>
      <c r="AR133" s="85"/>
      <c r="AS133" s="85"/>
      <c r="AT133" s="85"/>
      <c r="AU133" s="85"/>
      <c r="AV133" s="85"/>
      <c r="AW133" s="85"/>
      <c r="AX133" s="85"/>
      <c r="AY133" s="85"/>
      <c r="AZ133" s="85"/>
      <c r="BA133" s="85"/>
      <c r="BB133" s="85"/>
      <c r="BC133" s="85"/>
    </row>
    <row r="134" spans="1:55" ht="12.75" customHeight="1" x14ac:dyDescent="0.2">
      <c r="A134" s="114" t="s">
        <v>40</v>
      </c>
      <c r="B134" s="86">
        <v>0</v>
      </c>
      <c r="I134" s="85"/>
      <c r="J134" s="85"/>
      <c r="K134" s="85"/>
      <c r="L134" s="89"/>
      <c r="M134" s="89"/>
      <c r="N134" s="138"/>
      <c r="O134" s="89"/>
      <c r="P134" s="85"/>
      <c r="Q134" s="134"/>
      <c r="R134" s="89"/>
      <c r="S134" s="85"/>
      <c r="T134" s="85"/>
      <c r="U134" s="85"/>
      <c r="V134" s="85"/>
      <c r="W134" s="85"/>
      <c r="X134" s="85"/>
      <c r="Y134" s="85"/>
      <c r="Z134" s="85"/>
      <c r="AA134" s="85"/>
      <c r="AB134" s="85"/>
      <c r="AC134" s="85"/>
      <c r="AD134" s="85"/>
      <c r="AE134" s="85"/>
      <c r="AF134" s="85"/>
      <c r="AG134" s="85"/>
      <c r="AH134" s="85"/>
      <c r="AI134" s="85"/>
      <c r="AJ134" s="85"/>
      <c r="AK134" s="85"/>
      <c r="AL134" s="85"/>
      <c r="AM134" s="85"/>
      <c r="AN134" s="85"/>
      <c r="AO134" s="85"/>
      <c r="AP134" s="85"/>
      <c r="AQ134" s="85"/>
      <c r="AR134" s="85"/>
      <c r="AS134" s="85"/>
      <c r="AT134" s="85"/>
      <c r="AU134" s="85"/>
      <c r="AV134" s="85"/>
      <c r="AW134" s="85"/>
      <c r="AX134" s="85"/>
      <c r="AY134" s="85"/>
      <c r="AZ134" s="85"/>
      <c r="BA134" s="85"/>
      <c r="BB134" s="85"/>
      <c r="BC134" s="85"/>
    </row>
    <row r="135" spans="1:55" ht="12.75" customHeight="1" x14ac:dyDescent="0.2">
      <c r="A135" s="246" t="s">
        <v>35</v>
      </c>
      <c r="B135" s="244"/>
      <c r="C135" s="244"/>
      <c r="D135" s="244"/>
      <c r="E135" s="244"/>
      <c r="F135" s="244"/>
      <c r="G135" s="244"/>
      <c r="H135" s="169">
        <f>(B134/K132)*100%</f>
        <v>0</v>
      </c>
      <c r="I135" s="85"/>
      <c r="J135" s="85"/>
      <c r="K135" s="85"/>
      <c r="L135" s="89"/>
      <c r="M135" s="89"/>
      <c r="N135" s="138"/>
      <c r="O135" s="89"/>
      <c r="P135" s="85"/>
      <c r="Q135" s="134"/>
      <c r="R135" s="89"/>
      <c r="S135" s="85"/>
      <c r="T135" s="85"/>
      <c r="U135" s="85"/>
      <c r="V135" s="85"/>
      <c r="W135" s="85"/>
      <c r="X135" s="85"/>
      <c r="Y135" s="85"/>
      <c r="Z135" s="85"/>
      <c r="AA135" s="85"/>
      <c r="AB135" s="85"/>
      <c r="AC135" s="85"/>
      <c r="AD135" s="85"/>
      <c r="AE135" s="85"/>
      <c r="AF135" s="85"/>
      <c r="AG135" s="85"/>
      <c r="AH135" s="85"/>
      <c r="AI135" s="85"/>
      <c r="AJ135" s="85"/>
      <c r="AK135" s="85"/>
      <c r="AL135" s="85"/>
      <c r="AM135" s="85"/>
      <c r="AN135" s="85"/>
      <c r="AO135" s="85"/>
      <c r="AP135" s="85"/>
      <c r="AQ135" s="85"/>
      <c r="AR135" s="85"/>
      <c r="AS135" s="85"/>
      <c r="AT135" s="85"/>
      <c r="AU135" s="85"/>
      <c r="AV135" s="85"/>
      <c r="AW135" s="85"/>
      <c r="AX135" s="85"/>
      <c r="AY135" s="85"/>
      <c r="AZ135" s="85"/>
      <c r="BA135" s="85"/>
      <c r="BB135" s="85"/>
      <c r="BC135" s="85"/>
    </row>
    <row r="136" spans="1:55" ht="12.75" customHeight="1" x14ac:dyDescent="0.2">
      <c r="A136" s="85"/>
      <c r="B136" s="85"/>
      <c r="C136" s="85"/>
      <c r="D136" s="85"/>
      <c r="E136" s="85"/>
      <c r="F136" s="85"/>
      <c r="G136" s="85"/>
      <c r="H136" s="85"/>
      <c r="I136" s="85"/>
      <c r="J136" s="85"/>
      <c r="K136" s="85"/>
      <c r="L136" s="89"/>
      <c r="M136" s="89"/>
      <c r="N136" s="138"/>
      <c r="O136" s="89"/>
      <c r="P136" s="85"/>
      <c r="Q136" s="134"/>
      <c r="R136" s="89"/>
      <c r="S136" s="85"/>
      <c r="T136" s="85"/>
      <c r="U136" s="85"/>
      <c r="V136" s="85"/>
      <c r="W136" s="85"/>
      <c r="X136" s="85"/>
      <c r="Y136" s="85"/>
      <c r="Z136" s="85"/>
      <c r="AA136" s="85"/>
      <c r="AB136" s="85"/>
      <c r="AC136" s="85"/>
      <c r="AD136" s="85"/>
      <c r="AE136" s="85"/>
      <c r="AF136" s="85"/>
      <c r="AG136" s="85"/>
      <c r="AH136" s="85"/>
      <c r="AI136" s="85"/>
      <c r="AJ136" s="85"/>
      <c r="AK136" s="85"/>
      <c r="AL136" s="85"/>
      <c r="AM136" s="85"/>
      <c r="AN136" s="85"/>
      <c r="AO136" s="85"/>
      <c r="AP136" s="85"/>
      <c r="AQ136" s="85"/>
      <c r="AR136" s="85"/>
      <c r="AS136" s="85"/>
      <c r="AT136" s="85"/>
      <c r="AU136" s="85"/>
      <c r="AV136" s="85"/>
      <c r="AW136" s="85"/>
      <c r="AX136" s="85"/>
      <c r="AY136" s="85"/>
      <c r="AZ136" s="85"/>
      <c r="BA136" s="85"/>
      <c r="BB136" s="85"/>
      <c r="BC136" s="85"/>
    </row>
    <row r="137" spans="1:55" ht="12.75" customHeight="1" x14ac:dyDescent="0.2">
      <c r="L137" s="89"/>
      <c r="M137" s="89"/>
      <c r="O137" s="89"/>
    </row>
    <row r="138" spans="1:55" ht="12.75" customHeight="1" x14ac:dyDescent="0.2">
      <c r="A138" s="119" t="s">
        <v>56</v>
      </c>
      <c r="L138" s="89"/>
      <c r="M138" s="89"/>
      <c r="O138" s="89"/>
    </row>
    <row r="139" spans="1:55" ht="25.5" customHeight="1" x14ac:dyDescent="0.2">
      <c r="B139" s="241" t="s">
        <v>1</v>
      </c>
      <c r="C139" s="242"/>
      <c r="D139" s="242"/>
      <c r="E139" s="242"/>
      <c r="F139" s="242"/>
      <c r="G139" s="242"/>
      <c r="H139" s="242"/>
      <c r="I139" s="242"/>
      <c r="J139" s="242"/>
      <c r="L139" s="120" t="s">
        <v>2</v>
      </c>
      <c r="M139" s="120" t="s">
        <v>3</v>
      </c>
      <c r="N139" s="121" t="s">
        <v>4</v>
      </c>
      <c r="O139" s="120" t="s">
        <v>5</v>
      </c>
      <c r="P139" s="122" t="s">
        <v>6</v>
      </c>
      <c r="Q139" s="122" t="s">
        <v>7</v>
      </c>
      <c r="R139" s="123" t="s">
        <v>8</v>
      </c>
    </row>
    <row r="140" spans="1:55" ht="12.75" customHeight="1" x14ac:dyDescent="0.2">
      <c r="A140" s="125" t="s">
        <v>9</v>
      </c>
      <c r="B140" s="126">
        <v>1</v>
      </c>
      <c r="C140" s="126">
        <v>2</v>
      </c>
      <c r="D140" s="126">
        <v>3</v>
      </c>
      <c r="E140" s="126">
        <v>4</v>
      </c>
      <c r="F140" s="126">
        <v>5</v>
      </c>
      <c r="G140" s="126">
        <v>6</v>
      </c>
      <c r="H140" s="126">
        <v>7</v>
      </c>
      <c r="I140" s="126">
        <v>8</v>
      </c>
      <c r="J140" s="126">
        <v>9</v>
      </c>
      <c r="K140" s="80" t="s">
        <v>10</v>
      </c>
      <c r="L140" s="127"/>
      <c r="M140" s="127"/>
      <c r="N140" s="128"/>
      <c r="O140" s="129"/>
      <c r="P140" s="130"/>
      <c r="Q140" s="130"/>
      <c r="R140" s="89"/>
    </row>
    <row r="141" spans="1:55" ht="12.75" customHeight="1" x14ac:dyDescent="0.2">
      <c r="A141" s="29">
        <v>9902</v>
      </c>
      <c r="B141" s="29">
        <v>19</v>
      </c>
      <c r="C141" s="29"/>
      <c r="D141" s="29"/>
      <c r="E141" s="29"/>
      <c r="F141" s="29"/>
      <c r="G141" s="29"/>
      <c r="H141" s="29"/>
      <c r="I141" s="29"/>
      <c r="J141" s="29"/>
      <c r="K141" s="81"/>
      <c r="L141" s="127"/>
      <c r="M141" s="127"/>
      <c r="N141" s="128"/>
      <c r="O141" s="129"/>
      <c r="P141" s="132">
        <f>B141</f>
        <v>19</v>
      </c>
      <c r="Q141" s="130"/>
      <c r="R141" s="89"/>
    </row>
    <row r="142" spans="1:55" ht="12.75" customHeight="1" x14ac:dyDescent="0.2">
      <c r="A142" s="131" t="s">
        <v>13</v>
      </c>
      <c r="B142" s="29"/>
      <c r="C142" s="29">
        <v>14</v>
      </c>
      <c r="D142" s="29"/>
      <c r="E142" s="29"/>
      <c r="F142" s="29"/>
      <c r="G142" s="29"/>
      <c r="H142" s="29"/>
      <c r="I142" s="29"/>
      <c r="J142" s="29"/>
      <c r="K142" s="81"/>
      <c r="L142" s="127"/>
      <c r="M142" s="127"/>
      <c r="N142" s="128"/>
      <c r="O142" s="129">
        <f>C142/B141</f>
        <v>0.73684210526315785</v>
      </c>
      <c r="P142" s="133">
        <v>14</v>
      </c>
      <c r="Q142" s="134">
        <f t="shared" ref="Q142:Q148" si="52">P142/P141</f>
        <v>0.73684210526315785</v>
      </c>
      <c r="R142" s="89">
        <f t="shared" ref="R142:R148" si="53">100%-Q142</f>
        <v>0.26315789473684215</v>
      </c>
    </row>
    <row r="143" spans="1:55" ht="12.75" customHeight="1" x14ac:dyDescent="0.2">
      <c r="A143" s="131" t="s">
        <v>14</v>
      </c>
      <c r="B143" s="29"/>
      <c r="C143" s="29"/>
      <c r="D143" s="29">
        <v>11</v>
      </c>
      <c r="E143" s="29"/>
      <c r="F143" s="29"/>
      <c r="G143" s="29"/>
      <c r="H143" s="29"/>
      <c r="I143" s="29"/>
      <c r="J143" s="29"/>
      <c r="K143" s="81"/>
      <c r="L143" s="127"/>
      <c r="M143" s="127"/>
      <c r="N143" s="128"/>
      <c r="O143" s="129">
        <f>D143/C142</f>
        <v>0.7857142857142857</v>
      </c>
      <c r="P143" s="133">
        <v>12</v>
      </c>
      <c r="Q143" s="134">
        <f t="shared" si="52"/>
        <v>0.8571428571428571</v>
      </c>
      <c r="R143" s="89">
        <f t="shared" si="53"/>
        <v>0.1428571428571429</v>
      </c>
    </row>
    <row r="144" spans="1:55" ht="12.75" customHeight="1" x14ac:dyDescent="0.2">
      <c r="A144" s="131" t="s">
        <v>15</v>
      </c>
      <c r="B144" s="29"/>
      <c r="C144" s="29"/>
      <c r="D144" s="29"/>
      <c r="E144" s="29">
        <v>11</v>
      </c>
      <c r="F144" s="29"/>
      <c r="G144" s="29"/>
      <c r="H144" s="29"/>
      <c r="I144" s="29"/>
      <c r="J144" s="29"/>
      <c r="K144" s="81"/>
      <c r="L144" s="127"/>
      <c r="M144" s="127"/>
      <c r="N144" s="128"/>
      <c r="O144" s="129">
        <f>E144/D143</f>
        <v>1</v>
      </c>
      <c r="P144" s="133">
        <v>12</v>
      </c>
      <c r="Q144" s="134">
        <f t="shared" si="52"/>
        <v>1</v>
      </c>
      <c r="R144" s="89">
        <f t="shared" si="53"/>
        <v>0</v>
      </c>
    </row>
    <row r="145" spans="1:55" ht="12.75" customHeight="1" x14ac:dyDescent="0.2">
      <c r="A145" s="131" t="s">
        <v>16</v>
      </c>
      <c r="B145" s="29"/>
      <c r="C145" s="29"/>
      <c r="D145" s="29"/>
      <c r="E145" s="29"/>
      <c r="F145" s="29">
        <v>11</v>
      </c>
      <c r="G145" s="29"/>
      <c r="H145" s="29"/>
      <c r="I145" s="29"/>
      <c r="J145" s="29"/>
      <c r="K145" s="81"/>
      <c r="L145" s="127"/>
      <c r="M145" s="127"/>
      <c r="N145" s="128"/>
      <c r="O145" s="129">
        <f>F145/E144</f>
        <v>1</v>
      </c>
      <c r="P145" s="133">
        <v>12</v>
      </c>
      <c r="Q145" s="134">
        <f t="shared" si="52"/>
        <v>1</v>
      </c>
      <c r="R145" s="89">
        <f t="shared" si="53"/>
        <v>0</v>
      </c>
    </row>
    <row r="146" spans="1:55" ht="12.75" customHeight="1" x14ac:dyDescent="0.2">
      <c r="A146" s="131" t="s">
        <v>17</v>
      </c>
      <c r="B146" s="29"/>
      <c r="C146" s="29"/>
      <c r="D146" s="29"/>
      <c r="E146" s="29"/>
      <c r="F146" s="29"/>
      <c r="G146" s="29">
        <v>8</v>
      </c>
      <c r="H146" s="29"/>
      <c r="I146" s="29"/>
      <c r="J146" s="29"/>
      <c r="K146" s="81"/>
      <c r="L146" s="127"/>
      <c r="M146" s="127"/>
      <c r="N146" s="128"/>
      <c r="O146" s="129">
        <f>G146/F145</f>
        <v>0.72727272727272729</v>
      </c>
      <c r="P146" s="133">
        <v>10</v>
      </c>
      <c r="Q146" s="134">
        <f t="shared" si="52"/>
        <v>0.83333333333333337</v>
      </c>
      <c r="R146" s="89">
        <f t="shared" si="53"/>
        <v>0.16666666666666663</v>
      </c>
    </row>
    <row r="147" spans="1:55" ht="12.75" customHeight="1" x14ac:dyDescent="0.2">
      <c r="A147" s="131" t="s">
        <v>18</v>
      </c>
      <c r="B147" s="29"/>
      <c r="C147" s="29"/>
      <c r="D147" s="29"/>
      <c r="E147" s="29"/>
      <c r="F147" s="29"/>
      <c r="G147" s="29"/>
      <c r="H147" s="29">
        <v>8</v>
      </c>
      <c r="I147" s="29"/>
      <c r="J147" s="29"/>
      <c r="K147" s="81"/>
      <c r="L147" s="127"/>
      <c r="M147" s="127"/>
      <c r="N147" s="128"/>
      <c r="O147" s="129">
        <f>H147/G146</f>
        <v>1</v>
      </c>
      <c r="P147" s="133">
        <v>9</v>
      </c>
      <c r="Q147" s="134">
        <f t="shared" si="52"/>
        <v>0.9</v>
      </c>
      <c r="R147" s="89">
        <f t="shared" si="53"/>
        <v>9.9999999999999978E-2</v>
      </c>
    </row>
    <row r="148" spans="1:55" ht="12.75" customHeight="1" x14ac:dyDescent="0.2">
      <c r="A148" s="114" t="s">
        <v>19</v>
      </c>
      <c r="B148" s="85"/>
      <c r="C148" s="85"/>
      <c r="D148" s="85"/>
      <c r="E148" s="85"/>
      <c r="F148" s="85"/>
      <c r="G148" s="85"/>
      <c r="H148" s="85"/>
      <c r="I148" s="85">
        <v>8</v>
      </c>
      <c r="J148" s="85"/>
      <c r="K148" s="82"/>
      <c r="L148" s="89"/>
      <c r="M148" s="89"/>
      <c r="N148" s="85"/>
      <c r="O148" s="89">
        <f>I148/H147</f>
        <v>1</v>
      </c>
      <c r="P148" s="133">
        <v>8</v>
      </c>
      <c r="Q148" s="134">
        <f t="shared" si="52"/>
        <v>0.88888888888888884</v>
      </c>
      <c r="R148" s="89">
        <f t="shared" si="53"/>
        <v>0.11111111111111116</v>
      </c>
    </row>
    <row r="149" spans="1:55" ht="12.75" customHeight="1" x14ac:dyDescent="0.2">
      <c r="A149" s="114" t="s">
        <v>31</v>
      </c>
      <c r="B149" s="85"/>
      <c r="C149" s="85"/>
      <c r="D149" s="85"/>
      <c r="E149" s="85"/>
      <c r="F149" s="85"/>
      <c r="G149" s="85"/>
      <c r="H149" s="85"/>
      <c r="I149" s="85"/>
      <c r="J149" s="85"/>
      <c r="K149" s="82">
        <v>8</v>
      </c>
      <c r="L149" s="89"/>
      <c r="M149" s="89"/>
      <c r="N149" s="85"/>
      <c r="O149" s="89"/>
    </row>
    <row r="150" spans="1:55" ht="12.75" customHeight="1" x14ac:dyDescent="0.2">
      <c r="A150" s="114" t="s">
        <v>20</v>
      </c>
      <c r="B150" s="85"/>
      <c r="C150" s="85"/>
      <c r="D150" s="85"/>
      <c r="E150" s="85"/>
      <c r="F150" s="85"/>
      <c r="G150" s="85"/>
      <c r="H150" s="85"/>
      <c r="I150" s="85"/>
      <c r="J150" s="85"/>
      <c r="K150" s="82"/>
      <c r="L150" s="89"/>
      <c r="M150" s="89"/>
      <c r="N150" s="85"/>
      <c r="O150" s="89"/>
    </row>
    <row r="151" spans="1:55" ht="12.75" customHeight="1" x14ac:dyDescent="0.2">
      <c r="A151" s="114" t="s">
        <v>21</v>
      </c>
      <c r="B151" s="85"/>
      <c r="C151" s="85"/>
      <c r="D151" s="85"/>
      <c r="E151" s="85"/>
      <c r="F151" s="85"/>
      <c r="G151" s="85"/>
      <c r="H151" s="85"/>
      <c r="I151" s="85"/>
      <c r="J151" s="85"/>
      <c r="K151" s="82"/>
      <c r="L151" s="89"/>
      <c r="M151" s="89"/>
      <c r="N151" s="85"/>
      <c r="O151" s="89"/>
    </row>
    <row r="152" spans="1:55" ht="12.75" customHeight="1" x14ac:dyDescent="0.2">
      <c r="A152" s="114"/>
      <c r="B152" s="85"/>
      <c r="C152" s="85"/>
      <c r="D152" s="85"/>
      <c r="E152" s="85"/>
      <c r="F152" s="85"/>
      <c r="G152" s="85"/>
      <c r="H152" s="85"/>
      <c r="I152" s="85"/>
      <c r="J152" s="85"/>
      <c r="K152" s="85">
        <f>SUM(K149:K150)</f>
        <v>8</v>
      </c>
      <c r="L152" s="89">
        <f>K149/B141</f>
        <v>0.42105263157894735</v>
      </c>
      <c r="M152" s="89">
        <f>K152/B141</f>
        <v>0.42105263157894735</v>
      </c>
      <c r="N152" s="89">
        <f>M152-L152</f>
        <v>0</v>
      </c>
      <c r="O152" s="89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  <c r="AA152" s="85"/>
      <c r="AB152" s="85"/>
      <c r="AC152" s="85"/>
      <c r="AD152" s="85"/>
      <c r="AE152" s="85"/>
      <c r="AF152" s="85"/>
      <c r="AG152" s="85"/>
      <c r="AH152" s="85"/>
      <c r="AI152" s="85"/>
      <c r="AJ152" s="85"/>
      <c r="AK152" s="85"/>
      <c r="AL152" s="85"/>
      <c r="AM152" s="85"/>
      <c r="AN152" s="85"/>
      <c r="AO152" s="85"/>
      <c r="AP152" s="85"/>
      <c r="AQ152" s="85"/>
      <c r="AR152" s="85"/>
      <c r="AS152" s="85"/>
      <c r="AT152" s="85"/>
      <c r="AU152" s="85"/>
      <c r="AV152" s="85"/>
      <c r="AW152" s="85"/>
      <c r="AX152" s="85"/>
      <c r="AY152" s="85"/>
      <c r="AZ152" s="85"/>
      <c r="BA152" s="85"/>
      <c r="BB152" s="85"/>
      <c r="BC152" s="85"/>
    </row>
    <row r="153" spans="1:55" ht="12.75" customHeight="1" x14ac:dyDescent="0.2">
      <c r="A153" s="245" t="s">
        <v>33</v>
      </c>
      <c r="B153" s="244"/>
      <c r="C153" s="244"/>
      <c r="D153" s="244"/>
      <c r="I153" s="85"/>
      <c r="J153" s="85"/>
      <c r="K153" s="85"/>
      <c r="L153" s="89"/>
      <c r="M153" s="89"/>
      <c r="N153" s="85"/>
      <c r="O153" s="173">
        <f>B141+B160</f>
        <v>30</v>
      </c>
      <c r="P153" s="173">
        <f>K149+K168</f>
        <v>9</v>
      </c>
      <c r="Q153" s="174">
        <f>P153/O153</f>
        <v>0.3</v>
      </c>
      <c r="R153" s="85"/>
      <c r="S153" s="85"/>
      <c r="T153" s="85"/>
      <c r="U153" s="85"/>
      <c r="V153" s="85"/>
      <c r="W153" s="85"/>
      <c r="X153" s="85"/>
      <c r="Y153" s="85"/>
      <c r="Z153" s="85"/>
      <c r="AA153" s="85"/>
      <c r="AB153" s="85"/>
      <c r="AC153" s="85"/>
      <c r="AD153" s="85"/>
      <c r="AE153" s="85"/>
      <c r="AF153" s="85"/>
      <c r="AG153" s="85"/>
      <c r="AH153" s="85"/>
      <c r="AI153" s="85"/>
      <c r="AJ153" s="85"/>
      <c r="AK153" s="85"/>
      <c r="AL153" s="85"/>
      <c r="AM153" s="85"/>
      <c r="AN153" s="85"/>
      <c r="AO153" s="85"/>
      <c r="AP153" s="85"/>
      <c r="AQ153" s="85"/>
      <c r="AR153" s="85"/>
      <c r="AS153" s="85"/>
      <c r="AT153" s="85"/>
      <c r="AU153" s="85"/>
      <c r="AV153" s="85"/>
      <c r="AW153" s="85"/>
      <c r="AX153" s="85"/>
      <c r="AY153" s="85"/>
      <c r="AZ153" s="85"/>
      <c r="BA153" s="85"/>
      <c r="BB153" s="85"/>
      <c r="BC153" s="85"/>
    </row>
    <row r="154" spans="1:55" ht="12.75" customHeight="1" x14ac:dyDescent="0.2">
      <c r="A154" s="114" t="s">
        <v>40</v>
      </c>
      <c r="B154" s="86">
        <v>1</v>
      </c>
      <c r="I154" s="85"/>
      <c r="J154" s="85"/>
      <c r="K154" s="85"/>
      <c r="L154" s="89"/>
      <c r="M154" s="89"/>
      <c r="N154" s="85"/>
      <c r="O154" s="89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  <c r="AA154" s="85"/>
      <c r="AB154" s="85"/>
      <c r="AC154" s="85"/>
      <c r="AD154" s="85"/>
      <c r="AE154" s="85"/>
      <c r="AF154" s="85"/>
      <c r="AG154" s="85"/>
      <c r="AH154" s="85"/>
      <c r="AI154" s="85"/>
      <c r="AJ154" s="85"/>
      <c r="AK154" s="85"/>
      <c r="AL154" s="85"/>
      <c r="AM154" s="85"/>
      <c r="AN154" s="85"/>
      <c r="AO154" s="85"/>
      <c r="AP154" s="85"/>
      <c r="AQ154" s="85"/>
      <c r="AR154" s="85"/>
      <c r="AS154" s="85"/>
      <c r="AT154" s="85"/>
      <c r="AU154" s="85"/>
      <c r="AV154" s="85"/>
      <c r="AW154" s="85"/>
      <c r="AX154" s="85"/>
      <c r="AY154" s="85"/>
      <c r="AZ154" s="85"/>
      <c r="BA154" s="85"/>
      <c r="BB154" s="85"/>
      <c r="BC154" s="85"/>
    </row>
    <row r="155" spans="1:55" ht="12.75" customHeight="1" x14ac:dyDescent="0.2">
      <c r="A155" s="246" t="s">
        <v>35</v>
      </c>
      <c r="B155" s="244"/>
      <c r="C155" s="244"/>
      <c r="D155" s="244"/>
      <c r="E155" s="244"/>
      <c r="F155" s="244"/>
      <c r="G155" s="244"/>
      <c r="H155" s="169">
        <f>(B154/K149)*100%</f>
        <v>0.125</v>
      </c>
      <c r="I155" s="85"/>
      <c r="J155" s="85"/>
      <c r="K155" s="85"/>
      <c r="L155" s="89"/>
      <c r="M155" s="89"/>
      <c r="N155" s="85"/>
      <c r="O155" s="89"/>
      <c r="P155" s="85"/>
      <c r="Q155" s="85"/>
      <c r="R155" s="85"/>
      <c r="S155" s="85"/>
      <c r="T155" s="85"/>
      <c r="U155" s="85"/>
      <c r="V155" s="85"/>
      <c r="W155" s="85"/>
      <c r="X155" s="85"/>
      <c r="Y155" s="85"/>
      <c r="Z155" s="85"/>
      <c r="AA155" s="85"/>
      <c r="AB155" s="85"/>
      <c r="AC155" s="85"/>
      <c r="AD155" s="85"/>
      <c r="AE155" s="85"/>
      <c r="AF155" s="85"/>
      <c r="AG155" s="85"/>
      <c r="AH155" s="85"/>
      <c r="AI155" s="85"/>
      <c r="AJ155" s="85"/>
      <c r="AK155" s="85"/>
      <c r="AL155" s="85"/>
      <c r="AM155" s="85"/>
      <c r="AN155" s="85"/>
      <c r="AO155" s="85"/>
      <c r="AP155" s="85"/>
      <c r="AQ155" s="85"/>
      <c r="AR155" s="85"/>
      <c r="AS155" s="85"/>
      <c r="AT155" s="85"/>
      <c r="AU155" s="85"/>
      <c r="AV155" s="85"/>
      <c r="AW155" s="85"/>
      <c r="AX155" s="85"/>
      <c r="AY155" s="85"/>
      <c r="AZ155" s="85"/>
      <c r="BA155" s="85"/>
      <c r="BB155" s="85"/>
      <c r="BC155" s="85"/>
    </row>
    <row r="156" spans="1:55" ht="12.75" customHeight="1" x14ac:dyDescent="0.2">
      <c r="K156" s="85"/>
      <c r="L156" s="89"/>
      <c r="M156" s="89"/>
      <c r="O156" s="89"/>
    </row>
    <row r="157" spans="1:55" ht="12.75" customHeight="1" x14ac:dyDescent="0.2">
      <c r="A157" s="119" t="s">
        <v>57</v>
      </c>
      <c r="L157" s="89"/>
      <c r="M157" s="89"/>
      <c r="O157" s="89"/>
    </row>
    <row r="158" spans="1:55" ht="25.5" customHeight="1" x14ac:dyDescent="0.2">
      <c r="B158" s="241" t="s">
        <v>1</v>
      </c>
      <c r="C158" s="242"/>
      <c r="D158" s="242"/>
      <c r="E158" s="242"/>
      <c r="F158" s="242"/>
      <c r="G158" s="242"/>
      <c r="H158" s="242"/>
      <c r="I158" s="242"/>
      <c r="J158" s="242"/>
      <c r="L158" s="120" t="s">
        <v>2</v>
      </c>
      <c r="M158" s="120" t="s">
        <v>3</v>
      </c>
      <c r="N158" s="121" t="s">
        <v>4</v>
      </c>
      <c r="O158" s="120" t="s">
        <v>5</v>
      </c>
      <c r="P158" s="122" t="s">
        <v>6</v>
      </c>
      <c r="Q158" s="122" t="s">
        <v>7</v>
      </c>
      <c r="R158" s="123" t="s">
        <v>8</v>
      </c>
    </row>
    <row r="159" spans="1:55" ht="12.75" customHeight="1" x14ac:dyDescent="0.2">
      <c r="A159" s="125" t="s">
        <v>9</v>
      </c>
      <c r="B159" s="126">
        <v>1</v>
      </c>
      <c r="C159" s="126">
        <v>2</v>
      </c>
      <c r="D159" s="126">
        <v>3</v>
      </c>
      <c r="E159" s="126">
        <v>4</v>
      </c>
      <c r="F159" s="126">
        <v>5</v>
      </c>
      <c r="G159" s="126">
        <v>6</v>
      </c>
      <c r="H159" s="126">
        <v>7</v>
      </c>
      <c r="I159" s="126">
        <v>8</v>
      </c>
      <c r="J159" s="126">
        <v>9</v>
      </c>
      <c r="K159" s="80" t="s">
        <v>10</v>
      </c>
      <c r="L159" s="127"/>
      <c r="M159" s="127"/>
      <c r="N159" s="128"/>
      <c r="O159" s="129"/>
      <c r="P159" s="130"/>
      <c r="Q159" s="130"/>
      <c r="R159" s="89"/>
    </row>
    <row r="160" spans="1:55" ht="12.75" customHeight="1" x14ac:dyDescent="0.2">
      <c r="A160" s="131" t="s">
        <v>13</v>
      </c>
      <c r="B160" s="29">
        <v>11</v>
      </c>
      <c r="C160" s="29"/>
      <c r="D160" s="29"/>
      <c r="E160" s="29"/>
      <c r="F160" s="29"/>
      <c r="G160" s="29"/>
      <c r="H160" s="29"/>
      <c r="I160" s="29"/>
      <c r="J160" s="29"/>
      <c r="K160" s="81"/>
      <c r="L160" s="127"/>
      <c r="M160" s="127"/>
      <c r="N160" s="128"/>
      <c r="O160" s="129"/>
      <c r="P160" s="132">
        <f>B160</f>
        <v>11</v>
      </c>
      <c r="Q160" s="130"/>
      <c r="R160" s="89"/>
    </row>
    <row r="161" spans="1:18" ht="12.75" customHeight="1" x14ac:dyDescent="0.2">
      <c r="A161" s="131" t="s">
        <v>14</v>
      </c>
      <c r="B161" s="29"/>
      <c r="C161" s="29">
        <v>4</v>
      </c>
      <c r="D161" s="29"/>
      <c r="E161" s="29"/>
      <c r="F161" s="29"/>
      <c r="G161" s="29"/>
      <c r="H161" s="29"/>
      <c r="I161" s="29"/>
      <c r="J161" s="29"/>
      <c r="K161" s="81"/>
      <c r="L161" s="127"/>
      <c r="M161" s="127"/>
      <c r="N161" s="128"/>
      <c r="O161" s="129">
        <f>C161/B160</f>
        <v>0.36363636363636365</v>
      </c>
      <c r="P161" s="133">
        <v>4</v>
      </c>
      <c r="Q161" s="134">
        <f t="shared" ref="Q161:Q168" si="54">P161/P160</f>
        <v>0.36363636363636365</v>
      </c>
      <c r="R161" s="89">
        <f t="shared" ref="R161:R168" si="55">100%-Q161</f>
        <v>0.63636363636363635</v>
      </c>
    </row>
    <row r="162" spans="1:18" ht="12.75" customHeight="1" x14ac:dyDescent="0.2">
      <c r="A162" s="131" t="s">
        <v>15</v>
      </c>
      <c r="B162" s="29"/>
      <c r="C162" s="29"/>
      <c r="D162" s="29">
        <v>4</v>
      </c>
      <c r="E162" s="29"/>
      <c r="F162" s="29"/>
      <c r="G162" s="29"/>
      <c r="H162" s="29"/>
      <c r="I162" s="29"/>
      <c r="J162" s="29"/>
      <c r="K162" s="81"/>
      <c r="L162" s="127"/>
      <c r="M162" s="127"/>
      <c r="N162" s="128"/>
      <c r="O162" s="129">
        <f>D162/C161</f>
        <v>1</v>
      </c>
      <c r="P162" s="133">
        <v>4</v>
      </c>
      <c r="Q162" s="134">
        <f t="shared" si="54"/>
        <v>1</v>
      </c>
      <c r="R162" s="89">
        <f t="shared" si="55"/>
        <v>0</v>
      </c>
    </row>
    <row r="163" spans="1:18" ht="12.75" customHeight="1" x14ac:dyDescent="0.2">
      <c r="A163" s="131" t="s">
        <v>16</v>
      </c>
      <c r="B163" s="29"/>
      <c r="C163" s="29"/>
      <c r="D163" s="29"/>
      <c r="E163" s="29">
        <v>3</v>
      </c>
      <c r="F163" s="29"/>
      <c r="G163" s="29"/>
      <c r="H163" s="29"/>
      <c r="I163" s="29"/>
      <c r="J163" s="29"/>
      <c r="K163" s="81"/>
      <c r="L163" s="127"/>
      <c r="M163" s="127"/>
      <c r="N163" s="128"/>
      <c r="O163" s="129">
        <f>E163/D162</f>
        <v>0.75</v>
      </c>
      <c r="P163" s="133">
        <v>4</v>
      </c>
      <c r="Q163" s="134">
        <f t="shared" si="54"/>
        <v>1</v>
      </c>
      <c r="R163" s="89">
        <f t="shared" si="55"/>
        <v>0</v>
      </c>
    </row>
    <row r="164" spans="1:18" ht="12.75" customHeight="1" x14ac:dyDescent="0.2">
      <c r="A164" s="131" t="s">
        <v>17</v>
      </c>
      <c r="B164" s="29"/>
      <c r="C164" s="29"/>
      <c r="D164" s="29"/>
      <c r="E164" s="29"/>
      <c r="F164" s="29">
        <v>2</v>
      </c>
      <c r="G164" s="29"/>
      <c r="H164" s="29"/>
      <c r="I164" s="29"/>
      <c r="J164" s="29"/>
      <c r="K164" s="81"/>
      <c r="L164" s="127"/>
      <c r="M164" s="127"/>
      <c r="N164" s="128"/>
      <c r="O164" s="129">
        <f>F164/E163</f>
        <v>0.66666666666666663</v>
      </c>
      <c r="P164" s="133">
        <v>4</v>
      </c>
      <c r="Q164" s="134">
        <f t="shared" si="54"/>
        <v>1</v>
      </c>
      <c r="R164" s="89">
        <f t="shared" si="55"/>
        <v>0</v>
      </c>
    </row>
    <row r="165" spans="1:18" ht="12.75" customHeight="1" x14ac:dyDescent="0.2">
      <c r="A165" s="131" t="s">
        <v>18</v>
      </c>
      <c r="B165" s="29"/>
      <c r="C165" s="29"/>
      <c r="D165" s="29"/>
      <c r="E165" s="29"/>
      <c r="F165" s="29"/>
      <c r="G165" s="29">
        <v>1</v>
      </c>
      <c r="H165" s="29"/>
      <c r="I165" s="29"/>
      <c r="J165" s="29"/>
      <c r="K165" s="81"/>
      <c r="L165" s="127"/>
      <c r="M165" s="127"/>
      <c r="N165" s="128"/>
      <c r="O165" s="129">
        <f>G165/F164</f>
        <v>0.5</v>
      </c>
      <c r="P165" s="133">
        <v>2</v>
      </c>
      <c r="Q165" s="134">
        <f t="shared" si="54"/>
        <v>0.5</v>
      </c>
      <c r="R165" s="89">
        <f t="shared" si="55"/>
        <v>0.5</v>
      </c>
    </row>
    <row r="166" spans="1:18" ht="12.75" customHeight="1" x14ac:dyDescent="0.2">
      <c r="A166" s="114" t="s">
        <v>19</v>
      </c>
      <c r="B166" s="85"/>
      <c r="C166" s="85"/>
      <c r="D166" s="85"/>
      <c r="E166" s="85"/>
      <c r="F166" s="85"/>
      <c r="G166" s="85"/>
      <c r="H166" s="85">
        <v>1</v>
      </c>
      <c r="I166" s="85"/>
      <c r="J166" s="85"/>
      <c r="K166" s="82"/>
      <c r="L166" s="89"/>
      <c r="M166" s="89"/>
      <c r="N166" s="85"/>
      <c r="O166" s="89">
        <f>H166/G165</f>
        <v>1</v>
      </c>
      <c r="P166" s="133">
        <v>1</v>
      </c>
      <c r="Q166" s="134">
        <f t="shared" si="54"/>
        <v>0.5</v>
      </c>
      <c r="R166" s="89">
        <f t="shared" si="55"/>
        <v>0.5</v>
      </c>
    </row>
    <row r="167" spans="1:18" ht="12.75" customHeight="1" x14ac:dyDescent="0.2">
      <c r="A167" s="114" t="s">
        <v>31</v>
      </c>
      <c r="B167" s="85"/>
      <c r="C167" s="85"/>
      <c r="D167" s="85"/>
      <c r="E167" s="85"/>
      <c r="F167" s="85"/>
      <c r="G167" s="85"/>
      <c r="H167" s="85"/>
      <c r="I167" s="85">
        <v>1</v>
      </c>
      <c r="J167" s="85"/>
      <c r="K167" s="82"/>
      <c r="L167" s="89"/>
      <c r="M167" s="89"/>
      <c r="N167" s="85"/>
      <c r="O167" s="89">
        <f>I167/H166</f>
        <v>1</v>
      </c>
      <c r="P167" s="133">
        <v>3</v>
      </c>
      <c r="Q167" s="134">
        <f t="shared" si="54"/>
        <v>3</v>
      </c>
      <c r="R167" s="89">
        <f t="shared" si="55"/>
        <v>-2</v>
      </c>
    </row>
    <row r="168" spans="1:18" ht="12.75" customHeight="1" x14ac:dyDescent="0.2">
      <c r="A168" s="114" t="s">
        <v>20</v>
      </c>
      <c r="B168" s="85"/>
      <c r="C168" s="85"/>
      <c r="D168" s="85"/>
      <c r="E168" s="85"/>
      <c r="F168" s="85"/>
      <c r="G168" s="85"/>
      <c r="H168" s="85"/>
      <c r="I168" s="85"/>
      <c r="J168" s="85">
        <v>1</v>
      </c>
      <c r="K168" s="82">
        <v>1</v>
      </c>
      <c r="L168" s="89"/>
      <c r="M168" s="89"/>
      <c r="N168" s="85"/>
      <c r="O168" s="89">
        <f>J168/I167</f>
        <v>1</v>
      </c>
      <c r="P168" s="133">
        <v>3</v>
      </c>
      <c r="Q168" s="134">
        <f t="shared" si="54"/>
        <v>1</v>
      </c>
      <c r="R168" s="89">
        <f t="shared" si="55"/>
        <v>0</v>
      </c>
    </row>
    <row r="169" spans="1:18" ht="12.75" customHeight="1" x14ac:dyDescent="0.2">
      <c r="A169" s="114" t="s">
        <v>21</v>
      </c>
      <c r="B169" s="85"/>
      <c r="C169" s="85"/>
      <c r="D169" s="85"/>
      <c r="E169" s="85"/>
      <c r="F169" s="85"/>
      <c r="G169" s="85"/>
      <c r="H169" s="85">
        <v>2</v>
      </c>
      <c r="I169" s="85"/>
      <c r="J169" s="85"/>
      <c r="K169" s="82"/>
      <c r="L169" s="89"/>
      <c r="M169" s="89"/>
      <c r="N169" s="85"/>
      <c r="O169" s="89"/>
      <c r="P169" s="133">
        <v>2</v>
      </c>
      <c r="Q169" s="134"/>
      <c r="R169" s="89"/>
    </row>
    <row r="170" spans="1:18" ht="12.75" customHeight="1" x14ac:dyDescent="0.2">
      <c r="A170" s="114" t="s">
        <v>22</v>
      </c>
      <c r="B170" s="85"/>
      <c r="C170" s="85"/>
      <c r="D170" s="85"/>
      <c r="E170" s="85"/>
      <c r="F170" s="85"/>
      <c r="G170" s="85"/>
      <c r="H170" s="85"/>
      <c r="I170" s="85"/>
      <c r="J170" s="85"/>
      <c r="K170" s="82"/>
      <c r="L170" s="89"/>
      <c r="M170" s="89"/>
      <c r="N170" s="85"/>
      <c r="O170" s="89"/>
      <c r="P170" s="133"/>
      <c r="Q170" s="134"/>
      <c r="R170" s="89"/>
    </row>
    <row r="171" spans="1:18" ht="12.75" customHeight="1" x14ac:dyDescent="0.2">
      <c r="K171" s="85">
        <f>SUM(K168:K169)</f>
        <v>1</v>
      </c>
      <c r="L171" s="89">
        <f>K168/B160</f>
        <v>9.0909090909090912E-2</v>
      </c>
      <c r="M171" s="89">
        <f>K171/B160</f>
        <v>9.0909090909090912E-2</v>
      </c>
      <c r="N171" s="89">
        <f>M171-L171</f>
        <v>0</v>
      </c>
      <c r="O171" s="89"/>
    </row>
    <row r="172" spans="1:18" ht="12.75" customHeight="1" x14ac:dyDescent="0.2">
      <c r="A172" s="119" t="s">
        <v>58</v>
      </c>
      <c r="L172" s="89"/>
      <c r="M172" s="89"/>
      <c r="O172" s="89"/>
    </row>
    <row r="173" spans="1:18" ht="25.5" customHeight="1" x14ac:dyDescent="0.2">
      <c r="B173" s="241" t="s">
        <v>1</v>
      </c>
      <c r="C173" s="242"/>
      <c r="D173" s="242"/>
      <c r="E173" s="242"/>
      <c r="F173" s="242"/>
      <c r="G173" s="242"/>
      <c r="H173" s="242"/>
      <c r="I173" s="242"/>
      <c r="J173" s="242"/>
      <c r="L173" s="120" t="s">
        <v>2</v>
      </c>
      <c r="M173" s="120" t="s">
        <v>3</v>
      </c>
      <c r="N173" s="121" t="s">
        <v>4</v>
      </c>
      <c r="O173" s="120" t="s">
        <v>5</v>
      </c>
      <c r="P173" s="122" t="s">
        <v>6</v>
      </c>
      <c r="Q173" s="122" t="s">
        <v>7</v>
      </c>
      <c r="R173" s="123" t="s">
        <v>8</v>
      </c>
    </row>
    <row r="174" spans="1:18" ht="12.75" customHeight="1" x14ac:dyDescent="0.2">
      <c r="A174" s="125" t="s">
        <v>9</v>
      </c>
      <c r="B174" s="126">
        <v>1</v>
      </c>
      <c r="C174" s="126">
        <v>2</v>
      </c>
      <c r="D174" s="126">
        <v>3</v>
      </c>
      <c r="E174" s="126">
        <v>4</v>
      </c>
      <c r="F174" s="126">
        <v>5</v>
      </c>
      <c r="G174" s="126">
        <v>6</v>
      </c>
      <c r="H174" s="126">
        <v>7</v>
      </c>
      <c r="I174" s="126">
        <v>8</v>
      </c>
      <c r="J174" s="126">
        <v>9</v>
      </c>
      <c r="K174" s="80" t="s">
        <v>10</v>
      </c>
      <c r="L174" s="127"/>
      <c r="M174" s="127"/>
      <c r="N174" s="128"/>
      <c r="O174" s="129"/>
      <c r="P174" s="130"/>
      <c r="Q174" s="130"/>
      <c r="R174" s="89"/>
    </row>
    <row r="175" spans="1:18" ht="12.75" customHeight="1" x14ac:dyDescent="0.2">
      <c r="A175" s="131" t="s">
        <v>14</v>
      </c>
      <c r="B175" s="29">
        <v>29</v>
      </c>
      <c r="C175" s="29"/>
      <c r="D175" s="29"/>
      <c r="E175" s="29"/>
      <c r="F175" s="29"/>
      <c r="G175" s="29"/>
      <c r="H175" s="29"/>
      <c r="I175" s="29"/>
      <c r="J175" s="29"/>
      <c r="K175" s="81"/>
      <c r="L175" s="127"/>
      <c r="M175" s="127"/>
      <c r="N175" s="128"/>
      <c r="O175" s="129"/>
      <c r="P175" s="132">
        <f>B175</f>
        <v>29</v>
      </c>
      <c r="Q175" s="130"/>
      <c r="R175" s="89"/>
    </row>
    <row r="176" spans="1:18" ht="12.75" customHeight="1" x14ac:dyDescent="0.2">
      <c r="A176" s="131" t="s">
        <v>15</v>
      </c>
      <c r="B176" s="29"/>
      <c r="C176" s="29">
        <v>20</v>
      </c>
      <c r="D176" s="29"/>
      <c r="E176" s="29"/>
      <c r="F176" s="29"/>
      <c r="G176" s="29"/>
      <c r="H176" s="29"/>
      <c r="I176" s="29"/>
      <c r="J176" s="29"/>
      <c r="K176" s="81"/>
      <c r="L176" s="127"/>
      <c r="M176" s="127"/>
      <c r="N176" s="128"/>
      <c r="O176" s="129">
        <f>C176/B175</f>
        <v>0.68965517241379315</v>
      </c>
      <c r="P176" s="133">
        <v>20</v>
      </c>
      <c r="Q176" s="134">
        <f t="shared" ref="Q176:Q184" si="56">P176/P175</f>
        <v>0.68965517241379315</v>
      </c>
      <c r="R176" s="89">
        <f t="shared" ref="R176:R184" si="57">100%-Q176</f>
        <v>0.31034482758620685</v>
      </c>
    </row>
    <row r="177" spans="1:18" ht="12.75" customHeight="1" x14ac:dyDescent="0.2">
      <c r="A177" s="131" t="s">
        <v>16</v>
      </c>
      <c r="B177" s="29"/>
      <c r="C177" s="29"/>
      <c r="D177" s="29">
        <v>17</v>
      </c>
      <c r="E177" s="29"/>
      <c r="F177" s="29"/>
      <c r="G177" s="29"/>
      <c r="H177" s="29"/>
      <c r="I177" s="29"/>
      <c r="J177" s="29"/>
      <c r="K177" s="81"/>
      <c r="L177" s="127"/>
      <c r="M177" s="127"/>
      <c r="N177" s="128"/>
      <c r="O177" s="129">
        <f>D177/C176</f>
        <v>0.85</v>
      </c>
      <c r="P177" s="133">
        <v>18</v>
      </c>
      <c r="Q177" s="134">
        <f t="shared" si="56"/>
        <v>0.9</v>
      </c>
      <c r="R177" s="89">
        <f t="shared" si="57"/>
        <v>9.9999999999999978E-2</v>
      </c>
    </row>
    <row r="178" spans="1:18" ht="12.75" customHeight="1" x14ac:dyDescent="0.2">
      <c r="A178" s="131" t="s">
        <v>17</v>
      </c>
      <c r="B178" s="29"/>
      <c r="C178" s="29"/>
      <c r="D178" s="29"/>
      <c r="E178" s="29">
        <v>14</v>
      </c>
      <c r="F178" s="29"/>
      <c r="G178" s="29"/>
      <c r="H178" s="29"/>
      <c r="I178" s="29"/>
      <c r="J178" s="29"/>
      <c r="K178" s="81"/>
      <c r="L178" s="127"/>
      <c r="M178" s="127"/>
      <c r="N178" s="128"/>
      <c r="O178" s="129">
        <f>E178/D177</f>
        <v>0.82352941176470584</v>
      </c>
      <c r="P178" s="133">
        <v>15</v>
      </c>
      <c r="Q178" s="134">
        <f t="shared" si="56"/>
        <v>0.83333333333333337</v>
      </c>
      <c r="R178" s="89">
        <f t="shared" si="57"/>
        <v>0.16666666666666663</v>
      </c>
    </row>
    <row r="179" spans="1:18" ht="12.75" customHeight="1" x14ac:dyDescent="0.2">
      <c r="A179" s="131" t="s">
        <v>18</v>
      </c>
      <c r="B179" s="29"/>
      <c r="C179" s="29"/>
      <c r="D179" s="29"/>
      <c r="E179" s="29"/>
      <c r="F179" s="29">
        <v>13</v>
      </c>
      <c r="G179" s="29"/>
      <c r="H179" s="29"/>
      <c r="I179" s="29"/>
      <c r="J179" s="29"/>
      <c r="K179" s="81"/>
      <c r="L179" s="127"/>
      <c r="M179" s="127"/>
      <c r="N179" s="128"/>
      <c r="O179" s="129">
        <f>F179/E178</f>
        <v>0.9285714285714286</v>
      </c>
      <c r="P179" s="133">
        <v>13</v>
      </c>
      <c r="Q179" s="134">
        <f t="shared" si="56"/>
        <v>0.8666666666666667</v>
      </c>
      <c r="R179" s="89">
        <f t="shared" si="57"/>
        <v>0.1333333333333333</v>
      </c>
    </row>
    <row r="180" spans="1:18" ht="12.75" customHeight="1" x14ac:dyDescent="0.2">
      <c r="A180" s="114" t="s">
        <v>19</v>
      </c>
      <c r="B180" s="85"/>
      <c r="C180" s="85"/>
      <c r="D180" s="85"/>
      <c r="E180" s="85"/>
      <c r="F180" s="85"/>
      <c r="G180" s="85">
        <v>11</v>
      </c>
      <c r="H180" s="85"/>
      <c r="I180" s="85"/>
      <c r="J180" s="85"/>
      <c r="K180" s="82"/>
      <c r="L180" s="89"/>
      <c r="M180" s="89"/>
      <c r="N180" s="85"/>
      <c r="O180" s="89">
        <f>G180/F179</f>
        <v>0.84615384615384615</v>
      </c>
      <c r="P180" s="133">
        <v>13</v>
      </c>
      <c r="Q180" s="134">
        <f t="shared" si="56"/>
        <v>1</v>
      </c>
      <c r="R180" s="89">
        <f t="shared" si="57"/>
        <v>0</v>
      </c>
    </row>
    <row r="181" spans="1:18" ht="12.75" customHeight="1" x14ac:dyDescent="0.2">
      <c r="A181" s="114" t="s">
        <v>31</v>
      </c>
      <c r="B181" s="85"/>
      <c r="C181" s="85"/>
      <c r="D181" s="85"/>
      <c r="E181" s="85"/>
      <c r="F181" s="85"/>
      <c r="G181" s="85"/>
      <c r="H181" s="85">
        <v>11</v>
      </c>
      <c r="I181" s="85"/>
      <c r="J181" s="85"/>
      <c r="K181" s="82"/>
      <c r="L181" s="89"/>
      <c r="M181" s="89"/>
      <c r="N181" s="85"/>
      <c r="O181" s="89">
        <f>H181/G180</f>
        <v>1</v>
      </c>
      <c r="P181" s="133">
        <v>12</v>
      </c>
      <c r="Q181" s="134">
        <f t="shared" si="56"/>
        <v>0.92307692307692313</v>
      </c>
      <c r="R181" s="89">
        <f t="shared" si="57"/>
        <v>7.6923076923076872E-2</v>
      </c>
    </row>
    <row r="182" spans="1:18" ht="12.75" customHeight="1" x14ac:dyDescent="0.2">
      <c r="A182" s="114" t="s">
        <v>20</v>
      </c>
      <c r="B182" s="85"/>
      <c r="C182" s="85"/>
      <c r="D182" s="85"/>
      <c r="E182" s="85"/>
      <c r="F182" s="85"/>
      <c r="G182" s="85"/>
      <c r="H182" s="85"/>
      <c r="I182" s="85">
        <v>10</v>
      </c>
      <c r="J182" s="85"/>
      <c r="K182" s="82"/>
      <c r="L182" s="89"/>
      <c r="M182" s="89"/>
      <c r="N182" s="85"/>
      <c r="O182" s="89">
        <f>I182/H181</f>
        <v>0.90909090909090906</v>
      </c>
      <c r="P182" s="133">
        <v>12</v>
      </c>
      <c r="Q182" s="134">
        <f t="shared" si="56"/>
        <v>1</v>
      </c>
      <c r="R182" s="89">
        <f t="shared" si="57"/>
        <v>0</v>
      </c>
    </row>
    <row r="183" spans="1:18" ht="12.75" customHeight="1" x14ac:dyDescent="0.2">
      <c r="A183" s="114" t="s">
        <v>21</v>
      </c>
      <c r="B183" s="85"/>
      <c r="C183" s="85"/>
      <c r="D183" s="85"/>
      <c r="E183" s="85"/>
      <c r="F183" s="85"/>
      <c r="G183" s="85"/>
      <c r="H183" s="85"/>
      <c r="I183" s="85"/>
      <c r="J183" s="85">
        <v>10</v>
      </c>
      <c r="K183" s="82">
        <v>8</v>
      </c>
      <c r="L183" s="89"/>
      <c r="M183" s="89"/>
      <c r="N183" s="85"/>
      <c r="O183" s="89">
        <f>J183/I182</f>
        <v>1</v>
      </c>
      <c r="P183" s="133">
        <v>11</v>
      </c>
      <c r="Q183" s="134">
        <f t="shared" si="56"/>
        <v>0.91666666666666663</v>
      </c>
      <c r="R183" s="89">
        <f t="shared" si="57"/>
        <v>8.333333333333337E-2</v>
      </c>
    </row>
    <row r="184" spans="1:18" ht="12.75" customHeight="1" x14ac:dyDescent="0.2">
      <c r="A184" s="114" t="s">
        <v>43</v>
      </c>
      <c r="B184" s="85"/>
      <c r="C184" s="85"/>
      <c r="D184" s="85"/>
      <c r="E184" s="85"/>
      <c r="F184" s="85"/>
      <c r="G184" s="85"/>
      <c r="H184" s="85"/>
      <c r="I184" s="85"/>
      <c r="J184" s="85">
        <v>2</v>
      </c>
      <c r="K184" s="82">
        <v>1</v>
      </c>
      <c r="L184" s="89"/>
      <c r="M184" s="89"/>
      <c r="N184" s="85"/>
      <c r="O184" s="89" t="s">
        <v>22</v>
      </c>
      <c r="P184" s="133">
        <v>2</v>
      </c>
      <c r="Q184" s="134">
        <f t="shared" si="56"/>
        <v>0.18181818181818182</v>
      </c>
      <c r="R184" s="89">
        <f t="shared" si="57"/>
        <v>0.81818181818181812</v>
      </c>
    </row>
    <row r="185" spans="1:18" ht="12.75" customHeight="1" x14ac:dyDescent="0.2">
      <c r="A185" s="114" t="s">
        <v>44</v>
      </c>
      <c r="B185" s="85"/>
      <c r="C185" s="85"/>
      <c r="D185" s="85"/>
      <c r="E185" s="85"/>
      <c r="F185" s="85"/>
      <c r="G185" s="85"/>
      <c r="H185" s="85"/>
      <c r="I185" s="85"/>
      <c r="J185" s="85">
        <v>3</v>
      </c>
      <c r="K185" s="82">
        <v>2</v>
      </c>
      <c r="L185" s="89"/>
      <c r="M185" s="89"/>
      <c r="N185" s="85"/>
      <c r="O185" s="89"/>
      <c r="P185" s="133">
        <v>3</v>
      </c>
      <c r="Q185" s="134"/>
      <c r="R185" s="89"/>
    </row>
    <row r="186" spans="1:18" ht="12.75" customHeight="1" x14ac:dyDescent="0.2">
      <c r="K186" s="85">
        <f>SUM(K183:K185)</f>
        <v>11</v>
      </c>
      <c r="L186" s="89">
        <f>K183/B175</f>
        <v>0.27586206896551724</v>
      </c>
      <c r="M186" s="89">
        <f>K186/B175</f>
        <v>0.37931034482758619</v>
      </c>
      <c r="N186" s="89">
        <f>M186-L186</f>
        <v>0.10344827586206895</v>
      </c>
      <c r="O186" s="89"/>
    </row>
    <row r="187" spans="1:18" ht="12.75" customHeight="1" x14ac:dyDescent="0.2">
      <c r="A187" s="119" t="s">
        <v>59</v>
      </c>
      <c r="L187" s="89"/>
      <c r="M187" s="89"/>
      <c r="O187" s="89"/>
    </row>
    <row r="188" spans="1:18" ht="25.5" customHeight="1" x14ac:dyDescent="0.2">
      <c r="B188" s="241" t="s">
        <v>1</v>
      </c>
      <c r="C188" s="242"/>
      <c r="D188" s="242"/>
      <c r="E188" s="242"/>
      <c r="F188" s="242"/>
      <c r="G188" s="242"/>
      <c r="H188" s="242"/>
      <c r="I188" s="242"/>
      <c r="J188" s="242"/>
      <c r="L188" s="120" t="s">
        <v>2</v>
      </c>
      <c r="M188" s="120" t="s">
        <v>3</v>
      </c>
      <c r="N188" s="121" t="s">
        <v>4</v>
      </c>
      <c r="O188" s="120" t="s">
        <v>5</v>
      </c>
      <c r="P188" s="122" t="s">
        <v>6</v>
      </c>
      <c r="Q188" s="122" t="s">
        <v>7</v>
      </c>
      <c r="R188" s="123" t="s">
        <v>8</v>
      </c>
    </row>
    <row r="189" spans="1:18" ht="12.75" customHeight="1" x14ac:dyDescent="0.2">
      <c r="A189" s="125" t="s">
        <v>9</v>
      </c>
      <c r="B189" s="126">
        <v>1</v>
      </c>
      <c r="C189" s="126">
        <v>2</v>
      </c>
      <c r="D189" s="126">
        <v>3</v>
      </c>
      <c r="E189" s="126">
        <v>4</v>
      </c>
      <c r="F189" s="126">
        <v>5</v>
      </c>
      <c r="G189" s="126">
        <v>6</v>
      </c>
      <c r="H189" s="126">
        <v>7</v>
      </c>
      <c r="I189" s="126">
        <v>8</v>
      </c>
      <c r="J189" s="126">
        <v>9</v>
      </c>
      <c r="K189" s="80" t="s">
        <v>10</v>
      </c>
      <c r="L189" s="127"/>
      <c r="M189" s="127"/>
      <c r="N189" s="128"/>
      <c r="O189" s="129"/>
      <c r="P189" s="130"/>
      <c r="Q189" s="130"/>
      <c r="R189" s="89"/>
    </row>
    <row r="190" spans="1:18" ht="12.75" customHeight="1" x14ac:dyDescent="0.2">
      <c r="A190" s="131" t="s">
        <v>15</v>
      </c>
      <c r="B190" s="29">
        <v>15</v>
      </c>
      <c r="C190" s="29"/>
      <c r="D190" s="29"/>
      <c r="E190" s="29"/>
      <c r="F190" s="29"/>
      <c r="G190" s="29"/>
      <c r="H190" s="29"/>
      <c r="I190" s="29"/>
      <c r="J190" s="29"/>
      <c r="K190" s="81"/>
      <c r="L190" s="127"/>
      <c r="M190" s="127"/>
      <c r="N190" s="128"/>
      <c r="O190" s="129"/>
      <c r="P190" s="132">
        <f>B190</f>
        <v>15</v>
      </c>
      <c r="Q190" s="130"/>
      <c r="R190" s="89"/>
    </row>
    <row r="191" spans="1:18" ht="12.75" customHeight="1" x14ac:dyDescent="0.2">
      <c r="A191" s="131" t="s">
        <v>16</v>
      </c>
      <c r="B191" s="29"/>
      <c r="C191" s="29">
        <v>8</v>
      </c>
      <c r="D191" s="29"/>
      <c r="E191" s="29"/>
      <c r="F191" s="29"/>
      <c r="G191" s="29"/>
      <c r="H191" s="29"/>
      <c r="I191" s="29"/>
      <c r="J191" s="29"/>
      <c r="K191" s="81"/>
      <c r="L191" s="127"/>
      <c r="M191" s="127"/>
      <c r="N191" s="128"/>
      <c r="O191" s="129">
        <f>C191/B190</f>
        <v>0.53333333333333333</v>
      </c>
      <c r="P191" s="133">
        <v>11</v>
      </c>
      <c r="Q191" s="134">
        <f t="shared" ref="Q191:Q198" si="58">P191/P190</f>
        <v>0.73333333333333328</v>
      </c>
      <c r="R191" s="89">
        <f t="shared" ref="R191:R198" si="59">100%-Q191</f>
        <v>0.26666666666666672</v>
      </c>
    </row>
    <row r="192" spans="1:18" ht="12.75" customHeight="1" x14ac:dyDescent="0.2">
      <c r="A192" s="131" t="s">
        <v>17</v>
      </c>
      <c r="B192" s="29"/>
      <c r="C192" s="29"/>
      <c r="D192" s="29">
        <v>5</v>
      </c>
      <c r="E192" s="29"/>
      <c r="F192" s="29"/>
      <c r="G192" s="29"/>
      <c r="H192" s="29"/>
      <c r="I192" s="29"/>
      <c r="J192" s="29"/>
      <c r="K192" s="81"/>
      <c r="L192" s="127"/>
      <c r="M192" s="127"/>
      <c r="N192" s="128"/>
      <c r="O192" s="129">
        <f>D192/C191</f>
        <v>0.625</v>
      </c>
      <c r="P192" s="133">
        <v>9</v>
      </c>
      <c r="Q192" s="134">
        <f t="shared" si="58"/>
        <v>0.81818181818181823</v>
      </c>
      <c r="R192" s="89">
        <f t="shared" si="59"/>
        <v>0.18181818181818177</v>
      </c>
    </row>
    <row r="193" spans="1:18" ht="12.75" customHeight="1" x14ac:dyDescent="0.2">
      <c r="A193" s="131" t="s">
        <v>18</v>
      </c>
      <c r="B193" s="29"/>
      <c r="C193" s="29"/>
      <c r="D193" s="29"/>
      <c r="E193" s="29">
        <v>5</v>
      </c>
      <c r="F193" s="29"/>
      <c r="G193" s="29"/>
      <c r="H193" s="29"/>
      <c r="I193" s="29"/>
      <c r="J193" s="29"/>
      <c r="K193" s="81"/>
      <c r="L193" s="127"/>
      <c r="M193" s="127"/>
      <c r="N193" s="128"/>
      <c r="O193" s="129">
        <f>E193/D192</f>
        <v>1</v>
      </c>
      <c r="P193" s="133">
        <v>5</v>
      </c>
      <c r="Q193" s="134">
        <f t="shared" si="58"/>
        <v>0.55555555555555558</v>
      </c>
      <c r="R193" s="89">
        <f t="shared" si="59"/>
        <v>0.44444444444444442</v>
      </c>
    </row>
    <row r="194" spans="1:18" ht="12.75" customHeight="1" x14ac:dyDescent="0.2">
      <c r="A194" s="114" t="s">
        <v>19</v>
      </c>
      <c r="B194" s="85"/>
      <c r="C194" s="85"/>
      <c r="D194" s="85"/>
      <c r="E194" s="85"/>
      <c r="F194" s="85">
        <v>5</v>
      </c>
      <c r="G194" s="85"/>
      <c r="H194" s="85"/>
      <c r="I194" s="85"/>
      <c r="J194" s="85"/>
      <c r="K194" s="82"/>
      <c r="L194" s="89"/>
      <c r="M194" s="89"/>
      <c r="N194" s="85"/>
      <c r="O194" s="89">
        <f>F194/E193</f>
        <v>1</v>
      </c>
      <c r="P194" s="133">
        <v>5</v>
      </c>
      <c r="Q194" s="134">
        <f t="shared" si="58"/>
        <v>1</v>
      </c>
      <c r="R194" s="89">
        <f t="shared" si="59"/>
        <v>0</v>
      </c>
    </row>
    <row r="195" spans="1:18" ht="12.75" customHeight="1" x14ac:dyDescent="0.2">
      <c r="A195" s="114" t="s">
        <v>31</v>
      </c>
      <c r="B195" s="85"/>
      <c r="C195" s="85"/>
      <c r="D195" s="85"/>
      <c r="E195" s="85"/>
      <c r="F195" s="85"/>
      <c r="G195" s="85">
        <v>4</v>
      </c>
      <c r="H195" s="85"/>
      <c r="I195" s="85"/>
      <c r="J195" s="85"/>
      <c r="K195" s="82"/>
      <c r="L195" s="89"/>
      <c r="M195" s="89"/>
      <c r="N195" s="85"/>
      <c r="O195" s="89">
        <f>G195/F194</f>
        <v>0.8</v>
      </c>
      <c r="P195" s="133">
        <v>5</v>
      </c>
      <c r="Q195" s="134">
        <f t="shared" si="58"/>
        <v>1</v>
      </c>
      <c r="R195" s="89">
        <f t="shared" si="59"/>
        <v>0</v>
      </c>
    </row>
    <row r="196" spans="1:18" ht="12.75" customHeight="1" x14ac:dyDescent="0.2">
      <c r="A196" s="114" t="s">
        <v>20</v>
      </c>
      <c r="B196" s="85"/>
      <c r="C196" s="85"/>
      <c r="D196" s="85"/>
      <c r="E196" s="85"/>
      <c r="F196" s="85"/>
      <c r="G196" s="85"/>
      <c r="H196" s="85">
        <v>4</v>
      </c>
      <c r="I196" s="85"/>
      <c r="J196" s="85"/>
      <c r="K196" s="82"/>
      <c r="L196" s="89"/>
      <c r="M196" s="89"/>
      <c r="N196" s="85"/>
      <c r="O196" s="89">
        <f>H196/G195</f>
        <v>1</v>
      </c>
      <c r="P196" s="133">
        <v>4</v>
      </c>
      <c r="Q196" s="134">
        <f t="shared" si="58"/>
        <v>0.8</v>
      </c>
      <c r="R196" s="89">
        <f t="shared" si="59"/>
        <v>0.19999999999999996</v>
      </c>
    </row>
    <row r="197" spans="1:18" ht="12.75" customHeight="1" x14ac:dyDescent="0.2">
      <c r="A197" s="114" t="s">
        <v>21</v>
      </c>
      <c r="B197" s="85"/>
      <c r="C197" s="85"/>
      <c r="D197" s="85"/>
      <c r="E197" s="85"/>
      <c r="F197" s="85"/>
      <c r="G197" s="85"/>
      <c r="H197" s="85"/>
      <c r="I197" s="85">
        <v>1</v>
      </c>
      <c r="J197" s="85"/>
      <c r="K197" s="82"/>
      <c r="L197" s="89"/>
      <c r="M197" s="89"/>
      <c r="N197" s="85"/>
      <c r="O197" s="89">
        <f>I197/H196</f>
        <v>0.25</v>
      </c>
      <c r="P197" s="133">
        <v>3</v>
      </c>
      <c r="Q197" s="134">
        <f t="shared" si="58"/>
        <v>0.75</v>
      </c>
      <c r="R197" s="89">
        <f t="shared" si="59"/>
        <v>0.25</v>
      </c>
    </row>
    <row r="198" spans="1:18" ht="12.75" customHeight="1" x14ac:dyDescent="0.2">
      <c r="A198" s="114" t="s">
        <v>43</v>
      </c>
      <c r="B198" s="85"/>
      <c r="C198" s="85"/>
      <c r="D198" s="85"/>
      <c r="E198" s="85"/>
      <c r="F198" s="85"/>
      <c r="G198" s="85"/>
      <c r="H198" s="85"/>
      <c r="I198" s="85"/>
      <c r="J198" s="85">
        <v>1</v>
      </c>
      <c r="K198" s="82">
        <v>1</v>
      </c>
      <c r="L198" s="89"/>
      <c r="M198" s="89"/>
      <c r="N198" s="85"/>
      <c r="O198" s="89">
        <f>J198/I197</f>
        <v>1</v>
      </c>
      <c r="P198" s="133">
        <v>3</v>
      </c>
      <c r="Q198" s="134">
        <f t="shared" si="58"/>
        <v>1</v>
      </c>
      <c r="R198" s="89">
        <f t="shared" si="59"/>
        <v>0</v>
      </c>
    </row>
    <row r="199" spans="1:18" ht="12.75" customHeight="1" x14ac:dyDescent="0.2">
      <c r="A199" s="114" t="s">
        <v>44</v>
      </c>
      <c r="B199" s="85"/>
      <c r="C199" s="85"/>
      <c r="D199" s="85"/>
      <c r="E199" s="85"/>
      <c r="F199" s="85"/>
      <c r="G199" s="85"/>
      <c r="H199" s="85"/>
      <c r="I199" s="85"/>
      <c r="J199" s="85">
        <v>1</v>
      </c>
      <c r="K199" s="82"/>
      <c r="L199" s="89"/>
      <c r="M199" s="89"/>
      <c r="N199" s="85"/>
      <c r="O199" s="89"/>
      <c r="P199" s="133">
        <v>2</v>
      </c>
      <c r="Q199" s="134"/>
      <c r="R199" s="89"/>
    </row>
    <row r="200" spans="1:18" ht="12.75" customHeight="1" x14ac:dyDescent="0.2">
      <c r="A200" s="131" t="s">
        <v>45</v>
      </c>
      <c r="B200" s="85"/>
      <c r="C200" s="85"/>
      <c r="D200" s="85"/>
      <c r="E200" s="85"/>
      <c r="F200" s="85"/>
      <c r="G200" s="85"/>
      <c r="H200" s="85"/>
      <c r="I200" s="85"/>
      <c r="J200" s="85">
        <v>1</v>
      </c>
      <c r="K200" s="82">
        <v>2</v>
      </c>
      <c r="L200" s="89"/>
      <c r="M200" s="89"/>
      <c r="N200" s="85"/>
      <c r="O200" s="89"/>
      <c r="P200" s="133">
        <v>2</v>
      </c>
      <c r="Q200" s="134"/>
      <c r="R200" s="89"/>
    </row>
    <row r="201" spans="1:18" ht="12.75" customHeight="1" x14ac:dyDescent="0.2">
      <c r="K201" s="85">
        <f>SUM(K198:K200)</f>
        <v>3</v>
      </c>
      <c r="L201" s="89">
        <f>K198/B190</f>
        <v>6.6666666666666666E-2</v>
      </c>
      <c r="M201" s="89">
        <f>K201/B190</f>
        <v>0.2</v>
      </c>
      <c r="N201" s="89">
        <f>M201-L201</f>
        <v>0.13333333333333336</v>
      </c>
      <c r="O201" s="89"/>
    </row>
    <row r="202" spans="1:18" ht="12.75" customHeight="1" x14ac:dyDescent="0.2">
      <c r="A202" s="119" t="s">
        <v>60</v>
      </c>
      <c r="L202" s="89"/>
      <c r="M202" s="89"/>
      <c r="O202" s="89"/>
    </row>
    <row r="203" spans="1:18" ht="25.5" customHeight="1" x14ac:dyDescent="0.2">
      <c r="B203" s="241" t="s">
        <v>1</v>
      </c>
      <c r="C203" s="242"/>
      <c r="D203" s="242"/>
      <c r="E203" s="242"/>
      <c r="F203" s="242"/>
      <c r="G203" s="242"/>
      <c r="H203" s="242"/>
      <c r="I203" s="242"/>
      <c r="J203" s="242"/>
      <c r="L203" s="120" t="s">
        <v>2</v>
      </c>
      <c r="M203" s="120" t="s">
        <v>3</v>
      </c>
      <c r="N203" s="121" t="s">
        <v>4</v>
      </c>
      <c r="O203" s="120" t="s">
        <v>5</v>
      </c>
      <c r="P203" s="122" t="s">
        <v>6</v>
      </c>
      <c r="Q203" s="122" t="s">
        <v>7</v>
      </c>
      <c r="R203" s="123" t="s">
        <v>8</v>
      </c>
    </row>
    <row r="204" spans="1:18" ht="12.75" customHeight="1" x14ac:dyDescent="0.2">
      <c r="A204" s="125" t="s">
        <v>9</v>
      </c>
      <c r="B204" s="126">
        <v>1</v>
      </c>
      <c r="C204" s="126">
        <v>2</v>
      </c>
      <c r="D204" s="126">
        <v>3</v>
      </c>
      <c r="E204" s="126">
        <v>4</v>
      </c>
      <c r="F204" s="126">
        <v>5</v>
      </c>
      <c r="G204" s="126">
        <v>6</v>
      </c>
      <c r="H204" s="126">
        <v>7</v>
      </c>
      <c r="I204" s="126">
        <v>8</v>
      </c>
      <c r="J204" s="126">
        <v>9</v>
      </c>
      <c r="K204" s="80" t="s">
        <v>10</v>
      </c>
      <c r="L204" s="127"/>
      <c r="M204" s="127"/>
      <c r="N204" s="128"/>
      <c r="O204" s="129"/>
      <c r="P204" s="130"/>
      <c r="Q204" s="130"/>
      <c r="R204" s="89"/>
    </row>
    <row r="205" spans="1:18" ht="12.75" customHeight="1" x14ac:dyDescent="0.2">
      <c r="A205" s="131" t="s">
        <v>16</v>
      </c>
      <c r="B205" s="29">
        <v>29</v>
      </c>
      <c r="C205" s="29"/>
      <c r="D205" s="29"/>
      <c r="E205" s="29"/>
      <c r="F205" s="29"/>
      <c r="G205" s="29"/>
      <c r="H205" s="29"/>
      <c r="I205" s="29"/>
      <c r="J205" s="29"/>
      <c r="K205" s="81"/>
      <c r="L205" s="127"/>
      <c r="M205" s="127"/>
      <c r="N205" s="128"/>
      <c r="O205" s="129"/>
      <c r="P205" s="132">
        <f>B205</f>
        <v>29</v>
      </c>
      <c r="Q205" s="130"/>
      <c r="R205" s="89"/>
    </row>
    <row r="206" spans="1:18" ht="12.75" customHeight="1" x14ac:dyDescent="0.2">
      <c r="A206" s="131" t="s">
        <v>17</v>
      </c>
      <c r="B206" s="29"/>
      <c r="C206" s="29">
        <v>19</v>
      </c>
      <c r="D206" s="29"/>
      <c r="E206" s="29"/>
      <c r="F206" s="29"/>
      <c r="G206" s="29"/>
      <c r="H206" s="29"/>
      <c r="I206" s="29"/>
      <c r="J206" s="29"/>
      <c r="K206" s="81"/>
      <c r="L206" s="127"/>
      <c r="M206" s="127"/>
      <c r="N206" s="128"/>
      <c r="O206" s="129">
        <f>C206/B205</f>
        <v>0.65517241379310343</v>
      </c>
      <c r="P206" s="133">
        <v>19</v>
      </c>
      <c r="Q206" s="134">
        <f t="shared" ref="Q206:Q213" si="60">P206/P205</f>
        <v>0.65517241379310343</v>
      </c>
      <c r="R206" s="89">
        <f t="shared" ref="R206:R213" si="61">100%-Q206</f>
        <v>0.34482758620689657</v>
      </c>
    </row>
    <row r="207" spans="1:18" ht="12.75" customHeight="1" x14ac:dyDescent="0.2">
      <c r="A207" s="131" t="s">
        <v>18</v>
      </c>
      <c r="B207" s="29"/>
      <c r="C207" s="29"/>
      <c r="D207" s="29">
        <v>14</v>
      </c>
      <c r="E207" s="29"/>
      <c r="F207" s="29"/>
      <c r="G207" s="29"/>
      <c r="H207" s="29"/>
      <c r="I207" s="29"/>
      <c r="J207" s="29"/>
      <c r="K207" s="81"/>
      <c r="L207" s="127"/>
      <c r="M207" s="127"/>
      <c r="N207" s="128"/>
      <c r="O207" s="129">
        <f>D207/C206</f>
        <v>0.73684210526315785</v>
      </c>
      <c r="P207" s="133">
        <v>16</v>
      </c>
      <c r="Q207" s="134">
        <f t="shared" si="60"/>
        <v>0.84210526315789469</v>
      </c>
      <c r="R207" s="89">
        <f t="shared" si="61"/>
        <v>0.15789473684210531</v>
      </c>
    </row>
    <row r="208" spans="1:18" ht="12.75" customHeight="1" x14ac:dyDescent="0.2">
      <c r="A208" s="114" t="s">
        <v>19</v>
      </c>
      <c r="B208" s="85"/>
      <c r="C208" s="85"/>
      <c r="D208" s="85"/>
      <c r="E208" s="85">
        <v>13</v>
      </c>
      <c r="F208" s="85"/>
      <c r="G208" s="85"/>
      <c r="H208" s="85"/>
      <c r="I208" s="85"/>
      <c r="J208" s="85"/>
      <c r="K208" s="82"/>
      <c r="L208" s="89"/>
      <c r="M208" s="89"/>
      <c r="N208" s="85"/>
      <c r="O208" s="89">
        <f>E208/D207</f>
        <v>0.9285714285714286</v>
      </c>
      <c r="P208" s="133">
        <v>16</v>
      </c>
      <c r="Q208" s="134">
        <f t="shared" si="60"/>
        <v>1</v>
      </c>
      <c r="R208" s="89">
        <f t="shared" si="61"/>
        <v>0</v>
      </c>
    </row>
    <row r="209" spans="1:18" ht="12.75" customHeight="1" x14ac:dyDescent="0.2">
      <c r="A209" s="114" t="s">
        <v>31</v>
      </c>
      <c r="B209" s="85"/>
      <c r="C209" s="85"/>
      <c r="D209" s="85"/>
      <c r="E209" s="85"/>
      <c r="F209" s="85">
        <v>13</v>
      </c>
      <c r="G209" s="85"/>
      <c r="H209" s="85"/>
      <c r="I209" s="85"/>
      <c r="J209" s="85"/>
      <c r="K209" s="82"/>
      <c r="L209" s="89"/>
      <c r="M209" s="89"/>
      <c r="N209" s="85"/>
      <c r="O209" s="89">
        <f>F209/E208</f>
        <v>1</v>
      </c>
      <c r="P209" s="133">
        <v>15</v>
      </c>
      <c r="Q209" s="134">
        <f t="shared" si="60"/>
        <v>0.9375</v>
      </c>
      <c r="R209" s="89">
        <f t="shared" si="61"/>
        <v>6.25E-2</v>
      </c>
    </row>
    <row r="210" spans="1:18" ht="12.75" customHeight="1" x14ac:dyDescent="0.2">
      <c r="A210" s="114" t="s">
        <v>20</v>
      </c>
      <c r="B210" s="85"/>
      <c r="C210" s="85"/>
      <c r="D210" s="85"/>
      <c r="E210" s="85"/>
      <c r="F210" s="85"/>
      <c r="G210" s="85">
        <v>13</v>
      </c>
      <c r="H210" s="85"/>
      <c r="I210" s="85"/>
      <c r="J210" s="85"/>
      <c r="K210" s="82"/>
      <c r="L210" s="89"/>
      <c r="M210" s="89"/>
      <c r="N210" s="85"/>
      <c r="O210" s="89">
        <f>G210/F209</f>
        <v>1</v>
      </c>
      <c r="P210" s="133">
        <v>15</v>
      </c>
      <c r="Q210" s="134">
        <f t="shared" si="60"/>
        <v>1</v>
      </c>
      <c r="R210" s="89">
        <f t="shared" si="61"/>
        <v>0</v>
      </c>
    </row>
    <row r="211" spans="1:18" ht="12.75" customHeight="1" x14ac:dyDescent="0.2">
      <c r="A211" s="114" t="s">
        <v>21</v>
      </c>
      <c r="B211" s="85"/>
      <c r="C211" s="85"/>
      <c r="D211" s="85"/>
      <c r="E211" s="85"/>
      <c r="F211" s="85"/>
      <c r="G211" s="85"/>
      <c r="H211" s="85">
        <v>13</v>
      </c>
      <c r="I211" s="85"/>
      <c r="J211" s="85"/>
      <c r="K211" s="82"/>
      <c r="L211" s="89"/>
      <c r="M211" s="89"/>
      <c r="N211" s="85"/>
      <c r="O211" s="89">
        <f>H211/G210</f>
        <v>1</v>
      </c>
      <c r="P211" s="133">
        <v>13</v>
      </c>
      <c r="Q211" s="134">
        <f t="shared" si="60"/>
        <v>0.8666666666666667</v>
      </c>
      <c r="R211" s="89">
        <f t="shared" si="61"/>
        <v>0.1333333333333333</v>
      </c>
    </row>
    <row r="212" spans="1:18" ht="12.75" customHeight="1" x14ac:dyDescent="0.2">
      <c r="A212" s="114" t="s">
        <v>43</v>
      </c>
      <c r="B212" s="85"/>
      <c r="C212" s="85"/>
      <c r="D212" s="85"/>
      <c r="E212" s="85"/>
      <c r="F212" s="85"/>
      <c r="G212" s="85"/>
      <c r="H212" s="85"/>
      <c r="I212" s="85">
        <v>12</v>
      </c>
      <c r="J212" s="85"/>
      <c r="K212" s="82"/>
      <c r="L212" s="89"/>
      <c r="M212" s="89"/>
      <c r="N212" s="85"/>
      <c r="O212" s="89">
        <f>I212/H211</f>
        <v>0.92307692307692313</v>
      </c>
      <c r="P212" s="133">
        <v>12</v>
      </c>
      <c r="Q212" s="134">
        <f t="shared" si="60"/>
        <v>0.92307692307692313</v>
      </c>
      <c r="R212" s="89">
        <f t="shared" si="61"/>
        <v>7.6923076923076872E-2</v>
      </c>
    </row>
    <row r="213" spans="1:18" ht="12.75" customHeight="1" x14ac:dyDescent="0.2">
      <c r="A213" s="114" t="s">
        <v>44</v>
      </c>
      <c r="B213" s="85"/>
      <c r="C213" s="85"/>
      <c r="D213" s="85"/>
      <c r="E213" s="85"/>
      <c r="F213" s="85"/>
      <c r="G213" s="85"/>
      <c r="H213" s="85"/>
      <c r="I213" s="85"/>
      <c r="J213" s="85">
        <v>12</v>
      </c>
      <c r="K213" s="82">
        <v>12</v>
      </c>
      <c r="L213" s="89"/>
      <c r="M213" s="89"/>
      <c r="N213" s="85"/>
      <c r="O213" s="89">
        <f>J213/I212</f>
        <v>1</v>
      </c>
      <c r="P213" s="133">
        <v>12</v>
      </c>
      <c r="Q213" s="134">
        <f t="shared" si="60"/>
        <v>1</v>
      </c>
      <c r="R213" s="89">
        <f t="shared" si="61"/>
        <v>0</v>
      </c>
    </row>
    <row r="214" spans="1:18" ht="12.75" customHeight="1" x14ac:dyDescent="0.2">
      <c r="A214" s="131" t="s">
        <v>45</v>
      </c>
      <c r="B214" s="85"/>
      <c r="C214" s="85"/>
      <c r="D214" s="85"/>
      <c r="E214" s="85"/>
      <c r="F214" s="85"/>
      <c r="G214" s="85"/>
      <c r="H214" s="85"/>
      <c r="I214" s="85"/>
      <c r="J214" s="85"/>
      <c r="K214" s="82"/>
      <c r="L214" s="89"/>
      <c r="M214" s="89"/>
      <c r="N214" s="85"/>
      <c r="O214" s="89"/>
      <c r="P214" s="133"/>
      <c r="Q214" s="134"/>
      <c r="R214" s="89"/>
    </row>
    <row r="215" spans="1:18" ht="12.75" customHeight="1" x14ac:dyDescent="0.2">
      <c r="A215" s="131" t="s">
        <v>46</v>
      </c>
      <c r="B215" s="85"/>
      <c r="C215" s="85"/>
      <c r="D215" s="85"/>
      <c r="E215" s="85"/>
      <c r="F215" s="85"/>
      <c r="G215" s="85"/>
      <c r="H215" s="85"/>
      <c r="I215" s="85">
        <v>1</v>
      </c>
      <c r="J215" s="85"/>
      <c r="K215" s="82"/>
      <c r="L215" s="89"/>
      <c r="M215" s="89"/>
      <c r="N215" s="85"/>
      <c r="O215" s="89"/>
      <c r="P215" s="133">
        <v>1</v>
      </c>
      <c r="Q215" s="134"/>
      <c r="R215" s="89"/>
    </row>
    <row r="216" spans="1:18" ht="12.75" customHeight="1" x14ac:dyDescent="0.2">
      <c r="A216" s="131" t="s">
        <v>47</v>
      </c>
      <c r="B216" s="85"/>
      <c r="C216" s="85"/>
      <c r="D216" s="85"/>
      <c r="E216" s="85"/>
      <c r="F216" s="85"/>
      <c r="G216" s="85"/>
      <c r="H216" s="85"/>
      <c r="I216" s="85"/>
      <c r="J216" s="85">
        <v>1</v>
      </c>
      <c r="K216" s="82"/>
      <c r="L216" s="89"/>
      <c r="M216" s="89"/>
      <c r="N216" s="85"/>
      <c r="O216" s="89"/>
      <c r="P216" s="133">
        <v>1</v>
      </c>
      <c r="Q216" s="134"/>
      <c r="R216" s="89"/>
    </row>
    <row r="217" spans="1:18" ht="12.75" customHeight="1" x14ac:dyDescent="0.2">
      <c r="A217" s="131" t="s">
        <v>48</v>
      </c>
      <c r="B217" s="85"/>
      <c r="C217" s="85"/>
      <c r="D217" s="85"/>
      <c r="E217" s="85"/>
      <c r="F217" s="85"/>
      <c r="G217" s="85"/>
      <c r="H217" s="85"/>
      <c r="I217" s="85"/>
      <c r="J217" s="85"/>
      <c r="K217" s="82"/>
      <c r="L217" s="89"/>
      <c r="M217" s="89"/>
      <c r="N217" s="85"/>
      <c r="O217" s="89"/>
      <c r="P217" s="133"/>
      <c r="Q217" s="134"/>
      <c r="R217" s="89"/>
    </row>
    <row r="218" spans="1:18" ht="12.75" customHeight="1" x14ac:dyDescent="0.2">
      <c r="A218" s="131" t="s">
        <v>49</v>
      </c>
      <c r="B218" s="85"/>
      <c r="C218" s="85"/>
      <c r="D218" s="85"/>
      <c r="E218" s="85"/>
      <c r="F218" s="85"/>
      <c r="G218" s="85"/>
      <c r="H218" s="85"/>
      <c r="I218" s="85"/>
      <c r="J218" s="85">
        <v>1</v>
      </c>
      <c r="K218" s="82">
        <v>1</v>
      </c>
      <c r="L218" s="89"/>
      <c r="M218" s="89"/>
      <c r="N218" s="85"/>
      <c r="O218" s="89"/>
      <c r="P218" s="133"/>
      <c r="Q218" s="134"/>
      <c r="R218" s="89"/>
    </row>
    <row r="219" spans="1:18" ht="12.75" customHeight="1" x14ac:dyDescent="0.2">
      <c r="K219" s="85">
        <f>SUM(K213:K218)</f>
        <v>13</v>
      </c>
      <c r="L219" s="89">
        <f>K213/B205</f>
        <v>0.41379310344827586</v>
      </c>
      <c r="M219" s="89">
        <f>K219/B205</f>
        <v>0.44827586206896552</v>
      </c>
      <c r="N219" s="89">
        <f>M219-L219</f>
        <v>3.4482758620689669E-2</v>
      </c>
      <c r="O219" s="89"/>
    </row>
    <row r="220" spans="1:18" ht="12.75" customHeight="1" x14ac:dyDescent="0.2">
      <c r="A220" s="119" t="s">
        <v>61</v>
      </c>
      <c r="L220" s="89"/>
      <c r="M220" s="89"/>
      <c r="O220" s="89"/>
    </row>
    <row r="221" spans="1:18" ht="25.5" customHeight="1" x14ac:dyDescent="0.2">
      <c r="B221" s="241" t="s">
        <v>1</v>
      </c>
      <c r="C221" s="242"/>
      <c r="D221" s="242"/>
      <c r="E221" s="242"/>
      <c r="F221" s="242"/>
      <c r="G221" s="242"/>
      <c r="H221" s="242"/>
      <c r="I221" s="242"/>
      <c r="J221" s="242"/>
      <c r="L221" s="120" t="s">
        <v>2</v>
      </c>
      <c r="M221" s="120" t="s">
        <v>3</v>
      </c>
      <c r="N221" s="121" t="s">
        <v>4</v>
      </c>
      <c r="O221" s="120" t="s">
        <v>5</v>
      </c>
      <c r="P221" s="122" t="s">
        <v>6</v>
      </c>
      <c r="Q221" s="122" t="s">
        <v>7</v>
      </c>
      <c r="R221" s="123" t="s">
        <v>8</v>
      </c>
    </row>
    <row r="222" spans="1:18" ht="12.75" customHeight="1" x14ac:dyDescent="0.2">
      <c r="A222" s="125" t="s">
        <v>9</v>
      </c>
      <c r="B222" s="126">
        <v>1</v>
      </c>
      <c r="C222" s="126">
        <v>2</v>
      </c>
      <c r="D222" s="126">
        <v>3</v>
      </c>
      <c r="E222" s="126">
        <v>4</v>
      </c>
      <c r="F222" s="126">
        <v>5</v>
      </c>
      <c r="G222" s="126">
        <v>6</v>
      </c>
      <c r="H222" s="126">
        <v>7</v>
      </c>
      <c r="I222" s="126">
        <v>8</v>
      </c>
      <c r="J222" s="126">
        <v>9</v>
      </c>
      <c r="K222" s="80" t="s">
        <v>10</v>
      </c>
      <c r="L222" s="127"/>
      <c r="M222" s="127"/>
      <c r="N222" s="128"/>
      <c r="O222" s="129"/>
      <c r="P222" s="130"/>
      <c r="Q222" s="130"/>
      <c r="R222" s="89"/>
    </row>
    <row r="223" spans="1:18" ht="12.75" customHeight="1" x14ac:dyDescent="0.2">
      <c r="A223" s="131" t="s">
        <v>17</v>
      </c>
      <c r="B223" s="29">
        <v>9</v>
      </c>
      <c r="C223" s="29"/>
      <c r="D223" s="29"/>
      <c r="E223" s="29"/>
      <c r="F223" s="29"/>
      <c r="G223" s="29"/>
      <c r="H223" s="29"/>
      <c r="I223" s="29"/>
      <c r="J223" s="29"/>
      <c r="K223" s="81"/>
      <c r="L223" s="127"/>
      <c r="M223" s="127"/>
      <c r="N223" s="128"/>
      <c r="O223" s="129"/>
      <c r="P223" s="132">
        <f>B223</f>
        <v>9</v>
      </c>
      <c r="Q223" s="130"/>
      <c r="R223" s="89"/>
    </row>
    <row r="224" spans="1:18" ht="12.75" customHeight="1" x14ac:dyDescent="0.2">
      <c r="A224" s="131" t="s">
        <v>18</v>
      </c>
      <c r="B224" s="29"/>
      <c r="C224" s="29">
        <v>4</v>
      </c>
      <c r="D224" s="29"/>
      <c r="E224" s="29"/>
      <c r="F224" s="29"/>
      <c r="G224" s="29"/>
      <c r="H224" s="29"/>
      <c r="I224" s="29"/>
      <c r="J224" s="29"/>
      <c r="K224" s="81"/>
      <c r="L224" s="127"/>
      <c r="M224" s="127"/>
      <c r="N224" s="128"/>
      <c r="O224" s="129">
        <f>C224/B223</f>
        <v>0.44444444444444442</v>
      </c>
      <c r="P224" s="133">
        <v>5</v>
      </c>
      <c r="Q224" s="134">
        <f t="shared" ref="Q224:Q231" si="62">P224/P223</f>
        <v>0.55555555555555558</v>
      </c>
      <c r="R224" s="89">
        <f t="shared" ref="R224:R231" si="63">100%-Q224</f>
        <v>0.44444444444444442</v>
      </c>
    </row>
    <row r="225" spans="1:18" ht="12.75" customHeight="1" x14ac:dyDescent="0.2">
      <c r="A225" s="114" t="s">
        <v>19</v>
      </c>
      <c r="B225" s="85"/>
      <c r="C225" s="85"/>
      <c r="D225" s="85">
        <v>3</v>
      </c>
      <c r="E225" s="85"/>
      <c r="F225" s="85"/>
      <c r="G225" s="85"/>
      <c r="H225" s="85"/>
      <c r="I225" s="85"/>
      <c r="J225" s="85"/>
      <c r="K225" s="82"/>
      <c r="L225" s="89"/>
      <c r="M225" s="89"/>
      <c r="N225" s="85"/>
      <c r="O225" s="89">
        <f>D225/C224</f>
        <v>0.75</v>
      </c>
      <c r="P225" s="133">
        <v>4</v>
      </c>
      <c r="Q225" s="134">
        <f t="shared" si="62"/>
        <v>0.8</v>
      </c>
      <c r="R225" s="89">
        <f t="shared" si="63"/>
        <v>0.19999999999999996</v>
      </c>
    </row>
    <row r="226" spans="1:18" ht="12.75" customHeight="1" x14ac:dyDescent="0.2">
      <c r="A226" s="114" t="s">
        <v>31</v>
      </c>
      <c r="B226" s="85"/>
      <c r="C226" s="85"/>
      <c r="D226" s="85"/>
      <c r="E226" s="85">
        <v>3</v>
      </c>
      <c r="F226" s="85"/>
      <c r="G226" s="85"/>
      <c r="H226" s="85"/>
      <c r="I226" s="85"/>
      <c r="J226" s="85"/>
      <c r="K226" s="82"/>
      <c r="L226" s="89"/>
      <c r="M226" s="89"/>
      <c r="N226" s="85"/>
      <c r="O226" s="89">
        <f>E226/D225</f>
        <v>1</v>
      </c>
      <c r="P226" s="133">
        <v>4</v>
      </c>
      <c r="Q226" s="134">
        <f t="shared" si="62"/>
        <v>1</v>
      </c>
      <c r="R226" s="89">
        <f t="shared" si="63"/>
        <v>0</v>
      </c>
    </row>
    <row r="227" spans="1:18" ht="12.75" customHeight="1" x14ac:dyDescent="0.2">
      <c r="A227" s="114" t="s">
        <v>20</v>
      </c>
      <c r="B227" s="85"/>
      <c r="C227" s="85"/>
      <c r="D227" s="85"/>
      <c r="E227" s="85"/>
      <c r="F227" s="85">
        <v>3</v>
      </c>
      <c r="G227" s="85"/>
      <c r="H227" s="85"/>
      <c r="I227" s="85"/>
      <c r="J227" s="85"/>
      <c r="K227" s="82"/>
      <c r="L227" s="89"/>
      <c r="M227" s="89"/>
      <c r="N227" s="85"/>
      <c r="O227" s="89">
        <f>F227/E226</f>
        <v>1</v>
      </c>
      <c r="P227" s="133">
        <v>4</v>
      </c>
      <c r="Q227" s="134">
        <f t="shared" si="62"/>
        <v>1</v>
      </c>
      <c r="R227" s="89">
        <f t="shared" si="63"/>
        <v>0</v>
      </c>
    </row>
    <row r="228" spans="1:18" ht="12.75" customHeight="1" x14ac:dyDescent="0.2">
      <c r="A228" s="114" t="s">
        <v>21</v>
      </c>
      <c r="B228" s="85"/>
      <c r="C228" s="85"/>
      <c r="D228" s="85"/>
      <c r="E228" s="85"/>
      <c r="F228" s="85"/>
      <c r="G228" s="85">
        <v>3</v>
      </c>
      <c r="H228" s="85"/>
      <c r="I228" s="85"/>
      <c r="J228" s="85">
        <v>1</v>
      </c>
      <c r="K228" s="82"/>
      <c r="L228" s="89"/>
      <c r="M228" s="89"/>
      <c r="N228" s="85"/>
      <c r="O228" s="89">
        <f>G228/F227</f>
        <v>1</v>
      </c>
      <c r="P228" s="133">
        <v>4</v>
      </c>
      <c r="Q228" s="134">
        <f t="shared" si="62"/>
        <v>1</v>
      </c>
      <c r="R228" s="89">
        <f t="shared" si="63"/>
        <v>0</v>
      </c>
    </row>
    <row r="229" spans="1:18" ht="12.75" customHeight="1" x14ac:dyDescent="0.2">
      <c r="A229" s="114" t="s">
        <v>43</v>
      </c>
      <c r="B229" s="85"/>
      <c r="C229" s="85"/>
      <c r="D229" s="85"/>
      <c r="E229" s="85"/>
      <c r="F229" s="85"/>
      <c r="G229" s="85"/>
      <c r="H229" s="85">
        <v>3</v>
      </c>
      <c r="I229" s="85"/>
      <c r="J229" s="85"/>
      <c r="K229" s="82"/>
      <c r="L229" s="89"/>
      <c r="M229" s="89"/>
      <c r="N229" s="85"/>
      <c r="O229" s="89">
        <f>H229/G228</f>
        <v>1</v>
      </c>
      <c r="P229" s="133">
        <v>3</v>
      </c>
      <c r="Q229" s="134">
        <f t="shared" si="62"/>
        <v>0.75</v>
      </c>
      <c r="R229" s="89">
        <f t="shared" si="63"/>
        <v>0.25</v>
      </c>
    </row>
    <row r="230" spans="1:18" ht="12.75" customHeight="1" x14ac:dyDescent="0.2">
      <c r="A230" s="114" t="s">
        <v>44</v>
      </c>
      <c r="B230" s="85"/>
      <c r="C230" s="85"/>
      <c r="D230" s="85"/>
      <c r="E230" s="85"/>
      <c r="F230" s="85"/>
      <c r="G230" s="85"/>
      <c r="H230" s="85"/>
      <c r="I230" s="85">
        <v>3</v>
      </c>
      <c r="J230" s="85"/>
      <c r="K230" s="82"/>
      <c r="L230" s="89"/>
      <c r="M230" s="89"/>
      <c r="N230" s="85"/>
      <c r="O230" s="89">
        <f>I230/H229</f>
        <v>1</v>
      </c>
      <c r="P230" s="133">
        <v>3</v>
      </c>
      <c r="Q230" s="134">
        <f t="shared" si="62"/>
        <v>1</v>
      </c>
      <c r="R230" s="89">
        <f t="shared" si="63"/>
        <v>0</v>
      </c>
    </row>
    <row r="231" spans="1:18" ht="12.75" customHeight="1" x14ac:dyDescent="0.2">
      <c r="A231" s="131" t="s">
        <v>45</v>
      </c>
      <c r="B231" s="85"/>
      <c r="C231" s="85"/>
      <c r="D231" s="85"/>
      <c r="E231" s="85"/>
      <c r="F231" s="85"/>
      <c r="G231" s="85"/>
      <c r="H231" s="85"/>
      <c r="I231" s="85"/>
      <c r="J231" s="85">
        <v>3</v>
      </c>
      <c r="K231" s="82">
        <v>3</v>
      </c>
      <c r="L231" s="89"/>
      <c r="M231" s="89"/>
      <c r="N231" s="85"/>
      <c r="O231" s="89">
        <f>J231/I230</f>
        <v>1</v>
      </c>
      <c r="P231" s="133">
        <v>3</v>
      </c>
      <c r="Q231" s="134">
        <f t="shared" si="62"/>
        <v>1</v>
      </c>
      <c r="R231" s="89">
        <f t="shared" si="63"/>
        <v>0</v>
      </c>
    </row>
    <row r="232" spans="1:18" ht="12.75" customHeight="1" x14ac:dyDescent="0.2">
      <c r="A232" s="131" t="s">
        <v>46</v>
      </c>
      <c r="B232" s="85"/>
      <c r="C232" s="85"/>
      <c r="D232" s="85"/>
      <c r="E232" s="85"/>
      <c r="F232" s="85"/>
      <c r="G232" s="85"/>
      <c r="H232" s="85"/>
      <c r="I232" s="85"/>
      <c r="J232" s="85"/>
      <c r="K232" s="82"/>
      <c r="L232" s="89"/>
      <c r="M232" s="89"/>
      <c r="N232" s="85"/>
      <c r="O232" s="89"/>
      <c r="P232" s="133"/>
      <c r="Q232" s="134"/>
      <c r="R232" s="89"/>
    </row>
    <row r="233" spans="1:18" ht="12.75" customHeight="1" x14ac:dyDescent="0.2">
      <c r="A233" s="131" t="s">
        <v>47</v>
      </c>
      <c r="B233" s="85"/>
      <c r="C233" s="85"/>
      <c r="D233" s="85"/>
      <c r="E233" s="85"/>
      <c r="F233" s="85"/>
      <c r="G233" s="85"/>
      <c r="H233" s="85"/>
      <c r="I233" s="85"/>
      <c r="J233" s="85"/>
      <c r="K233" s="82"/>
      <c r="L233" s="89"/>
      <c r="M233" s="89"/>
      <c r="N233" s="85"/>
      <c r="O233" s="89"/>
      <c r="P233" s="133"/>
      <c r="Q233" s="134"/>
      <c r="R233" s="89"/>
    </row>
    <row r="234" spans="1:18" ht="12.75" customHeight="1" x14ac:dyDescent="0.2">
      <c r="K234" s="85">
        <f>SUM(K231)</f>
        <v>3</v>
      </c>
      <c r="L234" s="89">
        <f>K231/B223</f>
        <v>0.33333333333333331</v>
      </c>
      <c r="M234" s="89">
        <f>K234/B223</f>
        <v>0.33333333333333331</v>
      </c>
      <c r="N234" s="89">
        <f>M234-L234</f>
        <v>0</v>
      </c>
      <c r="O234" s="89"/>
    </row>
    <row r="235" spans="1:18" ht="12.75" customHeight="1" x14ac:dyDescent="0.2">
      <c r="A235" s="119" t="s">
        <v>62</v>
      </c>
      <c r="L235" s="89"/>
      <c r="M235" s="89"/>
      <c r="O235" s="89"/>
    </row>
    <row r="236" spans="1:18" ht="25.5" customHeight="1" x14ac:dyDescent="0.2">
      <c r="B236" s="241" t="s">
        <v>1</v>
      </c>
      <c r="C236" s="242"/>
      <c r="D236" s="242"/>
      <c r="E236" s="242"/>
      <c r="F236" s="242"/>
      <c r="G236" s="242"/>
      <c r="H236" s="242"/>
      <c r="I236" s="242"/>
      <c r="J236" s="242"/>
      <c r="L236" s="120" t="s">
        <v>2</v>
      </c>
      <c r="M236" s="120" t="s">
        <v>3</v>
      </c>
      <c r="N236" s="121" t="s">
        <v>4</v>
      </c>
      <c r="O236" s="120" t="s">
        <v>5</v>
      </c>
      <c r="P236" s="122" t="s">
        <v>6</v>
      </c>
      <c r="Q236" s="122" t="s">
        <v>7</v>
      </c>
      <c r="R236" s="123" t="s">
        <v>8</v>
      </c>
    </row>
    <row r="237" spans="1:18" ht="12.75" customHeight="1" x14ac:dyDescent="0.2">
      <c r="A237" s="125" t="s">
        <v>9</v>
      </c>
      <c r="B237" s="126">
        <v>1</v>
      </c>
      <c r="C237" s="126">
        <v>2</v>
      </c>
      <c r="D237" s="126">
        <v>3</v>
      </c>
      <c r="E237" s="126">
        <v>4</v>
      </c>
      <c r="F237" s="126">
        <v>5</v>
      </c>
      <c r="G237" s="126">
        <v>6</v>
      </c>
      <c r="H237" s="126">
        <v>7</v>
      </c>
      <c r="I237" s="126">
        <v>8</v>
      </c>
      <c r="J237" s="126">
        <v>9</v>
      </c>
      <c r="K237" s="80" t="s">
        <v>10</v>
      </c>
      <c r="L237" s="127"/>
      <c r="M237" s="127"/>
      <c r="N237" s="128"/>
      <c r="O237" s="129"/>
      <c r="P237" s="130"/>
      <c r="Q237" s="130"/>
      <c r="R237" s="89"/>
    </row>
    <row r="238" spans="1:18" ht="12.75" customHeight="1" x14ac:dyDescent="0.2">
      <c r="A238" s="131" t="s">
        <v>18</v>
      </c>
      <c r="B238" s="29">
        <v>34</v>
      </c>
      <c r="C238" s="29"/>
      <c r="D238" s="29"/>
      <c r="E238" s="29"/>
      <c r="F238" s="29"/>
      <c r="G238" s="29"/>
      <c r="H238" s="29"/>
      <c r="I238" s="29"/>
      <c r="J238" s="29"/>
      <c r="K238" s="81"/>
      <c r="L238" s="127"/>
      <c r="M238" s="127"/>
      <c r="N238" s="128"/>
      <c r="O238" s="129"/>
      <c r="P238" s="132">
        <f>B238</f>
        <v>34</v>
      </c>
      <c r="Q238" s="130"/>
      <c r="R238" s="89"/>
    </row>
    <row r="239" spans="1:18" ht="12.75" customHeight="1" x14ac:dyDescent="0.2">
      <c r="A239" s="114" t="s">
        <v>19</v>
      </c>
      <c r="C239" s="86">
        <v>21</v>
      </c>
      <c r="K239" s="81"/>
      <c r="L239" s="89"/>
      <c r="M239" s="89"/>
      <c r="O239" s="89">
        <f>C239/B238</f>
        <v>0.61764705882352944</v>
      </c>
      <c r="P239" s="133">
        <v>21</v>
      </c>
      <c r="Q239" s="134">
        <f t="shared" ref="Q239:Q246" si="64">P239/P238</f>
        <v>0.61764705882352944</v>
      </c>
      <c r="R239" s="89">
        <f t="shared" ref="R239:R246" si="65">100%-Q239</f>
        <v>0.38235294117647056</v>
      </c>
    </row>
    <row r="240" spans="1:18" ht="12.75" customHeight="1" x14ac:dyDescent="0.2">
      <c r="A240" s="114" t="s">
        <v>31</v>
      </c>
      <c r="D240" s="86">
        <v>14</v>
      </c>
      <c r="K240" s="81"/>
      <c r="L240" s="89"/>
      <c r="M240" s="89"/>
      <c r="O240" s="89">
        <f>D240/C239</f>
        <v>0.66666666666666663</v>
      </c>
      <c r="P240" s="133">
        <v>17</v>
      </c>
      <c r="Q240" s="134">
        <f t="shared" si="64"/>
        <v>0.80952380952380953</v>
      </c>
      <c r="R240" s="89">
        <f t="shared" si="65"/>
        <v>0.19047619047619047</v>
      </c>
    </row>
    <row r="241" spans="1:52" ht="12.75" customHeight="1" x14ac:dyDescent="0.2">
      <c r="A241" s="114" t="s">
        <v>20</v>
      </c>
      <c r="E241" s="86">
        <v>13</v>
      </c>
      <c r="K241" s="81"/>
      <c r="L241" s="89"/>
      <c r="M241" s="89"/>
      <c r="O241" s="89">
        <f>E241/D240</f>
        <v>0.9285714285714286</v>
      </c>
      <c r="P241" s="133">
        <v>16</v>
      </c>
      <c r="Q241" s="134">
        <f t="shared" si="64"/>
        <v>0.94117647058823528</v>
      </c>
      <c r="R241" s="89">
        <f t="shared" si="65"/>
        <v>5.8823529411764719E-2</v>
      </c>
    </row>
    <row r="242" spans="1:52" ht="12.75" customHeight="1" x14ac:dyDescent="0.2">
      <c r="A242" s="114" t="s">
        <v>21</v>
      </c>
      <c r="F242" s="86">
        <v>13</v>
      </c>
      <c r="K242" s="81"/>
      <c r="L242" s="89"/>
      <c r="M242" s="89"/>
      <c r="O242" s="89">
        <f>F242/E241</f>
        <v>1</v>
      </c>
      <c r="P242" s="133">
        <v>17</v>
      </c>
      <c r="Q242" s="134">
        <f t="shared" si="64"/>
        <v>1.0625</v>
      </c>
      <c r="R242" s="89">
        <f t="shared" si="65"/>
        <v>-6.25E-2</v>
      </c>
    </row>
    <row r="243" spans="1:52" ht="12.75" customHeight="1" x14ac:dyDescent="0.2">
      <c r="A243" s="114" t="s">
        <v>43</v>
      </c>
      <c r="G243" s="86">
        <v>13</v>
      </c>
      <c r="K243" s="81"/>
      <c r="L243" s="89"/>
      <c r="M243" s="89"/>
      <c r="O243" s="89">
        <f>G243/F242</f>
        <v>1</v>
      </c>
      <c r="P243" s="133">
        <v>16</v>
      </c>
      <c r="Q243" s="134">
        <f t="shared" si="64"/>
        <v>0.94117647058823528</v>
      </c>
      <c r="R243" s="89">
        <f t="shared" si="65"/>
        <v>5.8823529411764719E-2</v>
      </c>
    </row>
    <row r="244" spans="1:52" ht="12.75" customHeight="1" x14ac:dyDescent="0.2">
      <c r="A244" s="114" t="s">
        <v>44</v>
      </c>
      <c r="H244" s="86">
        <v>12</v>
      </c>
      <c r="K244" s="81"/>
      <c r="L244" s="89"/>
      <c r="M244" s="89"/>
      <c r="O244" s="89">
        <f>H244/G243</f>
        <v>0.92307692307692313</v>
      </c>
      <c r="P244" s="133">
        <v>16</v>
      </c>
      <c r="Q244" s="134">
        <f t="shared" si="64"/>
        <v>1</v>
      </c>
      <c r="R244" s="89">
        <f t="shared" si="65"/>
        <v>0</v>
      </c>
    </row>
    <row r="245" spans="1:52" ht="12.75" customHeight="1" x14ac:dyDescent="0.2">
      <c r="A245" s="131" t="s">
        <v>45</v>
      </c>
      <c r="I245" s="86">
        <v>12</v>
      </c>
      <c r="K245" s="81"/>
      <c r="L245" s="89"/>
      <c r="M245" s="89"/>
      <c r="O245" s="89">
        <f>I245/H244</f>
        <v>1</v>
      </c>
      <c r="P245" s="133">
        <v>15</v>
      </c>
      <c r="Q245" s="134">
        <f t="shared" si="64"/>
        <v>0.9375</v>
      </c>
      <c r="R245" s="89">
        <f t="shared" si="65"/>
        <v>6.25E-2</v>
      </c>
    </row>
    <row r="246" spans="1:52" ht="12.75" customHeight="1" x14ac:dyDescent="0.2">
      <c r="A246" s="131" t="s">
        <v>46</v>
      </c>
      <c r="J246" s="86">
        <v>12</v>
      </c>
      <c r="K246" s="82">
        <v>11</v>
      </c>
      <c r="L246" s="89"/>
      <c r="M246" s="89"/>
      <c r="O246" s="89">
        <f>J246/I245</f>
        <v>1</v>
      </c>
      <c r="P246" s="133">
        <v>16</v>
      </c>
      <c r="Q246" s="134">
        <f t="shared" si="64"/>
        <v>1.0666666666666667</v>
      </c>
      <c r="R246" s="89">
        <f t="shared" si="65"/>
        <v>-6.6666666666666652E-2</v>
      </c>
    </row>
    <row r="247" spans="1:52" ht="12.75" customHeight="1" x14ac:dyDescent="0.2">
      <c r="A247" s="131" t="s">
        <v>47</v>
      </c>
      <c r="J247" s="86">
        <v>5</v>
      </c>
      <c r="K247" s="82">
        <v>2</v>
      </c>
      <c r="L247" s="89"/>
      <c r="M247" s="89"/>
      <c r="O247" s="89"/>
      <c r="P247" s="133">
        <v>5</v>
      </c>
      <c r="Q247" s="134"/>
      <c r="R247" s="89"/>
    </row>
    <row r="248" spans="1:52" ht="12.75" customHeight="1" x14ac:dyDescent="0.2">
      <c r="A248" s="131" t="s">
        <v>48</v>
      </c>
      <c r="J248" s="86">
        <v>2</v>
      </c>
      <c r="K248" s="82">
        <v>2</v>
      </c>
      <c r="L248" s="89"/>
      <c r="M248" s="89"/>
      <c r="O248" s="89"/>
      <c r="P248" s="133">
        <v>2</v>
      </c>
      <c r="Q248" s="134"/>
      <c r="R248" s="89"/>
    </row>
    <row r="249" spans="1:52" ht="12.75" customHeight="1" x14ac:dyDescent="0.2">
      <c r="A249" s="131" t="s">
        <v>49</v>
      </c>
      <c r="J249" s="86">
        <v>1</v>
      </c>
      <c r="K249" s="82">
        <v>1</v>
      </c>
      <c r="L249" s="89"/>
      <c r="M249" s="89"/>
      <c r="O249" s="89"/>
      <c r="P249" s="133">
        <v>1</v>
      </c>
      <c r="Q249" s="134"/>
      <c r="R249" s="89"/>
    </row>
    <row r="250" spans="1:52" ht="12.75" customHeight="1" x14ac:dyDescent="0.2">
      <c r="K250" s="86">
        <f>SUM(K246:K249)</f>
        <v>16</v>
      </c>
      <c r="L250" s="89">
        <f>K246/B238</f>
        <v>0.3235294117647059</v>
      </c>
      <c r="M250" s="89">
        <f>K250/B238</f>
        <v>0.47058823529411764</v>
      </c>
      <c r="N250" s="89">
        <f>M250-L250</f>
        <v>0.14705882352941174</v>
      </c>
      <c r="O250" s="89"/>
    </row>
    <row r="251" spans="1:52" ht="12.75" customHeight="1" x14ac:dyDescent="0.2">
      <c r="A251" s="119" t="s">
        <v>63</v>
      </c>
      <c r="L251" s="89"/>
      <c r="M251" s="89"/>
      <c r="O251" s="89"/>
      <c r="AO251" s="134"/>
      <c r="AP251" s="134"/>
      <c r="AQ251" s="134"/>
      <c r="AR251" s="134"/>
      <c r="AS251" s="134"/>
      <c r="AT251" s="134"/>
      <c r="AU251" s="134"/>
    </row>
    <row r="252" spans="1:52" ht="25.5" customHeight="1" x14ac:dyDescent="0.2">
      <c r="B252" s="241" t="s">
        <v>1</v>
      </c>
      <c r="C252" s="242"/>
      <c r="D252" s="242"/>
      <c r="E252" s="242"/>
      <c r="F252" s="242"/>
      <c r="G252" s="242"/>
      <c r="H252" s="242"/>
      <c r="I252" s="242"/>
      <c r="J252" s="242"/>
      <c r="L252" s="120" t="s">
        <v>2</v>
      </c>
      <c r="M252" s="120" t="s">
        <v>3</v>
      </c>
      <c r="N252" s="121" t="s">
        <v>4</v>
      </c>
      <c r="O252" s="120" t="s">
        <v>5</v>
      </c>
      <c r="P252" s="122" t="s">
        <v>6</v>
      </c>
      <c r="Q252" s="122" t="s">
        <v>7</v>
      </c>
      <c r="R252" s="123" t="s">
        <v>8</v>
      </c>
      <c r="AO252" s="134"/>
      <c r="AP252" s="134"/>
      <c r="AQ252" s="134"/>
      <c r="AR252" s="134"/>
      <c r="AS252" s="134"/>
      <c r="AT252" s="134"/>
      <c r="AU252" s="134"/>
      <c r="AV252" s="134"/>
      <c r="AW252" s="134"/>
      <c r="AX252" s="134"/>
      <c r="AY252" s="134"/>
      <c r="AZ252" s="134"/>
    </row>
    <row r="253" spans="1:52" ht="12.75" customHeight="1" x14ac:dyDescent="0.2">
      <c r="A253" s="125" t="s">
        <v>9</v>
      </c>
      <c r="B253" s="126">
        <v>1</v>
      </c>
      <c r="C253" s="126">
        <v>2</v>
      </c>
      <c r="D253" s="126">
        <v>3</v>
      </c>
      <c r="E253" s="126">
        <v>4</v>
      </c>
      <c r="F253" s="126">
        <v>5</v>
      </c>
      <c r="G253" s="126">
        <v>6</v>
      </c>
      <c r="H253" s="126">
        <v>7</v>
      </c>
      <c r="I253" s="126">
        <v>8</v>
      </c>
      <c r="J253" s="126">
        <v>9</v>
      </c>
      <c r="K253" s="80" t="s">
        <v>10</v>
      </c>
      <c r="L253" s="127"/>
      <c r="M253" s="127"/>
      <c r="N253" s="128"/>
      <c r="O253" s="129"/>
      <c r="P253" s="130"/>
      <c r="Q253" s="130"/>
      <c r="R253" s="89"/>
      <c r="AO253" s="138"/>
      <c r="AP253" s="138"/>
      <c r="AQ253" s="138"/>
      <c r="AR253" s="138"/>
      <c r="AS253" s="138"/>
      <c r="AT253" s="138"/>
      <c r="AU253" s="138"/>
      <c r="AV253" s="138"/>
      <c r="AW253" s="138"/>
      <c r="AX253" s="138"/>
      <c r="AY253" s="138"/>
      <c r="AZ253" s="138"/>
    </row>
    <row r="254" spans="1:52" ht="12.75" customHeight="1" x14ac:dyDescent="0.2">
      <c r="A254" s="114" t="s">
        <v>19</v>
      </c>
      <c r="B254" s="29">
        <v>8</v>
      </c>
      <c r="C254" s="29"/>
      <c r="D254" s="29"/>
      <c r="E254" s="29"/>
      <c r="F254" s="29"/>
      <c r="G254" s="29"/>
      <c r="H254" s="29"/>
      <c r="I254" s="29"/>
      <c r="J254" s="29"/>
      <c r="K254" s="81"/>
      <c r="L254" s="127"/>
      <c r="M254" s="127"/>
      <c r="N254" s="128"/>
      <c r="O254" s="129"/>
      <c r="P254" s="132">
        <f>B254</f>
        <v>8</v>
      </c>
      <c r="Q254" s="130"/>
      <c r="R254" s="89"/>
      <c r="AO254" s="138"/>
      <c r="AP254" s="138"/>
      <c r="AQ254" s="138"/>
      <c r="AR254" s="138"/>
      <c r="AS254" s="138"/>
      <c r="AT254" s="138"/>
      <c r="AU254" s="138"/>
      <c r="AV254" s="138"/>
      <c r="AW254" s="138"/>
      <c r="AX254" s="138"/>
      <c r="AY254" s="138"/>
      <c r="AZ254" s="138"/>
    </row>
    <row r="255" spans="1:52" ht="12.75" customHeight="1" x14ac:dyDescent="0.2">
      <c r="A255" s="114" t="s">
        <v>31</v>
      </c>
      <c r="C255" s="86">
        <v>7</v>
      </c>
      <c r="K255" s="82"/>
      <c r="L255" s="89"/>
      <c r="M255" s="89"/>
      <c r="O255" s="129">
        <f>C255/B254</f>
        <v>0.875</v>
      </c>
      <c r="P255" s="133">
        <v>7</v>
      </c>
      <c r="Q255" s="134">
        <f t="shared" ref="Q255:Q262" si="66">P255/P254</f>
        <v>0.875</v>
      </c>
      <c r="R255" s="89">
        <f t="shared" ref="R255:R262" si="67">100%-Q255</f>
        <v>0.125</v>
      </c>
      <c r="AO255" s="138"/>
      <c r="AP255" s="138"/>
      <c r="AQ255" s="138"/>
      <c r="AR255" s="138"/>
      <c r="AS255" s="138"/>
      <c r="AT255" s="138"/>
      <c r="AU255" s="138"/>
      <c r="AV255" s="138"/>
      <c r="AW255" s="138"/>
      <c r="AX255" s="138"/>
      <c r="AY255" s="138"/>
      <c r="AZ255" s="138"/>
    </row>
    <row r="256" spans="1:52" ht="12.75" customHeight="1" x14ac:dyDescent="0.2">
      <c r="A256" s="114" t="s">
        <v>20</v>
      </c>
      <c r="D256" s="86">
        <v>5</v>
      </c>
      <c r="K256" s="82"/>
      <c r="L256" s="89"/>
      <c r="M256" s="89"/>
      <c r="O256" s="89">
        <f>D256/C255</f>
        <v>0.7142857142857143</v>
      </c>
      <c r="P256" s="133">
        <v>6</v>
      </c>
      <c r="Q256" s="134">
        <f t="shared" si="66"/>
        <v>0.8571428571428571</v>
      </c>
      <c r="R256" s="89">
        <f t="shared" si="67"/>
        <v>0.1428571428571429</v>
      </c>
      <c r="AO256" s="138"/>
      <c r="AP256" s="138"/>
      <c r="AQ256" s="138"/>
      <c r="AR256" s="138"/>
      <c r="AS256" s="138"/>
      <c r="AT256" s="138"/>
      <c r="AU256" s="138"/>
      <c r="AV256" s="138"/>
      <c r="AW256" s="138"/>
      <c r="AX256" s="138"/>
      <c r="AY256" s="138"/>
      <c r="AZ256" s="138"/>
    </row>
    <row r="257" spans="1:55" ht="12.75" customHeight="1" x14ac:dyDescent="0.2">
      <c r="A257" s="114" t="s">
        <v>21</v>
      </c>
      <c r="E257" s="86">
        <v>4</v>
      </c>
      <c r="K257" s="82"/>
      <c r="L257" s="89"/>
      <c r="M257" s="89"/>
      <c r="O257" s="89">
        <f>E257/D256</f>
        <v>0.8</v>
      </c>
      <c r="P257" s="133">
        <v>5</v>
      </c>
      <c r="Q257" s="134">
        <f t="shared" si="66"/>
        <v>0.83333333333333337</v>
      </c>
      <c r="R257" s="89">
        <f t="shared" si="67"/>
        <v>0.16666666666666663</v>
      </c>
      <c r="AO257" s="138"/>
      <c r="AP257" s="138"/>
      <c r="AQ257" s="138"/>
      <c r="AR257" s="138"/>
      <c r="AS257" s="138"/>
      <c r="AT257" s="138"/>
      <c r="AU257" s="138"/>
      <c r="AV257" s="138"/>
      <c r="AW257" s="138"/>
      <c r="AX257" s="138"/>
      <c r="AY257" s="138"/>
      <c r="AZ257" s="138"/>
    </row>
    <row r="258" spans="1:55" ht="12.75" customHeight="1" x14ac:dyDescent="0.2">
      <c r="A258" s="114" t="s">
        <v>43</v>
      </c>
      <c r="B258" s="85"/>
      <c r="C258" s="85"/>
      <c r="D258" s="85"/>
      <c r="E258" s="85"/>
      <c r="F258" s="85">
        <v>3</v>
      </c>
      <c r="G258" s="85"/>
      <c r="H258" s="85"/>
      <c r="I258" s="85"/>
      <c r="J258" s="85"/>
      <c r="K258" s="82"/>
      <c r="L258" s="89"/>
      <c r="M258" s="89"/>
      <c r="N258" s="85"/>
      <c r="O258" s="89">
        <f>F258/E257</f>
        <v>0.75</v>
      </c>
      <c r="P258" s="133">
        <v>4</v>
      </c>
      <c r="Q258" s="134">
        <f t="shared" si="66"/>
        <v>0.8</v>
      </c>
      <c r="R258" s="89">
        <f t="shared" si="67"/>
        <v>0.19999999999999996</v>
      </c>
      <c r="AV258" s="114"/>
      <c r="AW258" s="138"/>
      <c r="AX258" s="138"/>
      <c r="AY258" s="138"/>
      <c r="AZ258" s="138"/>
      <c r="BA258" s="138"/>
      <c r="BB258" s="138"/>
      <c r="BC258" s="138"/>
    </row>
    <row r="259" spans="1:55" ht="12.75" customHeight="1" x14ac:dyDescent="0.2">
      <c r="A259" s="114" t="s">
        <v>44</v>
      </c>
      <c r="B259" s="85"/>
      <c r="C259" s="85"/>
      <c r="D259" s="85"/>
      <c r="E259" s="85"/>
      <c r="F259" s="85"/>
      <c r="G259" s="85">
        <v>3</v>
      </c>
      <c r="H259" s="85"/>
      <c r="I259" s="85"/>
      <c r="J259" s="85"/>
      <c r="K259" s="82"/>
      <c r="L259" s="89"/>
      <c r="M259" s="89"/>
      <c r="N259" s="85"/>
      <c r="O259" s="89">
        <f>G259/F258</f>
        <v>1</v>
      </c>
      <c r="P259" s="133">
        <v>3</v>
      </c>
      <c r="Q259" s="134">
        <f t="shared" si="66"/>
        <v>0.75</v>
      </c>
      <c r="R259" s="89">
        <f t="shared" si="67"/>
        <v>0.25</v>
      </c>
      <c r="AV259" s="114"/>
      <c r="AW259" s="138"/>
      <c r="AX259" s="138"/>
      <c r="AY259" s="138"/>
      <c r="AZ259" s="138"/>
      <c r="BA259" s="138"/>
      <c r="BB259" s="138"/>
      <c r="BC259" s="138"/>
    </row>
    <row r="260" spans="1:55" ht="12.75" customHeight="1" x14ac:dyDescent="0.2">
      <c r="A260" s="131" t="s">
        <v>45</v>
      </c>
      <c r="B260" s="85"/>
      <c r="C260" s="85"/>
      <c r="D260" s="85"/>
      <c r="E260" s="85"/>
      <c r="F260" s="85"/>
      <c r="G260" s="85"/>
      <c r="H260" s="85">
        <v>3</v>
      </c>
      <c r="I260" s="85"/>
      <c r="J260" s="85"/>
      <c r="K260" s="82"/>
      <c r="L260" s="89"/>
      <c r="M260" s="89"/>
      <c r="N260" s="85"/>
      <c r="O260" s="89">
        <f>H260/G259</f>
        <v>1</v>
      </c>
      <c r="P260" s="133">
        <v>4</v>
      </c>
      <c r="Q260" s="134">
        <f t="shared" si="66"/>
        <v>1.3333333333333333</v>
      </c>
      <c r="R260" s="89">
        <f t="shared" si="67"/>
        <v>-0.33333333333333326</v>
      </c>
      <c r="AV260" s="114"/>
      <c r="AW260" s="138"/>
      <c r="AX260" s="138"/>
      <c r="AY260" s="138"/>
      <c r="AZ260" s="138"/>
      <c r="BA260" s="138"/>
      <c r="BB260" s="138"/>
      <c r="BC260" s="138"/>
    </row>
    <row r="261" spans="1:55" ht="12.75" customHeight="1" x14ac:dyDescent="0.2">
      <c r="A261" s="131" t="s">
        <v>46</v>
      </c>
      <c r="B261" s="85"/>
      <c r="C261" s="85"/>
      <c r="D261" s="85"/>
      <c r="E261" s="85"/>
      <c r="F261" s="85"/>
      <c r="G261" s="85"/>
      <c r="H261" s="85"/>
      <c r="I261" s="85">
        <v>3</v>
      </c>
      <c r="J261" s="85"/>
      <c r="K261" s="82"/>
      <c r="L261" s="89"/>
      <c r="M261" s="89"/>
      <c r="N261" s="85"/>
      <c r="O261" s="89">
        <f>I261/H260</f>
        <v>1</v>
      </c>
      <c r="P261" s="133">
        <v>4</v>
      </c>
      <c r="Q261" s="134">
        <f t="shared" si="66"/>
        <v>1</v>
      </c>
      <c r="R261" s="89">
        <f t="shared" si="67"/>
        <v>0</v>
      </c>
      <c r="AV261" s="114"/>
      <c r="AW261" s="138"/>
      <c r="AX261" s="138"/>
      <c r="AY261" s="138"/>
      <c r="AZ261" s="138"/>
      <c r="BA261" s="138"/>
      <c r="BB261" s="138"/>
      <c r="BC261" s="138"/>
    </row>
    <row r="262" spans="1:55" ht="12.75" customHeight="1" x14ac:dyDescent="0.2">
      <c r="A262" s="131" t="s">
        <v>47</v>
      </c>
      <c r="B262" s="85"/>
      <c r="C262" s="85"/>
      <c r="D262" s="85"/>
      <c r="E262" s="85"/>
      <c r="F262" s="85"/>
      <c r="G262" s="85"/>
      <c r="H262" s="85"/>
      <c r="I262" s="85"/>
      <c r="J262" s="85">
        <v>2</v>
      </c>
      <c r="K262" s="82">
        <v>2</v>
      </c>
      <c r="L262" s="89"/>
      <c r="M262" s="89"/>
      <c r="N262" s="85"/>
      <c r="O262" s="89">
        <f>J262/I261</f>
        <v>0.66666666666666663</v>
      </c>
      <c r="P262" s="133">
        <v>4</v>
      </c>
      <c r="Q262" s="134">
        <f t="shared" si="66"/>
        <v>1</v>
      </c>
      <c r="R262" s="89">
        <f t="shared" si="67"/>
        <v>0</v>
      </c>
      <c r="AV262" s="114"/>
      <c r="AW262" s="138"/>
      <c r="AX262" s="138"/>
      <c r="AY262" s="138"/>
      <c r="AZ262" s="138"/>
      <c r="BA262" s="138"/>
      <c r="BB262" s="138"/>
      <c r="BC262" s="138"/>
    </row>
    <row r="263" spans="1:55" ht="12.75" customHeight="1" x14ac:dyDescent="0.2">
      <c r="A263" s="131" t="s">
        <v>48</v>
      </c>
      <c r="B263" s="85"/>
      <c r="C263" s="85"/>
      <c r="D263" s="85"/>
      <c r="E263" s="85"/>
      <c r="F263" s="85"/>
      <c r="G263" s="85">
        <v>1</v>
      </c>
      <c r="H263" s="85"/>
      <c r="I263" s="85">
        <v>1</v>
      </c>
      <c r="J263" s="85"/>
      <c r="K263" s="82"/>
      <c r="L263" s="89"/>
      <c r="M263" s="89"/>
      <c r="N263" s="85"/>
      <c r="O263" s="89"/>
      <c r="P263" s="133">
        <v>2</v>
      </c>
      <c r="Q263" s="134"/>
      <c r="R263" s="89"/>
      <c r="AV263" s="114"/>
      <c r="AW263" s="138"/>
      <c r="AX263" s="138"/>
      <c r="AY263" s="138"/>
      <c r="AZ263" s="138"/>
      <c r="BA263" s="138"/>
      <c r="BB263" s="138"/>
      <c r="BC263" s="138"/>
    </row>
    <row r="264" spans="1:55" ht="12.75" customHeight="1" x14ac:dyDescent="0.2">
      <c r="A264" s="131" t="s">
        <v>49</v>
      </c>
      <c r="B264" s="85"/>
      <c r="C264" s="85"/>
      <c r="D264" s="85"/>
      <c r="E264" s="85"/>
      <c r="F264" s="85"/>
      <c r="G264" s="85"/>
      <c r="H264" s="85"/>
      <c r="I264" s="85"/>
      <c r="J264" s="85">
        <v>2</v>
      </c>
      <c r="K264" s="82">
        <v>1</v>
      </c>
      <c r="L264" s="89"/>
      <c r="M264" s="89"/>
      <c r="N264" s="85"/>
      <c r="O264" s="89"/>
      <c r="P264" s="133">
        <v>4</v>
      </c>
      <c r="Q264" s="134"/>
      <c r="R264" s="89"/>
      <c r="AV264" s="114"/>
      <c r="AW264" s="138"/>
      <c r="AX264" s="138"/>
      <c r="AY264" s="138"/>
      <c r="AZ264" s="138"/>
      <c r="BA264" s="138"/>
      <c r="BB264" s="138"/>
      <c r="BC264" s="138"/>
    </row>
    <row r="265" spans="1:55" ht="12.75" customHeight="1" x14ac:dyDescent="0.2">
      <c r="A265" s="131" t="s">
        <v>50</v>
      </c>
      <c r="B265" s="85"/>
      <c r="C265" s="85"/>
      <c r="D265" s="85"/>
      <c r="E265" s="85"/>
      <c r="F265" s="85"/>
      <c r="G265" s="85"/>
      <c r="H265" s="85"/>
      <c r="I265" s="85"/>
      <c r="J265" s="85">
        <v>1</v>
      </c>
      <c r="K265" s="82">
        <v>1</v>
      </c>
      <c r="L265" s="89"/>
      <c r="M265" s="89"/>
      <c r="N265" s="85"/>
      <c r="O265" s="89"/>
      <c r="P265" s="133">
        <v>1</v>
      </c>
      <c r="Q265" s="134"/>
      <c r="R265" s="89"/>
      <c r="AV265" s="114"/>
      <c r="AW265" s="138"/>
      <c r="AX265" s="138"/>
      <c r="AY265" s="138"/>
      <c r="AZ265" s="138"/>
      <c r="BA265" s="138"/>
      <c r="BB265" s="138"/>
      <c r="BC265" s="138"/>
    </row>
    <row r="266" spans="1:55" ht="12.75" customHeight="1" x14ac:dyDescent="0.2">
      <c r="K266" s="86">
        <f>SUM(K262:K265)</f>
        <v>4</v>
      </c>
      <c r="L266" s="89">
        <f>K262/B254</f>
        <v>0.25</v>
      </c>
      <c r="M266" s="89">
        <f>K266/B254</f>
        <v>0.5</v>
      </c>
      <c r="N266" s="89">
        <f>M266-L266</f>
        <v>0.25</v>
      </c>
      <c r="O266" s="89"/>
      <c r="AV266" s="85"/>
      <c r="AW266" s="138"/>
      <c r="AX266" s="138"/>
      <c r="AY266" s="138"/>
      <c r="AZ266" s="138"/>
      <c r="BA266" s="138"/>
      <c r="BB266" s="138"/>
      <c r="BC266" s="138"/>
    </row>
    <row r="267" spans="1:55" ht="12.75" customHeight="1" x14ac:dyDescent="0.2">
      <c r="A267" s="119" t="s">
        <v>64</v>
      </c>
      <c r="L267" s="89"/>
      <c r="M267" s="89"/>
      <c r="O267" s="89"/>
    </row>
    <row r="268" spans="1:55" ht="25.5" customHeight="1" x14ac:dyDescent="0.2">
      <c r="B268" s="241" t="s">
        <v>1</v>
      </c>
      <c r="C268" s="242"/>
      <c r="D268" s="242"/>
      <c r="E268" s="242"/>
      <c r="F268" s="242"/>
      <c r="G268" s="242"/>
      <c r="H268" s="242"/>
      <c r="I268" s="242"/>
      <c r="J268" s="242"/>
      <c r="L268" s="123" t="s">
        <v>2</v>
      </c>
      <c r="M268" s="123" t="s">
        <v>3</v>
      </c>
      <c r="N268" s="137" t="s">
        <v>4</v>
      </c>
      <c r="O268" s="123" t="s">
        <v>5</v>
      </c>
      <c r="P268" s="122" t="s">
        <v>6</v>
      </c>
      <c r="Q268" s="122" t="s">
        <v>7</v>
      </c>
      <c r="R268" s="123" t="s">
        <v>8</v>
      </c>
    </row>
    <row r="269" spans="1:55" ht="12.75" customHeight="1" x14ac:dyDescent="0.2">
      <c r="A269" s="139" t="s">
        <v>9</v>
      </c>
      <c r="B269" s="91">
        <v>1</v>
      </c>
      <c r="C269" s="91">
        <v>2</v>
      </c>
      <c r="D269" s="91">
        <v>3</v>
      </c>
      <c r="E269" s="91">
        <v>4</v>
      </c>
      <c r="F269" s="91">
        <v>5</v>
      </c>
      <c r="G269" s="91">
        <v>6</v>
      </c>
      <c r="H269" s="91">
        <v>7</v>
      </c>
      <c r="I269" s="91">
        <v>8</v>
      </c>
      <c r="J269" s="91">
        <v>9</v>
      </c>
      <c r="K269" s="87" t="s">
        <v>10</v>
      </c>
      <c r="L269" s="89"/>
      <c r="M269" s="89"/>
      <c r="O269" s="89"/>
      <c r="P269" s="130"/>
      <c r="Q269" s="130"/>
      <c r="R269" s="89"/>
    </row>
    <row r="270" spans="1:55" ht="12.75" customHeight="1" x14ac:dyDescent="0.2">
      <c r="A270" s="114" t="s">
        <v>31</v>
      </c>
      <c r="B270" s="86">
        <v>13</v>
      </c>
      <c r="K270" s="82"/>
      <c r="L270" s="89"/>
      <c r="M270" s="89"/>
      <c r="O270" s="89"/>
      <c r="P270" s="132">
        <f>B270</f>
        <v>13</v>
      </c>
      <c r="Q270" s="130"/>
      <c r="R270" s="89"/>
    </row>
    <row r="271" spans="1:55" ht="12.75" customHeight="1" x14ac:dyDescent="0.2">
      <c r="A271" s="114" t="s">
        <v>20</v>
      </c>
      <c r="C271" s="86">
        <v>9</v>
      </c>
      <c r="K271" s="82"/>
      <c r="L271" s="89"/>
      <c r="M271" s="89"/>
      <c r="O271" s="89">
        <f>C271/B270</f>
        <v>0.69230769230769229</v>
      </c>
      <c r="P271" s="132">
        <v>9</v>
      </c>
      <c r="Q271" s="134">
        <f t="shared" ref="Q271:Q278" si="68">P271/P270</f>
        <v>0.69230769230769229</v>
      </c>
      <c r="R271" s="89">
        <f t="shared" ref="R271:R278" si="69">100%-Q271</f>
        <v>0.30769230769230771</v>
      </c>
    </row>
    <row r="272" spans="1:55" ht="12.75" customHeight="1" x14ac:dyDescent="0.2">
      <c r="A272" s="114" t="s">
        <v>21</v>
      </c>
      <c r="D272" s="86">
        <v>7</v>
      </c>
      <c r="K272" s="82"/>
      <c r="L272" s="89"/>
      <c r="M272" s="89"/>
      <c r="O272" s="89">
        <f>D272/C271</f>
        <v>0.77777777777777779</v>
      </c>
      <c r="P272" s="132">
        <v>8</v>
      </c>
      <c r="Q272" s="134">
        <f t="shared" si="68"/>
        <v>0.88888888888888884</v>
      </c>
      <c r="R272" s="89">
        <f t="shared" si="69"/>
        <v>0.11111111111111116</v>
      </c>
    </row>
    <row r="273" spans="1:18" ht="12.75" customHeight="1" x14ac:dyDescent="0.2">
      <c r="A273" s="114" t="s">
        <v>43</v>
      </c>
      <c r="E273" s="86">
        <v>6</v>
      </c>
      <c r="K273" s="82"/>
      <c r="L273" s="89"/>
      <c r="M273" s="89"/>
      <c r="N273" s="89"/>
      <c r="O273" s="89">
        <f>E273/D272</f>
        <v>0.8571428571428571</v>
      </c>
      <c r="P273" s="132">
        <v>8</v>
      </c>
      <c r="Q273" s="134">
        <f t="shared" si="68"/>
        <v>1</v>
      </c>
      <c r="R273" s="89">
        <f t="shared" si="69"/>
        <v>0</v>
      </c>
    </row>
    <row r="274" spans="1:18" ht="12.75" customHeight="1" x14ac:dyDescent="0.2">
      <c r="A274" s="114" t="s">
        <v>44</v>
      </c>
      <c r="F274" s="86">
        <v>5</v>
      </c>
      <c r="K274" s="82"/>
      <c r="L274" s="89"/>
      <c r="M274" s="89"/>
      <c r="N274" s="89"/>
      <c r="O274" s="89">
        <f>F274/E273</f>
        <v>0.83333333333333337</v>
      </c>
      <c r="P274" s="133">
        <v>8</v>
      </c>
      <c r="Q274" s="134">
        <f t="shared" si="68"/>
        <v>1</v>
      </c>
      <c r="R274" s="89">
        <f t="shared" si="69"/>
        <v>0</v>
      </c>
    </row>
    <row r="275" spans="1:18" ht="12.75" customHeight="1" x14ac:dyDescent="0.2">
      <c r="A275" s="131" t="s">
        <v>45</v>
      </c>
      <c r="G275" s="86">
        <v>5</v>
      </c>
      <c r="K275" s="82"/>
      <c r="L275" s="89"/>
      <c r="M275" s="89"/>
      <c r="N275" s="89"/>
      <c r="O275" s="89">
        <f>G275/F274</f>
        <v>1</v>
      </c>
      <c r="P275" s="133">
        <v>8</v>
      </c>
      <c r="Q275" s="134">
        <f t="shared" si="68"/>
        <v>1</v>
      </c>
      <c r="R275" s="89">
        <f t="shared" si="69"/>
        <v>0</v>
      </c>
    </row>
    <row r="276" spans="1:18" ht="12.75" customHeight="1" x14ac:dyDescent="0.2">
      <c r="A276" s="131" t="s">
        <v>46</v>
      </c>
      <c r="H276" s="86">
        <v>5</v>
      </c>
      <c r="K276" s="82"/>
      <c r="L276" s="89"/>
      <c r="M276" s="89"/>
      <c r="N276" s="89"/>
      <c r="O276" s="89">
        <f>H276/G275</f>
        <v>1</v>
      </c>
      <c r="P276" s="133">
        <v>8</v>
      </c>
      <c r="Q276" s="134">
        <f t="shared" si="68"/>
        <v>1</v>
      </c>
      <c r="R276" s="89">
        <f t="shared" si="69"/>
        <v>0</v>
      </c>
    </row>
    <row r="277" spans="1:18" ht="12.75" customHeight="1" x14ac:dyDescent="0.2">
      <c r="A277" s="131" t="s">
        <v>47</v>
      </c>
      <c r="I277" s="86">
        <v>5</v>
      </c>
      <c r="K277" s="82"/>
      <c r="L277" s="89"/>
      <c r="M277" s="89"/>
      <c r="N277" s="89"/>
      <c r="O277" s="89">
        <f>I277/H276</f>
        <v>1</v>
      </c>
      <c r="P277" s="133">
        <v>8</v>
      </c>
      <c r="Q277" s="134">
        <f t="shared" si="68"/>
        <v>1</v>
      </c>
      <c r="R277" s="89">
        <f t="shared" si="69"/>
        <v>0</v>
      </c>
    </row>
    <row r="278" spans="1:18" ht="12.75" customHeight="1" x14ac:dyDescent="0.2">
      <c r="A278" s="131" t="s">
        <v>48</v>
      </c>
      <c r="J278" s="86">
        <v>5</v>
      </c>
      <c r="K278" s="82">
        <v>4</v>
      </c>
      <c r="L278" s="89"/>
      <c r="M278" s="89"/>
      <c r="N278" s="89"/>
      <c r="O278" s="89">
        <f>J278/I277</f>
        <v>1</v>
      </c>
      <c r="P278" s="133">
        <v>8</v>
      </c>
      <c r="Q278" s="134">
        <f t="shared" si="68"/>
        <v>1</v>
      </c>
      <c r="R278" s="89">
        <f t="shared" si="69"/>
        <v>0</v>
      </c>
    </row>
    <row r="279" spans="1:18" ht="12.75" customHeight="1" x14ac:dyDescent="0.2">
      <c r="A279" s="131" t="s">
        <v>49</v>
      </c>
      <c r="J279" s="86">
        <v>1</v>
      </c>
      <c r="K279" s="82"/>
      <c r="L279" s="89"/>
      <c r="M279" s="89"/>
      <c r="N279" s="89"/>
      <c r="O279" s="89"/>
      <c r="P279" s="133">
        <v>4</v>
      </c>
      <c r="Q279" s="134"/>
      <c r="R279" s="89"/>
    </row>
    <row r="280" spans="1:18" ht="12.75" customHeight="1" x14ac:dyDescent="0.2">
      <c r="A280" s="131" t="s">
        <v>50</v>
      </c>
      <c r="J280" s="86">
        <v>3</v>
      </c>
      <c r="K280" s="82">
        <v>3</v>
      </c>
      <c r="L280" s="89"/>
      <c r="M280" s="89"/>
      <c r="N280" s="89"/>
      <c r="O280" s="89"/>
      <c r="P280" s="133">
        <v>3</v>
      </c>
      <c r="Q280" s="134"/>
      <c r="R280" s="89"/>
    </row>
    <row r="281" spans="1:18" ht="12.75" customHeight="1" x14ac:dyDescent="0.2">
      <c r="A281" s="114"/>
      <c r="K281" s="82"/>
      <c r="L281" s="89"/>
      <c r="M281" s="89"/>
      <c r="N281" s="89"/>
      <c r="O281" s="89"/>
      <c r="P281" s="133"/>
      <c r="Q281" s="134"/>
      <c r="R281" s="89"/>
    </row>
    <row r="282" spans="1:18" ht="12.75" customHeight="1" x14ac:dyDescent="0.2">
      <c r="A282" s="114"/>
      <c r="K282" s="86">
        <f>SUM(K278:K280)</f>
        <v>7</v>
      </c>
      <c r="L282" s="89">
        <f>K278/B270</f>
        <v>0.30769230769230771</v>
      </c>
      <c r="M282" s="89">
        <f>K282/B270</f>
        <v>0.53846153846153844</v>
      </c>
      <c r="N282" s="89">
        <f>M282-L282</f>
        <v>0.23076923076923073</v>
      </c>
      <c r="O282" s="89"/>
      <c r="P282" s="133"/>
      <c r="Q282" s="134"/>
      <c r="R282" s="89"/>
    </row>
    <row r="283" spans="1:18" ht="12.75" customHeight="1" x14ac:dyDescent="0.2">
      <c r="L283" s="89"/>
      <c r="M283" s="89"/>
      <c r="O283" s="89"/>
    </row>
    <row r="284" spans="1:18" ht="12.75" customHeight="1" x14ac:dyDescent="0.2">
      <c r="A284" s="119" t="s">
        <v>65</v>
      </c>
      <c r="L284" s="89"/>
      <c r="M284" s="89"/>
      <c r="O284" s="89"/>
    </row>
    <row r="285" spans="1:18" ht="25.5" customHeight="1" x14ac:dyDescent="0.2">
      <c r="B285" s="241" t="s">
        <v>1</v>
      </c>
      <c r="C285" s="242"/>
      <c r="D285" s="242"/>
      <c r="E285" s="242"/>
      <c r="F285" s="242"/>
      <c r="G285" s="242"/>
      <c r="H285" s="242"/>
      <c r="I285" s="242"/>
      <c r="J285" s="242"/>
      <c r="L285" s="123" t="s">
        <v>2</v>
      </c>
      <c r="M285" s="123" t="s">
        <v>3</v>
      </c>
      <c r="N285" s="137" t="s">
        <v>4</v>
      </c>
      <c r="O285" s="123" t="s">
        <v>5</v>
      </c>
      <c r="P285" s="122" t="s">
        <v>6</v>
      </c>
      <c r="Q285" s="122" t="s">
        <v>7</v>
      </c>
      <c r="R285" s="123" t="s">
        <v>8</v>
      </c>
    </row>
    <row r="286" spans="1:18" ht="12.75" customHeight="1" x14ac:dyDescent="0.2">
      <c r="A286" s="139" t="s">
        <v>9</v>
      </c>
      <c r="B286" s="91">
        <v>1</v>
      </c>
      <c r="C286" s="91">
        <v>2</v>
      </c>
      <c r="D286" s="91">
        <v>3</v>
      </c>
      <c r="E286" s="91">
        <v>4</v>
      </c>
      <c r="F286" s="91">
        <v>5</v>
      </c>
      <c r="G286" s="91">
        <v>6</v>
      </c>
      <c r="H286" s="91">
        <v>7</v>
      </c>
      <c r="I286" s="91">
        <v>8</v>
      </c>
      <c r="J286" s="91">
        <v>9</v>
      </c>
      <c r="K286" s="87" t="s">
        <v>10</v>
      </c>
      <c r="L286" s="89"/>
      <c r="M286" s="89"/>
      <c r="O286" s="89"/>
      <c r="P286" s="130"/>
      <c r="Q286" s="130"/>
      <c r="R286" s="89"/>
    </row>
    <row r="287" spans="1:18" ht="12.75" customHeight="1" x14ac:dyDescent="0.2">
      <c r="A287" s="114" t="s">
        <v>20</v>
      </c>
      <c r="B287" s="86">
        <v>10</v>
      </c>
      <c r="K287" s="82"/>
      <c r="L287" s="89"/>
      <c r="M287" s="89"/>
      <c r="O287" s="89"/>
      <c r="P287" s="132">
        <f>B287</f>
        <v>10</v>
      </c>
      <c r="Q287" s="130"/>
      <c r="R287" s="89"/>
    </row>
    <row r="288" spans="1:18" ht="12.75" customHeight="1" x14ac:dyDescent="0.2">
      <c r="A288" s="114" t="s">
        <v>21</v>
      </c>
      <c r="C288" s="86">
        <v>2</v>
      </c>
      <c r="K288" s="82"/>
      <c r="L288" s="89"/>
      <c r="M288" s="89"/>
      <c r="N288" s="89"/>
      <c r="O288" s="89">
        <f>C288/B287</f>
        <v>0.2</v>
      </c>
      <c r="P288" s="133">
        <v>2</v>
      </c>
      <c r="Q288" s="134">
        <f t="shared" ref="Q288:Q295" si="70">P288/P287</f>
        <v>0.2</v>
      </c>
      <c r="R288" s="89">
        <f t="shared" ref="R288:R295" si="71">100%-Q288</f>
        <v>0.8</v>
      </c>
    </row>
    <row r="289" spans="1:18" ht="12.75" customHeight="1" x14ac:dyDescent="0.2">
      <c r="A289" s="114" t="s">
        <v>43</v>
      </c>
      <c r="D289" s="86">
        <v>2</v>
      </c>
      <c r="K289" s="82"/>
      <c r="L289" s="89"/>
      <c r="M289" s="89"/>
      <c r="N289" s="89"/>
      <c r="O289" s="89">
        <f>D289/C288</f>
        <v>1</v>
      </c>
      <c r="P289" s="133">
        <v>2</v>
      </c>
      <c r="Q289" s="134">
        <f t="shared" si="70"/>
        <v>1</v>
      </c>
      <c r="R289" s="89">
        <f t="shared" si="71"/>
        <v>0</v>
      </c>
    </row>
    <row r="290" spans="1:18" ht="12.75" customHeight="1" x14ac:dyDescent="0.2">
      <c r="A290" s="114" t="s">
        <v>44</v>
      </c>
      <c r="E290" s="86">
        <v>2</v>
      </c>
      <c r="K290" s="82"/>
      <c r="L290" s="89"/>
      <c r="M290" s="89"/>
      <c r="N290" s="89"/>
      <c r="O290" s="89">
        <f>E290/D289</f>
        <v>1</v>
      </c>
      <c r="P290" s="133">
        <v>2</v>
      </c>
      <c r="Q290" s="134">
        <f t="shared" si="70"/>
        <v>1</v>
      </c>
      <c r="R290" s="89">
        <f t="shared" si="71"/>
        <v>0</v>
      </c>
    </row>
    <row r="291" spans="1:18" ht="12.75" customHeight="1" x14ac:dyDescent="0.2">
      <c r="A291" s="131" t="s">
        <v>45</v>
      </c>
      <c r="F291" s="86">
        <v>2</v>
      </c>
      <c r="K291" s="82"/>
      <c r="L291" s="89"/>
      <c r="M291" s="89"/>
      <c r="O291" s="89">
        <f>F291/E290</f>
        <v>1</v>
      </c>
      <c r="P291" s="133">
        <v>2</v>
      </c>
      <c r="Q291" s="134">
        <f t="shared" si="70"/>
        <v>1</v>
      </c>
      <c r="R291" s="89">
        <f t="shared" si="71"/>
        <v>0</v>
      </c>
    </row>
    <row r="292" spans="1:18" ht="12.75" customHeight="1" x14ac:dyDescent="0.2">
      <c r="A292" s="131" t="s">
        <v>46</v>
      </c>
      <c r="G292" s="86">
        <v>2</v>
      </c>
      <c r="K292" s="82"/>
      <c r="L292" s="89"/>
      <c r="M292" s="89"/>
      <c r="O292" s="89">
        <f>G292/F291</f>
        <v>1</v>
      </c>
      <c r="P292" s="133">
        <v>2</v>
      </c>
      <c r="Q292" s="134">
        <f t="shared" si="70"/>
        <v>1</v>
      </c>
      <c r="R292" s="89">
        <f t="shared" si="71"/>
        <v>0</v>
      </c>
    </row>
    <row r="293" spans="1:18" ht="12.75" customHeight="1" x14ac:dyDescent="0.2">
      <c r="A293" s="131" t="s">
        <v>47</v>
      </c>
      <c r="H293" s="86">
        <v>2</v>
      </c>
      <c r="K293" s="82"/>
      <c r="L293" s="89"/>
      <c r="M293" s="89"/>
      <c r="O293" s="89">
        <f>H293/G292</f>
        <v>1</v>
      </c>
      <c r="P293" s="133">
        <v>2</v>
      </c>
      <c r="Q293" s="134">
        <f t="shared" si="70"/>
        <v>1</v>
      </c>
      <c r="R293" s="89">
        <f t="shared" si="71"/>
        <v>0</v>
      </c>
    </row>
    <row r="294" spans="1:18" ht="12.75" customHeight="1" x14ac:dyDescent="0.2">
      <c r="A294" s="131" t="s">
        <v>48</v>
      </c>
      <c r="I294" s="86">
        <v>2</v>
      </c>
      <c r="K294" s="82"/>
      <c r="L294" s="89"/>
      <c r="M294" s="89"/>
      <c r="O294" s="89">
        <f>I294/H293</f>
        <v>1</v>
      </c>
      <c r="P294" s="133">
        <v>2</v>
      </c>
      <c r="Q294" s="134">
        <f t="shared" si="70"/>
        <v>1</v>
      </c>
      <c r="R294" s="89">
        <f t="shared" si="71"/>
        <v>0</v>
      </c>
    </row>
    <row r="295" spans="1:18" ht="12.75" customHeight="1" x14ac:dyDescent="0.2">
      <c r="A295" s="131" t="s">
        <v>49</v>
      </c>
      <c r="J295" s="86">
        <v>2</v>
      </c>
      <c r="K295" s="82">
        <v>1</v>
      </c>
      <c r="L295" s="89"/>
      <c r="M295" s="89"/>
      <c r="O295" s="89">
        <f>J295/I294</f>
        <v>1</v>
      </c>
      <c r="P295" s="133">
        <v>2</v>
      </c>
      <c r="Q295" s="134">
        <f t="shared" si="70"/>
        <v>1</v>
      </c>
      <c r="R295" s="89">
        <f t="shared" si="71"/>
        <v>0</v>
      </c>
    </row>
    <row r="296" spans="1:18" ht="12.75" customHeight="1" x14ac:dyDescent="0.2">
      <c r="A296" s="131" t="s">
        <v>50</v>
      </c>
      <c r="J296" s="86">
        <v>1</v>
      </c>
      <c r="K296" s="82"/>
      <c r="L296" s="89"/>
      <c r="M296" s="89"/>
      <c r="O296" s="89"/>
      <c r="P296" s="133">
        <v>1</v>
      </c>
      <c r="Q296" s="134"/>
      <c r="R296" s="89"/>
    </row>
    <row r="297" spans="1:18" ht="12.75" customHeight="1" x14ac:dyDescent="0.2">
      <c r="A297" s="131" t="s">
        <v>66</v>
      </c>
      <c r="K297" s="82">
        <v>1</v>
      </c>
      <c r="L297" s="89"/>
      <c r="M297" s="89"/>
      <c r="O297" s="89"/>
      <c r="P297" s="133"/>
      <c r="Q297" s="134"/>
      <c r="R297" s="89"/>
    </row>
    <row r="298" spans="1:18" ht="12.75" customHeight="1" x14ac:dyDescent="0.2">
      <c r="A298" s="114"/>
      <c r="K298" s="82"/>
      <c r="L298" s="89"/>
      <c r="M298" s="89"/>
      <c r="O298" s="89"/>
      <c r="P298" s="133"/>
      <c r="Q298" s="134"/>
      <c r="R298" s="89"/>
    </row>
    <row r="299" spans="1:18" ht="12.75" customHeight="1" x14ac:dyDescent="0.2">
      <c r="A299" s="114"/>
      <c r="K299" s="86">
        <f>SUM(K295:K298)</f>
        <v>2</v>
      </c>
      <c r="L299" s="89">
        <f>K295/B287</f>
        <v>0.1</v>
      </c>
      <c r="M299" s="89">
        <f>K299/B287</f>
        <v>0.2</v>
      </c>
      <c r="N299" s="89">
        <f>M299-L299</f>
        <v>0.1</v>
      </c>
      <c r="O299" s="89"/>
      <c r="P299" s="133"/>
      <c r="Q299" s="134"/>
      <c r="R299" s="89"/>
    </row>
    <row r="300" spans="1:18" ht="12.75" customHeight="1" x14ac:dyDescent="0.2">
      <c r="A300" s="114"/>
      <c r="L300" s="89"/>
      <c r="M300" s="89"/>
      <c r="O300" s="89"/>
      <c r="P300" s="133"/>
      <c r="Q300" s="134"/>
      <c r="R300" s="89"/>
    </row>
    <row r="301" spans="1:18" ht="12.75" customHeight="1" x14ac:dyDescent="0.2">
      <c r="L301" s="89"/>
      <c r="M301" s="89"/>
      <c r="O301" s="89"/>
    </row>
    <row r="302" spans="1:18" ht="12.75" customHeight="1" x14ac:dyDescent="0.2">
      <c r="A302" s="119" t="s">
        <v>67</v>
      </c>
      <c r="L302" s="89"/>
      <c r="M302" s="89"/>
      <c r="O302" s="89"/>
    </row>
    <row r="303" spans="1:18" ht="25.5" customHeight="1" x14ac:dyDescent="0.2">
      <c r="B303" s="241" t="s">
        <v>1</v>
      </c>
      <c r="C303" s="242"/>
      <c r="D303" s="242"/>
      <c r="E303" s="242"/>
      <c r="F303" s="242"/>
      <c r="G303" s="242"/>
      <c r="H303" s="242"/>
      <c r="I303" s="242"/>
      <c r="J303" s="242"/>
      <c r="L303" s="123" t="s">
        <v>2</v>
      </c>
      <c r="M303" s="123" t="s">
        <v>3</v>
      </c>
      <c r="N303" s="137" t="s">
        <v>4</v>
      </c>
      <c r="O303" s="123" t="s">
        <v>5</v>
      </c>
      <c r="P303" s="122" t="s">
        <v>6</v>
      </c>
      <c r="Q303" s="122" t="s">
        <v>7</v>
      </c>
      <c r="R303" s="123" t="s">
        <v>8</v>
      </c>
    </row>
    <row r="304" spans="1:18" ht="12.75" customHeight="1" x14ac:dyDescent="0.2">
      <c r="A304" s="139" t="s">
        <v>9</v>
      </c>
      <c r="B304" s="91">
        <v>1</v>
      </c>
      <c r="C304" s="91">
        <v>2</v>
      </c>
      <c r="D304" s="91">
        <v>3</v>
      </c>
      <c r="E304" s="91">
        <v>4</v>
      </c>
      <c r="F304" s="91">
        <v>5</v>
      </c>
      <c r="G304" s="91">
        <v>6</v>
      </c>
      <c r="H304" s="91">
        <v>7</v>
      </c>
      <c r="I304" s="91">
        <v>8</v>
      </c>
      <c r="J304" s="91">
        <v>9</v>
      </c>
      <c r="K304" s="87" t="s">
        <v>10</v>
      </c>
      <c r="L304" s="89"/>
      <c r="M304" s="89"/>
      <c r="O304" s="89"/>
      <c r="P304" s="130"/>
      <c r="Q304" s="130"/>
      <c r="R304" s="89"/>
    </row>
    <row r="305" spans="1:18" ht="12.75" customHeight="1" x14ac:dyDescent="0.2">
      <c r="A305" s="114" t="s">
        <v>21</v>
      </c>
      <c r="B305" s="86">
        <v>14</v>
      </c>
      <c r="K305" s="82"/>
      <c r="L305" s="89"/>
      <c r="M305" s="89"/>
      <c r="O305" s="89"/>
      <c r="P305" s="132">
        <f>B305</f>
        <v>14</v>
      </c>
      <c r="Q305" s="130"/>
      <c r="R305" s="89"/>
    </row>
    <row r="306" spans="1:18" ht="12.75" customHeight="1" x14ac:dyDescent="0.2">
      <c r="A306" s="114" t="s">
        <v>43</v>
      </c>
      <c r="C306" s="86">
        <v>11</v>
      </c>
      <c r="K306" s="82"/>
      <c r="L306" s="89"/>
      <c r="M306" s="89"/>
      <c r="O306" s="89">
        <f>C306/B305</f>
        <v>0.7857142857142857</v>
      </c>
      <c r="P306" s="132">
        <v>11</v>
      </c>
      <c r="Q306" s="134">
        <f t="shared" ref="Q306:Q313" si="72">P306/P305</f>
        <v>0.7857142857142857</v>
      </c>
      <c r="R306" s="89">
        <f t="shared" ref="R306:R313" si="73">100%-Q306</f>
        <v>0.2142857142857143</v>
      </c>
    </row>
    <row r="307" spans="1:18" ht="12.75" customHeight="1" x14ac:dyDescent="0.2">
      <c r="A307" s="114" t="s">
        <v>44</v>
      </c>
      <c r="D307" s="86">
        <v>10</v>
      </c>
      <c r="K307" s="82"/>
      <c r="L307" s="89"/>
      <c r="M307" s="89"/>
      <c r="O307" s="89">
        <f>D307/C306</f>
        <v>0.90909090909090906</v>
      </c>
      <c r="P307" s="132">
        <v>11</v>
      </c>
      <c r="Q307" s="134">
        <f t="shared" si="72"/>
        <v>1</v>
      </c>
      <c r="R307" s="89">
        <f t="shared" si="73"/>
        <v>0</v>
      </c>
    </row>
    <row r="308" spans="1:18" ht="12.75" customHeight="1" x14ac:dyDescent="0.2">
      <c r="A308" s="131" t="s">
        <v>45</v>
      </c>
      <c r="E308" s="86">
        <v>9</v>
      </c>
      <c r="K308" s="82"/>
      <c r="L308" s="89"/>
      <c r="M308" s="89"/>
      <c r="O308" s="89">
        <f>E308/D307</f>
        <v>0.9</v>
      </c>
      <c r="P308" s="132">
        <v>10</v>
      </c>
      <c r="Q308" s="134">
        <f t="shared" si="72"/>
        <v>0.90909090909090906</v>
      </c>
      <c r="R308" s="89">
        <f t="shared" si="73"/>
        <v>9.0909090909090939E-2</v>
      </c>
    </row>
    <row r="309" spans="1:18" ht="12.75" customHeight="1" x14ac:dyDescent="0.2">
      <c r="A309" s="131" t="s">
        <v>46</v>
      </c>
      <c r="F309" s="86">
        <v>7</v>
      </c>
      <c r="K309" s="82"/>
      <c r="L309" s="89"/>
      <c r="M309" s="89"/>
      <c r="O309" s="89">
        <f>F309/E308</f>
        <v>0.77777777777777779</v>
      </c>
      <c r="P309" s="132">
        <v>7</v>
      </c>
      <c r="Q309" s="134">
        <f t="shared" si="72"/>
        <v>0.7</v>
      </c>
      <c r="R309" s="89">
        <f t="shared" si="73"/>
        <v>0.30000000000000004</v>
      </c>
    </row>
    <row r="310" spans="1:18" ht="12.75" customHeight="1" x14ac:dyDescent="0.2">
      <c r="A310" s="131" t="s">
        <v>47</v>
      </c>
      <c r="G310" s="86">
        <v>6</v>
      </c>
      <c r="K310" s="82"/>
      <c r="L310" s="89"/>
      <c r="M310" s="89"/>
      <c r="O310" s="89">
        <f>G310/F309</f>
        <v>0.8571428571428571</v>
      </c>
      <c r="P310" s="132">
        <v>6</v>
      </c>
      <c r="Q310" s="134">
        <f t="shared" si="72"/>
        <v>0.8571428571428571</v>
      </c>
      <c r="R310" s="89">
        <f t="shared" si="73"/>
        <v>0.1428571428571429</v>
      </c>
    </row>
    <row r="311" spans="1:18" ht="12.75" customHeight="1" x14ac:dyDescent="0.2">
      <c r="A311" s="131" t="s">
        <v>48</v>
      </c>
      <c r="H311" s="86">
        <v>6</v>
      </c>
      <c r="K311" s="82"/>
      <c r="L311" s="89"/>
      <c r="M311" s="89"/>
      <c r="O311" s="89">
        <f>H311/G310</f>
        <v>1</v>
      </c>
      <c r="P311" s="132">
        <v>6</v>
      </c>
      <c r="Q311" s="134">
        <f t="shared" si="72"/>
        <v>1</v>
      </c>
      <c r="R311" s="89">
        <f t="shared" si="73"/>
        <v>0</v>
      </c>
    </row>
    <row r="312" spans="1:18" ht="12.75" customHeight="1" x14ac:dyDescent="0.2">
      <c r="A312" s="131" t="s">
        <v>49</v>
      </c>
      <c r="I312" s="86">
        <v>6</v>
      </c>
      <c r="K312" s="82"/>
      <c r="L312" s="89"/>
      <c r="M312" s="89"/>
      <c r="O312" s="89">
        <f>I312/H311</f>
        <v>1</v>
      </c>
      <c r="P312" s="132">
        <v>6</v>
      </c>
      <c r="Q312" s="134">
        <f t="shared" si="72"/>
        <v>1</v>
      </c>
      <c r="R312" s="89">
        <f t="shared" si="73"/>
        <v>0</v>
      </c>
    </row>
    <row r="313" spans="1:18" ht="12.75" customHeight="1" x14ac:dyDescent="0.2">
      <c r="A313" s="131" t="s">
        <v>50</v>
      </c>
      <c r="J313" s="86">
        <v>6</v>
      </c>
      <c r="K313" s="82">
        <v>4</v>
      </c>
      <c r="L313" s="89"/>
      <c r="M313" s="89"/>
      <c r="O313" s="89">
        <f>J313/I312</f>
        <v>1</v>
      </c>
      <c r="P313" s="132">
        <v>6</v>
      </c>
      <c r="Q313" s="134">
        <f t="shared" si="72"/>
        <v>1</v>
      </c>
      <c r="R313" s="89">
        <f t="shared" si="73"/>
        <v>0</v>
      </c>
    </row>
    <row r="314" spans="1:18" ht="12.75" customHeight="1" x14ac:dyDescent="0.2">
      <c r="A314" s="131" t="s">
        <v>66</v>
      </c>
      <c r="K314" s="82">
        <v>1</v>
      </c>
      <c r="L314" s="89"/>
      <c r="M314" s="89"/>
      <c r="O314" s="89"/>
      <c r="P314" s="132"/>
      <c r="Q314" s="134"/>
      <c r="R314" s="89"/>
    </row>
    <row r="315" spans="1:18" ht="12.75" customHeight="1" x14ac:dyDescent="0.2">
      <c r="A315" s="131" t="s">
        <v>51</v>
      </c>
      <c r="K315" s="82">
        <v>1</v>
      </c>
      <c r="L315" s="89"/>
      <c r="M315" s="89"/>
      <c r="O315" s="89"/>
      <c r="P315" s="132"/>
      <c r="Q315" s="134"/>
      <c r="R315" s="89"/>
    </row>
    <row r="316" spans="1:18" ht="12.75" customHeight="1" x14ac:dyDescent="0.2">
      <c r="A316" s="114"/>
      <c r="K316" s="86">
        <f>SUM(K313:K315)</f>
        <v>6</v>
      </c>
      <c r="L316" s="89">
        <f>K313/B305</f>
        <v>0.2857142857142857</v>
      </c>
      <c r="M316" s="89">
        <f>K316/B305</f>
        <v>0.42857142857142855</v>
      </c>
      <c r="N316" s="89">
        <f>M316-L316</f>
        <v>0.14285714285714285</v>
      </c>
      <c r="O316" s="89"/>
      <c r="P316" s="132"/>
      <c r="Q316" s="134"/>
      <c r="R316" s="89"/>
    </row>
    <row r="317" spans="1:18" ht="12.75" customHeight="1" x14ac:dyDescent="0.2">
      <c r="L317" s="89"/>
      <c r="M317" s="89"/>
      <c r="O317" s="89"/>
    </row>
    <row r="318" spans="1:18" ht="12.75" customHeight="1" x14ac:dyDescent="0.2">
      <c r="A318" s="119" t="s">
        <v>68</v>
      </c>
      <c r="L318" s="89"/>
      <c r="M318" s="89"/>
      <c r="O318" s="89"/>
    </row>
    <row r="319" spans="1:18" ht="25.5" customHeight="1" x14ac:dyDescent="0.2">
      <c r="B319" s="241" t="s">
        <v>1</v>
      </c>
      <c r="C319" s="242"/>
      <c r="D319" s="242"/>
      <c r="E319" s="242"/>
      <c r="F319" s="242"/>
      <c r="G319" s="242"/>
      <c r="H319" s="242"/>
      <c r="I319" s="242"/>
      <c r="J319" s="242"/>
      <c r="L319" s="123" t="s">
        <v>2</v>
      </c>
      <c r="M319" s="123" t="s">
        <v>3</v>
      </c>
      <c r="N319" s="137" t="s">
        <v>4</v>
      </c>
      <c r="O319" s="123" t="s">
        <v>5</v>
      </c>
      <c r="P319" s="122" t="s">
        <v>6</v>
      </c>
      <c r="Q319" s="122" t="s">
        <v>7</v>
      </c>
      <c r="R319" s="123" t="s">
        <v>8</v>
      </c>
    </row>
    <row r="320" spans="1:18" ht="12.75" customHeight="1" x14ac:dyDescent="0.2">
      <c r="A320" s="139" t="s">
        <v>9</v>
      </c>
      <c r="B320" s="91">
        <v>1</v>
      </c>
      <c r="C320" s="91">
        <v>2</v>
      </c>
      <c r="D320" s="91">
        <v>3</v>
      </c>
      <c r="E320" s="91">
        <v>4</v>
      </c>
      <c r="F320" s="91">
        <v>5</v>
      </c>
      <c r="G320" s="91">
        <v>6</v>
      </c>
      <c r="H320" s="91">
        <v>7</v>
      </c>
      <c r="I320" s="91">
        <v>8</v>
      </c>
      <c r="J320" s="91">
        <v>9</v>
      </c>
      <c r="K320" s="87" t="s">
        <v>10</v>
      </c>
      <c r="L320" s="89"/>
      <c r="M320" s="89"/>
      <c r="O320" s="89"/>
      <c r="P320" s="130"/>
      <c r="Q320" s="130"/>
      <c r="R320" s="89"/>
    </row>
    <row r="321" spans="1:18" ht="12.75" customHeight="1" x14ac:dyDescent="0.2">
      <c r="A321" s="114" t="s">
        <v>43</v>
      </c>
      <c r="B321" s="86">
        <v>9</v>
      </c>
      <c r="K321" s="82"/>
      <c r="L321" s="89"/>
      <c r="M321" s="89"/>
      <c r="O321" s="89"/>
      <c r="P321" s="132">
        <f>B321</f>
        <v>9</v>
      </c>
      <c r="Q321" s="130"/>
      <c r="R321" s="89"/>
    </row>
    <row r="322" spans="1:18" ht="12.75" customHeight="1" x14ac:dyDescent="0.2">
      <c r="A322" s="114" t="s">
        <v>44</v>
      </c>
      <c r="C322" s="86">
        <v>6</v>
      </c>
      <c r="K322" s="82"/>
      <c r="L322" s="89"/>
      <c r="M322" s="89"/>
      <c r="O322" s="89">
        <f>C322/B321</f>
        <v>0.66666666666666663</v>
      </c>
      <c r="P322" s="132">
        <v>6</v>
      </c>
      <c r="Q322" s="134">
        <f t="shared" ref="Q322:Q329" si="74">P322/P321</f>
        <v>0.66666666666666663</v>
      </c>
      <c r="R322" s="89">
        <f t="shared" ref="R322:R329" si="75">100%-Q322</f>
        <v>0.33333333333333337</v>
      </c>
    </row>
    <row r="323" spans="1:18" ht="12.75" customHeight="1" x14ac:dyDescent="0.2">
      <c r="A323" s="131" t="s">
        <v>45</v>
      </c>
      <c r="D323" s="86">
        <v>4</v>
      </c>
      <c r="K323" s="82"/>
      <c r="L323" s="89"/>
      <c r="M323" s="89"/>
      <c r="O323" s="89">
        <f>D323/C322</f>
        <v>0.66666666666666663</v>
      </c>
      <c r="P323" s="132">
        <v>5</v>
      </c>
      <c r="Q323" s="134">
        <f t="shared" si="74"/>
        <v>0.83333333333333337</v>
      </c>
      <c r="R323" s="89">
        <f t="shared" si="75"/>
        <v>0.16666666666666663</v>
      </c>
    </row>
    <row r="324" spans="1:18" ht="12.75" customHeight="1" x14ac:dyDescent="0.2">
      <c r="A324" s="131" t="s">
        <v>46</v>
      </c>
      <c r="E324" s="86">
        <v>3</v>
      </c>
      <c r="K324" s="82"/>
      <c r="L324" s="89"/>
      <c r="M324" s="89"/>
      <c r="O324" s="89">
        <f>E324/D323</f>
        <v>0.75</v>
      </c>
      <c r="P324" s="132">
        <v>6</v>
      </c>
      <c r="Q324" s="134">
        <f t="shared" si="74"/>
        <v>1.2</v>
      </c>
      <c r="R324" s="89">
        <f t="shared" si="75"/>
        <v>-0.19999999999999996</v>
      </c>
    </row>
    <row r="325" spans="1:18" ht="12.75" customHeight="1" x14ac:dyDescent="0.2">
      <c r="A325" s="131" t="s">
        <v>47</v>
      </c>
      <c r="F325" s="86">
        <v>1</v>
      </c>
      <c r="K325" s="82"/>
      <c r="L325" s="89"/>
      <c r="M325" s="89"/>
      <c r="O325" s="89">
        <f>F325/E324</f>
        <v>0.33333333333333331</v>
      </c>
      <c r="P325" s="132">
        <v>6</v>
      </c>
      <c r="Q325" s="134">
        <f t="shared" si="74"/>
        <v>1</v>
      </c>
      <c r="R325" s="89">
        <f t="shared" si="75"/>
        <v>0</v>
      </c>
    </row>
    <row r="326" spans="1:18" ht="12.75" customHeight="1" x14ac:dyDescent="0.2">
      <c r="A326" s="131" t="s">
        <v>48</v>
      </c>
      <c r="G326" s="86">
        <v>1</v>
      </c>
      <c r="K326" s="82"/>
      <c r="L326" s="89"/>
      <c r="M326" s="89"/>
      <c r="O326" s="89">
        <f>G326/F325</f>
        <v>1</v>
      </c>
      <c r="P326" s="132">
        <v>6</v>
      </c>
      <c r="Q326" s="134">
        <f t="shared" si="74"/>
        <v>1</v>
      </c>
      <c r="R326" s="89">
        <f t="shared" si="75"/>
        <v>0</v>
      </c>
    </row>
    <row r="327" spans="1:18" ht="12.75" customHeight="1" x14ac:dyDescent="0.2">
      <c r="A327" s="131" t="s">
        <v>49</v>
      </c>
      <c r="H327" s="86">
        <v>1</v>
      </c>
      <c r="K327" s="82"/>
      <c r="L327" s="89"/>
      <c r="M327" s="89"/>
      <c r="O327" s="89">
        <f>H327/G326</f>
        <v>1</v>
      </c>
      <c r="P327" s="132">
        <v>6</v>
      </c>
      <c r="Q327" s="134">
        <f t="shared" si="74"/>
        <v>1</v>
      </c>
      <c r="R327" s="89">
        <f t="shared" si="75"/>
        <v>0</v>
      </c>
    </row>
    <row r="328" spans="1:18" ht="12.75" customHeight="1" x14ac:dyDescent="0.2">
      <c r="A328" s="131" t="s">
        <v>50</v>
      </c>
      <c r="I328" s="86">
        <v>1</v>
      </c>
      <c r="K328" s="82"/>
      <c r="L328" s="89"/>
      <c r="M328" s="89"/>
      <c r="O328" s="89">
        <f>I328/H327</f>
        <v>1</v>
      </c>
      <c r="P328" s="132">
        <v>6</v>
      </c>
      <c r="Q328" s="134">
        <f t="shared" si="74"/>
        <v>1</v>
      </c>
      <c r="R328" s="89">
        <f t="shared" si="75"/>
        <v>0</v>
      </c>
    </row>
    <row r="329" spans="1:18" ht="12.75" customHeight="1" x14ac:dyDescent="0.2">
      <c r="A329" s="131" t="s">
        <v>66</v>
      </c>
      <c r="J329" s="86">
        <v>1</v>
      </c>
      <c r="K329" s="82">
        <v>1</v>
      </c>
      <c r="L329" s="89"/>
      <c r="M329" s="89"/>
      <c r="O329" s="89">
        <f>J329/I328</f>
        <v>1</v>
      </c>
      <c r="P329" s="132">
        <v>6</v>
      </c>
      <c r="Q329" s="134">
        <f t="shared" si="74"/>
        <v>1</v>
      </c>
      <c r="R329" s="89">
        <f t="shared" si="75"/>
        <v>0</v>
      </c>
    </row>
    <row r="330" spans="1:18" ht="12.75" customHeight="1" x14ac:dyDescent="0.2">
      <c r="A330" s="131" t="s">
        <v>51</v>
      </c>
      <c r="J330" s="86">
        <v>3</v>
      </c>
      <c r="K330" s="82">
        <v>1</v>
      </c>
      <c r="L330" s="89"/>
      <c r="M330" s="89"/>
      <c r="O330" s="89"/>
      <c r="P330" s="132">
        <v>5</v>
      </c>
      <c r="Q330" s="134"/>
      <c r="R330" s="89"/>
    </row>
    <row r="331" spans="1:18" ht="12.75" customHeight="1" x14ac:dyDescent="0.2">
      <c r="A331" s="131" t="s">
        <v>69</v>
      </c>
      <c r="J331" s="86">
        <v>2</v>
      </c>
      <c r="K331" s="82">
        <v>2</v>
      </c>
      <c r="L331" s="89"/>
      <c r="M331" s="89"/>
      <c r="O331" s="89"/>
      <c r="P331" s="132">
        <v>4</v>
      </c>
      <c r="Q331" s="134"/>
      <c r="R331" s="89"/>
    </row>
    <row r="332" spans="1:18" ht="12.75" customHeight="1" x14ac:dyDescent="0.2">
      <c r="A332" s="114" t="s">
        <v>70</v>
      </c>
      <c r="J332" s="86">
        <v>1</v>
      </c>
      <c r="K332" s="82"/>
      <c r="L332" s="89"/>
      <c r="M332" s="89"/>
      <c r="O332" s="89"/>
      <c r="P332" s="132">
        <v>2</v>
      </c>
      <c r="Q332" s="134"/>
      <c r="R332" s="89"/>
    </row>
    <row r="333" spans="1:18" ht="12.75" customHeight="1" x14ac:dyDescent="0.2">
      <c r="A333" s="114" t="s">
        <v>71</v>
      </c>
      <c r="J333" s="86">
        <v>1</v>
      </c>
      <c r="K333" s="82">
        <v>1</v>
      </c>
      <c r="L333" s="89"/>
      <c r="M333" s="89"/>
      <c r="O333" s="89"/>
      <c r="P333" s="132">
        <v>2</v>
      </c>
      <c r="Q333" s="134"/>
      <c r="R333" s="89"/>
    </row>
    <row r="334" spans="1:18" ht="12.75" customHeight="1" x14ac:dyDescent="0.2">
      <c r="A334" s="131" t="s">
        <v>72</v>
      </c>
      <c r="J334" s="86">
        <v>1</v>
      </c>
      <c r="K334" s="82">
        <v>1</v>
      </c>
      <c r="L334" s="89"/>
      <c r="M334" s="89"/>
      <c r="O334" s="89"/>
      <c r="P334" s="132">
        <v>1</v>
      </c>
      <c r="Q334" s="134"/>
      <c r="R334" s="89"/>
    </row>
    <row r="335" spans="1:18" ht="12.75" customHeight="1" x14ac:dyDescent="0.2">
      <c r="K335" s="86">
        <f>SUM(K329:K334)</f>
        <v>6</v>
      </c>
      <c r="L335" s="89">
        <f>K329/B321</f>
        <v>0.1111111111111111</v>
      </c>
      <c r="M335" s="89">
        <f>K335/B321</f>
        <v>0.66666666666666663</v>
      </c>
      <c r="N335" s="89">
        <f>M335-L335</f>
        <v>0.55555555555555558</v>
      </c>
      <c r="O335" s="89"/>
    </row>
    <row r="336" spans="1:18" ht="12.75" customHeight="1" x14ac:dyDescent="0.2">
      <c r="A336" s="119" t="s">
        <v>73</v>
      </c>
      <c r="L336" s="89"/>
      <c r="M336" s="89"/>
      <c r="O336" s="89"/>
    </row>
    <row r="337" spans="1:18" ht="25.5" customHeight="1" x14ac:dyDescent="0.2">
      <c r="B337" s="241" t="s">
        <v>1</v>
      </c>
      <c r="C337" s="242"/>
      <c r="D337" s="242"/>
      <c r="E337" s="242"/>
      <c r="F337" s="242"/>
      <c r="G337" s="242"/>
      <c r="H337" s="242"/>
      <c r="I337" s="242"/>
      <c r="J337" s="242"/>
      <c r="L337" s="123" t="s">
        <v>2</v>
      </c>
      <c r="M337" s="123" t="s">
        <v>3</v>
      </c>
      <c r="N337" s="137" t="s">
        <v>4</v>
      </c>
      <c r="O337" s="123" t="s">
        <v>5</v>
      </c>
      <c r="P337" s="122" t="s">
        <v>6</v>
      </c>
      <c r="Q337" s="122" t="s">
        <v>7</v>
      </c>
      <c r="R337" s="123" t="s">
        <v>8</v>
      </c>
    </row>
    <row r="338" spans="1:18" ht="12.75" customHeight="1" x14ac:dyDescent="0.2">
      <c r="A338" s="139" t="s">
        <v>9</v>
      </c>
      <c r="B338" s="91">
        <v>1</v>
      </c>
      <c r="C338" s="91">
        <v>2</v>
      </c>
      <c r="D338" s="91">
        <v>3</v>
      </c>
      <c r="E338" s="91">
        <v>4</v>
      </c>
      <c r="F338" s="91">
        <v>5</v>
      </c>
      <c r="G338" s="91">
        <v>6</v>
      </c>
      <c r="H338" s="91">
        <v>7</v>
      </c>
      <c r="I338" s="91">
        <v>8</v>
      </c>
      <c r="J338" s="91">
        <v>9</v>
      </c>
      <c r="K338" s="87" t="s">
        <v>10</v>
      </c>
      <c r="L338" s="89"/>
      <c r="M338" s="89"/>
      <c r="O338" s="89"/>
      <c r="P338" s="130"/>
      <c r="Q338" s="130"/>
      <c r="R338" s="89"/>
    </row>
    <row r="339" spans="1:18" ht="12.75" customHeight="1" x14ac:dyDescent="0.2">
      <c r="A339" s="114" t="s">
        <v>44</v>
      </c>
      <c r="B339" s="86">
        <v>26</v>
      </c>
      <c r="K339" s="82"/>
      <c r="L339" s="89"/>
      <c r="M339" s="89"/>
      <c r="O339" s="89"/>
      <c r="P339" s="132">
        <f>B339</f>
        <v>26</v>
      </c>
      <c r="Q339" s="130"/>
      <c r="R339" s="89"/>
    </row>
    <row r="340" spans="1:18" ht="12.75" customHeight="1" x14ac:dyDescent="0.2">
      <c r="A340" s="131" t="s">
        <v>45</v>
      </c>
      <c r="C340" s="86">
        <v>22</v>
      </c>
      <c r="K340" s="82"/>
      <c r="L340" s="89"/>
      <c r="M340" s="89"/>
      <c r="O340" s="89">
        <f>C340/B339</f>
        <v>0.84615384615384615</v>
      </c>
      <c r="P340" s="132">
        <v>22</v>
      </c>
      <c r="Q340" s="134">
        <f t="shared" ref="Q340:Q347" si="76">P340/P339</f>
        <v>0.84615384615384615</v>
      </c>
      <c r="R340" s="89">
        <f t="shared" ref="R340:R347" si="77">100%-Q340</f>
        <v>0.15384615384615385</v>
      </c>
    </row>
    <row r="341" spans="1:18" ht="12.75" customHeight="1" x14ac:dyDescent="0.2">
      <c r="A341" s="131" t="s">
        <v>46</v>
      </c>
      <c r="D341" s="86">
        <v>16</v>
      </c>
      <c r="K341" s="82"/>
      <c r="L341" s="89"/>
      <c r="M341" s="89"/>
      <c r="O341" s="89">
        <f>D341/C340</f>
        <v>0.72727272727272729</v>
      </c>
      <c r="P341" s="132">
        <v>20</v>
      </c>
      <c r="Q341" s="134">
        <f t="shared" si="76"/>
        <v>0.90909090909090906</v>
      </c>
      <c r="R341" s="89">
        <f t="shared" si="77"/>
        <v>9.0909090909090939E-2</v>
      </c>
    </row>
    <row r="342" spans="1:18" ht="12.75" customHeight="1" x14ac:dyDescent="0.2">
      <c r="A342" s="131" t="s">
        <v>47</v>
      </c>
      <c r="E342" s="86">
        <v>13</v>
      </c>
      <c r="K342" s="82"/>
      <c r="L342" s="89"/>
      <c r="M342" s="89"/>
      <c r="O342" s="89">
        <f>E342/D341</f>
        <v>0.8125</v>
      </c>
      <c r="P342" s="132">
        <v>16</v>
      </c>
      <c r="Q342" s="134">
        <f t="shared" si="76"/>
        <v>0.8</v>
      </c>
      <c r="R342" s="89">
        <f t="shared" si="77"/>
        <v>0.19999999999999996</v>
      </c>
    </row>
    <row r="343" spans="1:18" ht="12.75" customHeight="1" x14ac:dyDescent="0.2">
      <c r="A343" s="131" t="s">
        <v>48</v>
      </c>
      <c r="F343" s="86">
        <v>8</v>
      </c>
      <c r="K343" s="82"/>
      <c r="L343" s="89"/>
      <c r="M343" s="89"/>
      <c r="O343" s="89">
        <f>F343/E342</f>
        <v>0.61538461538461542</v>
      </c>
      <c r="P343" s="132">
        <v>14</v>
      </c>
      <c r="Q343" s="134">
        <f t="shared" si="76"/>
        <v>0.875</v>
      </c>
      <c r="R343" s="89">
        <f t="shared" si="77"/>
        <v>0.125</v>
      </c>
    </row>
    <row r="344" spans="1:18" ht="12.75" customHeight="1" x14ac:dyDescent="0.2">
      <c r="A344" s="131" t="s">
        <v>49</v>
      </c>
      <c r="G344" s="86">
        <v>8</v>
      </c>
      <c r="K344" s="82"/>
      <c r="L344" s="89"/>
      <c r="M344" s="89"/>
      <c r="O344" s="89">
        <f>G344/F343</f>
        <v>1</v>
      </c>
      <c r="P344" s="132">
        <v>15</v>
      </c>
      <c r="Q344" s="134">
        <f t="shared" si="76"/>
        <v>1.0714285714285714</v>
      </c>
      <c r="R344" s="89">
        <f t="shared" si="77"/>
        <v>-7.1428571428571397E-2</v>
      </c>
    </row>
    <row r="345" spans="1:18" ht="12.75" customHeight="1" x14ac:dyDescent="0.2">
      <c r="A345" s="131" t="s">
        <v>50</v>
      </c>
      <c r="H345" s="86">
        <v>6</v>
      </c>
      <c r="K345" s="82"/>
      <c r="L345" s="89"/>
      <c r="M345" s="89"/>
      <c r="O345" s="89">
        <f>H345/G344</f>
        <v>0.75</v>
      </c>
      <c r="P345" s="132">
        <v>15</v>
      </c>
      <c r="Q345" s="134">
        <f t="shared" si="76"/>
        <v>1</v>
      </c>
      <c r="R345" s="89">
        <f t="shared" si="77"/>
        <v>0</v>
      </c>
    </row>
    <row r="346" spans="1:18" ht="12.75" customHeight="1" x14ac:dyDescent="0.2">
      <c r="A346" s="131" t="s">
        <v>66</v>
      </c>
      <c r="I346" s="86">
        <v>6</v>
      </c>
      <c r="K346" s="82">
        <v>3</v>
      </c>
      <c r="L346" s="89"/>
      <c r="M346" s="89"/>
      <c r="O346" s="89">
        <f>I346/H345</f>
        <v>1</v>
      </c>
      <c r="P346" s="132">
        <v>15</v>
      </c>
      <c r="Q346" s="134">
        <f t="shared" si="76"/>
        <v>1</v>
      </c>
      <c r="R346" s="89">
        <f t="shared" si="77"/>
        <v>0</v>
      </c>
    </row>
    <row r="347" spans="1:18" ht="12.75" customHeight="1" x14ac:dyDescent="0.2">
      <c r="A347" s="131" t="s">
        <v>51</v>
      </c>
      <c r="J347" s="86">
        <v>5</v>
      </c>
      <c r="K347" s="82">
        <v>5</v>
      </c>
      <c r="L347" s="89"/>
      <c r="M347" s="89"/>
      <c r="O347" s="89">
        <f>J347/I346</f>
        <v>0.83333333333333337</v>
      </c>
      <c r="P347" s="132">
        <v>11</v>
      </c>
      <c r="Q347" s="134">
        <f t="shared" si="76"/>
        <v>0.73333333333333328</v>
      </c>
      <c r="R347" s="89">
        <f t="shared" si="77"/>
        <v>0.26666666666666672</v>
      </c>
    </row>
    <row r="348" spans="1:18" ht="12.75" customHeight="1" x14ac:dyDescent="0.2">
      <c r="A348" s="114" t="s">
        <v>69</v>
      </c>
      <c r="J348" s="86">
        <v>5</v>
      </c>
      <c r="K348" s="82"/>
      <c r="L348" s="89"/>
      <c r="M348" s="89"/>
      <c r="O348" s="89"/>
      <c r="P348" s="132">
        <v>6</v>
      </c>
      <c r="Q348" s="134"/>
      <c r="R348" s="89"/>
    </row>
    <row r="349" spans="1:18" ht="12.75" customHeight="1" x14ac:dyDescent="0.2">
      <c r="A349" s="114" t="s">
        <v>70</v>
      </c>
      <c r="J349" s="86">
        <v>6</v>
      </c>
      <c r="K349" s="82">
        <v>3</v>
      </c>
      <c r="L349" s="89"/>
      <c r="M349" s="89"/>
      <c r="O349" s="89"/>
      <c r="P349" s="132">
        <v>7</v>
      </c>
      <c r="Q349" s="134"/>
      <c r="R349" s="89"/>
    </row>
    <row r="350" spans="1:18" ht="12.75" customHeight="1" x14ac:dyDescent="0.2">
      <c r="A350" s="114" t="s">
        <v>71</v>
      </c>
      <c r="J350" s="86">
        <v>2</v>
      </c>
      <c r="K350" s="82">
        <v>2</v>
      </c>
      <c r="L350" s="89"/>
      <c r="M350" s="89"/>
      <c r="O350" s="89"/>
      <c r="P350" s="132">
        <v>3</v>
      </c>
      <c r="Q350" s="134"/>
      <c r="R350" s="89"/>
    </row>
    <row r="351" spans="1:18" ht="12.75" customHeight="1" x14ac:dyDescent="0.2">
      <c r="A351" s="131" t="s">
        <v>72</v>
      </c>
      <c r="J351" s="86">
        <v>1</v>
      </c>
      <c r="K351" s="82"/>
      <c r="L351" s="89"/>
      <c r="M351" s="89"/>
      <c r="O351" s="89"/>
      <c r="P351" s="132">
        <v>1</v>
      </c>
      <c r="Q351" s="134"/>
      <c r="R351" s="89"/>
    </row>
    <row r="352" spans="1:18" ht="12.75" customHeight="1" x14ac:dyDescent="0.2">
      <c r="A352" s="114"/>
      <c r="K352" s="86">
        <f>SUM(K346:K351)</f>
        <v>13</v>
      </c>
      <c r="L352" s="89">
        <f>SUM(K346:K347)/B339</f>
        <v>0.30769230769230771</v>
      </c>
      <c r="M352" s="89">
        <f>K352/B339</f>
        <v>0.5</v>
      </c>
      <c r="N352" s="89">
        <f>M352-L352</f>
        <v>0.19230769230769229</v>
      </c>
      <c r="O352" s="89"/>
      <c r="P352" s="132"/>
      <c r="Q352" s="134"/>
      <c r="R352" s="89"/>
    </row>
    <row r="353" spans="1:18" ht="12.75" customHeight="1" x14ac:dyDescent="0.2">
      <c r="L353" s="89"/>
      <c r="M353" s="89"/>
      <c r="O353" s="89"/>
      <c r="P353" s="130"/>
      <c r="Q353" s="130"/>
      <c r="R353" s="89"/>
    </row>
    <row r="354" spans="1:18" ht="12.75" customHeight="1" x14ac:dyDescent="0.2">
      <c r="A354" s="119" t="s">
        <v>74</v>
      </c>
      <c r="E354" s="163" t="s">
        <v>75</v>
      </c>
      <c r="L354" s="89"/>
      <c r="M354" s="89"/>
      <c r="O354" s="89"/>
      <c r="P354" s="130"/>
      <c r="Q354" s="130"/>
      <c r="R354" s="89"/>
    </row>
    <row r="355" spans="1:18" ht="12.75" customHeight="1" x14ac:dyDescent="0.2">
      <c r="C355" s="86" t="s">
        <v>22</v>
      </c>
      <c r="L355" s="89"/>
      <c r="M355" s="89"/>
      <c r="O355" s="89"/>
      <c r="P355" s="89"/>
      <c r="Q355" s="134"/>
      <c r="R355" s="89"/>
    </row>
    <row r="356" spans="1:18" ht="12.75" customHeight="1" x14ac:dyDescent="0.2">
      <c r="L356" s="89"/>
      <c r="M356" s="89"/>
      <c r="O356" s="89"/>
      <c r="P356" s="130"/>
      <c r="Q356" s="130"/>
      <c r="R356" s="89"/>
    </row>
    <row r="357" spans="1:18" ht="12.75" customHeight="1" x14ac:dyDescent="0.2">
      <c r="A357" s="119" t="s">
        <v>76</v>
      </c>
      <c r="L357" s="89"/>
      <c r="M357" s="89"/>
      <c r="O357" s="89"/>
      <c r="P357" s="130"/>
      <c r="Q357" s="130"/>
      <c r="R357" s="89"/>
    </row>
    <row r="358" spans="1:18" ht="25.5" customHeight="1" x14ac:dyDescent="0.2">
      <c r="B358" s="135" t="s">
        <v>1</v>
      </c>
      <c r="C358" s="135"/>
      <c r="D358" s="135"/>
      <c r="E358" s="135"/>
      <c r="F358" s="135"/>
      <c r="G358" s="135"/>
      <c r="H358" s="135"/>
      <c r="I358" s="135"/>
      <c r="J358" s="135"/>
      <c r="L358" s="120" t="s">
        <v>2</v>
      </c>
      <c r="M358" s="120" t="s">
        <v>3</v>
      </c>
      <c r="N358" s="121" t="s">
        <v>4</v>
      </c>
      <c r="O358" s="120" t="s">
        <v>5</v>
      </c>
      <c r="P358" s="122" t="s">
        <v>6</v>
      </c>
      <c r="Q358" s="122" t="s">
        <v>7</v>
      </c>
      <c r="R358" s="123" t="s">
        <v>8</v>
      </c>
    </row>
    <row r="359" spans="1:18" ht="12.75" customHeight="1" x14ac:dyDescent="0.2">
      <c r="A359" s="112" t="s">
        <v>9</v>
      </c>
      <c r="B359" s="29">
        <v>1</v>
      </c>
      <c r="C359" s="29">
        <v>2</v>
      </c>
      <c r="D359" s="29">
        <v>3</v>
      </c>
      <c r="E359" s="29">
        <v>4</v>
      </c>
      <c r="F359" s="29">
        <v>5</v>
      </c>
      <c r="G359" s="29">
        <v>6</v>
      </c>
      <c r="H359" s="29">
        <v>7</v>
      </c>
      <c r="I359" s="29">
        <v>8</v>
      </c>
      <c r="J359" s="29">
        <v>9</v>
      </c>
      <c r="K359" s="39" t="s">
        <v>10</v>
      </c>
      <c r="L359" s="175"/>
      <c r="M359" s="127"/>
      <c r="N359" s="128"/>
      <c r="O359" s="129"/>
      <c r="P359" s="130"/>
      <c r="Q359" s="130"/>
      <c r="R359" s="89"/>
    </row>
    <row r="360" spans="1:18" ht="12.75" customHeight="1" x14ac:dyDescent="0.2">
      <c r="A360" s="131" t="s">
        <v>46</v>
      </c>
      <c r="B360" s="86">
        <v>14</v>
      </c>
      <c r="K360" s="82"/>
      <c r="L360" s="89"/>
      <c r="M360" s="89"/>
      <c r="O360" s="89"/>
      <c r="P360" s="132">
        <f>B360</f>
        <v>14</v>
      </c>
      <c r="Q360" s="130"/>
      <c r="R360" s="89"/>
    </row>
    <row r="361" spans="1:18" ht="12.75" customHeight="1" x14ac:dyDescent="0.2">
      <c r="A361" s="131" t="s">
        <v>47</v>
      </c>
      <c r="C361" s="86">
        <v>8</v>
      </c>
      <c r="K361" s="82"/>
      <c r="L361" s="89"/>
      <c r="M361" s="89"/>
      <c r="O361" s="89">
        <f>C361/B360</f>
        <v>0.5714285714285714</v>
      </c>
      <c r="P361" s="132">
        <v>8</v>
      </c>
      <c r="Q361" s="134">
        <f t="shared" ref="Q361:Q367" si="78">P361/P360</f>
        <v>0.5714285714285714</v>
      </c>
      <c r="R361" s="89">
        <f t="shared" ref="R361:R367" si="79">100%-Q361</f>
        <v>0.4285714285714286</v>
      </c>
    </row>
    <row r="362" spans="1:18" ht="12.75" customHeight="1" x14ac:dyDescent="0.2">
      <c r="A362" s="131" t="s">
        <v>48</v>
      </c>
      <c r="D362" s="86">
        <v>6</v>
      </c>
      <c r="K362" s="82"/>
      <c r="L362" s="89"/>
      <c r="M362" s="89"/>
      <c r="O362" s="89">
        <f>D362/C361</f>
        <v>0.75</v>
      </c>
      <c r="P362" s="132">
        <v>8</v>
      </c>
      <c r="Q362" s="134">
        <f t="shared" si="78"/>
        <v>1</v>
      </c>
      <c r="R362" s="89">
        <f t="shared" si="79"/>
        <v>0</v>
      </c>
    </row>
    <row r="363" spans="1:18" ht="12.75" customHeight="1" x14ac:dyDescent="0.2">
      <c r="A363" s="131" t="s">
        <v>49</v>
      </c>
      <c r="E363" s="86">
        <v>5</v>
      </c>
      <c r="K363" s="82"/>
      <c r="L363" s="89"/>
      <c r="M363" s="89"/>
      <c r="O363" s="89">
        <f>E363/D362</f>
        <v>0.83333333333333337</v>
      </c>
      <c r="P363" s="132">
        <v>6</v>
      </c>
      <c r="Q363" s="134">
        <f t="shared" si="78"/>
        <v>0.75</v>
      </c>
      <c r="R363" s="89">
        <f t="shared" si="79"/>
        <v>0.25</v>
      </c>
    </row>
    <row r="364" spans="1:18" ht="12.75" customHeight="1" x14ac:dyDescent="0.2">
      <c r="A364" s="131" t="s">
        <v>50</v>
      </c>
      <c r="F364" s="86">
        <v>5</v>
      </c>
      <c r="K364" s="82"/>
      <c r="L364" s="89"/>
      <c r="M364" s="89"/>
      <c r="O364" s="89">
        <f>F364/E363</f>
        <v>1</v>
      </c>
      <c r="P364" s="132">
        <v>6</v>
      </c>
      <c r="Q364" s="134">
        <f t="shared" si="78"/>
        <v>1</v>
      </c>
      <c r="R364" s="89">
        <f t="shared" si="79"/>
        <v>0</v>
      </c>
    </row>
    <row r="365" spans="1:18" ht="12.75" customHeight="1" x14ac:dyDescent="0.2">
      <c r="A365" s="131" t="s">
        <v>66</v>
      </c>
      <c r="G365" s="86">
        <v>5</v>
      </c>
      <c r="K365" s="82"/>
      <c r="L365" s="89"/>
      <c r="M365" s="89"/>
      <c r="O365" s="89">
        <f>G365/F364</f>
        <v>1</v>
      </c>
      <c r="P365" s="132">
        <v>6</v>
      </c>
      <c r="Q365" s="134">
        <f t="shared" si="78"/>
        <v>1</v>
      </c>
      <c r="R365" s="89">
        <f t="shared" si="79"/>
        <v>0</v>
      </c>
    </row>
    <row r="366" spans="1:18" ht="12.75" customHeight="1" x14ac:dyDescent="0.2">
      <c r="A366" s="131" t="s">
        <v>51</v>
      </c>
      <c r="H366" s="86">
        <v>5</v>
      </c>
      <c r="K366" s="82"/>
      <c r="L366" s="89"/>
      <c r="M366" s="89"/>
      <c r="O366" s="89">
        <f>H366/G365</f>
        <v>1</v>
      </c>
      <c r="P366" s="132">
        <v>5</v>
      </c>
      <c r="Q366" s="134">
        <f t="shared" si="78"/>
        <v>0.83333333333333337</v>
      </c>
      <c r="R366" s="89">
        <f t="shared" si="79"/>
        <v>0.16666666666666663</v>
      </c>
    </row>
    <row r="367" spans="1:18" ht="12.75" customHeight="1" x14ac:dyDescent="0.2">
      <c r="A367" s="114" t="s">
        <v>69</v>
      </c>
      <c r="I367" s="86">
        <v>5</v>
      </c>
      <c r="K367" s="82"/>
      <c r="L367" s="89"/>
      <c r="M367" s="89"/>
      <c r="O367" s="89">
        <f>I367/H366</f>
        <v>1</v>
      </c>
      <c r="P367" s="132">
        <v>5</v>
      </c>
      <c r="Q367" s="134">
        <f t="shared" si="78"/>
        <v>1</v>
      </c>
      <c r="R367" s="89">
        <f t="shared" si="79"/>
        <v>0</v>
      </c>
    </row>
    <row r="368" spans="1:18" ht="12.75" customHeight="1" x14ac:dyDescent="0.2">
      <c r="A368" s="114" t="s">
        <v>70</v>
      </c>
      <c r="J368" s="86">
        <v>5</v>
      </c>
      <c r="K368" s="82">
        <v>5</v>
      </c>
      <c r="L368" s="89"/>
      <c r="M368" s="89"/>
      <c r="O368" s="89"/>
      <c r="P368" s="132">
        <v>5</v>
      </c>
      <c r="Q368" s="134"/>
      <c r="R368" s="89"/>
    </row>
    <row r="369" spans="1:18" ht="12.75" customHeight="1" x14ac:dyDescent="0.2">
      <c r="A369" s="114" t="s">
        <v>71</v>
      </c>
      <c r="K369" s="82"/>
      <c r="L369" s="89"/>
      <c r="M369" s="89"/>
      <c r="O369" s="89"/>
      <c r="P369" s="132"/>
      <c r="Q369" s="134"/>
      <c r="R369" s="89"/>
    </row>
    <row r="370" spans="1:18" ht="12.75" customHeight="1" x14ac:dyDescent="0.2">
      <c r="A370" s="131" t="s">
        <v>72</v>
      </c>
      <c r="K370" s="82"/>
      <c r="L370" s="89"/>
      <c r="M370" s="89"/>
      <c r="O370" s="89"/>
      <c r="P370" s="132"/>
      <c r="Q370" s="134"/>
      <c r="R370" s="89"/>
    </row>
    <row r="371" spans="1:18" ht="12.75" customHeight="1" x14ac:dyDescent="0.2">
      <c r="K371" s="86">
        <f>SUM(K368:K370)</f>
        <v>5</v>
      </c>
      <c r="L371" s="89">
        <f>K368/B360</f>
        <v>0.35714285714285715</v>
      </c>
      <c r="M371" s="89">
        <f>K371/B360</f>
        <v>0.35714285714285715</v>
      </c>
      <c r="N371" s="89">
        <f>M371-L371</f>
        <v>0</v>
      </c>
      <c r="O371" s="89"/>
    </row>
    <row r="372" spans="1:18" ht="12.75" customHeight="1" x14ac:dyDescent="0.2">
      <c r="A372" s="119" t="s">
        <v>77</v>
      </c>
      <c r="L372" s="89"/>
      <c r="M372" s="89"/>
      <c r="O372" s="89"/>
      <c r="P372" s="130"/>
      <c r="Q372" s="130"/>
      <c r="R372" s="89"/>
    </row>
    <row r="373" spans="1:18" ht="25.5" customHeight="1" x14ac:dyDescent="0.2">
      <c r="B373" s="135" t="s">
        <v>1</v>
      </c>
      <c r="C373" s="135"/>
      <c r="D373" s="135"/>
      <c r="E373" s="135"/>
      <c r="F373" s="135"/>
      <c r="G373" s="135"/>
      <c r="H373" s="135"/>
      <c r="I373" s="135"/>
      <c r="J373" s="135"/>
      <c r="L373" s="120" t="s">
        <v>2</v>
      </c>
      <c r="M373" s="120" t="s">
        <v>3</v>
      </c>
      <c r="N373" s="121" t="s">
        <v>4</v>
      </c>
      <c r="O373" s="120" t="s">
        <v>5</v>
      </c>
      <c r="P373" s="122" t="s">
        <v>6</v>
      </c>
      <c r="Q373" s="122" t="s">
        <v>7</v>
      </c>
      <c r="R373" s="123" t="s">
        <v>8</v>
      </c>
    </row>
    <row r="374" spans="1:18" ht="12.75" customHeight="1" x14ac:dyDescent="0.2">
      <c r="A374" s="112" t="s">
        <v>9</v>
      </c>
      <c r="B374" s="29">
        <v>1</v>
      </c>
      <c r="C374" s="29">
        <v>2</v>
      </c>
      <c r="D374" s="29">
        <v>3</v>
      </c>
      <c r="E374" s="29">
        <v>4</v>
      </c>
      <c r="F374" s="29">
        <v>5</v>
      </c>
      <c r="G374" s="29">
        <v>6</v>
      </c>
      <c r="H374" s="29">
        <v>7</v>
      </c>
      <c r="I374" s="29">
        <v>8</v>
      </c>
      <c r="J374" s="29">
        <v>9</v>
      </c>
      <c r="K374" s="39" t="s">
        <v>10</v>
      </c>
      <c r="L374" s="175"/>
      <c r="M374" s="127"/>
      <c r="N374" s="128"/>
      <c r="O374" s="129"/>
      <c r="P374" s="130"/>
      <c r="Q374" s="130"/>
      <c r="R374" s="89"/>
    </row>
    <row r="375" spans="1:18" ht="12.75" customHeight="1" x14ac:dyDescent="0.2">
      <c r="A375" s="131" t="s">
        <v>48</v>
      </c>
      <c r="B375" s="86">
        <v>20</v>
      </c>
      <c r="K375" s="82"/>
      <c r="L375" s="89"/>
      <c r="M375" s="89"/>
      <c r="O375" s="89"/>
      <c r="P375" s="132">
        <f>B375</f>
        <v>20</v>
      </c>
      <c r="Q375" s="130"/>
      <c r="R375" s="89"/>
    </row>
    <row r="376" spans="1:18" ht="12.75" customHeight="1" x14ac:dyDescent="0.2">
      <c r="A376" s="131" t="s">
        <v>49</v>
      </c>
      <c r="C376" s="86">
        <v>17</v>
      </c>
      <c r="K376" s="82"/>
      <c r="L376" s="89"/>
      <c r="M376" s="89"/>
      <c r="O376" s="89">
        <f>C376/B375</f>
        <v>0.85</v>
      </c>
      <c r="P376" s="132">
        <v>17</v>
      </c>
      <c r="Q376" s="134">
        <f t="shared" ref="Q376:Q383" si="80">P376/P375</f>
        <v>0.85</v>
      </c>
      <c r="R376" s="89">
        <f t="shared" ref="R376:R383" si="81">100%-Q376</f>
        <v>0.15000000000000002</v>
      </c>
    </row>
    <row r="377" spans="1:18" ht="12.75" customHeight="1" x14ac:dyDescent="0.2">
      <c r="A377" s="131" t="s">
        <v>50</v>
      </c>
      <c r="D377" s="86">
        <v>17</v>
      </c>
      <c r="K377" s="82"/>
      <c r="L377" s="89"/>
      <c r="M377" s="89"/>
      <c r="O377" s="89">
        <f>D377/C376</f>
        <v>1</v>
      </c>
      <c r="P377" s="132">
        <v>17</v>
      </c>
      <c r="Q377" s="134">
        <f t="shared" si="80"/>
        <v>1</v>
      </c>
      <c r="R377" s="89">
        <f t="shared" si="81"/>
        <v>0</v>
      </c>
    </row>
    <row r="378" spans="1:18" ht="12.75" customHeight="1" x14ac:dyDescent="0.2">
      <c r="A378" s="131" t="s">
        <v>66</v>
      </c>
      <c r="E378" s="86">
        <v>14</v>
      </c>
      <c r="K378" s="82"/>
      <c r="L378" s="89"/>
      <c r="M378" s="89"/>
      <c r="O378" s="89">
        <f>E378/D377</f>
        <v>0.82352941176470584</v>
      </c>
      <c r="P378" s="132">
        <v>16</v>
      </c>
      <c r="Q378" s="134">
        <f t="shared" si="80"/>
        <v>0.94117647058823528</v>
      </c>
      <c r="R378" s="89">
        <f t="shared" si="81"/>
        <v>5.8823529411764719E-2</v>
      </c>
    </row>
    <row r="379" spans="1:18" ht="12.75" customHeight="1" x14ac:dyDescent="0.2">
      <c r="A379" s="131" t="s">
        <v>51</v>
      </c>
      <c r="F379" s="86">
        <v>13</v>
      </c>
      <c r="K379" s="82"/>
      <c r="L379" s="89"/>
      <c r="M379" s="89"/>
      <c r="O379" s="89">
        <f>F379/E378</f>
        <v>0.9285714285714286</v>
      </c>
      <c r="P379" s="132">
        <v>15</v>
      </c>
      <c r="Q379" s="134">
        <f t="shared" si="80"/>
        <v>0.9375</v>
      </c>
      <c r="R379" s="89">
        <f t="shared" si="81"/>
        <v>6.25E-2</v>
      </c>
    </row>
    <row r="380" spans="1:18" ht="12.75" customHeight="1" x14ac:dyDescent="0.2">
      <c r="A380" s="114" t="s">
        <v>69</v>
      </c>
      <c r="G380" s="86">
        <v>13</v>
      </c>
      <c r="K380" s="82"/>
      <c r="L380" s="89"/>
      <c r="M380" s="89"/>
      <c r="O380" s="89">
        <f>G380/F379</f>
        <v>1</v>
      </c>
      <c r="P380" s="132">
        <v>14</v>
      </c>
      <c r="Q380" s="134">
        <f t="shared" si="80"/>
        <v>0.93333333333333335</v>
      </c>
      <c r="R380" s="89">
        <f t="shared" si="81"/>
        <v>6.6666666666666652E-2</v>
      </c>
    </row>
    <row r="381" spans="1:18" ht="12.75" customHeight="1" x14ac:dyDescent="0.2">
      <c r="A381" s="114" t="s">
        <v>70</v>
      </c>
      <c r="H381" s="86">
        <v>12</v>
      </c>
      <c r="K381" s="82"/>
      <c r="L381" s="89"/>
      <c r="M381" s="89"/>
      <c r="O381" s="89">
        <f>H381/G380</f>
        <v>0.92307692307692313</v>
      </c>
      <c r="P381" s="132">
        <v>14</v>
      </c>
      <c r="Q381" s="134">
        <f t="shared" si="80"/>
        <v>1</v>
      </c>
      <c r="R381" s="89">
        <f t="shared" si="81"/>
        <v>0</v>
      </c>
    </row>
    <row r="382" spans="1:18" ht="12.75" customHeight="1" x14ac:dyDescent="0.2">
      <c r="A382" s="114" t="s">
        <v>71</v>
      </c>
      <c r="I382" s="86">
        <v>12</v>
      </c>
      <c r="K382" s="82"/>
      <c r="L382" s="89"/>
      <c r="M382" s="89"/>
      <c r="O382" s="89">
        <f>I382/H381</f>
        <v>1</v>
      </c>
      <c r="P382" s="132">
        <v>14</v>
      </c>
      <c r="Q382" s="134">
        <f t="shared" si="80"/>
        <v>1</v>
      </c>
      <c r="R382" s="89">
        <f t="shared" si="81"/>
        <v>0</v>
      </c>
    </row>
    <row r="383" spans="1:18" ht="12.75" customHeight="1" x14ac:dyDescent="0.2">
      <c r="A383" s="131" t="s">
        <v>72</v>
      </c>
      <c r="J383" s="86">
        <v>12</v>
      </c>
      <c r="K383" s="82">
        <v>11</v>
      </c>
      <c r="L383" s="89"/>
      <c r="M383" s="89"/>
      <c r="O383" s="89">
        <f>J383/I382</f>
        <v>1</v>
      </c>
      <c r="P383" s="132">
        <v>14</v>
      </c>
      <c r="Q383" s="134">
        <f t="shared" si="80"/>
        <v>1</v>
      </c>
      <c r="R383" s="89">
        <f t="shared" si="81"/>
        <v>0</v>
      </c>
    </row>
    <row r="384" spans="1:18" ht="12.75" customHeight="1" x14ac:dyDescent="0.2">
      <c r="A384" s="114" t="s">
        <v>78</v>
      </c>
      <c r="J384" s="86">
        <v>2</v>
      </c>
      <c r="K384" s="82"/>
      <c r="L384" s="89"/>
      <c r="M384" s="89"/>
      <c r="O384" s="89"/>
      <c r="P384" s="132">
        <v>2</v>
      </c>
      <c r="Q384" s="134"/>
      <c r="R384" s="89"/>
    </row>
    <row r="385" spans="1:22" ht="12.75" customHeight="1" x14ac:dyDescent="0.2">
      <c r="A385" s="114" t="s">
        <v>79</v>
      </c>
      <c r="J385" s="86">
        <v>1</v>
      </c>
      <c r="K385" s="82">
        <v>1</v>
      </c>
      <c r="L385" s="89"/>
      <c r="M385" s="89"/>
      <c r="O385" s="89"/>
      <c r="P385" s="132">
        <v>2</v>
      </c>
      <c r="Q385" s="134"/>
      <c r="R385" s="89"/>
    </row>
    <row r="386" spans="1:22" ht="12.75" customHeight="1" x14ac:dyDescent="0.2">
      <c r="A386" s="114" t="s">
        <v>80</v>
      </c>
      <c r="J386" s="86">
        <v>1</v>
      </c>
      <c r="K386" s="82"/>
      <c r="L386" s="89"/>
      <c r="M386" s="89"/>
      <c r="O386" s="89"/>
      <c r="P386" s="132">
        <v>1</v>
      </c>
      <c r="Q386" s="134"/>
      <c r="R386" s="89"/>
      <c r="S386" s="85" t="s">
        <v>81</v>
      </c>
      <c r="T386" s="85">
        <v>13</v>
      </c>
      <c r="U386" s="85">
        <f>K390</f>
        <v>13</v>
      </c>
      <c r="V386" s="85" t="s">
        <v>10</v>
      </c>
    </row>
    <row r="387" spans="1:22" ht="12.75" customHeight="1" x14ac:dyDescent="0.2">
      <c r="A387" s="114" t="s">
        <v>82</v>
      </c>
      <c r="K387" s="82"/>
      <c r="L387" s="89"/>
      <c r="M387" s="89"/>
      <c r="O387" s="89"/>
      <c r="P387" s="132"/>
      <c r="Q387" s="134"/>
      <c r="R387" s="89"/>
      <c r="S387" s="85" t="s">
        <v>83</v>
      </c>
      <c r="T387" s="134">
        <f>T386/B375</f>
        <v>0.65</v>
      </c>
      <c r="U387" s="134">
        <f>T386/U386</f>
        <v>1</v>
      </c>
      <c r="V387" s="85" t="s">
        <v>84</v>
      </c>
    </row>
    <row r="388" spans="1:22" ht="12.75" customHeight="1" x14ac:dyDescent="0.2">
      <c r="A388" s="114" t="s">
        <v>85</v>
      </c>
      <c r="K388" s="82"/>
      <c r="L388" s="89"/>
      <c r="M388" s="89"/>
      <c r="O388" s="89"/>
      <c r="P388" s="132"/>
      <c r="Q388" s="134"/>
      <c r="R388" s="89"/>
    </row>
    <row r="389" spans="1:22" ht="12.75" customHeight="1" x14ac:dyDescent="0.2">
      <c r="A389" s="114" t="s">
        <v>86</v>
      </c>
      <c r="K389" s="82">
        <v>1</v>
      </c>
      <c r="L389" s="89"/>
      <c r="M389" s="89"/>
      <c r="O389" s="89"/>
      <c r="P389" s="132"/>
      <c r="Q389" s="134"/>
      <c r="R389" s="89"/>
      <c r="S389" s="85"/>
      <c r="T389" s="85"/>
      <c r="U389" s="85"/>
      <c r="V389" s="85"/>
    </row>
    <row r="390" spans="1:22" ht="12.75" customHeight="1" x14ac:dyDescent="0.2">
      <c r="A390" s="114"/>
      <c r="K390" s="86">
        <f>SUM(K383:K389)</f>
        <v>13</v>
      </c>
      <c r="L390" s="89">
        <f>K383/B375</f>
        <v>0.55000000000000004</v>
      </c>
      <c r="M390" s="89">
        <f>K390/B375</f>
        <v>0.65</v>
      </c>
      <c r="N390" s="89">
        <f>M390-L390</f>
        <v>9.9999999999999978E-2</v>
      </c>
      <c r="O390" s="89"/>
      <c r="P390" s="132"/>
      <c r="Q390" s="134"/>
      <c r="R390" s="89"/>
    </row>
    <row r="391" spans="1:22" ht="12.75" customHeight="1" x14ac:dyDescent="0.2">
      <c r="A391" s="114"/>
      <c r="J391" s="88" t="s">
        <v>87</v>
      </c>
      <c r="K391" s="88">
        <v>6</v>
      </c>
      <c r="L391" s="176">
        <f>K391/K383</f>
        <v>0.54545454545454541</v>
      </c>
      <c r="M391" s="89"/>
      <c r="N391" s="89"/>
      <c r="O391" s="89"/>
      <c r="P391" s="132"/>
      <c r="Q391" s="134"/>
      <c r="R391" s="89"/>
    </row>
    <row r="392" spans="1:22" ht="12.75" customHeight="1" x14ac:dyDescent="0.2">
      <c r="L392" s="89"/>
      <c r="M392" s="89"/>
      <c r="O392" s="89"/>
    </row>
    <row r="393" spans="1:22" ht="12.75" customHeight="1" x14ac:dyDescent="0.2">
      <c r="A393" s="119" t="s">
        <v>88</v>
      </c>
      <c r="L393" s="89"/>
      <c r="M393" s="89"/>
      <c r="O393" s="89"/>
      <c r="P393" s="130"/>
      <c r="Q393" s="130"/>
      <c r="R393" s="89"/>
    </row>
    <row r="394" spans="1:22" ht="25.5" customHeight="1" x14ac:dyDescent="0.2">
      <c r="B394" s="135" t="s">
        <v>1</v>
      </c>
      <c r="C394" s="135"/>
      <c r="D394" s="135"/>
      <c r="E394" s="135"/>
      <c r="F394" s="135"/>
      <c r="G394" s="135"/>
      <c r="H394" s="135"/>
      <c r="I394" s="135"/>
      <c r="J394" s="135"/>
      <c r="L394" s="120" t="s">
        <v>2</v>
      </c>
      <c r="M394" s="120" t="s">
        <v>3</v>
      </c>
      <c r="N394" s="121" t="s">
        <v>4</v>
      </c>
      <c r="O394" s="120" t="s">
        <v>5</v>
      </c>
      <c r="P394" s="122" t="s">
        <v>6</v>
      </c>
      <c r="Q394" s="122" t="s">
        <v>7</v>
      </c>
      <c r="R394" s="123" t="s">
        <v>8</v>
      </c>
    </row>
    <row r="395" spans="1:22" ht="12.75" customHeight="1" x14ac:dyDescent="0.2">
      <c r="A395" s="112" t="s">
        <v>9</v>
      </c>
      <c r="B395" s="29">
        <v>1</v>
      </c>
      <c r="C395" s="29">
        <v>2</v>
      </c>
      <c r="D395" s="29">
        <v>3</v>
      </c>
      <c r="E395" s="29">
        <v>4</v>
      </c>
      <c r="F395" s="29">
        <v>5</v>
      </c>
      <c r="G395" s="29">
        <v>6</v>
      </c>
      <c r="H395" s="29">
        <v>7</v>
      </c>
      <c r="I395" s="29">
        <v>8</v>
      </c>
      <c r="J395" s="29">
        <v>9</v>
      </c>
      <c r="K395" s="39" t="s">
        <v>10</v>
      </c>
      <c r="L395" s="175"/>
      <c r="M395" s="127"/>
      <c r="N395" s="128"/>
      <c r="O395" s="129"/>
      <c r="P395" s="130"/>
      <c r="Q395" s="130"/>
      <c r="R395" s="89"/>
    </row>
    <row r="396" spans="1:22" ht="12.75" customHeight="1" x14ac:dyDescent="0.2">
      <c r="A396" s="131" t="s">
        <v>49</v>
      </c>
      <c r="B396" s="86">
        <v>6</v>
      </c>
      <c r="K396" s="82"/>
      <c r="L396" s="89"/>
      <c r="M396" s="89"/>
      <c r="O396" s="89"/>
      <c r="P396" s="132">
        <f>B396</f>
        <v>6</v>
      </c>
      <c r="Q396" s="130"/>
      <c r="R396" s="89"/>
    </row>
    <row r="397" spans="1:22" ht="12.75" customHeight="1" x14ac:dyDescent="0.2">
      <c r="A397" s="131" t="s">
        <v>50</v>
      </c>
      <c r="C397" s="86">
        <v>5</v>
      </c>
      <c r="K397" s="82"/>
      <c r="L397" s="89"/>
      <c r="M397" s="89"/>
      <c r="O397" s="89">
        <f>C397/B396</f>
        <v>0.83333333333333337</v>
      </c>
      <c r="P397" s="132">
        <v>5</v>
      </c>
      <c r="Q397" s="134">
        <f t="shared" ref="Q397:Q403" si="82">P397/P396</f>
        <v>0.83333333333333337</v>
      </c>
      <c r="R397" s="89">
        <f t="shared" ref="R397:R403" si="83">100%-Q397</f>
        <v>0.16666666666666663</v>
      </c>
    </row>
    <row r="398" spans="1:22" ht="12.75" customHeight="1" x14ac:dyDescent="0.2">
      <c r="A398" s="131" t="s">
        <v>66</v>
      </c>
      <c r="D398" s="86">
        <v>3</v>
      </c>
      <c r="K398" s="82"/>
      <c r="L398" s="89"/>
      <c r="M398" s="89"/>
      <c r="O398" s="89">
        <f>D398/C397</f>
        <v>0.6</v>
      </c>
      <c r="P398" s="132">
        <v>5</v>
      </c>
      <c r="Q398" s="134">
        <f t="shared" si="82"/>
        <v>1</v>
      </c>
      <c r="R398" s="89">
        <f t="shared" si="83"/>
        <v>0</v>
      </c>
    </row>
    <row r="399" spans="1:22" ht="12.75" customHeight="1" x14ac:dyDescent="0.2">
      <c r="A399" s="131" t="s">
        <v>51</v>
      </c>
      <c r="E399" s="86">
        <v>3</v>
      </c>
      <c r="K399" s="82"/>
      <c r="L399" s="89"/>
      <c r="M399" s="89"/>
      <c r="O399" s="89">
        <f>E399/D398</f>
        <v>1</v>
      </c>
      <c r="P399" s="132">
        <v>4</v>
      </c>
      <c r="Q399" s="134">
        <f t="shared" si="82"/>
        <v>0.8</v>
      </c>
      <c r="R399" s="89">
        <f t="shared" si="83"/>
        <v>0.19999999999999996</v>
      </c>
    </row>
    <row r="400" spans="1:22" ht="12.75" customHeight="1" x14ac:dyDescent="0.2">
      <c r="A400" s="114" t="s">
        <v>69</v>
      </c>
      <c r="F400" s="86">
        <v>3</v>
      </c>
      <c r="K400" s="82"/>
      <c r="L400" s="89"/>
      <c r="M400" s="89"/>
      <c r="O400" s="89">
        <f>F400/E399</f>
        <v>1</v>
      </c>
      <c r="P400" s="132">
        <v>3</v>
      </c>
      <c r="Q400" s="134">
        <f t="shared" si="82"/>
        <v>0.75</v>
      </c>
      <c r="R400" s="89">
        <f t="shared" si="83"/>
        <v>0.25</v>
      </c>
    </row>
    <row r="401" spans="1:22" ht="12.75" customHeight="1" x14ac:dyDescent="0.2">
      <c r="A401" s="86">
        <v>1002</v>
      </c>
      <c r="G401" s="86">
        <v>3</v>
      </c>
      <c r="K401" s="82"/>
      <c r="L401" s="89"/>
      <c r="M401" s="89"/>
      <c r="O401" s="89">
        <f>G401/F400</f>
        <v>1</v>
      </c>
      <c r="P401" s="132">
        <v>3</v>
      </c>
      <c r="Q401" s="134">
        <f t="shared" si="82"/>
        <v>1</v>
      </c>
      <c r="R401" s="89">
        <f t="shared" si="83"/>
        <v>0</v>
      </c>
    </row>
    <row r="402" spans="1:22" ht="12.75" customHeight="1" x14ac:dyDescent="0.2">
      <c r="A402" s="86">
        <v>1101</v>
      </c>
      <c r="H402" s="86">
        <v>2</v>
      </c>
      <c r="K402" s="82"/>
      <c r="L402" s="89"/>
      <c r="M402" s="89"/>
      <c r="O402" s="89">
        <f>H402/G401</f>
        <v>0.66666666666666663</v>
      </c>
      <c r="P402" s="132">
        <v>3</v>
      </c>
      <c r="Q402" s="134">
        <f t="shared" si="82"/>
        <v>1</v>
      </c>
      <c r="R402" s="89">
        <f t="shared" si="83"/>
        <v>0</v>
      </c>
    </row>
    <row r="403" spans="1:22" ht="12.75" customHeight="1" x14ac:dyDescent="0.2">
      <c r="A403" s="131" t="s">
        <v>72</v>
      </c>
      <c r="I403" s="86">
        <v>1</v>
      </c>
      <c r="K403" s="82"/>
      <c r="L403" s="89"/>
      <c r="M403" s="89"/>
      <c r="O403" s="89">
        <f>I403/H402</f>
        <v>0.5</v>
      </c>
      <c r="P403" s="132">
        <v>3</v>
      </c>
      <c r="Q403" s="134">
        <f t="shared" si="82"/>
        <v>1</v>
      </c>
      <c r="R403" s="89">
        <f t="shared" si="83"/>
        <v>0</v>
      </c>
    </row>
    <row r="404" spans="1:22" ht="12.75" customHeight="1" x14ac:dyDescent="0.2">
      <c r="A404" s="114" t="s">
        <v>78</v>
      </c>
      <c r="J404" s="86">
        <v>1</v>
      </c>
      <c r="K404" s="82">
        <v>1</v>
      </c>
      <c r="L404" s="89"/>
      <c r="M404" s="89"/>
      <c r="O404" s="89"/>
      <c r="P404" s="132">
        <v>3</v>
      </c>
      <c r="Q404" s="134"/>
      <c r="R404" s="89"/>
    </row>
    <row r="405" spans="1:22" ht="12.75" customHeight="1" x14ac:dyDescent="0.2">
      <c r="A405" s="114" t="s">
        <v>79</v>
      </c>
      <c r="J405" s="86">
        <v>3</v>
      </c>
      <c r="K405" s="82">
        <v>3</v>
      </c>
      <c r="L405" s="89"/>
      <c r="M405" s="89"/>
      <c r="O405" s="89"/>
      <c r="P405" s="132">
        <v>3</v>
      </c>
      <c r="Q405" s="134"/>
      <c r="R405" s="89"/>
    </row>
    <row r="406" spans="1:22" ht="12.75" customHeight="1" x14ac:dyDescent="0.2">
      <c r="A406" s="114"/>
      <c r="K406" s="82"/>
      <c r="L406" s="89"/>
      <c r="M406" s="89"/>
      <c r="O406" s="89"/>
      <c r="P406" s="132"/>
      <c r="Q406" s="134"/>
      <c r="R406" s="89"/>
    </row>
    <row r="407" spans="1:22" ht="12.75" customHeight="1" x14ac:dyDescent="0.2">
      <c r="K407" s="86">
        <f>SUM(K404:K405)</f>
        <v>4</v>
      </c>
      <c r="L407" s="89">
        <f>K404/B396</f>
        <v>0.16666666666666666</v>
      </c>
      <c r="M407" s="89">
        <f>K407/B396</f>
        <v>0.66666666666666663</v>
      </c>
      <c r="N407" s="89">
        <f>M407-L407</f>
        <v>0.5</v>
      </c>
      <c r="O407" s="89"/>
      <c r="S407" s="85" t="s">
        <v>81</v>
      </c>
      <c r="T407" s="85">
        <v>3</v>
      </c>
      <c r="U407" s="85">
        <f>SUM(K404:K406)</f>
        <v>4</v>
      </c>
      <c r="V407" s="85" t="s">
        <v>10</v>
      </c>
    </row>
    <row r="408" spans="1:22" ht="12.75" customHeight="1" x14ac:dyDescent="0.2">
      <c r="A408" s="119" t="s">
        <v>89</v>
      </c>
      <c r="L408" s="89"/>
      <c r="M408" s="89"/>
      <c r="O408" s="89"/>
      <c r="P408" s="130"/>
      <c r="Q408" s="130"/>
      <c r="R408" s="89"/>
      <c r="S408" s="85" t="s">
        <v>83</v>
      </c>
      <c r="T408" s="134">
        <f>T407/B396</f>
        <v>0.5</v>
      </c>
      <c r="U408" s="134">
        <f>T407/U407</f>
        <v>0.75</v>
      </c>
      <c r="V408" s="85" t="s">
        <v>84</v>
      </c>
    </row>
    <row r="409" spans="1:22" ht="25.5" customHeight="1" x14ac:dyDescent="0.2">
      <c r="B409" s="135" t="s">
        <v>1</v>
      </c>
      <c r="C409" s="135"/>
      <c r="D409" s="135"/>
      <c r="E409" s="135"/>
      <c r="F409" s="135"/>
      <c r="G409" s="135"/>
      <c r="H409" s="135"/>
      <c r="I409" s="135"/>
      <c r="J409" s="135"/>
      <c r="L409" s="120" t="s">
        <v>2</v>
      </c>
      <c r="M409" s="120" t="s">
        <v>3</v>
      </c>
      <c r="N409" s="121" t="s">
        <v>4</v>
      </c>
      <c r="O409" s="120" t="s">
        <v>5</v>
      </c>
      <c r="P409" s="122" t="s">
        <v>6</v>
      </c>
      <c r="Q409" s="122" t="s">
        <v>7</v>
      </c>
      <c r="R409" s="123" t="s">
        <v>8</v>
      </c>
    </row>
    <row r="410" spans="1:22" ht="12.75" customHeight="1" x14ac:dyDescent="0.2">
      <c r="A410" s="112" t="s">
        <v>9</v>
      </c>
      <c r="B410" s="29">
        <v>1</v>
      </c>
      <c r="C410" s="29">
        <v>2</v>
      </c>
      <c r="D410" s="29">
        <v>3</v>
      </c>
      <c r="E410" s="29">
        <v>4</v>
      </c>
      <c r="F410" s="29">
        <v>5</v>
      </c>
      <c r="G410" s="29">
        <v>6</v>
      </c>
      <c r="H410" s="29">
        <v>7</v>
      </c>
      <c r="I410" s="29">
        <v>8</v>
      </c>
      <c r="J410" s="29">
        <v>9</v>
      </c>
      <c r="K410" s="39" t="s">
        <v>10</v>
      </c>
      <c r="L410" s="175"/>
      <c r="M410" s="127"/>
      <c r="N410" s="128"/>
      <c r="O410" s="129"/>
      <c r="P410" s="130"/>
      <c r="Q410" s="130"/>
      <c r="R410" s="89"/>
    </row>
    <row r="411" spans="1:22" ht="12.75" customHeight="1" x14ac:dyDescent="0.2">
      <c r="A411" s="131" t="s">
        <v>50</v>
      </c>
      <c r="B411" s="86">
        <v>24</v>
      </c>
      <c r="K411" s="82"/>
      <c r="L411" s="89"/>
      <c r="M411" s="89"/>
      <c r="O411" s="89"/>
      <c r="P411" s="132">
        <f>B411</f>
        <v>24</v>
      </c>
      <c r="Q411" s="130"/>
      <c r="R411" s="89"/>
    </row>
    <row r="412" spans="1:22" ht="12.75" customHeight="1" x14ac:dyDescent="0.2">
      <c r="A412" s="131" t="s">
        <v>66</v>
      </c>
      <c r="C412" s="86">
        <v>16</v>
      </c>
      <c r="K412" s="82"/>
      <c r="L412" s="89"/>
      <c r="M412" s="89"/>
      <c r="O412" s="89">
        <f>C412/B411</f>
        <v>0.66666666666666663</v>
      </c>
      <c r="P412" s="132">
        <v>16</v>
      </c>
      <c r="Q412" s="134">
        <f t="shared" ref="Q412:Q419" si="84">P412/P411</f>
        <v>0.66666666666666663</v>
      </c>
      <c r="R412" s="89">
        <f t="shared" ref="R412:R419" si="85">100%-Q412</f>
        <v>0.33333333333333337</v>
      </c>
    </row>
    <row r="413" spans="1:22" ht="12.75" customHeight="1" x14ac:dyDescent="0.2">
      <c r="A413" s="131" t="s">
        <v>51</v>
      </c>
      <c r="D413" s="86">
        <v>15</v>
      </c>
      <c r="K413" s="82"/>
      <c r="L413" s="89"/>
      <c r="M413" s="89"/>
      <c r="O413" s="89">
        <f>D413/C412</f>
        <v>0.9375</v>
      </c>
      <c r="P413" s="132">
        <v>15</v>
      </c>
      <c r="Q413" s="134">
        <f t="shared" si="84"/>
        <v>0.9375</v>
      </c>
      <c r="R413" s="89">
        <f t="shared" si="85"/>
        <v>6.25E-2</v>
      </c>
    </row>
    <row r="414" spans="1:22" ht="12.75" customHeight="1" x14ac:dyDescent="0.2">
      <c r="A414" s="114" t="s">
        <v>69</v>
      </c>
      <c r="E414" s="86">
        <v>11</v>
      </c>
      <c r="K414" s="82"/>
      <c r="L414" s="89"/>
      <c r="M414" s="89"/>
      <c r="O414" s="89">
        <f>E414/D413</f>
        <v>0.73333333333333328</v>
      </c>
      <c r="P414" s="132">
        <v>15</v>
      </c>
      <c r="Q414" s="134">
        <f t="shared" si="84"/>
        <v>1</v>
      </c>
      <c r="R414" s="89">
        <f t="shared" si="85"/>
        <v>0</v>
      </c>
    </row>
    <row r="415" spans="1:22" ht="12.75" customHeight="1" x14ac:dyDescent="0.2">
      <c r="A415" s="114" t="s">
        <v>70</v>
      </c>
      <c r="F415" s="86">
        <v>10</v>
      </c>
      <c r="K415" s="82"/>
      <c r="L415" s="89"/>
      <c r="M415" s="89"/>
      <c r="O415" s="89">
        <f>F415/E414</f>
        <v>0.90909090909090906</v>
      </c>
      <c r="P415" s="132">
        <v>13</v>
      </c>
      <c r="Q415" s="134">
        <f t="shared" si="84"/>
        <v>0.8666666666666667</v>
      </c>
      <c r="R415" s="89">
        <f t="shared" si="85"/>
        <v>0.1333333333333333</v>
      </c>
    </row>
    <row r="416" spans="1:22" ht="12.75" customHeight="1" x14ac:dyDescent="0.2">
      <c r="A416" s="114" t="s">
        <v>71</v>
      </c>
      <c r="G416" s="86">
        <v>9</v>
      </c>
      <c r="K416" s="82"/>
      <c r="L416" s="89"/>
      <c r="M416" s="89"/>
      <c r="O416" s="89">
        <f>G416/F415</f>
        <v>0.9</v>
      </c>
      <c r="P416" s="132">
        <v>12</v>
      </c>
      <c r="Q416" s="134">
        <f t="shared" si="84"/>
        <v>0.92307692307692313</v>
      </c>
      <c r="R416" s="89">
        <f t="shared" si="85"/>
        <v>7.6923076923076872E-2</v>
      </c>
    </row>
    <row r="417" spans="1:22" ht="12.75" customHeight="1" x14ac:dyDescent="0.2">
      <c r="A417" s="131" t="s">
        <v>72</v>
      </c>
      <c r="H417" s="86">
        <v>9</v>
      </c>
      <c r="K417" s="82"/>
      <c r="L417" s="89"/>
      <c r="M417" s="89"/>
      <c r="O417" s="89">
        <f>H417/G416</f>
        <v>1</v>
      </c>
      <c r="P417" s="132">
        <v>12</v>
      </c>
      <c r="Q417" s="134">
        <f t="shared" si="84"/>
        <v>1</v>
      </c>
      <c r="R417" s="89">
        <f t="shared" si="85"/>
        <v>0</v>
      </c>
    </row>
    <row r="418" spans="1:22" ht="12.75" customHeight="1" x14ac:dyDescent="0.2">
      <c r="A418" s="114" t="s">
        <v>78</v>
      </c>
      <c r="I418" s="86">
        <v>9</v>
      </c>
      <c r="K418" s="82"/>
      <c r="L418" s="89"/>
      <c r="M418" s="89"/>
      <c r="O418" s="89">
        <f>I418/H417</f>
        <v>1</v>
      </c>
      <c r="P418" s="132">
        <v>11</v>
      </c>
      <c r="Q418" s="134">
        <f t="shared" si="84"/>
        <v>0.91666666666666663</v>
      </c>
      <c r="R418" s="89">
        <f t="shared" si="85"/>
        <v>8.333333333333337E-2</v>
      </c>
    </row>
    <row r="419" spans="1:22" ht="12.75" customHeight="1" x14ac:dyDescent="0.2">
      <c r="A419" s="114" t="s">
        <v>79</v>
      </c>
      <c r="J419" s="86">
        <v>8</v>
      </c>
      <c r="K419" s="82">
        <v>7</v>
      </c>
      <c r="L419" s="89"/>
      <c r="M419" s="89"/>
      <c r="O419" s="89">
        <f>J419/I418</f>
        <v>0.88888888888888884</v>
      </c>
      <c r="P419" s="132">
        <v>11</v>
      </c>
      <c r="Q419" s="134">
        <f t="shared" si="84"/>
        <v>1</v>
      </c>
      <c r="R419" s="89">
        <f t="shared" si="85"/>
        <v>0</v>
      </c>
    </row>
    <row r="420" spans="1:22" ht="12.75" customHeight="1" x14ac:dyDescent="0.2">
      <c r="A420" s="114" t="s">
        <v>80</v>
      </c>
      <c r="J420" s="86">
        <v>1</v>
      </c>
      <c r="K420" s="82"/>
      <c r="L420" s="89"/>
      <c r="M420" s="89"/>
      <c r="O420" s="89"/>
      <c r="P420" s="132">
        <v>4</v>
      </c>
      <c r="Q420" s="134"/>
      <c r="R420" s="89"/>
    </row>
    <row r="421" spans="1:22" ht="12.75" customHeight="1" x14ac:dyDescent="0.2">
      <c r="A421" s="114" t="s">
        <v>82</v>
      </c>
      <c r="J421" s="86">
        <v>3</v>
      </c>
      <c r="K421" s="82">
        <v>2</v>
      </c>
      <c r="L421" s="89"/>
      <c r="M421" s="89"/>
      <c r="O421" s="89"/>
      <c r="P421" s="132">
        <v>4</v>
      </c>
      <c r="Q421" s="134"/>
      <c r="R421" s="89"/>
    </row>
    <row r="422" spans="1:22" ht="12.75" customHeight="1" x14ac:dyDescent="0.2">
      <c r="A422" s="114" t="s">
        <v>85</v>
      </c>
      <c r="J422" s="86">
        <v>1</v>
      </c>
      <c r="K422" s="82">
        <v>1</v>
      </c>
      <c r="L422" s="89"/>
      <c r="M422" s="89"/>
      <c r="O422" s="89"/>
      <c r="P422" s="132">
        <v>2</v>
      </c>
      <c r="Q422" s="134"/>
      <c r="R422" s="89"/>
      <c r="S422" s="85" t="s">
        <v>81</v>
      </c>
      <c r="T422" s="85">
        <v>10</v>
      </c>
      <c r="U422" s="85">
        <f>K424</f>
        <v>11</v>
      </c>
      <c r="V422" s="85" t="s">
        <v>10</v>
      </c>
    </row>
    <row r="423" spans="1:22" ht="12.75" customHeight="1" x14ac:dyDescent="0.2">
      <c r="A423" s="114" t="s">
        <v>86</v>
      </c>
      <c r="J423" s="86">
        <v>1</v>
      </c>
      <c r="K423" s="82">
        <v>1</v>
      </c>
      <c r="L423" s="89"/>
      <c r="M423" s="89"/>
      <c r="O423" s="89"/>
      <c r="P423" s="132">
        <v>1</v>
      </c>
      <c r="Q423" s="134"/>
      <c r="R423" s="89"/>
      <c r="S423" s="85" t="s">
        <v>83</v>
      </c>
      <c r="T423" s="134">
        <f>T422/B411</f>
        <v>0.41666666666666669</v>
      </c>
      <c r="U423" s="134">
        <f>T422/U422</f>
        <v>0.90909090909090906</v>
      </c>
      <c r="V423" s="85" t="s">
        <v>84</v>
      </c>
    </row>
    <row r="424" spans="1:22" ht="12.75" customHeight="1" x14ac:dyDescent="0.2">
      <c r="A424" s="114"/>
      <c r="K424" s="86">
        <f>SUM(K419:K423)</f>
        <v>11</v>
      </c>
      <c r="L424" s="89">
        <f>K419/B411</f>
        <v>0.29166666666666669</v>
      </c>
      <c r="M424" s="89">
        <f>K424/B411</f>
        <v>0.45833333333333331</v>
      </c>
      <c r="N424" s="89">
        <f>M424-L424</f>
        <v>0.16666666666666663</v>
      </c>
      <c r="O424" s="89"/>
      <c r="P424" s="132"/>
      <c r="Q424" s="134"/>
      <c r="R424" s="89"/>
    </row>
    <row r="425" spans="1:22" ht="12.75" customHeight="1" x14ac:dyDescent="0.2">
      <c r="L425" s="89"/>
      <c r="M425" s="89"/>
      <c r="O425" s="89"/>
    </row>
    <row r="426" spans="1:22" ht="12.75" customHeight="1" x14ac:dyDescent="0.2">
      <c r="A426" s="119" t="s">
        <v>90</v>
      </c>
      <c r="L426" s="89"/>
      <c r="M426" s="89"/>
      <c r="O426" s="89"/>
      <c r="P426" s="130"/>
      <c r="Q426" s="130"/>
      <c r="R426" s="89"/>
    </row>
    <row r="427" spans="1:22" ht="25.5" customHeight="1" x14ac:dyDescent="0.2">
      <c r="B427" s="135" t="s">
        <v>1</v>
      </c>
      <c r="C427" s="135"/>
      <c r="D427" s="135"/>
      <c r="E427" s="135"/>
      <c r="F427" s="135"/>
      <c r="G427" s="135"/>
      <c r="H427" s="135"/>
      <c r="I427" s="135"/>
      <c r="J427" s="135"/>
      <c r="L427" s="120" t="s">
        <v>2</v>
      </c>
      <c r="M427" s="120" t="s">
        <v>3</v>
      </c>
      <c r="N427" s="121" t="s">
        <v>4</v>
      </c>
      <c r="O427" s="120" t="s">
        <v>5</v>
      </c>
      <c r="P427" s="122" t="s">
        <v>6</v>
      </c>
      <c r="Q427" s="122" t="s">
        <v>7</v>
      </c>
      <c r="R427" s="123" t="s">
        <v>8</v>
      </c>
    </row>
    <row r="428" spans="1:22" ht="12.75" customHeight="1" x14ac:dyDescent="0.2">
      <c r="A428" s="112" t="s">
        <v>9</v>
      </c>
      <c r="B428" s="29">
        <v>1</v>
      </c>
      <c r="C428" s="29">
        <v>2</v>
      </c>
      <c r="D428" s="29">
        <v>3</v>
      </c>
      <c r="E428" s="29">
        <v>4</v>
      </c>
      <c r="F428" s="29">
        <v>5</v>
      </c>
      <c r="G428" s="29">
        <v>6</v>
      </c>
      <c r="H428" s="29">
        <v>7</v>
      </c>
      <c r="I428" s="29">
        <v>8</v>
      </c>
      <c r="J428" s="29">
        <v>9</v>
      </c>
      <c r="K428" s="39" t="s">
        <v>10</v>
      </c>
      <c r="L428" s="175"/>
      <c r="M428" s="127"/>
      <c r="N428" s="128"/>
      <c r="O428" s="129"/>
      <c r="P428" s="130"/>
      <c r="Q428" s="130"/>
      <c r="R428" s="89"/>
    </row>
    <row r="429" spans="1:22" ht="12.75" customHeight="1" x14ac:dyDescent="0.2">
      <c r="A429" s="131" t="s">
        <v>66</v>
      </c>
      <c r="B429" s="86">
        <v>10</v>
      </c>
      <c r="K429" s="82"/>
      <c r="L429" s="89"/>
      <c r="M429" s="89"/>
      <c r="O429" s="89"/>
      <c r="P429" s="132">
        <f>B429</f>
        <v>10</v>
      </c>
      <c r="Q429" s="130"/>
      <c r="R429" s="89"/>
    </row>
    <row r="430" spans="1:22" ht="12.75" customHeight="1" x14ac:dyDescent="0.2">
      <c r="A430" s="131" t="s">
        <v>51</v>
      </c>
      <c r="C430" s="86">
        <v>8</v>
      </c>
      <c r="K430" s="82"/>
      <c r="L430" s="89"/>
      <c r="M430" s="89"/>
      <c r="O430" s="89">
        <f>C430/B429</f>
        <v>0.8</v>
      </c>
      <c r="P430" s="132">
        <v>8</v>
      </c>
      <c r="Q430" s="134">
        <f t="shared" ref="Q430:Q437" si="86">P430/P429</f>
        <v>0.8</v>
      </c>
      <c r="R430" s="89">
        <f t="shared" ref="R430:R437" si="87">100%-Q430</f>
        <v>0.19999999999999996</v>
      </c>
    </row>
    <row r="431" spans="1:22" ht="12.75" customHeight="1" x14ac:dyDescent="0.2">
      <c r="A431" s="86">
        <v>1001</v>
      </c>
      <c r="D431" s="86">
        <v>8</v>
      </c>
      <c r="K431" s="82"/>
      <c r="L431" s="89"/>
      <c r="M431" s="89"/>
      <c r="O431" s="89">
        <f>D431/C430</f>
        <v>1</v>
      </c>
      <c r="P431" s="132">
        <v>8</v>
      </c>
      <c r="Q431" s="134">
        <f t="shared" si="86"/>
        <v>1</v>
      </c>
      <c r="R431" s="89">
        <f t="shared" si="87"/>
        <v>0</v>
      </c>
    </row>
    <row r="432" spans="1:22" ht="12.75" customHeight="1" x14ac:dyDescent="0.2">
      <c r="A432" s="86">
        <v>1002</v>
      </c>
      <c r="E432" s="86">
        <v>7</v>
      </c>
      <c r="K432" s="82"/>
      <c r="L432" s="89"/>
      <c r="M432" s="89"/>
      <c r="O432" s="89">
        <f>E432/D431</f>
        <v>0.875</v>
      </c>
      <c r="P432" s="132">
        <v>8</v>
      </c>
      <c r="Q432" s="134">
        <f t="shared" si="86"/>
        <v>1</v>
      </c>
      <c r="R432" s="89">
        <f t="shared" si="87"/>
        <v>0</v>
      </c>
    </row>
    <row r="433" spans="1:28" ht="12.75" customHeight="1" x14ac:dyDescent="0.2">
      <c r="A433" s="86">
        <v>1101</v>
      </c>
      <c r="F433" s="86">
        <v>5</v>
      </c>
      <c r="K433" s="82"/>
      <c r="L433" s="89"/>
      <c r="M433" s="89"/>
      <c r="O433" s="89">
        <f>F433/E432</f>
        <v>0.7142857142857143</v>
      </c>
      <c r="P433" s="132">
        <v>7</v>
      </c>
      <c r="Q433" s="134">
        <f t="shared" si="86"/>
        <v>0.875</v>
      </c>
      <c r="R433" s="89">
        <f t="shared" si="87"/>
        <v>0.125</v>
      </c>
    </row>
    <row r="434" spans="1:28" ht="12.75" customHeight="1" x14ac:dyDescent="0.2">
      <c r="A434" s="131" t="s">
        <v>72</v>
      </c>
      <c r="G434" s="86">
        <v>4</v>
      </c>
      <c r="K434" s="82"/>
      <c r="L434" s="89"/>
      <c r="M434" s="89"/>
      <c r="O434" s="89">
        <f>G434/F433</f>
        <v>0.8</v>
      </c>
      <c r="P434" s="132">
        <v>7</v>
      </c>
      <c r="Q434" s="134">
        <f t="shared" si="86"/>
        <v>1</v>
      </c>
      <c r="R434" s="89">
        <f t="shared" si="87"/>
        <v>0</v>
      </c>
    </row>
    <row r="435" spans="1:28" ht="12.75" customHeight="1" x14ac:dyDescent="0.2">
      <c r="A435" s="114" t="s">
        <v>78</v>
      </c>
      <c r="H435" s="86">
        <v>3</v>
      </c>
      <c r="K435" s="82"/>
      <c r="L435" s="89"/>
      <c r="M435" s="89"/>
      <c r="O435" s="89">
        <f>H435/G434</f>
        <v>0.75</v>
      </c>
      <c r="P435" s="132">
        <v>6</v>
      </c>
      <c r="Q435" s="134">
        <f t="shared" si="86"/>
        <v>0.8571428571428571</v>
      </c>
      <c r="R435" s="89">
        <f t="shared" si="87"/>
        <v>0.1428571428571429</v>
      </c>
    </row>
    <row r="436" spans="1:28" ht="12.75" customHeight="1" x14ac:dyDescent="0.2">
      <c r="A436" s="114" t="s">
        <v>79</v>
      </c>
      <c r="I436" s="86">
        <v>3</v>
      </c>
      <c r="K436" s="82"/>
      <c r="L436" s="89"/>
      <c r="M436" s="89"/>
      <c r="O436" s="89">
        <f>I436/H435</f>
        <v>1</v>
      </c>
      <c r="P436" s="132">
        <v>5</v>
      </c>
      <c r="Q436" s="134">
        <f t="shared" si="86"/>
        <v>0.83333333333333337</v>
      </c>
      <c r="R436" s="89">
        <f t="shared" si="87"/>
        <v>0.16666666666666663</v>
      </c>
    </row>
    <row r="437" spans="1:28" ht="12.75" customHeight="1" x14ac:dyDescent="0.2">
      <c r="A437" s="114" t="s">
        <v>80</v>
      </c>
      <c r="J437" s="86">
        <v>3</v>
      </c>
      <c r="K437" s="82">
        <v>2</v>
      </c>
      <c r="L437" s="89"/>
      <c r="M437" s="89"/>
      <c r="O437" s="89">
        <f>J437/I436</f>
        <v>1</v>
      </c>
      <c r="P437" s="132">
        <v>6</v>
      </c>
      <c r="Q437" s="134">
        <f t="shared" si="86"/>
        <v>1.2</v>
      </c>
      <c r="R437" s="89">
        <f t="shared" si="87"/>
        <v>-0.19999999999999996</v>
      </c>
    </row>
    <row r="438" spans="1:28" ht="12.75" customHeight="1" x14ac:dyDescent="0.2">
      <c r="A438" s="114" t="s">
        <v>82</v>
      </c>
      <c r="J438" s="86">
        <v>3</v>
      </c>
      <c r="K438" s="82">
        <v>2</v>
      </c>
      <c r="L438" s="89"/>
      <c r="M438" s="89"/>
      <c r="O438" s="89"/>
      <c r="P438" s="132">
        <v>4</v>
      </c>
      <c r="Q438" s="134"/>
      <c r="R438" s="89"/>
    </row>
    <row r="439" spans="1:28" ht="12.75" customHeight="1" x14ac:dyDescent="0.2">
      <c r="A439" s="114" t="s">
        <v>85</v>
      </c>
      <c r="J439" s="86">
        <v>1</v>
      </c>
      <c r="K439" s="82">
        <v>1</v>
      </c>
      <c r="L439" s="89"/>
      <c r="M439" s="89"/>
      <c r="O439" s="89"/>
      <c r="P439" s="132">
        <v>2</v>
      </c>
      <c r="Q439" s="134"/>
      <c r="R439" s="89"/>
    </row>
    <row r="440" spans="1:28" ht="12.75" customHeight="1" x14ac:dyDescent="0.2">
      <c r="A440" s="114" t="s">
        <v>86</v>
      </c>
      <c r="J440" s="86">
        <v>1</v>
      </c>
      <c r="K440" s="82"/>
      <c r="L440" s="89"/>
      <c r="M440" s="89"/>
      <c r="O440" s="89"/>
      <c r="P440" s="132">
        <v>1</v>
      </c>
      <c r="Q440" s="134"/>
      <c r="R440" s="89"/>
      <c r="S440" s="85" t="s">
        <v>81</v>
      </c>
      <c r="T440" s="85">
        <v>6</v>
      </c>
      <c r="U440" s="85">
        <f>K442</f>
        <v>6</v>
      </c>
      <c r="V440" s="85" t="s">
        <v>10</v>
      </c>
    </row>
    <row r="441" spans="1:28" ht="12.75" customHeight="1" x14ac:dyDescent="0.2">
      <c r="A441" s="114" t="s">
        <v>91</v>
      </c>
      <c r="J441" s="86">
        <v>1</v>
      </c>
      <c r="K441" s="82">
        <v>1</v>
      </c>
      <c r="L441" s="89"/>
      <c r="M441" s="89"/>
      <c r="O441" s="89"/>
      <c r="P441" s="132">
        <v>1</v>
      </c>
      <c r="Q441" s="134"/>
      <c r="R441" s="89"/>
      <c r="S441" s="85" t="s">
        <v>83</v>
      </c>
      <c r="T441" s="134">
        <f>T440/B429</f>
        <v>0.6</v>
      </c>
      <c r="U441" s="134">
        <f>T440/U440</f>
        <v>1</v>
      </c>
      <c r="V441" s="85" t="s">
        <v>84</v>
      </c>
    </row>
    <row r="442" spans="1:28" ht="12.75" customHeight="1" x14ac:dyDescent="0.2">
      <c r="K442" s="86">
        <f>SUM(K437:K441)</f>
        <v>6</v>
      </c>
      <c r="L442" s="89">
        <f>K437/B429</f>
        <v>0.2</v>
      </c>
      <c r="M442" s="89">
        <f>K442/B429</f>
        <v>0.6</v>
      </c>
      <c r="O442" s="89"/>
    </row>
    <row r="443" spans="1:28" ht="12.75" customHeight="1" x14ac:dyDescent="0.2">
      <c r="L443" s="89"/>
      <c r="M443" s="89"/>
      <c r="O443" s="89"/>
    </row>
    <row r="444" spans="1:28" ht="12.75" customHeight="1" x14ac:dyDescent="0.2">
      <c r="A444" s="119" t="s">
        <v>92</v>
      </c>
      <c r="L444" s="89"/>
      <c r="M444" s="89"/>
      <c r="O444" s="89"/>
      <c r="P444" s="130"/>
      <c r="Q444" s="130"/>
      <c r="R444" s="89"/>
    </row>
    <row r="445" spans="1:28" ht="25.5" customHeight="1" x14ac:dyDescent="0.2">
      <c r="B445" s="135" t="s">
        <v>1</v>
      </c>
      <c r="C445" s="135"/>
      <c r="D445" s="135"/>
      <c r="E445" s="135"/>
      <c r="F445" s="135"/>
      <c r="G445" s="135"/>
      <c r="H445" s="135"/>
      <c r="I445" s="135"/>
      <c r="J445" s="135"/>
      <c r="L445" s="120" t="s">
        <v>2</v>
      </c>
      <c r="M445" s="120" t="s">
        <v>3</v>
      </c>
      <c r="N445" s="121" t="s">
        <v>4</v>
      </c>
      <c r="O445" s="120" t="s">
        <v>5</v>
      </c>
      <c r="P445" s="122" t="s">
        <v>6</v>
      </c>
      <c r="Q445" s="122" t="s">
        <v>7</v>
      </c>
      <c r="R445" s="123" t="s">
        <v>8</v>
      </c>
    </row>
    <row r="446" spans="1:28" ht="12.75" customHeight="1" x14ac:dyDescent="0.2">
      <c r="A446" s="112" t="s">
        <v>9</v>
      </c>
      <c r="B446" s="29">
        <v>1</v>
      </c>
      <c r="C446" s="29">
        <v>2</v>
      </c>
      <c r="D446" s="29">
        <v>3</v>
      </c>
      <c r="E446" s="29">
        <v>4</v>
      </c>
      <c r="F446" s="29">
        <v>5</v>
      </c>
      <c r="G446" s="29">
        <v>6</v>
      </c>
      <c r="H446" s="29">
        <v>7</v>
      </c>
      <c r="I446" s="29">
        <v>8</v>
      </c>
      <c r="J446" s="29">
        <v>9</v>
      </c>
      <c r="K446" s="39" t="s">
        <v>10</v>
      </c>
      <c r="L446" s="175"/>
      <c r="M446" s="127"/>
      <c r="N446" s="128"/>
      <c r="O446" s="129"/>
      <c r="P446" s="130"/>
      <c r="Q446" s="130"/>
      <c r="R446" s="89"/>
    </row>
    <row r="447" spans="1:28" ht="12.75" customHeight="1" x14ac:dyDescent="0.2">
      <c r="A447" s="131" t="s">
        <v>51</v>
      </c>
      <c r="B447" s="86">
        <v>24</v>
      </c>
      <c r="K447" s="82"/>
      <c r="L447" s="89"/>
      <c r="M447" s="89"/>
      <c r="O447" s="89"/>
      <c r="P447" s="132">
        <f>B447</f>
        <v>24</v>
      </c>
      <c r="Q447" s="130"/>
      <c r="R447" s="89"/>
    </row>
    <row r="448" spans="1:28" ht="12.75" customHeight="1" x14ac:dyDescent="0.2">
      <c r="A448" s="86">
        <v>1001</v>
      </c>
      <c r="C448" s="86">
        <v>17</v>
      </c>
      <c r="K448" s="82"/>
      <c r="L448" s="89"/>
      <c r="M448" s="89"/>
      <c r="O448" s="89">
        <f>C448/B447</f>
        <v>0.70833333333333337</v>
      </c>
      <c r="P448" s="132">
        <v>17</v>
      </c>
      <c r="Q448" s="134">
        <f t="shared" ref="Q448:Q455" si="88">P448/P447</f>
        <v>0.70833333333333337</v>
      </c>
      <c r="R448" s="89">
        <f t="shared" ref="R448:R455" si="89">100%-Q448</f>
        <v>0.29166666666666663</v>
      </c>
      <c r="AA448" s="85" t="s">
        <v>66</v>
      </c>
      <c r="AB448" s="85">
        <v>5</v>
      </c>
    </row>
    <row r="449" spans="1:28" ht="12.75" customHeight="1" x14ac:dyDescent="0.2">
      <c r="A449" s="86">
        <v>1002</v>
      </c>
      <c r="D449" s="86">
        <v>17</v>
      </c>
      <c r="K449" s="82"/>
      <c r="L449" s="89"/>
      <c r="M449" s="89"/>
      <c r="O449" s="89">
        <f>D449/C448</f>
        <v>1</v>
      </c>
      <c r="P449" s="132">
        <v>18</v>
      </c>
      <c r="Q449" s="134">
        <f t="shared" si="88"/>
        <v>1.0588235294117647</v>
      </c>
      <c r="R449" s="89">
        <f t="shared" si="89"/>
        <v>-5.8823529411764719E-2</v>
      </c>
      <c r="AA449" s="85" t="s">
        <v>51</v>
      </c>
      <c r="AB449" s="85">
        <v>13</v>
      </c>
    </row>
    <row r="450" spans="1:28" ht="12.75" customHeight="1" x14ac:dyDescent="0.2">
      <c r="A450" s="86">
        <v>1101</v>
      </c>
      <c r="E450" s="86">
        <v>17</v>
      </c>
      <c r="K450" s="82"/>
      <c r="L450" s="89"/>
      <c r="M450" s="89"/>
      <c r="O450" s="89">
        <f>E450/D449</f>
        <v>1</v>
      </c>
      <c r="P450" s="132">
        <v>18</v>
      </c>
      <c r="Q450" s="134">
        <f t="shared" si="88"/>
        <v>1</v>
      </c>
      <c r="R450" s="89">
        <f t="shared" si="89"/>
        <v>0</v>
      </c>
    </row>
    <row r="451" spans="1:28" ht="12.75" customHeight="1" x14ac:dyDescent="0.2">
      <c r="A451" s="131" t="s">
        <v>72</v>
      </c>
      <c r="F451" s="86">
        <v>17</v>
      </c>
      <c r="K451" s="82"/>
      <c r="L451" s="89"/>
      <c r="M451" s="89"/>
      <c r="O451" s="89">
        <f>F451/E450</f>
        <v>1</v>
      </c>
      <c r="P451" s="132">
        <v>18</v>
      </c>
      <c r="Q451" s="134">
        <f t="shared" si="88"/>
        <v>1</v>
      </c>
      <c r="R451" s="89">
        <f t="shared" si="89"/>
        <v>0</v>
      </c>
    </row>
    <row r="452" spans="1:28" ht="12.75" customHeight="1" x14ac:dyDescent="0.2">
      <c r="A452" s="114" t="s">
        <v>78</v>
      </c>
      <c r="G452" s="86">
        <v>17</v>
      </c>
      <c r="K452" s="82"/>
      <c r="L452" s="89"/>
      <c r="M452" s="89"/>
      <c r="O452" s="89">
        <f>G452/F451</f>
        <v>1</v>
      </c>
      <c r="P452" s="132">
        <v>17</v>
      </c>
      <c r="Q452" s="134">
        <f t="shared" si="88"/>
        <v>0.94444444444444442</v>
      </c>
      <c r="R452" s="89">
        <f t="shared" si="89"/>
        <v>5.555555555555558E-2</v>
      </c>
    </row>
    <row r="453" spans="1:28" ht="12.75" customHeight="1" x14ac:dyDescent="0.2">
      <c r="A453" s="114" t="s">
        <v>79</v>
      </c>
      <c r="H453" s="86">
        <v>14</v>
      </c>
      <c r="K453" s="82"/>
      <c r="L453" s="89"/>
      <c r="M453" s="89"/>
      <c r="O453" s="89">
        <f>H453/G452</f>
        <v>0.82352941176470584</v>
      </c>
      <c r="P453" s="132">
        <v>17</v>
      </c>
      <c r="Q453" s="134">
        <f t="shared" si="88"/>
        <v>1</v>
      </c>
      <c r="R453" s="89">
        <f t="shared" si="89"/>
        <v>0</v>
      </c>
    </row>
    <row r="454" spans="1:28" ht="12.75" customHeight="1" x14ac:dyDescent="0.2">
      <c r="A454" s="114" t="s">
        <v>80</v>
      </c>
      <c r="I454" s="86">
        <v>14</v>
      </c>
      <c r="K454" s="82"/>
      <c r="L454" s="89"/>
      <c r="M454" s="89"/>
      <c r="O454" s="89">
        <f>I454/H453</f>
        <v>1</v>
      </c>
      <c r="P454" s="132">
        <v>17</v>
      </c>
      <c r="Q454" s="134">
        <f t="shared" si="88"/>
        <v>1</v>
      </c>
      <c r="R454" s="89">
        <f t="shared" si="89"/>
        <v>0</v>
      </c>
    </row>
    <row r="455" spans="1:28" ht="12.75" customHeight="1" x14ac:dyDescent="0.2">
      <c r="A455" s="114" t="s">
        <v>82</v>
      </c>
      <c r="J455" s="86">
        <v>14</v>
      </c>
      <c r="K455" s="82">
        <v>10</v>
      </c>
      <c r="L455" s="89"/>
      <c r="M455" s="89"/>
      <c r="O455" s="89">
        <f>J455/I454</f>
        <v>1</v>
      </c>
      <c r="P455" s="132">
        <v>17</v>
      </c>
      <c r="Q455" s="134">
        <f t="shared" si="88"/>
        <v>1</v>
      </c>
      <c r="R455" s="89">
        <f t="shared" si="89"/>
        <v>0</v>
      </c>
    </row>
    <row r="456" spans="1:28" ht="12.75" customHeight="1" x14ac:dyDescent="0.2">
      <c r="A456" s="114" t="s">
        <v>85</v>
      </c>
      <c r="J456" s="86">
        <v>2</v>
      </c>
      <c r="K456" s="82">
        <v>4</v>
      </c>
      <c r="L456" s="89"/>
      <c r="M456" s="89"/>
      <c r="O456" s="89"/>
      <c r="P456" s="132">
        <v>7</v>
      </c>
      <c r="Q456" s="134"/>
      <c r="R456" s="89"/>
    </row>
    <row r="457" spans="1:28" ht="12.75" customHeight="1" x14ac:dyDescent="0.2">
      <c r="A457" s="114" t="s">
        <v>86</v>
      </c>
      <c r="J457" s="86">
        <v>3</v>
      </c>
      <c r="K457" s="82">
        <v>2</v>
      </c>
      <c r="L457" s="89"/>
      <c r="M457" s="89"/>
      <c r="O457" s="89"/>
      <c r="P457" s="132">
        <v>3</v>
      </c>
      <c r="Q457" s="134"/>
      <c r="R457" s="89"/>
    </row>
    <row r="458" spans="1:28" ht="12.75" customHeight="1" x14ac:dyDescent="0.2">
      <c r="A458" s="114"/>
      <c r="K458" s="86">
        <f>SUM(K455:K457)</f>
        <v>16</v>
      </c>
      <c r="L458" s="89">
        <f>K455/B447</f>
        <v>0.41666666666666669</v>
      </c>
      <c r="M458" s="89">
        <f>K458/B447</f>
        <v>0.66666666666666663</v>
      </c>
      <c r="N458" s="89">
        <f>M458-L458</f>
        <v>0.24999999999999994</v>
      </c>
      <c r="O458" s="89"/>
      <c r="S458" s="85" t="s">
        <v>81</v>
      </c>
      <c r="T458" s="85">
        <v>16</v>
      </c>
      <c r="U458" s="85">
        <f>SUM(K455:K457)</f>
        <v>16</v>
      </c>
      <c r="V458" s="85" t="s">
        <v>10</v>
      </c>
    </row>
    <row r="459" spans="1:28" ht="12.75" customHeight="1" x14ac:dyDescent="0.2">
      <c r="L459" s="89"/>
      <c r="M459" s="89"/>
      <c r="O459" s="89"/>
      <c r="P459" s="130"/>
      <c r="Q459" s="130"/>
      <c r="R459" s="89"/>
      <c r="S459" s="85" t="s">
        <v>83</v>
      </c>
      <c r="T459" s="134">
        <f>T458/B447</f>
        <v>0.66666666666666663</v>
      </c>
      <c r="U459" s="134">
        <f>T458/U458</f>
        <v>1</v>
      </c>
      <c r="V459" s="85" t="s">
        <v>84</v>
      </c>
    </row>
    <row r="460" spans="1:28" ht="12.75" customHeight="1" x14ac:dyDescent="0.2">
      <c r="L460" s="89"/>
      <c r="M460" s="89"/>
      <c r="O460" s="89"/>
      <c r="P460" s="130"/>
      <c r="Q460" s="130"/>
      <c r="R460" s="89"/>
      <c r="S460" s="85"/>
      <c r="T460" s="134"/>
      <c r="U460" s="134"/>
      <c r="V460" s="85"/>
    </row>
    <row r="461" spans="1:28" ht="12.75" customHeight="1" x14ac:dyDescent="0.2">
      <c r="A461" s="119" t="s">
        <v>93</v>
      </c>
      <c r="L461" s="89"/>
      <c r="M461" s="89"/>
      <c r="O461" s="89"/>
    </row>
    <row r="462" spans="1:28" ht="12.75" customHeight="1" x14ac:dyDescent="0.2">
      <c r="L462" s="89"/>
      <c r="M462" s="89"/>
      <c r="O462" s="89"/>
    </row>
    <row r="463" spans="1:28" ht="12.75" customHeight="1" x14ac:dyDescent="0.2">
      <c r="L463" s="89"/>
      <c r="M463" s="89"/>
      <c r="N463" s="89"/>
      <c r="O463" s="89"/>
    </row>
    <row r="464" spans="1:28" ht="26.25" customHeight="1" x14ac:dyDescent="0.2">
      <c r="B464" s="232" t="s">
        <v>94</v>
      </c>
      <c r="C464" s="233"/>
      <c r="D464" s="233"/>
      <c r="E464" s="233"/>
      <c r="F464" s="233"/>
      <c r="G464" s="233"/>
      <c r="H464" s="233"/>
      <c r="I464" s="233"/>
      <c r="J464" s="233"/>
      <c r="K464" s="78" t="s">
        <v>70</v>
      </c>
      <c r="L464" s="89"/>
      <c r="M464" s="89"/>
      <c r="N464" s="85"/>
      <c r="O464" s="89"/>
      <c r="P464" s="85"/>
      <c r="Q464" s="85"/>
      <c r="R464" s="85"/>
    </row>
    <row r="465" spans="1:19" ht="20.25" customHeight="1" x14ac:dyDescent="0.2">
      <c r="A465" s="234" t="s">
        <v>9</v>
      </c>
      <c r="B465" s="235" t="s">
        <v>95</v>
      </c>
      <c r="C465" s="236"/>
      <c r="D465" s="236"/>
      <c r="E465" s="236"/>
      <c r="F465" s="236"/>
      <c r="G465" s="236"/>
      <c r="H465" s="236"/>
      <c r="I465" s="236"/>
      <c r="J465" s="237"/>
      <c r="K465" s="238" t="s">
        <v>10</v>
      </c>
      <c r="L465" s="230" t="s">
        <v>2</v>
      </c>
      <c r="M465" s="230" t="s">
        <v>3</v>
      </c>
      <c r="N465" s="240" t="s">
        <v>4</v>
      </c>
      <c r="O465" s="230" t="s">
        <v>5</v>
      </c>
      <c r="P465" s="228" t="s">
        <v>6</v>
      </c>
      <c r="Q465" s="228" t="s">
        <v>7</v>
      </c>
      <c r="R465" s="230" t="s">
        <v>96</v>
      </c>
    </row>
    <row r="466" spans="1:19" ht="15.75" customHeight="1" x14ac:dyDescent="0.2">
      <c r="A466" s="229"/>
      <c r="B466" s="97" t="s">
        <v>97</v>
      </c>
      <c r="C466" s="97" t="s">
        <v>98</v>
      </c>
      <c r="D466" s="97" t="s">
        <v>99</v>
      </c>
      <c r="E466" s="97" t="s">
        <v>100</v>
      </c>
      <c r="F466" s="97" t="s">
        <v>101</v>
      </c>
      <c r="G466" s="97" t="s">
        <v>102</v>
      </c>
      <c r="H466" s="97" t="s">
        <v>103</v>
      </c>
      <c r="I466" s="97" t="s">
        <v>104</v>
      </c>
      <c r="J466" s="97" t="s">
        <v>105</v>
      </c>
      <c r="K466" s="239"/>
      <c r="L466" s="229"/>
      <c r="M466" s="229"/>
      <c r="N466" s="229"/>
      <c r="O466" s="229"/>
      <c r="P466" s="229"/>
      <c r="Q466" s="229"/>
      <c r="R466" s="229"/>
    </row>
    <row r="467" spans="1:19" ht="15.75" customHeight="1" x14ac:dyDescent="0.2">
      <c r="A467" s="97">
        <v>1002</v>
      </c>
      <c r="B467" s="17">
        <v>28</v>
      </c>
      <c r="C467" s="17"/>
      <c r="D467" s="17"/>
      <c r="E467" s="17"/>
      <c r="F467" s="17"/>
      <c r="G467" s="17"/>
      <c r="H467" s="17"/>
      <c r="I467" s="17"/>
      <c r="J467" s="17"/>
      <c r="K467" s="54"/>
      <c r="L467" s="143"/>
      <c r="M467" s="144"/>
      <c r="N467" s="104"/>
      <c r="O467" s="98"/>
      <c r="P467" s="19">
        <f>B467</f>
        <v>28</v>
      </c>
      <c r="Q467" s="99"/>
      <c r="R467" s="98"/>
    </row>
    <row r="468" spans="1:19" ht="15.75" customHeight="1" x14ac:dyDescent="0.2">
      <c r="A468" s="97">
        <v>1101</v>
      </c>
      <c r="B468" s="17"/>
      <c r="C468" s="17">
        <v>24</v>
      </c>
      <c r="D468" s="17"/>
      <c r="E468" s="17"/>
      <c r="F468" s="17"/>
      <c r="G468" s="17"/>
      <c r="H468" s="17"/>
      <c r="I468" s="17"/>
      <c r="J468" s="17"/>
      <c r="K468" s="54"/>
      <c r="L468" s="145"/>
      <c r="M468" s="49"/>
      <c r="N468" s="146"/>
      <c r="O468" s="21">
        <f>IF(C468=0,"",C468/B467)</f>
        <v>0.8571428571428571</v>
      </c>
      <c r="P468" s="22">
        <v>24</v>
      </c>
      <c r="Q468" s="100">
        <f t="shared" ref="Q468:Q475" si="90">IF(P468=0,"",P468/P467)</f>
        <v>0.8571428571428571</v>
      </c>
      <c r="R468" s="100">
        <f t="shared" ref="R468:R475" si="91">IF(P468=0,"",100%-Q468)</f>
        <v>0.1428571428571429</v>
      </c>
    </row>
    <row r="469" spans="1:19" ht="15.75" customHeight="1" x14ac:dyDescent="0.2">
      <c r="A469" s="97">
        <v>1102</v>
      </c>
      <c r="B469" s="17"/>
      <c r="C469" s="17"/>
      <c r="D469" s="17">
        <v>21</v>
      </c>
      <c r="E469" s="17"/>
      <c r="F469" s="17"/>
      <c r="G469" s="17"/>
      <c r="H469" s="17"/>
      <c r="I469" s="17"/>
      <c r="J469" s="17"/>
      <c r="K469" s="54"/>
      <c r="L469" s="145"/>
      <c r="M469" s="49"/>
      <c r="N469" s="146"/>
      <c r="O469" s="21">
        <f>IF(D469=0,"",D469/C468)</f>
        <v>0.875</v>
      </c>
      <c r="P469" s="22">
        <v>22</v>
      </c>
      <c r="Q469" s="100">
        <f t="shared" si="90"/>
        <v>0.91666666666666663</v>
      </c>
      <c r="R469" s="100">
        <f t="shared" si="91"/>
        <v>8.333333333333337E-2</v>
      </c>
      <c r="S469" s="124">
        <f>P469/P467</f>
        <v>0.7857142857142857</v>
      </c>
    </row>
    <row r="470" spans="1:19" ht="15.75" customHeight="1" x14ac:dyDescent="0.2">
      <c r="A470" s="97">
        <v>1201</v>
      </c>
      <c r="B470" s="17"/>
      <c r="C470" s="17"/>
      <c r="D470" s="17"/>
      <c r="E470" s="17">
        <v>19</v>
      </c>
      <c r="F470" s="17"/>
      <c r="G470" s="17"/>
      <c r="H470" s="17"/>
      <c r="I470" s="17"/>
      <c r="J470" s="17"/>
      <c r="K470" s="54"/>
      <c r="L470" s="145"/>
      <c r="M470" s="49"/>
      <c r="N470" s="146"/>
      <c r="O470" s="21">
        <f>IF(E470=0,"",E470/D469)</f>
        <v>0.90476190476190477</v>
      </c>
      <c r="P470" s="22">
        <v>20</v>
      </c>
      <c r="Q470" s="100">
        <f t="shared" si="90"/>
        <v>0.90909090909090906</v>
      </c>
      <c r="R470" s="100">
        <f t="shared" si="91"/>
        <v>9.0909090909090939E-2</v>
      </c>
    </row>
    <row r="471" spans="1:19" ht="15.75" customHeight="1" x14ac:dyDescent="0.2">
      <c r="A471" s="97">
        <v>1202</v>
      </c>
      <c r="B471" s="17"/>
      <c r="C471" s="17"/>
      <c r="D471" s="17"/>
      <c r="E471" s="17"/>
      <c r="F471" s="17">
        <v>16</v>
      </c>
      <c r="G471" s="17"/>
      <c r="H471" s="17"/>
      <c r="I471" s="17"/>
      <c r="J471" s="17"/>
      <c r="K471" s="54"/>
      <c r="L471" s="145"/>
      <c r="M471" s="49"/>
      <c r="N471" s="146"/>
      <c r="O471" s="21">
        <f>IF(F471=0,"",F471/E470)</f>
        <v>0.84210526315789469</v>
      </c>
      <c r="P471" s="22">
        <v>19</v>
      </c>
      <c r="Q471" s="100">
        <f t="shared" si="90"/>
        <v>0.95</v>
      </c>
      <c r="R471" s="100">
        <f t="shared" si="91"/>
        <v>5.0000000000000044E-2</v>
      </c>
    </row>
    <row r="472" spans="1:19" ht="15.75" customHeight="1" x14ac:dyDescent="0.2">
      <c r="A472" s="97">
        <v>1301</v>
      </c>
      <c r="B472" s="17"/>
      <c r="C472" s="17"/>
      <c r="D472" s="17"/>
      <c r="E472" s="17"/>
      <c r="F472" s="17"/>
      <c r="G472" s="17">
        <v>15</v>
      </c>
      <c r="H472" s="17"/>
      <c r="I472" s="17"/>
      <c r="J472" s="17"/>
      <c r="K472" s="54"/>
      <c r="L472" s="145"/>
      <c r="M472" s="49"/>
      <c r="N472" s="146"/>
      <c r="O472" s="21">
        <f>IF(G472=0,"",G472/F471)</f>
        <v>0.9375</v>
      </c>
      <c r="P472" s="22">
        <v>18</v>
      </c>
      <c r="Q472" s="100">
        <f t="shared" si="90"/>
        <v>0.94736842105263153</v>
      </c>
      <c r="R472" s="100">
        <f t="shared" si="91"/>
        <v>5.2631578947368474E-2</v>
      </c>
    </row>
    <row r="473" spans="1:19" ht="15.75" customHeight="1" x14ac:dyDescent="0.2">
      <c r="A473" s="97">
        <v>1302</v>
      </c>
      <c r="B473" s="17"/>
      <c r="C473" s="17"/>
      <c r="D473" s="17"/>
      <c r="E473" s="17"/>
      <c r="F473" s="17"/>
      <c r="G473" s="17"/>
      <c r="H473" s="17">
        <v>15</v>
      </c>
      <c r="I473" s="17"/>
      <c r="J473" s="17"/>
      <c r="K473" s="54"/>
      <c r="L473" s="145"/>
      <c r="M473" s="49"/>
      <c r="N473" s="146"/>
      <c r="O473" s="21">
        <f>IF(H473=0,"",H473/G472)</f>
        <v>1</v>
      </c>
      <c r="P473" s="22">
        <v>19</v>
      </c>
      <c r="Q473" s="100">
        <f t="shared" si="90"/>
        <v>1.0555555555555556</v>
      </c>
      <c r="R473" s="100">
        <f t="shared" si="91"/>
        <v>-5.555555555555558E-2</v>
      </c>
    </row>
    <row r="474" spans="1:19" ht="15.75" customHeight="1" x14ac:dyDescent="0.2">
      <c r="A474" s="97">
        <v>1401</v>
      </c>
      <c r="B474" s="17"/>
      <c r="C474" s="17"/>
      <c r="D474" s="17"/>
      <c r="E474" s="17"/>
      <c r="F474" s="17"/>
      <c r="G474" s="17"/>
      <c r="H474" s="17"/>
      <c r="I474" s="17">
        <v>15</v>
      </c>
      <c r="J474" s="17"/>
      <c r="K474" s="54"/>
      <c r="L474" s="145"/>
      <c r="M474" s="49"/>
      <c r="N474" s="146"/>
      <c r="O474" s="21">
        <f>IF(I474=0,"",I474/H473)</f>
        <v>1</v>
      </c>
      <c r="P474" s="22">
        <v>19</v>
      </c>
      <c r="Q474" s="100">
        <f t="shared" si="90"/>
        <v>1</v>
      </c>
      <c r="R474" s="100">
        <f t="shared" si="91"/>
        <v>0</v>
      </c>
    </row>
    <row r="475" spans="1:19" ht="15.75" customHeight="1" x14ac:dyDescent="0.2">
      <c r="A475" s="97">
        <v>1402</v>
      </c>
      <c r="B475" s="17"/>
      <c r="C475" s="17"/>
      <c r="D475" s="17"/>
      <c r="E475" s="17"/>
      <c r="F475" s="17"/>
      <c r="G475" s="17"/>
      <c r="H475" s="17"/>
      <c r="I475" s="17"/>
      <c r="J475" s="17">
        <v>15</v>
      </c>
      <c r="K475" s="54">
        <v>13</v>
      </c>
      <c r="L475" s="145"/>
      <c r="M475" s="49"/>
      <c r="N475" s="146"/>
      <c r="O475" s="24">
        <f>IF(J475=0,"",J475/I474)</f>
        <v>1</v>
      </c>
      <c r="P475" s="22">
        <v>19</v>
      </c>
      <c r="Q475" s="24">
        <f t="shared" si="90"/>
        <v>1</v>
      </c>
      <c r="R475" s="24">
        <f t="shared" si="91"/>
        <v>0</v>
      </c>
    </row>
    <row r="476" spans="1:19" ht="15.75" customHeight="1" x14ac:dyDescent="0.2">
      <c r="A476" s="97">
        <v>1501</v>
      </c>
      <c r="B476" s="17"/>
      <c r="C476" s="17"/>
      <c r="D476" s="17"/>
      <c r="E476" s="17"/>
      <c r="F476" s="17"/>
      <c r="G476" s="17"/>
      <c r="H476" s="17"/>
      <c r="I476" s="17"/>
      <c r="J476" s="17">
        <v>2</v>
      </c>
      <c r="K476" s="54">
        <v>2</v>
      </c>
      <c r="L476" s="145"/>
      <c r="M476" s="49"/>
      <c r="N476" s="147"/>
      <c r="O476" s="67"/>
      <c r="P476" s="22">
        <v>4</v>
      </c>
      <c r="Q476" s="67"/>
      <c r="R476" s="101"/>
    </row>
    <row r="477" spans="1:19" ht="15.75" customHeight="1" x14ac:dyDescent="0.2">
      <c r="A477" s="97">
        <v>1502</v>
      </c>
      <c r="B477" s="17"/>
      <c r="C477" s="17"/>
      <c r="D477" s="17"/>
      <c r="E477" s="17"/>
      <c r="F477" s="17"/>
      <c r="G477" s="17"/>
      <c r="H477" s="17"/>
      <c r="I477" s="17"/>
      <c r="J477" s="17">
        <v>1</v>
      </c>
      <c r="K477" s="54"/>
      <c r="L477" s="145"/>
      <c r="M477" s="49"/>
      <c r="N477" s="147"/>
      <c r="O477" s="148"/>
      <c r="P477" s="51">
        <v>2</v>
      </c>
      <c r="Q477" s="149"/>
      <c r="R477" s="148"/>
    </row>
    <row r="478" spans="1:19" ht="15.75" customHeight="1" x14ac:dyDescent="0.2">
      <c r="A478" s="97">
        <v>1601</v>
      </c>
      <c r="B478" s="17"/>
      <c r="C478" s="17"/>
      <c r="D478" s="17"/>
      <c r="E478" s="17"/>
      <c r="F478" s="17"/>
      <c r="G478" s="17"/>
      <c r="H478" s="17"/>
      <c r="I478" s="17"/>
      <c r="J478" s="17">
        <v>1</v>
      </c>
      <c r="K478" s="54">
        <v>1</v>
      </c>
      <c r="L478" s="145"/>
      <c r="M478" s="49"/>
      <c r="N478" s="147"/>
      <c r="O478" s="148"/>
      <c r="P478" s="51">
        <v>1</v>
      </c>
      <c r="Q478" s="149"/>
      <c r="R478" s="148"/>
    </row>
    <row r="479" spans="1:19" ht="15.75" customHeight="1" x14ac:dyDescent="0.2">
      <c r="A479" s="97">
        <v>1602</v>
      </c>
      <c r="B479" s="17"/>
      <c r="C479" s="17"/>
      <c r="D479" s="17"/>
      <c r="E479" s="17"/>
      <c r="F479" s="17"/>
      <c r="G479" s="17"/>
      <c r="H479" s="17"/>
      <c r="I479" s="17"/>
      <c r="J479" s="17"/>
      <c r="K479" s="54"/>
      <c r="L479" s="145"/>
      <c r="M479" s="49"/>
      <c r="N479" s="147"/>
      <c r="O479" s="148"/>
      <c r="P479" s="51">
        <v>1</v>
      </c>
      <c r="Q479" s="149"/>
      <c r="R479" s="148"/>
    </row>
    <row r="480" spans="1:19" ht="15.75" customHeight="1" x14ac:dyDescent="0.2">
      <c r="A480" s="97">
        <v>1701</v>
      </c>
      <c r="B480" s="17"/>
      <c r="C480" s="17"/>
      <c r="D480" s="17"/>
      <c r="E480" s="17"/>
      <c r="F480" s="17"/>
      <c r="G480" s="17"/>
      <c r="H480" s="17"/>
      <c r="I480" s="17"/>
      <c r="J480" s="17"/>
      <c r="K480" s="54"/>
      <c r="L480" s="145"/>
      <c r="M480" s="49"/>
      <c r="N480" s="147"/>
      <c r="O480" s="49"/>
      <c r="P480" s="147"/>
      <c r="Q480" s="150"/>
      <c r="R480" s="148"/>
    </row>
    <row r="481" spans="1:19" ht="15.75" customHeight="1" x14ac:dyDescent="0.2">
      <c r="A481" s="97">
        <v>1702</v>
      </c>
      <c r="B481" s="17"/>
      <c r="C481" s="17"/>
      <c r="D481" s="17"/>
      <c r="E481" s="17"/>
      <c r="F481" s="17"/>
      <c r="G481" s="17"/>
      <c r="H481" s="17"/>
      <c r="I481" s="17"/>
      <c r="J481" s="17"/>
      <c r="K481" s="54"/>
      <c r="L481" s="145"/>
      <c r="M481" s="49"/>
      <c r="N481" s="147"/>
      <c r="O481" s="102" t="s">
        <v>81</v>
      </c>
      <c r="P481" s="103">
        <v>16</v>
      </c>
      <c r="Q481" s="104">
        <f>K484</f>
        <v>16</v>
      </c>
      <c r="R481" s="105" t="s">
        <v>10</v>
      </c>
    </row>
    <row r="482" spans="1:19" ht="15.75" customHeight="1" x14ac:dyDescent="0.2">
      <c r="A482" s="97">
        <v>1801</v>
      </c>
      <c r="B482" s="17"/>
      <c r="C482" s="17"/>
      <c r="D482" s="17"/>
      <c r="E482" s="17"/>
      <c r="F482" s="17"/>
      <c r="G482" s="17"/>
      <c r="H482" s="17"/>
      <c r="I482" s="17"/>
      <c r="J482" s="17"/>
      <c r="K482" s="54"/>
      <c r="L482" s="145"/>
      <c r="M482" s="49"/>
      <c r="N482" s="147"/>
      <c r="O482" s="106" t="s">
        <v>83</v>
      </c>
      <c r="P482" s="32">
        <f>IF(P481/B467=0,"",P481/B467)</f>
        <v>0.5714285714285714</v>
      </c>
      <c r="Q482" s="107">
        <f>IF(P481/Q481=0,"",P481/Q481)</f>
        <v>1</v>
      </c>
      <c r="R482" s="108" t="s">
        <v>84</v>
      </c>
    </row>
    <row r="483" spans="1:19" ht="15.75" customHeight="1" x14ac:dyDescent="0.2">
      <c r="A483" s="97">
        <v>1802</v>
      </c>
      <c r="B483" s="75"/>
      <c r="C483" s="75"/>
      <c r="D483" s="75"/>
      <c r="E483" s="75"/>
      <c r="F483" s="75"/>
      <c r="G483" s="75"/>
      <c r="H483" s="75"/>
      <c r="I483" s="75"/>
      <c r="J483" s="75"/>
      <c r="K483" s="54"/>
      <c r="L483" s="151"/>
      <c r="M483" s="152"/>
      <c r="N483" s="153"/>
      <c r="O483" s="154"/>
      <c r="P483" s="155"/>
      <c r="Q483" s="155"/>
      <c r="R483" s="156"/>
    </row>
    <row r="484" spans="1:19" ht="18" customHeight="1" x14ac:dyDescent="0.2">
      <c r="A484" s="114"/>
      <c r="B484" s="231" t="s">
        <v>106</v>
      </c>
      <c r="C484" s="231"/>
      <c r="D484" s="231"/>
      <c r="E484" s="231"/>
      <c r="F484" s="231"/>
      <c r="G484" s="231"/>
      <c r="H484" s="231"/>
      <c r="I484" s="231"/>
      <c r="J484" s="231"/>
      <c r="K484" s="74">
        <f>SUM(K467:K480)</f>
        <v>16</v>
      </c>
      <c r="L484" s="109">
        <f>IF(K475=0,"",K475/B467)</f>
        <v>0.4642857142857143</v>
      </c>
      <c r="M484" s="109">
        <f>IF(K484=0,"",K484/B467)</f>
        <v>0.5714285714285714</v>
      </c>
      <c r="N484" s="109">
        <f>IF(K475=0,"",M484-L484)</f>
        <v>0.1071428571428571</v>
      </c>
      <c r="O484" s="89"/>
      <c r="P484" s="85"/>
      <c r="Q484" s="134"/>
      <c r="R484" s="89"/>
    </row>
    <row r="485" spans="1:19" ht="12.75" customHeight="1" x14ac:dyDescent="0.2">
      <c r="L485" s="89"/>
      <c r="M485" s="89"/>
      <c r="O485" s="89"/>
    </row>
    <row r="486" spans="1:19" ht="12.75" customHeight="1" x14ac:dyDescent="0.2">
      <c r="L486" s="89"/>
      <c r="M486" s="89"/>
      <c r="O486" s="89"/>
    </row>
    <row r="487" spans="1:19" ht="26.25" customHeight="1" x14ac:dyDescent="0.2">
      <c r="B487" s="232" t="s">
        <v>94</v>
      </c>
      <c r="C487" s="233"/>
      <c r="D487" s="233"/>
      <c r="E487" s="233"/>
      <c r="F487" s="233"/>
      <c r="G487" s="233"/>
      <c r="H487" s="233"/>
      <c r="I487" s="233"/>
      <c r="J487" s="233"/>
      <c r="K487" s="78" t="s">
        <v>71</v>
      </c>
      <c r="L487" s="89"/>
      <c r="M487" s="89"/>
      <c r="N487" s="85"/>
      <c r="O487" s="89"/>
      <c r="P487" s="85"/>
      <c r="Q487" s="85"/>
      <c r="R487" s="85"/>
    </row>
    <row r="488" spans="1:19" ht="20.25" customHeight="1" x14ac:dyDescent="0.2">
      <c r="A488" s="234" t="s">
        <v>9</v>
      </c>
      <c r="B488" s="235" t="s">
        <v>95</v>
      </c>
      <c r="C488" s="236"/>
      <c r="D488" s="236"/>
      <c r="E488" s="236"/>
      <c r="F488" s="236"/>
      <c r="G488" s="236"/>
      <c r="H488" s="236"/>
      <c r="I488" s="236"/>
      <c r="J488" s="237"/>
      <c r="K488" s="238" t="s">
        <v>10</v>
      </c>
      <c r="L488" s="230" t="s">
        <v>2</v>
      </c>
      <c r="M488" s="230" t="s">
        <v>3</v>
      </c>
      <c r="N488" s="240" t="s">
        <v>4</v>
      </c>
      <c r="O488" s="230" t="s">
        <v>5</v>
      </c>
      <c r="P488" s="228" t="s">
        <v>6</v>
      </c>
      <c r="Q488" s="228" t="s">
        <v>7</v>
      </c>
      <c r="R488" s="230" t="s">
        <v>96</v>
      </c>
    </row>
    <row r="489" spans="1:19" ht="15.75" customHeight="1" x14ac:dyDescent="0.2">
      <c r="A489" s="229"/>
      <c r="B489" s="97" t="s">
        <v>97</v>
      </c>
      <c r="C489" s="97" t="s">
        <v>98</v>
      </c>
      <c r="D489" s="97" t="s">
        <v>99</v>
      </c>
      <c r="E489" s="97" t="s">
        <v>100</v>
      </c>
      <c r="F489" s="97" t="s">
        <v>101</v>
      </c>
      <c r="G489" s="97" t="s">
        <v>102</v>
      </c>
      <c r="H489" s="97" t="s">
        <v>103</v>
      </c>
      <c r="I489" s="97" t="s">
        <v>104</v>
      </c>
      <c r="J489" s="97" t="s">
        <v>105</v>
      </c>
      <c r="K489" s="239"/>
      <c r="L489" s="229"/>
      <c r="M489" s="229"/>
      <c r="N489" s="229"/>
      <c r="O489" s="229"/>
      <c r="P489" s="229"/>
      <c r="Q489" s="229"/>
      <c r="R489" s="229"/>
    </row>
    <row r="490" spans="1:19" ht="15.75" customHeight="1" x14ac:dyDescent="0.2">
      <c r="A490" s="97">
        <v>1101</v>
      </c>
      <c r="B490" s="17">
        <v>3</v>
      </c>
      <c r="C490" s="17"/>
      <c r="D490" s="17"/>
      <c r="E490" s="17"/>
      <c r="F490" s="17"/>
      <c r="G490" s="17"/>
      <c r="H490" s="17"/>
      <c r="I490" s="17"/>
      <c r="J490" s="17"/>
      <c r="K490" s="54"/>
      <c r="L490" s="143"/>
      <c r="M490" s="144"/>
      <c r="N490" s="104"/>
      <c r="O490" s="98"/>
      <c r="P490" s="19">
        <f>B490</f>
        <v>3</v>
      </c>
      <c r="Q490" s="99"/>
      <c r="R490" s="98"/>
    </row>
    <row r="491" spans="1:19" ht="15.75" customHeight="1" x14ac:dyDescent="0.2">
      <c r="A491" s="97">
        <v>1102</v>
      </c>
      <c r="B491" s="17"/>
      <c r="C491" s="17">
        <v>3</v>
      </c>
      <c r="D491" s="17"/>
      <c r="E491" s="17"/>
      <c r="F491" s="17"/>
      <c r="G491" s="17"/>
      <c r="H491" s="17"/>
      <c r="I491" s="17"/>
      <c r="J491" s="17"/>
      <c r="K491" s="54"/>
      <c r="L491" s="145"/>
      <c r="M491" s="49"/>
      <c r="N491" s="146"/>
      <c r="O491" s="21">
        <f>IF(C491=0,"",C491/B490)</f>
        <v>1</v>
      </c>
      <c r="P491" s="22">
        <v>3</v>
      </c>
      <c r="Q491" s="100">
        <f t="shared" ref="Q491:Q498" si="92">IF(P491=0,"",P491/P490)</f>
        <v>1</v>
      </c>
      <c r="R491" s="100">
        <f t="shared" ref="R491:R498" si="93">IF(P491=0,"",100%-Q491)</f>
        <v>0</v>
      </c>
    </row>
    <row r="492" spans="1:19" ht="15.75" customHeight="1" x14ac:dyDescent="0.2">
      <c r="A492" s="97">
        <v>1201</v>
      </c>
      <c r="B492" s="17"/>
      <c r="C492" s="17"/>
      <c r="D492" s="17">
        <v>3</v>
      </c>
      <c r="E492" s="17"/>
      <c r="F492" s="17"/>
      <c r="G492" s="17"/>
      <c r="H492" s="17"/>
      <c r="I492" s="17"/>
      <c r="J492" s="17"/>
      <c r="K492" s="54"/>
      <c r="L492" s="145"/>
      <c r="M492" s="49"/>
      <c r="N492" s="146"/>
      <c r="O492" s="21">
        <f>IF(D492=0,"",D492/C491)</f>
        <v>1</v>
      </c>
      <c r="P492" s="22">
        <v>3</v>
      </c>
      <c r="Q492" s="100">
        <f t="shared" si="92"/>
        <v>1</v>
      </c>
      <c r="R492" s="100">
        <f t="shared" si="93"/>
        <v>0</v>
      </c>
      <c r="S492" s="124">
        <f>P492/P490</f>
        <v>1</v>
      </c>
    </row>
    <row r="493" spans="1:19" ht="15.75" customHeight="1" x14ac:dyDescent="0.2">
      <c r="A493" s="97">
        <v>1202</v>
      </c>
      <c r="B493" s="17"/>
      <c r="C493" s="17"/>
      <c r="D493" s="17"/>
      <c r="E493" s="17">
        <v>2</v>
      </c>
      <c r="F493" s="17"/>
      <c r="G493" s="17"/>
      <c r="H493" s="17"/>
      <c r="I493" s="17"/>
      <c r="J493" s="17"/>
      <c r="K493" s="54"/>
      <c r="L493" s="145"/>
      <c r="M493" s="49"/>
      <c r="N493" s="146"/>
      <c r="O493" s="21">
        <f>IF(E493=0,"",E493/D492)</f>
        <v>0.66666666666666663</v>
      </c>
      <c r="P493" s="22">
        <v>2</v>
      </c>
      <c r="Q493" s="100">
        <f t="shared" si="92"/>
        <v>0.66666666666666663</v>
      </c>
      <c r="R493" s="100">
        <f t="shared" si="93"/>
        <v>0.33333333333333337</v>
      </c>
    </row>
    <row r="494" spans="1:19" ht="15.75" customHeight="1" x14ac:dyDescent="0.2">
      <c r="A494" s="97">
        <v>1301</v>
      </c>
      <c r="B494" s="17"/>
      <c r="C494" s="17"/>
      <c r="D494" s="17"/>
      <c r="E494" s="17"/>
      <c r="F494" s="17">
        <v>2</v>
      </c>
      <c r="G494" s="17"/>
      <c r="H494" s="17"/>
      <c r="I494" s="17"/>
      <c r="J494" s="17"/>
      <c r="K494" s="54"/>
      <c r="L494" s="145"/>
      <c r="M494" s="49"/>
      <c r="N494" s="146"/>
      <c r="O494" s="21">
        <f>IF(F494=0,"",F494/E493)</f>
        <v>1</v>
      </c>
      <c r="P494" s="22">
        <v>2</v>
      </c>
      <c r="Q494" s="100">
        <f t="shared" si="92"/>
        <v>1</v>
      </c>
      <c r="R494" s="100">
        <f t="shared" si="93"/>
        <v>0</v>
      </c>
    </row>
    <row r="495" spans="1:19" ht="15.75" customHeight="1" x14ac:dyDescent="0.2">
      <c r="A495" s="97">
        <v>1302</v>
      </c>
      <c r="B495" s="17"/>
      <c r="C495" s="17"/>
      <c r="D495" s="17"/>
      <c r="E495" s="17"/>
      <c r="F495" s="17"/>
      <c r="G495" s="17">
        <v>1</v>
      </c>
      <c r="H495" s="17"/>
      <c r="I495" s="17"/>
      <c r="J495" s="17"/>
      <c r="K495" s="54"/>
      <c r="L495" s="145"/>
      <c r="M495" s="49"/>
      <c r="N495" s="146"/>
      <c r="O495" s="21">
        <f>IF(G495=0,"",G495/F494)</f>
        <v>0.5</v>
      </c>
      <c r="P495" s="22">
        <v>1</v>
      </c>
      <c r="Q495" s="100">
        <f t="shared" si="92"/>
        <v>0.5</v>
      </c>
      <c r="R495" s="100">
        <f t="shared" si="93"/>
        <v>0.5</v>
      </c>
    </row>
    <row r="496" spans="1:19" ht="15.75" customHeight="1" x14ac:dyDescent="0.2">
      <c r="A496" s="97">
        <v>1401</v>
      </c>
      <c r="B496" s="17"/>
      <c r="C496" s="17"/>
      <c r="D496" s="17"/>
      <c r="E496" s="17"/>
      <c r="F496" s="17"/>
      <c r="G496" s="17"/>
      <c r="H496" s="17">
        <v>1</v>
      </c>
      <c r="I496" s="17"/>
      <c r="J496" s="17"/>
      <c r="K496" s="54"/>
      <c r="L496" s="145"/>
      <c r="M496" s="49"/>
      <c r="N496" s="146"/>
      <c r="O496" s="21">
        <f>IF(H496=0,"",H496/G495)</f>
        <v>1</v>
      </c>
      <c r="P496" s="22">
        <v>1</v>
      </c>
      <c r="Q496" s="100">
        <f t="shared" si="92"/>
        <v>1</v>
      </c>
      <c r="R496" s="100">
        <f t="shared" si="93"/>
        <v>0</v>
      </c>
    </row>
    <row r="497" spans="1:18" ht="15.75" customHeight="1" x14ac:dyDescent="0.2">
      <c r="A497" s="97">
        <v>1402</v>
      </c>
      <c r="B497" s="17"/>
      <c r="C497" s="17"/>
      <c r="D497" s="17"/>
      <c r="E497" s="17"/>
      <c r="F497" s="17"/>
      <c r="G497" s="17"/>
      <c r="H497" s="17"/>
      <c r="I497" s="17">
        <v>1</v>
      </c>
      <c r="J497" s="17"/>
      <c r="K497" s="54"/>
      <c r="L497" s="145"/>
      <c r="M497" s="49"/>
      <c r="N497" s="146"/>
      <c r="O497" s="21">
        <f>IF(I497=0,"",I497/H496)</f>
        <v>1</v>
      </c>
      <c r="P497" s="22">
        <v>1</v>
      </c>
      <c r="Q497" s="100">
        <f t="shared" si="92"/>
        <v>1</v>
      </c>
      <c r="R497" s="100">
        <f t="shared" si="93"/>
        <v>0</v>
      </c>
    </row>
    <row r="498" spans="1:18" ht="15.75" customHeight="1" x14ac:dyDescent="0.2">
      <c r="A498" s="97">
        <v>1501</v>
      </c>
      <c r="B498" s="17"/>
      <c r="C498" s="17"/>
      <c r="D498" s="17"/>
      <c r="E498" s="17"/>
      <c r="F498" s="17"/>
      <c r="G498" s="17"/>
      <c r="H498" s="17"/>
      <c r="I498" s="17"/>
      <c r="J498" s="17">
        <v>1</v>
      </c>
      <c r="K498" s="54">
        <v>1</v>
      </c>
      <c r="L498" s="145"/>
      <c r="M498" s="49"/>
      <c r="N498" s="146"/>
      <c r="O498" s="24">
        <f>IF(J498=0,"",J498/I497)</f>
        <v>1</v>
      </c>
      <c r="P498" s="22">
        <v>1</v>
      </c>
      <c r="Q498" s="24">
        <f t="shared" si="92"/>
        <v>1</v>
      </c>
      <c r="R498" s="24">
        <f t="shared" si="93"/>
        <v>0</v>
      </c>
    </row>
    <row r="499" spans="1:18" ht="15.75" customHeight="1" x14ac:dyDescent="0.2">
      <c r="A499" s="97">
        <v>1502</v>
      </c>
      <c r="B499" s="17"/>
      <c r="C499" s="17"/>
      <c r="D499" s="17"/>
      <c r="E499" s="17"/>
      <c r="F499" s="17"/>
      <c r="G499" s="17"/>
      <c r="H499" s="17"/>
      <c r="I499" s="17"/>
      <c r="J499" s="17"/>
      <c r="K499" s="54"/>
      <c r="L499" s="145"/>
      <c r="M499" s="49"/>
      <c r="N499" s="147"/>
      <c r="O499" s="67"/>
      <c r="P499" s="22"/>
      <c r="Q499" s="67"/>
      <c r="R499" s="101"/>
    </row>
    <row r="500" spans="1:18" ht="15.75" customHeight="1" x14ac:dyDescent="0.2">
      <c r="A500" s="97">
        <v>1601</v>
      </c>
      <c r="B500" s="17"/>
      <c r="C500" s="17"/>
      <c r="D500" s="17"/>
      <c r="E500" s="17"/>
      <c r="F500" s="17"/>
      <c r="G500" s="17"/>
      <c r="H500" s="17"/>
      <c r="I500" s="17"/>
      <c r="J500" s="17"/>
      <c r="K500" s="54"/>
      <c r="L500" s="145"/>
      <c r="M500" s="49"/>
      <c r="N500" s="147"/>
      <c r="O500" s="148"/>
      <c r="P500" s="51"/>
      <c r="Q500" s="149"/>
      <c r="R500" s="148"/>
    </row>
    <row r="501" spans="1:18" ht="15.75" customHeight="1" x14ac:dyDescent="0.2">
      <c r="A501" s="97">
        <v>1602</v>
      </c>
      <c r="B501" s="17"/>
      <c r="C501" s="17"/>
      <c r="D501" s="17"/>
      <c r="E501" s="17"/>
      <c r="F501" s="17"/>
      <c r="G501" s="17"/>
      <c r="H501" s="17"/>
      <c r="I501" s="17"/>
      <c r="J501" s="17"/>
      <c r="K501" s="54"/>
      <c r="L501" s="145"/>
      <c r="M501" s="49"/>
      <c r="N501" s="147"/>
      <c r="O501" s="148"/>
      <c r="P501" s="51"/>
      <c r="Q501" s="149"/>
      <c r="R501" s="148"/>
    </row>
    <row r="502" spans="1:18" ht="15.75" customHeight="1" x14ac:dyDescent="0.2">
      <c r="A502" s="97">
        <v>1701</v>
      </c>
      <c r="B502" s="17"/>
      <c r="C502" s="17"/>
      <c r="D502" s="17"/>
      <c r="E502" s="17"/>
      <c r="F502" s="17"/>
      <c r="G502" s="17"/>
      <c r="H502" s="17"/>
      <c r="I502" s="17"/>
      <c r="J502" s="17"/>
      <c r="K502" s="54"/>
      <c r="L502" s="145"/>
      <c r="M502" s="49"/>
      <c r="N502" s="147"/>
      <c r="O502" s="148"/>
      <c r="P502" s="51"/>
      <c r="Q502" s="149"/>
      <c r="R502" s="148"/>
    </row>
    <row r="503" spans="1:18" ht="15.75" customHeight="1" x14ac:dyDescent="0.2">
      <c r="A503" s="97">
        <v>1702</v>
      </c>
      <c r="B503" s="17"/>
      <c r="C503" s="17"/>
      <c r="D503" s="17"/>
      <c r="E503" s="17"/>
      <c r="F503" s="17"/>
      <c r="G503" s="17"/>
      <c r="H503" s="17"/>
      <c r="I503" s="17"/>
      <c r="J503" s="17"/>
      <c r="K503" s="54"/>
      <c r="L503" s="145"/>
      <c r="M503" s="49"/>
      <c r="N503" s="147"/>
      <c r="O503" s="49"/>
      <c r="P503" s="147"/>
      <c r="Q503" s="150"/>
      <c r="R503" s="148"/>
    </row>
    <row r="504" spans="1:18" ht="15.75" customHeight="1" x14ac:dyDescent="0.2">
      <c r="A504" s="97">
        <v>1801</v>
      </c>
      <c r="B504" s="17"/>
      <c r="C504" s="17"/>
      <c r="D504" s="17"/>
      <c r="E504" s="17"/>
      <c r="F504" s="17"/>
      <c r="G504" s="17"/>
      <c r="H504" s="17"/>
      <c r="I504" s="17"/>
      <c r="J504" s="17"/>
      <c r="K504" s="54"/>
      <c r="L504" s="145"/>
      <c r="M504" s="49"/>
      <c r="N504" s="147"/>
      <c r="O504" s="102" t="s">
        <v>81</v>
      </c>
      <c r="P504" s="103">
        <v>1</v>
      </c>
      <c r="Q504" s="104">
        <f>IF(SUM(K494:K500)=0,"",SUM(K494:K500))</f>
        <v>1</v>
      </c>
      <c r="R504" s="105" t="s">
        <v>10</v>
      </c>
    </row>
    <row r="505" spans="1:18" ht="15.75" customHeight="1" x14ac:dyDescent="0.2">
      <c r="A505" s="97">
        <v>1802</v>
      </c>
      <c r="B505" s="17"/>
      <c r="C505" s="17"/>
      <c r="D505" s="17"/>
      <c r="E505" s="17"/>
      <c r="F505" s="17"/>
      <c r="G505" s="17"/>
      <c r="H505" s="17"/>
      <c r="I505" s="17"/>
      <c r="J505" s="17"/>
      <c r="K505" s="54"/>
      <c r="L505" s="145"/>
      <c r="M505" s="49"/>
      <c r="N505" s="147"/>
      <c r="O505" s="106" t="s">
        <v>83</v>
      </c>
      <c r="P505" s="32">
        <f>IF(P504/B490=0,"",P504/B490)</f>
        <v>0.33333333333333331</v>
      </c>
      <c r="Q505" s="107">
        <f>IF(P504/Q504=0,"",P504/Q504)</f>
        <v>1</v>
      </c>
      <c r="R505" s="108" t="s">
        <v>84</v>
      </c>
    </row>
    <row r="506" spans="1:18" ht="15.75" x14ac:dyDescent="0.2">
      <c r="A506" s="97">
        <v>1901</v>
      </c>
      <c r="B506" s="75"/>
      <c r="C506" s="75"/>
      <c r="D506" s="75"/>
      <c r="E506" s="75"/>
      <c r="F506" s="75"/>
      <c r="G506" s="75"/>
      <c r="H506" s="75"/>
      <c r="I506" s="75"/>
      <c r="J506" s="75"/>
      <c r="K506" s="54"/>
      <c r="L506" s="151"/>
      <c r="M506" s="152"/>
      <c r="N506" s="153"/>
      <c r="O506" s="154"/>
      <c r="P506" s="155"/>
      <c r="Q506" s="155"/>
      <c r="R506" s="156"/>
    </row>
    <row r="507" spans="1:18" ht="18" x14ac:dyDescent="0.2">
      <c r="A507" s="114"/>
      <c r="B507" s="231" t="s">
        <v>106</v>
      </c>
      <c r="C507" s="231"/>
      <c r="D507" s="231"/>
      <c r="E507" s="231"/>
      <c r="F507" s="231"/>
      <c r="G507" s="231"/>
      <c r="H507" s="231"/>
      <c r="I507" s="231"/>
      <c r="J507" s="231"/>
      <c r="K507" s="74">
        <f>SUM(K490:K503)</f>
        <v>1</v>
      </c>
      <c r="L507" s="109">
        <f>IF(K498=0,"",K498/B490)</f>
        <v>0.33333333333333331</v>
      </c>
      <c r="M507" s="109">
        <f>IF(K507=0,"",K507/B490)</f>
        <v>0.33333333333333331</v>
      </c>
      <c r="N507" s="109">
        <f>IF(K498=0,"",M507-L507)</f>
        <v>0</v>
      </c>
      <c r="O507" s="89"/>
      <c r="P507" s="85"/>
      <c r="Q507" s="134"/>
      <c r="R507" s="89"/>
    </row>
    <row r="508" spans="1:18" ht="12.75" customHeight="1" x14ac:dyDescent="0.2">
      <c r="L508" s="89"/>
      <c r="M508" s="89"/>
      <c r="N508" s="89"/>
      <c r="O508" s="89"/>
      <c r="P508" s="89"/>
      <c r="Q508" s="134"/>
      <c r="R508" s="89"/>
    </row>
    <row r="509" spans="1:18" ht="12.75" customHeight="1" x14ac:dyDescent="0.2">
      <c r="L509" s="89"/>
      <c r="M509" s="89"/>
      <c r="N509" s="89"/>
      <c r="O509" s="89"/>
      <c r="P509" s="89"/>
      <c r="Q509" s="134"/>
      <c r="R509" s="89"/>
    </row>
    <row r="510" spans="1:18" ht="26.25" customHeight="1" x14ac:dyDescent="0.2">
      <c r="B510" s="232" t="s">
        <v>94</v>
      </c>
      <c r="C510" s="233"/>
      <c r="D510" s="233"/>
      <c r="E510" s="233"/>
      <c r="F510" s="233"/>
      <c r="G510" s="233"/>
      <c r="H510" s="233"/>
      <c r="I510" s="233"/>
      <c r="J510" s="233"/>
      <c r="K510" s="78" t="s">
        <v>72</v>
      </c>
      <c r="L510" s="89"/>
      <c r="M510" s="89"/>
      <c r="N510" s="85"/>
      <c r="O510" s="89"/>
      <c r="P510" s="85"/>
      <c r="Q510" s="85"/>
      <c r="R510" s="85"/>
    </row>
    <row r="511" spans="1:18" ht="20.25" customHeight="1" x14ac:dyDescent="0.2">
      <c r="A511" s="234" t="s">
        <v>9</v>
      </c>
      <c r="B511" s="235" t="s">
        <v>95</v>
      </c>
      <c r="C511" s="236"/>
      <c r="D511" s="236"/>
      <c r="E511" s="236"/>
      <c r="F511" s="236"/>
      <c r="G511" s="236"/>
      <c r="H511" s="236"/>
      <c r="I511" s="236"/>
      <c r="J511" s="237"/>
      <c r="K511" s="238" t="s">
        <v>10</v>
      </c>
      <c r="L511" s="230" t="s">
        <v>2</v>
      </c>
      <c r="M511" s="230" t="s">
        <v>3</v>
      </c>
      <c r="N511" s="240" t="s">
        <v>4</v>
      </c>
      <c r="O511" s="230" t="s">
        <v>5</v>
      </c>
      <c r="P511" s="228" t="s">
        <v>6</v>
      </c>
      <c r="Q511" s="228" t="s">
        <v>7</v>
      </c>
      <c r="R511" s="230" t="s">
        <v>96</v>
      </c>
    </row>
    <row r="512" spans="1:18" ht="15.75" customHeight="1" x14ac:dyDescent="0.2">
      <c r="A512" s="229"/>
      <c r="B512" s="97" t="s">
        <v>97</v>
      </c>
      <c r="C512" s="97" t="s">
        <v>98</v>
      </c>
      <c r="D512" s="97" t="s">
        <v>99</v>
      </c>
      <c r="E512" s="97" t="s">
        <v>100</v>
      </c>
      <c r="F512" s="97" t="s">
        <v>101</v>
      </c>
      <c r="G512" s="97" t="s">
        <v>102</v>
      </c>
      <c r="H512" s="97" t="s">
        <v>103</v>
      </c>
      <c r="I512" s="97" t="s">
        <v>104</v>
      </c>
      <c r="J512" s="97" t="s">
        <v>105</v>
      </c>
      <c r="K512" s="239"/>
      <c r="L512" s="229"/>
      <c r="M512" s="229"/>
      <c r="N512" s="229"/>
      <c r="O512" s="229"/>
      <c r="P512" s="229"/>
      <c r="Q512" s="229"/>
      <c r="R512" s="229"/>
    </row>
    <row r="513" spans="1:19" ht="15.75" customHeight="1" x14ac:dyDescent="0.2">
      <c r="A513" s="97">
        <v>1102</v>
      </c>
      <c r="B513" s="17">
        <v>38</v>
      </c>
      <c r="C513" s="17"/>
      <c r="D513" s="17"/>
      <c r="E513" s="17"/>
      <c r="F513" s="17"/>
      <c r="G513" s="17"/>
      <c r="H513" s="17"/>
      <c r="I513" s="17"/>
      <c r="J513" s="17"/>
      <c r="K513" s="54"/>
      <c r="L513" s="143"/>
      <c r="M513" s="144"/>
      <c r="N513" s="104"/>
      <c r="O513" s="98"/>
      <c r="P513" s="19">
        <f>B513</f>
        <v>38</v>
      </c>
      <c r="Q513" s="99"/>
      <c r="R513" s="98"/>
    </row>
    <row r="514" spans="1:19" ht="15.75" customHeight="1" x14ac:dyDescent="0.2">
      <c r="A514" s="97">
        <v>1201</v>
      </c>
      <c r="B514" s="17"/>
      <c r="C514" s="17">
        <v>32</v>
      </c>
      <c r="D514" s="17"/>
      <c r="E514" s="17"/>
      <c r="F514" s="17"/>
      <c r="G514" s="17"/>
      <c r="H514" s="17"/>
      <c r="I514" s="17"/>
      <c r="J514" s="17"/>
      <c r="K514" s="54"/>
      <c r="L514" s="145"/>
      <c r="M514" s="49"/>
      <c r="N514" s="146"/>
      <c r="O514" s="21">
        <f>IF(C514=0,"",C514/B513)</f>
        <v>0.84210526315789469</v>
      </c>
      <c r="P514" s="22">
        <v>32</v>
      </c>
      <c r="Q514" s="100">
        <f t="shared" ref="Q514:Q521" si="94">IF(P514=0,"",P514/P513)</f>
        <v>0.84210526315789469</v>
      </c>
      <c r="R514" s="100">
        <f t="shared" ref="R514:R521" si="95">IF(P514=0,"",100%-Q514)</f>
        <v>0.15789473684210531</v>
      </c>
    </row>
    <row r="515" spans="1:19" ht="15.75" customHeight="1" x14ac:dyDescent="0.2">
      <c r="A515" s="97">
        <v>1202</v>
      </c>
      <c r="B515" s="17"/>
      <c r="C515" s="17"/>
      <c r="D515" s="17">
        <v>31</v>
      </c>
      <c r="E515" s="17"/>
      <c r="F515" s="17"/>
      <c r="G515" s="17"/>
      <c r="H515" s="17"/>
      <c r="I515" s="17"/>
      <c r="J515" s="17"/>
      <c r="K515" s="54"/>
      <c r="L515" s="145"/>
      <c r="M515" s="49"/>
      <c r="N515" s="146"/>
      <c r="O515" s="21">
        <f>IF(D515=0,"",D515/C514)</f>
        <v>0.96875</v>
      </c>
      <c r="P515" s="22">
        <v>31</v>
      </c>
      <c r="Q515" s="100">
        <f t="shared" si="94"/>
        <v>0.96875</v>
      </c>
      <c r="R515" s="100">
        <f t="shared" si="95"/>
        <v>3.125E-2</v>
      </c>
      <c r="S515" s="124">
        <f>P515/P513</f>
        <v>0.81578947368421051</v>
      </c>
    </row>
    <row r="516" spans="1:19" ht="15.75" customHeight="1" x14ac:dyDescent="0.2">
      <c r="A516" s="97">
        <v>1301</v>
      </c>
      <c r="B516" s="17"/>
      <c r="C516" s="17"/>
      <c r="D516" s="17"/>
      <c r="E516" s="17">
        <v>29</v>
      </c>
      <c r="F516" s="17"/>
      <c r="G516" s="17"/>
      <c r="H516" s="17"/>
      <c r="I516" s="17"/>
      <c r="J516" s="17"/>
      <c r="K516" s="54"/>
      <c r="L516" s="145"/>
      <c r="M516" s="49"/>
      <c r="N516" s="146"/>
      <c r="O516" s="21">
        <f>IF(E516=0,"",E516/D515)</f>
        <v>0.93548387096774188</v>
      </c>
      <c r="P516" s="22">
        <v>30</v>
      </c>
      <c r="Q516" s="100">
        <f t="shared" si="94"/>
        <v>0.967741935483871</v>
      </c>
      <c r="R516" s="100">
        <f t="shared" si="95"/>
        <v>3.2258064516129004E-2</v>
      </c>
    </row>
    <row r="517" spans="1:19" ht="15.75" customHeight="1" x14ac:dyDescent="0.2">
      <c r="A517" s="97">
        <v>1302</v>
      </c>
      <c r="B517" s="17"/>
      <c r="C517" s="17"/>
      <c r="D517" s="17"/>
      <c r="E517" s="17"/>
      <c r="F517" s="17">
        <v>27</v>
      </c>
      <c r="G517" s="17"/>
      <c r="H517" s="17"/>
      <c r="I517" s="17"/>
      <c r="J517" s="17"/>
      <c r="K517" s="54"/>
      <c r="L517" s="145"/>
      <c r="M517" s="49"/>
      <c r="N517" s="146"/>
      <c r="O517" s="21">
        <f>IF(F517=0,"",F517/E516)</f>
        <v>0.93103448275862066</v>
      </c>
      <c r="P517" s="22">
        <v>29</v>
      </c>
      <c r="Q517" s="100">
        <f t="shared" si="94"/>
        <v>0.96666666666666667</v>
      </c>
      <c r="R517" s="100">
        <f t="shared" si="95"/>
        <v>3.3333333333333326E-2</v>
      </c>
    </row>
    <row r="518" spans="1:19" ht="15.75" customHeight="1" x14ac:dyDescent="0.2">
      <c r="A518" s="97">
        <v>1401</v>
      </c>
      <c r="B518" s="17"/>
      <c r="C518" s="17"/>
      <c r="D518" s="17"/>
      <c r="E518" s="17"/>
      <c r="F518" s="17"/>
      <c r="G518" s="17">
        <v>23</v>
      </c>
      <c r="H518" s="17"/>
      <c r="I518" s="17"/>
      <c r="J518" s="17"/>
      <c r="K518" s="54"/>
      <c r="L518" s="145"/>
      <c r="M518" s="49"/>
      <c r="N518" s="146"/>
      <c r="O518" s="21">
        <f>IF(G518=0,"",G518/F517)</f>
        <v>0.85185185185185186</v>
      </c>
      <c r="P518" s="22">
        <v>29</v>
      </c>
      <c r="Q518" s="100">
        <f t="shared" si="94"/>
        <v>1</v>
      </c>
      <c r="R518" s="100">
        <f t="shared" si="95"/>
        <v>0</v>
      </c>
    </row>
    <row r="519" spans="1:19" ht="15.75" customHeight="1" x14ac:dyDescent="0.2">
      <c r="A519" s="97">
        <v>1402</v>
      </c>
      <c r="B519" s="17"/>
      <c r="C519" s="17"/>
      <c r="D519" s="17"/>
      <c r="E519" s="17"/>
      <c r="F519" s="17"/>
      <c r="G519" s="17"/>
      <c r="H519" s="17">
        <v>22</v>
      </c>
      <c r="I519" s="17"/>
      <c r="J519" s="17"/>
      <c r="K519" s="54"/>
      <c r="L519" s="145"/>
      <c r="M519" s="49"/>
      <c r="N519" s="146"/>
      <c r="O519" s="21">
        <f>IF(H519=0,"",H519/G518)</f>
        <v>0.95652173913043481</v>
      </c>
      <c r="P519" s="22">
        <v>29</v>
      </c>
      <c r="Q519" s="100">
        <f t="shared" si="94"/>
        <v>1</v>
      </c>
      <c r="R519" s="100">
        <f t="shared" si="95"/>
        <v>0</v>
      </c>
    </row>
    <row r="520" spans="1:19" ht="15.75" customHeight="1" x14ac:dyDescent="0.2">
      <c r="A520" s="97">
        <v>1501</v>
      </c>
      <c r="B520" s="17"/>
      <c r="C520" s="17"/>
      <c r="D520" s="17"/>
      <c r="E520" s="17"/>
      <c r="F520" s="17"/>
      <c r="G520" s="17"/>
      <c r="H520" s="17"/>
      <c r="I520" s="17">
        <v>22</v>
      </c>
      <c r="J520" s="17"/>
      <c r="K520" s="54"/>
      <c r="L520" s="145"/>
      <c r="M520" s="49"/>
      <c r="N520" s="146"/>
      <c r="O520" s="21">
        <f>IF(I520=0,"",I520/H519)</f>
        <v>1</v>
      </c>
      <c r="P520" s="22">
        <v>28</v>
      </c>
      <c r="Q520" s="100">
        <f t="shared" si="94"/>
        <v>0.96551724137931039</v>
      </c>
      <c r="R520" s="100">
        <f t="shared" si="95"/>
        <v>3.4482758620689613E-2</v>
      </c>
    </row>
    <row r="521" spans="1:19" ht="15.75" customHeight="1" x14ac:dyDescent="0.2">
      <c r="A521" s="97">
        <v>1502</v>
      </c>
      <c r="B521" s="17"/>
      <c r="C521" s="17"/>
      <c r="D521" s="17"/>
      <c r="E521" s="17"/>
      <c r="F521" s="17"/>
      <c r="G521" s="17"/>
      <c r="H521" s="17"/>
      <c r="I521" s="17"/>
      <c r="J521" s="17">
        <v>20</v>
      </c>
      <c r="K521" s="54">
        <v>16</v>
      </c>
      <c r="L521" s="145"/>
      <c r="M521" s="49"/>
      <c r="N521" s="146"/>
      <c r="O521" s="24">
        <f>IF(J521=0,"",J521/I520)</f>
        <v>0.90909090909090906</v>
      </c>
      <c r="P521" s="22">
        <v>28</v>
      </c>
      <c r="Q521" s="24">
        <f t="shared" si="94"/>
        <v>1</v>
      </c>
      <c r="R521" s="24">
        <f t="shared" si="95"/>
        <v>0</v>
      </c>
    </row>
    <row r="522" spans="1:19" ht="15.75" customHeight="1" x14ac:dyDescent="0.2">
      <c r="A522" s="97">
        <v>1601</v>
      </c>
      <c r="B522" s="17"/>
      <c r="C522" s="17"/>
      <c r="D522" s="17"/>
      <c r="E522" s="17"/>
      <c r="F522" s="17"/>
      <c r="G522" s="17"/>
      <c r="H522" s="17"/>
      <c r="I522" s="17"/>
      <c r="J522" s="17">
        <v>12</v>
      </c>
      <c r="K522" s="54">
        <v>11</v>
      </c>
      <c r="L522" s="145"/>
      <c r="M522" s="49"/>
      <c r="N522" s="147"/>
      <c r="O522" s="67"/>
      <c r="P522" s="22">
        <v>12</v>
      </c>
      <c r="Q522" s="67"/>
      <c r="R522" s="101"/>
    </row>
    <row r="523" spans="1:19" ht="15.75" customHeight="1" x14ac:dyDescent="0.2">
      <c r="A523" s="97">
        <v>1602</v>
      </c>
      <c r="B523" s="17"/>
      <c r="C523" s="17"/>
      <c r="D523" s="17"/>
      <c r="E523" s="17"/>
      <c r="F523" s="17"/>
      <c r="G523" s="17"/>
      <c r="H523" s="17"/>
      <c r="I523" s="17"/>
      <c r="J523" s="17">
        <v>1</v>
      </c>
      <c r="K523" s="54">
        <v>1</v>
      </c>
      <c r="L523" s="145"/>
      <c r="M523" s="49"/>
      <c r="N523" s="147"/>
      <c r="O523" s="148"/>
      <c r="P523" s="51">
        <v>1</v>
      </c>
      <c r="Q523" s="149"/>
      <c r="R523" s="148"/>
    </row>
    <row r="524" spans="1:19" ht="15.75" customHeight="1" x14ac:dyDescent="0.2">
      <c r="A524" s="97">
        <v>1701</v>
      </c>
      <c r="B524" s="17"/>
      <c r="C524" s="17"/>
      <c r="D524" s="17"/>
      <c r="E524" s="17"/>
      <c r="F524" s="17"/>
      <c r="G524" s="17"/>
      <c r="H524" s="17"/>
      <c r="I524" s="17"/>
      <c r="J524" s="17"/>
      <c r="K524" s="54"/>
      <c r="L524" s="145"/>
      <c r="M524" s="49"/>
      <c r="N524" s="147"/>
      <c r="O524" s="148"/>
      <c r="P524" s="51"/>
      <c r="Q524" s="149"/>
      <c r="R524" s="148"/>
    </row>
    <row r="525" spans="1:19" ht="15.75" customHeight="1" x14ac:dyDescent="0.2">
      <c r="A525" s="97">
        <v>1702</v>
      </c>
      <c r="B525" s="17"/>
      <c r="C525" s="17"/>
      <c r="D525" s="17"/>
      <c r="E525" s="17"/>
      <c r="F525" s="17"/>
      <c r="G525" s="17"/>
      <c r="H525" s="17"/>
      <c r="I525" s="17"/>
      <c r="J525" s="17"/>
      <c r="K525" s="54"/>
      <c r="L525" s="145"/>
      <c r="M525" s="49"/>
      <c r="N525" s="147"/>
      <c r="O525" s="148"/>
      <c r="P525" s="51"/>
      <c r="Q525" s="149"/>
      <c r="R525" s="148"/>
    </row>
    <row r="526" spans="1:19" ht="15.75" customHeight="1" x14ac:dyDescent="0.2">
      <c r="A526" s="97">
        <v>1801</v>
      </c>
      <c r="B526" s="17"/>
      <c r="C526" s="17"/>
      <c r="D526" s="17"/>
      <c r="E526" s="17"/>
      <c r="F526" s="17"/>
      <c r="G526" s="17"/>
      <c r="H526" s="17"/>
      <c r="I526" s="17"/>
      <c r="J526" s="17"/>
      <c r="K526" s="54"/>
      <c r="L526" s="145"/>
      <c r="M526" s="49"/>
      <c r="N526" s="147"/>
      <c r="O526" s="49"/>
      <c r="P526" s="147"/>
      <c r="Q526" s="150"/>
      <c r="R526" s="148"/>
    </row>
    <row r="527" spans="1:19" ht="15.75" customHeight="1" x14ac:dyDescent="0.2">
      <c r="A527" s="97">
        <v>1802</v>
      </c>
      <c r="B527" s="17"/>
      <c r="C527" s="17"/>
      <c r="D527" s="17"/>
      <c r="E527" s="17"/>
      <c r="F527" s="17"/>
      <c r="G527" s="17"/>
      <c r="H527" s="17"/>
      <c r="I527" s="17"/>
      <c r="J527" s="17"/>
      <c r="K527" s="54"/>
      <c r="L527" s="145"/>
      <c r="M527" s="49"/>
      <c r="N527" s="147"/>
      <c r="O527" s="102" t="s">
        <v>81</v>
      </c>
      <c r="P527" s="103">
        <v>26</v>
      </c>
      <c r="Q527" s="104">
        <f>IF(SUM(K517:K523)=0,"",SUM(K517:K523))</f>
        <v>28</v>
      </c>
      <c r="R527" s="105" t="s">
        <v>10</v>
      </c>
    </row>
    <row r="528" spans="1:19" ht="15.75" customHeight="1" x14ac:dyDescent="0.2">
      <c r="A528" s="97">
        <v>1901</v>
      </c>
      <c r="B528" s="17"/>
      <c r="C528" s="17"/>
      <c r="D528" s="17"/>
      <c r="E528" s="17"/>
      <c r="F528" s="17"/>
      <c r="G528" s="17"/>
      <c r="H528" s="17"/>
      <c r="I528" s="17"/>
      <c r="J528" s="17"/>
      <c r="K528" s="54"/>
      <c r="L528" s="145"/>
      <c r="M528" s="49"/>
      <c r="N528" s="147"/>
      <c r="O528" s="106" t="s">
        <v>83</v>
      </c>
      <c r="P528" s="32">
        <f>IF(P527/B513=0,"",P527/B513)</f>
        <v>0.68421052631578949</v>
      </c>
      <c r="Q528" s="107">
        <f>IF(P527/Q527=0,"",P527/Q527)</f>
        <v>0.9285714285714286</v>
      </c>
      <c r="R528" s="108" t="s">
        <v>84</v>
      </c>
    </row>
    <row r="529" spans="1:19" ht="15.75" customHeight="1" x14ac:dyDescent="0.2">
      <c r="A529" s="97">
        <v>1902</v>
      </c>
      <c r="B529" s="75"/>
      <c r="C529" s="75"/>
      <c r="D529" s="75"/>
      <c r="E529" s="75"/>
      <c r="F529" s="75"/>
      <c r="G529" s="75"/>
      <c r="H529" s="75"/>
      <c r="I529" s="75"/>
      <c r="J529" s="75"/>
      <c r="K529" s="54"/>
      <c r="L529" s="151"/>
      <c r="M529" s="152"/>
      <c r="N529" s="153"/>
      <c r="O529" s="154"/>
      <c r="P529" s="155"/>
      <c r="Q529" s="155"/>
      <c r="R529" s="156"/>
    </row>
    <row r="530" spans="1:19" ht="18" customHeight="1" x14ac:dyDescent="0.2">
      <c r="B530" s="231" t="s">
        <v>106</v>
      </c>
      <c r="C530" s="231"/>
      <c r="D530" s="231"/>
      <c r="E530" s="231"/>
      <c r="F530" s="231"/>
      <c r="G530" s="231"/>
      <c r="H530" s="231"/>
      <c r="I530" s="231"/>
      <c r="J530" s="231"/>
      <c r="K530" s="74">
        <f>SUM(K513:K526)</f>
        <v>28</v>
      </c>
      <c r="L530" s="109">
        <f>IF(K521=0,"",K521/B513)</f>
        <v>0.42105263157894735</v>
      </c>
      <c r="M530" s="109">
        <f>IF(K530=0,"",K530/B513)</f>
        <v>0.73684210526315785</v>
      </c>
      <c r="N530" s="109">
        <f>IF(K521=0,"",M530-L530)</f>
        <v>0.31578947368421051</v>
      </c>
      <c r="O530" s="89"/>
      <c r="P530" s="85"/>
      <c r="Q530" s="134"/>
      <c r="R530" s="89"/>
    </row>
    <row r="531" spans="1:19" ht="12.75" customHeight="1" x14ac:dyDescent="0.2">
      <c r="L531" s="89"/>
      <c r="M531" s="89"/>
      <c r="N531" s="89"/>
      <c r="O531" s="89"/>
      <c r="P531" s="89"/>
      <c r="Q531" s="134"/>
      <c r="R531" s="89"/>
    </row>
    <row r="532" spans="1:19" ht="12.75" customHeight="1" x14ac:dyDescent="0.2">
      <c r="L532" s="89"/>
      <c r="M532" s="89"/>
      <c r="N532" s="89"/>
      <c r="O532" s="89"/>
      <c r="P532" s="89"/>
      <c r="Q532" s="134"/>
      <c r="R532" s="89"/>
    </row>
    <row r="533" spans="1:19" ht="26.25" customHeight="1" x14ac:dyDescent="0.2">
      <c r="B533" s="232" t="s">
        <v>94</v>
      </c>
      <c r="C533" s="233"/>
      <c r="D533" s="233"/>
      <c r="E533" s="233"/>
      <c r="F533" s="233"/>
      <c r="G533" s="233"/>
      <c r="H533" s="233"/>
      <c r="I533" s="233"/>
      <c r="J533" s="233"/>
      <c r="K533" s="78" t="s">
        <v>78</v>
      </c>
      <c r="L533" s="89"/>
      <c r="M533" s="89"/>
      <c r="N533" s="85"/>
      <c r="O533" s="89"/>
      <c r="P533" s="85"/>
      <c r="Q533" s="85"/>
      <c r="R533" s="85"/>
    </row>
    <row r="534" spans="1:19" ht="20.25" customHeight="1" x14ac:dyDescent="0.2">
      <c r="A534" s="234" t="s">
        <v>9</v>
      </c>
      <c r="B534" s="235" t="s">
        <v>95</v>
      </c>
      <c r="C534" s="236"/>
      <c r="D534" s="236"/>
      <c r="E534" s="236"/>
      <c r="F534" s="236"/>
      <c r="G534" s="236"/>
      <c r="H534" s="236"/>
      <c r="I534" s="236"/>
      <c r="J534" s="237"/>
      <c r="K534" s="238" t="s">
        <v>10</v>
      </c>
      <c r="L534" s="230" t="s">
        <v>2</v>
      </c>
      <c r="M534" s="230" t="s">
        <v>3</v>
      </c>
      <c r="N534" s="240" t="s">
        <v>4</v>
      </c>
      <c r="O534" s="230" t="s">
        <v>5</v>
      </c>
      <c r="P534" s="228" t="s">
        <v>6</v>
      </c>
      <c r="Q534" s="228" t="s">
        <v>7</v>
      </c>
      <c r="R534" s="230" t="s">
        <v>96</v>
      </c>
    </row>
    <row r="535" spans="1:19" ht="15.75" customHeight="1" x14ac:dyDescent="0.2">
      <c r="A535" s="229"/>
      <c r="B535" s="97" t="s">
        <v>97</v>
      </c>
      <c r="C535" s="97" t="s">
        <v>98</v>
      </c>
      <c r="D535" s="97" t="s">
        <v>99</v>
      </c>
      <c r="E535" s="97" t="s">
        <v>100</v>
      </c>
      <c r="F535" s="97" t="s">
        <v>101</v>
      </c>
      <c r="G535" s="97" t="s">
        <v>102</v>
      </c>
      <c r="H535" s="97" t="s">
        <v>103</v>
      </c>
      <c r="I535" s="97" t="s">
        <v>104</v>
      </c>
      <c r="J535" s="97" t="s">
        <v>105</v>
      </c>
      <c r="K535" s="239"/>
      <c r="L535" s="229"/>
      <c r="M535" s="229"/>
      <c r="N535" s="229"/>
      <c r="O535" s="229"/>
      <c r="P535" s="229"/>
      <c r="Q535" s="229"/>
      <c r="R535" s="229"/>
    </row>
    <row r="536" spans="1:19" ht="15.75" customHeight="1" x14ac:dyDescent="0.2">
      <c r="A536" s="97">
        <v>1201</v>
      </c>
      <c r="B536" s="17">
        <v>20</v>
      </c>
      <c r="C536" s="17"/>
      <c r="D536" s="17"/>
      <c r="E536" s="17"/>
      <c r="F536" s="17"/>
      <c r="G536" s="17"/>
      <c r="H536" s="17"/>
      <c r="I536" s="17"/>
      <c r="J536" s="17"/>
      <c r="K536" s="54"/>
      <c r="L536" s="143"/>
      <c r="M536" s="144"/>
      <c r="N536" s="104"/>
      <c r="O536" s="98"/>
      <c r="P536" s="19">
        <f>B536</f>
        <v>20</v>
      </c>
      <c r="Q536" s="99"/>
      <c r="R536" s="98"/>
    </row>
    <row r="537" spans="1:19" ht="15.75" customHeight="1" x14ac:dyDescent="0.2">
      <c r="A537" s="97">
        <v>1202</v>
      </c>
      <c r="B537" s="17"/>
      <c r="C537" s="17">
        <v>12</v>
      </c>
      <c r="D537" s="17"/>
      <c r="E537" s="17"/>
      <c r="F537" s="17"/>
      <c r="G537" s="17"/>
      <c r="H537" s="17"/>
      <c r="I537" s="17"/>
      <c r="J537" s="17"/>
      <c r="K537" s="54"/>
      <c r="L537" s="145"/>
      <c r="M537" s="49"/>
      <c r="N537" s="146"/>
      <c r="O537" s="21">
        <f>IF(C537=0,"",C537/B536)</f>
        <v>0.6</v>
      </c>
      <c r="P537" s="22">
        <v>13</v>
      </c>
      <c r="Q537" s="100">
        <f t="shared" ref="Q537:Q544" si="96">IF(P537=0,"",P537/P536)</f>
        <v>0.65</v>
      </c>
      <c r="R537" s="100">
        <f t="shared" ref="R537:R544" si="97">IF(P537=0,"",100%-Q537)</f>
        <v>0.35</v>
      </c>
    </row>
    <row r="538" spans="1:19" ht="15.75" customHeight="1" x14ac:dyDescent="0.2">
      <c r="A538" s="97">
        <v>1301</v>
      </c>
      <c r="B538" s="17"/>
      <c r="C538" s="17"/>
      <c r="D538" s="17">
        <v>13</v>
      </c>
      <c r="E538" s="17"/>
      <c r="F538" s="17"/>
      <c r="G538" s="17"/>
      <c r="H538" s="17"/>
      <c r="I538" s="17"/>
      <c r="J538" s="17"/>
      <c r="K538" s="54"/>
      <c r="L538" s="145"/>
      <c r="M538" s="49"/>
      <c r="N538" s="146"/>
      <c r="O538" s="21">
        <f>IF(D538=0,"",D538/C537)</f>
        <v>1.0833333333333333</v>
      </c>
      <c r="P538" s="22">
        <v>13</v>
      </c>
      <c r="Q538" s="100">
        <f t="shared" si="96"/>
        <v>1</v>
      </c>
      <c r="R538" s="100">
        <f t="shared" si="97"/>
        <v>0</v>
      </c>
      <c r="S538" s="124">
        <f>P538/P536</f>
        <v>0.65</v>
      </c>
    </row>
    <row r="539" spans="1:19" ht="15.75" customHeight="1" x14ac:dyDescent="0.2">
      <c r="A539" s="97">
        <v>1302</v>
      </c>
      <c r="B539" s="17"/>
      <c r="C539" s="17"/>
      <c r="D539" s="17"/>
      <c r="E539" s="17">
        <v>11</v>
      </c>
      <c r="F539" s="17"/>
      <c r="G539" s="17"/>
      <c r="H539" s="17"/>
      <c r="I539" s="17"/>
      <c r="J539" s="17"/>
      <c r="K539" s="54"/>
      <c r="L539" s="145"/>
      <c r="M539" s="49"/>
      <c r="N539" s="146"/>
      <c r="O539" s="21">
        <f>IF(E539=0,"",E539/D538)</f>
        <v>0.84615384615384615</v>
      </c>
      <c r="P539" s="22">
        <v>11</v>
      </c>
      <c r="Q539" s="100">
        <f t="shared" si="96"/>
        <v>0.84615384615384615</v>
      </c>
      <c r="R539" s="100">
        <f t="shared" si="97"/>
        <v>0.15384615384615385</v>
      </c>
    </row>
    <row r="540" spans="1:19" ht="15.75" customHeight="1" x14ac:dyDescent="0.2">
      <c r="A540" s="97">
        <v>1401</v>
      </c>
      <c r="B540" s="17"/>
      <c r="C540" s="17"/>
      <c r="D540" s="17"/>
      <c r="E540" s="17"/>
      <c r="F540" s="17">
        <v>10</v>
      </c>
      <c r="G540" s="17"/>
      <c r="H540" s="17"/>
      <c r="I540" s="17"/>
      <c r="J540" s="17"/>
      <c r="K540" s="54"/>
      <c r="L540" s="145"/>
      <c r="M540" s="49"/>
      <c r="N540" s="146"/>
      <c r="O540" s="21">
        <f>IF(F540=0,"",F540/E539)</f>
        <v>0.90909090909090906</v>
      </c>
      <c r="P540" s="22">
        <v>11</v>
      </c>
      <c r="Q540" s="100">
        <f t="shared" si="96"/>
        <v>1</v>
      </c>
      <c r="R540" s="100">
        <f t="shared" si="97"/>
        <v>0</v>
      </c>
    </row>
    <row r="541" spans="1:19" ht="15.75" customHeight="1" x14ac:dyDescent="0.2">
      <c r="A541" s="97">
        <v>1402</v>
      </c>
      <c r="B541" s="17"/>
      <c r="C541" s="17"/>
      <c r="D541" s="17"/>
      <c r="E541" s="17"/>
      <c r="F541" s="17"/>
      <c r="G541" s="17">
        <v>10</v>
      </c>
      <c r="H541" s="17"/>
      <c r="I541" s="17"/>
      <c r="J541" s="17"/>
      <c r="K541" s="54"/>
      <c r="L541" s="145"/>
      <c r="M541" s="49"/>
      <c r="N541" s="146"/>
      <c r="O541" s="21">
        <f>IF(G541=0,"",G541/F540)</f>
        <v>1</v>
      </c>
      <c r="P541" s="22">
        <v>11</v>
      </c>
      <c r="Q541" s="100">
        <f t="shared" si="96"/>
        <v>1</v>
      </c>
      <c r="R541" s="100">
        <f t="shared" si="97"/>
        <v>0</v>
      </c>
    </row>
    <row r="542" spans="1:19" ht="15.75" customHeight="1" x14ac:dyDescent="0.2">
      <c r="A542" s="97">
        <v>1501</v>
      </c>
      <c r="B542" s="17"/>
      <c r="C542" s="17"/>
      <c r="D542" s="17"/>
      <c r="E542" s="17"/>
      <c r="F542" s="17"/>
      <c r="G542" s="17"/>
      <c r="H542" s="17">
        <v>8</v>
      </c>
      <c r="I542" s="17"/>
      <c r="J542" s="17"/>
      <c r="K542" s="54"/>
      <c r="L542" s="145"/>
      <c r="M542" s="49"/>
      <c r="N542" s="146"/>
      <c r="O542" s="21">
        <f>IF(H542=0,"",H542/G541)</f>
        <v>0.8</v>
      </c>
      <c r="P542" s="22">
        <v>11</v>
      </c>
      <c r="Q542" s="100">
        <f t="shared" si="96"/>
        <v>1</v>
      </c>
      <c r="R542" s="100">
        <f t="shared" si="97"/>
        <v>0</v>
      </c>
    </row>
    <row r="543" spans="1:19" ht="15.75" customHeight="1" x14ac:dyDescent="0.2">
      <c r="A543" s="97">
        <v>1502</v>
      </c>
      <c r="B543" s="17"/>
      <c r="C543" s="17"/>
      <c r="D543" s="17"/>
      <c r="E543" s="17"/>
      <c r="F543" s="17"/>
      <c r="G543" s="17"/>
      <c r="H543" s="17"/>
      <c r="I543" s="17">
        <v>8</v>
      </c>
      <c r="J543" s="17"/>
      <c r="K543" s="54"/>
      <c r="L543" s="145"/>
      <c r="M543" s="49"/>
      <c r="N543" s="146"/>
      <c r="O543" s="21">
        <f>IF(I543=0,"",I543/H542)</f>
        <v>1</v>
      </c>
      <c r="P543" s="22">
        <v>10</v>
      </c>
      <c r="Q543" s="100">
        <f t="shared" si="96"/>
        <v>0.90909090909090906</v>
      </c>
      <c r="R543" s="100">
        <f t="shared" si="97"/>
        <v>9.0909090909090939E-2</v>
      </c>
    </row>
    <row r="544" spans="1:19" ht="15.75" customHeight="1" x14ac:dyDescent="0.2">
      <c r="A544" s="97">
        <v>1601</v>
      </c>
      <c r="B544" s="17"/>
      <c r="C544" s="17"/>
      <c r="D544" s="17"/>
      <c r="E544" s="17"/>
      <c r="F544" s="17"/>
      <c r="G544" s="17"/>
      <c r="H544" s="17"/>
      <c r="I544" s="17"/>
      <c r="J544" s="17">
        <v>8</v>
      </c>
      <c r="K544" s="54">
        <v>8</v>
      </c>
      <c r="L544" s="145"/>
      <c r="M544" s="49"/>
      <c r="N544" s="146"/>
      <c r="O544" s="24">
        <f>IF(J544=0,"",J544/I543)</f>
        <v>1</v>
      </c>
      <c r="P544" s="22">
        <v>10</v>
      </c>
      <c r="Q544" s="24">
        <f t="shared" si="96"/>
        <v>1</v>
      </c>
      <c r="R544" s="24">
        <f t="shared" si="97"/>
        <v>0</v>
      </c>
    </row>
    <row r="545" spans="1:18" ht="15.75" customHeight="1" x14ac:dyDescent="0.2">
      <c r="A545" s="97">
        <v>1602</v>
      </c>
      <c r="B545" s="17"/>
      <c r="C545" s="17"/>
      <c r="D545" s="17"/>
      <c r="E545" s="17"/>
      <c r="F545" s="17"/>
      <c r="G545" s="17"/>
      <c r="H545" s="17"/>
      <c r="I545" s="17"/>
      <c r="J545" s="17">
        <v>1</v>
      </c>
      <c r="K545" s="54">
        <v>1</v>
      </c>
      <c r="L545" s="145"/>
      <c r="M545" s="49"/>
      <c r="N545" s="147"/>
      <c r="O545" s="67"/>
      <c r="P545" s="22">
        <v>1</v>
      </c>
      <c r="Q545" s="67"/>
      <c r="R545" s="101"/>
    </row>
    <row r="546" spans="1:18" ht="15.75" customHeight="1" x14ac:dyDescent="0.2">
      <c r="A546" s="97">
        <v>1701</v>
      </c>
      <c r="B546" s="17"/>
      <c r="C546" s="17"/>
      <c r="D546" s="17"/>
      <c r="E546" s="17"/>
      <c r="F546" s="17"/>
      <c r="G546" s="17"/>
      <c r="H546" s="17"/>
      <c r="I546" s="17"/>
      <c r="J546" s="17">
        <v>1</v>
      </c>
      <c r="K546" s="54"/>
      <c r="L546" s="145"/>
      <c r="M546" s="49"/>
      <c r="N546" s="147"/>
      <c r="O546" s="148"/>
      <c r="P546" s="51">
        <v>1</v>
      </c>
      <c r="Q546" s="149"/>
      <c r="R546" s="148"/>
    </row>
    <row r="547" spans="1:18" ht="15.75" customHeight="1" x14ac:dyDescent="0.2">
      <c r="A547" s="97">
        <v>1702</v>
      </c>
      <c r="B547" s="17"/>
      <c r="C547" s="17"/>
      <c r="D547" s="17"/>
      <c r="E547" s="17"/>
      <c r="F547" s="17"/>
      <c r="G547" s="17"/>
      <c r="H547" s="17"/>
      <c r="I547" s="17"/>
      <c r="J547" s="17">
        <v>1</v>
      </c>
      <c r="K547" s="54">
        <v>1</v>
      </c>
      <c r="L547" s="145"/>
      <c r="M547" s="49"/>
      <c r="N547" s="147"/>
      <c r="O547" s="148"/>
      <c r="P547" s="51">
        <v>1</v>
      </c>
      <c r="Q547" s="149"/>
      <c r="R547" s="148"/>
    </row>
    <row r="548" spans="1:18" ht="15.75" customHeight="1" x14ac:dyDescent="0.2">
      <c r="A548" s="97">
        <v>1801</v>
      </c>
      <c r="B548" s="17"/>
      <c r="C548" s="17"/>
      <c r="D548" s="17"/>
      <c r="E548" s="17"/>
      <c r="F548" s="17"/>
      <c r="G548" s="17"/>
      <c r="H548" s="17"/>
      <c r="I548" s="17"/>
      <c r="J548" s="17"/>
      <c r="K548" s="54"/>
      <c r="L548" s="145"/>
      <c r="M548" s="49"/>
      <c r="N548" s="147"/>
      <c r="O548" s="148"/>
      <c r="P548" s="51"/>
      <c r="Q548" s="149"/>
      <c r="R548" s="148"/>
    </row>
    <row r="549" spans="1:18" ht="15.75" customHeight="1" x14ac:dyDescent="0.2">
      <c r="A549" s="97">
        <v>1802</v>
      </c>
      <c r="B549" s="17"/>
      <c r="C549" s="17"/>
      <c r="D549" s="17"/>
      <c r="E549" s="17"/>
      <c r="F549" s="17"/>
      <c r="G549" s="17"/>
      <c r="H549" s="17"/>
      <c r="I549" s="17"/>
      <c r="J549" s="17"/>
      <c r="K549" s="54"/>
      <c r="L549" s="145"/>
      <c r="M549" s="49"/>
      <c r="N549" s="147"/>
      <c r="O549" s="49"/>
      <c r="P549" s="147"/>
      <c r="Q549" s="150"/>
      <c r="R549" s="148"/>
    </row>
    <row r="550" spans="1:18" ht="15.75" customHeight="1" x14ac:dyDescent="0.2">
      <c r="A550" s="97">
        <v>1901</v>
      </c>
      <c r="B550" s="17"/>
      <c r="C550" s="17"/>
      <c r="D550" s="17"/>
      <c r="E550" s="17"/>
      <c r="F550" s="17"/>
      <c r="G550" s="17"/>
      <c r="H550" s="17"/>
      <c r="I550" s="17"/>
      <c r="J550" s="17"/>
      <c r="K550" s="54"/>
      <c r="L550" s="145"/>
      <c r="M550" s="49"/>
      <c r="N550" s="147"/>
      <c r="O550" s="102" t="s">
        <v>81</v>
      </c>
      <c r="P550" s="103">
        <v>9</v>
      </c>
      <c r="Q550" s="104">
        <f>K553</f>
        <v>10</v>
      </c>
      <c r="R550" s="105" t="s">
        <v>10</v>
      </c>
    </row>
    <row r="551" spans="1:18" ht="15.75" customHeight="1" x14ac:dyDescent="0.2">
      <c r="A551" s="97">
        <v>1902</v>
      </c>
      <c r="B551" s="17"/>
      <c r="C551" s="17"/>
      <c r="D551" s="17"/>
      <c r="E551" s="17"/>
      <c r="F551" s="17"/>
      <c r="G551" s="17"/>
      <c r="H551" s="17"/>
      <c r="I551" s="17"/>
      <c r="J551" s="17"/>
      <c r="K551" s="54"/>
      <c r="L551" s="145"/>
      <c r="M551" s="49"/>
      <c r="N551" s="147"/>
      <c r="O551" s="106" t="s">
        <v>83</v>
      </c>
      <c r="P551" s="32">
        <f>IF(P550/B536=0,"",P550/B536)</f>
        <v>0.45</v>
      </c>
      <c r="Q551" s="107">
        <f>IF(P550/Q550=0,"",P550/Q550)</f>
        <v>0.9</v>
      </c>
      <c r="R551" s="108" t="s">
        <v>84</v>
      </c>
    </row>
    <row r="552" spans="1:18" ht="15.75" customHeight="1" x14ac:dyDescent="0.2">
      <c r="A552" s="97">
        <v>2001</v>
      </c>
      <c r="B552" s="75"/>
      <c r="C552" s="75"/>
      <c r="D552" s="75"/>
      <c r="E552" s="75"/>
      <c r="F552" s="75"/>
      <c r="G552" s="75"/>
      <c r="H552" s="75"/>
      <c r="I552" s="75"/>
      <c r="J552" s="75"/>
      <c r="K552" s="54"/>
      <c r="L552" s="151"/>
      <c r="M552" s="152"/>
      <c r="N552" s="153"/>
      <c r="O552" s="154"/>
      <c r="P552" s="155"/>
      <c r="Q552" s="155"/>
      <c r="R552" s="156"/>
    </row>
    <row r="553" spans="1:18" ht="18" customHeight="1" x14ac:dyDescent="0.2">
      <c r="A553" s="114"/>
      <c r="B553" s="231" t="s">
        <v>106</v>
      </c>
      <c r="C553" s="231"/>
      <c r="D553" s="231"/>
      <c r="E553" s="231"/>
      <c r="F553" s="231"/>
      <c r="G553" s="231"/>
      <c r="H553" s="231"/>
      <c r="I553" s="231"/>
      <c r="J553" s="231"/>
      <c r="K553" s="74">
        <f>SUM(K536:K549)</f>
        <v>10</v>
      </c>
      <c r="L553" s="109">
        <f>IF(K544=0,"",K544/B536)</f>
        <v>0.4</v>
      </c>
      <c r="M553" s="109">
        <f>IF(K553=0,"",K553/B536)</f>
        <v>0.5</v>
      </c>
      <c r="N553" s="109">
        <f>IF(K544=0,"",M553-L553)</f>
        <v>9.9999999999999978E-2</v>
      </c>
      <c r="O553" s="89"/>
      <c r="P553" s="85"/>
      <c r="Q553" s="134"/>
      <c r="R553" s="89"/>
    </row>
    <row r="554" spans="1:18" ht="12.75" customHeight="1" x14ac:dyDescent="0.2">
      <c r="L554" s="89"/>
      <c r="M554" s="89"/>
      <c r="N554" s="89"/>
      <c r="O554" s="89"/>
      <c r="P554" s="89"/>
      <c r="Q554" s="134"/>
      <c r="R554" s="89"/>
    </row>
    <row r="555" spans="1:18" ht="12.75" customHeight="1" x14ac:dyDescent="0.2">
      <c r="L555" s="89"/>
      <c r="M555" s="89"/>
      <c r="O555" s="89"/>
      <c r="P555" s="89"/>
      <c r="Q555" s="134"/>
      <c r="R555" s="89"/>
    </row>
    <row r="556" spans="1:18" ht="26.25" x14ac:dyDescent="0.2">
      <c r="A556" s="135"/>
      <c r="B556" s="232" t="s">
        <v>94</v>
      </c>
      <c r="C556" s="233"/>
      <c r="D556" s="233"/>
      <c r="E556" s="233"/>
      <c r="F556" s="233"/>
      <c r="G556" s="233"/>
      <c r="H556" s="233"/>
      <c r="I556" s="233"/>
      <c r="J556" s="233"/>
      <c r="K556" s="78" t="s">
        <v>79</v>
      </c>
      <c r="L556" s="89"/>
      <c r="M556" s="89"/>
      <c r="N556" s="85"/>
      <c r="O556" s="89"/>
      <c r="P556" s="85"/>
      <c r="Q556" s="85"/>
      <c r="R556" s="85"/>
    </row>
    <row r="557" spans="1:18" ht="20.25" x14ac:dyDescent="0.2">
      <c r="A557" s="234" t="s">
        <v>9</v>
      </c>
      <c r="B557" s="235" t="s">
        <v>95</v>
      </c>
      <c r="C557" s="236"/>
      <c r="D557" s="236"/>
      <c r="E557" s="236"/>
      <c r="F557" s="236"/>
      <c r="G557" s="236"/>
      <c r="H557" s="236"/>
      <c r="I557" s="236"/>
      <c r="J557" s="237"/>
      <c r="K557" s="238" t="s">
        <v>10</v>
      </c>
      <c r="L557" s="230" t="s">
        <v>2</v>
      </c>
      <c r="M557" s="230" t="s">
        <v>3</v>
      </c>
      <c r="N557" s="240" t="s">
        <v>4</v>
      </c>
      <c r="O557" s="230" t="s">
        <v>5</v>
      </c>
      <c r="P557" s="228" t="s">
        <v>6</v>
      </c>
      <c r="Q557" s="228" t="s">
        <v>7</v>
      </c>
      <c r="R557" s="230" t="s">
        <v>96</v>
      </c>
    </row>
    <row r="558" spans="1:18" ht="15.75" customHeight="1" x14ac:dyDescent="0.2">
      <c r="A558" s="229"/>
      <c r="B558" s="97" t="s">
        <v>97</v>
      </c>
      <c r="C558" s="97" t="s">
        <v>98</v>
      </c>
      <c r="D558" s="97" t="s">
        <v>99</v>
      </c>
      <c r="E558" s="97" t="s">
        <v>100</v>
      </c>
      <c r="F558" s="97" t="s">
        <v>101</v>
      </c>
      <c r="G558" s="97" t="s">
        <v>102</v>
      </c>
      <c r="H558" s="97" t="s">
        <v>103</v>
      </c>
      <c r="I558" s="97" t="s">
        <v>104</v>
      </c>
      <c r="J558" s="97" t="s">
        <v>105</v>
      </c>
      <c r="K558" s="239"/>
      <c r="L558" s="229"/>
      <c r="M558" s="229"/>
      <c r="N558" s="229"/>
      <c r="O558" s="229"/>
      <c r="P558" s="229"/>
      <c r="Q558" s="229"/>
      <c r="R558" s="229"/>
    </row>
    <row r="559" spans="1:18" ht="15.75" customHeight="1" x14ac:dyDescent="0.2">
      <c r="A559" s="97">
        <v>1202</v>
      </c>
      <c r="B559" s="17">
        <v>31</v>
      </c>
      <c r="C559" s="17"/>
      <c r="D559" s="17"/>
      <c r="E559" s="17"/>
      <c r="F559" s="17"/>
      <c r="G559" s="17"/>
      <c r="H559" s="17"/>
      <c r="I559" s="17"/>
      <c r="J559" s="17"/>
      <c r="K559" s="54"/>
      <c r="L559" s="143"/>
      <c r="M559" s="144"/>
      <c r="N559" s="104"/>
      <c r="O559" s="98"/>
      <c r="P559" s="19">
        <f>B559</f>
        <v>31</v>
      </c>
      <c r="Q559" s="99"/>
      <c r="R559" s="98"/>
    </row>
    <row r="560" spans="1:18" ht="15.75" customHeight="1" x14ac:dyDescent="0.2">
      <c r="A560" s="97">
        <v>1301</v>
      </c>
      <c r="B560" s="17"/>
      <c r="C560" s="17">
        <v>24</v>
      </c>
      <c r="D560" s="17"/>
      <c r="E560" s="17"/>
      <c r="F560" s="17"/>
      <c r="G560" s="17"/>
      <c r="H560" s="17"/>
      <c r="I560" s="17"/>
      <c r="J560" s="17"/>
      <c r="K560" s="54"/>
      <c r="L560" s="145"/>
      <c r="M560" s="49"/>
      <c r="N560" s="146"/>
      <c r="O560" s="21">
        <f>IF(C560=0,"",C560/B559)</f>
        <v>0.77419354838709675</v>
      </c>
      <c r="P560" s="22">
        <v>24</v>
      </c>
      <c r="Q560" s="100">
        <f t="shared" ref="Q560:Q567" si="98">IF(P560=0,"",P560/P559)</f>
        <v>0.77419354838709675</v>
      </c>
      <c r="R560" s="100">
        <f t="shared" ref="R560:R567" si="99">IF(P560=0,"",100%-Q560)</f>
        <v>0.22580645161290325</v>
      </c>
    </row>
    <row r="561" spans="1:20" ht="15.75" customHeight="1" x14ac:dyDescent="0.2">
      <c r="A561" s="97">
        <v>1302</v>
      </c>
      <c r="B561" s="17"/>
      <c r="C561" s="17"/>
      <c r="D561" s="17">
        <v>23</v>
      </c>
      <c r="E561" s="17"/>
      <c r="F561" s="17"/>
      <c r="G561" s="17"/>
      <c r="H561" s="17"/>
      <c r="I561" s="17"/>
      <c r="J561" s="17"/>
      <c r="K561" s="54"/>
      <c r="L561" s="145"/>
      <c r="M561" s="49"/>
      <c r="N561" s="146"/>
      <c r="O561" s="21">
        <f>IF(D561=0,"",D561/C560)</f>
        <v>0.95833333333333337</v>
      </c>
      <c r="P561" s="22">
        <v>23</v>
      </c>
      <c r="Q561" s="100">
        <f t="shared" si="98"/>
        <v>0.95833333333333337</v>
      </c>
      <c r="R561" s="100">
        <f t="shared" si="99"/>
        <v>4.166666666666663E-2</v>
      </c>
      <c r="T561" s="124">
        <f>P561/P559</f>
        <v>0.74193548387096775</v>
      </c>
    </row>
    <row r="562" spans="1:20" ht="15.75" customHeight="1" x14ac:dyDescent="0.2">
      <c r="A562" s="97">
        <v>1401</v>
      </c>
      <c r="B562" s="17"/>
      <c r="C562" s="17"/>
      <c r="D562" s="17"/>
      <c r="E562" s="17">
        <v>17</v>
      </c>
      <c r="F562" s="17"/>
      <c r="G562" s="17"/>
      <c r="H562" s="17"/>
      <c r="I562" s="17"/>
      <c r="J562" s="17"/>
      <c r="K562" s="54"/>
      <c r="L562" s="145"/>
      <c r="M562" s="49"/>
      <c r="N562" s="146"/>
      <c r="O562" s="21">
        <f>IF(E562=0,"",E562/D561)</f>
        <v>0.73913043478260865</v>
      </c>
      <c r="P562" s="22">
        <v>20</v>
      </c>
      <c r="Q562" s="100">
        <f t="shared" si="98"/>
        <v>0.86956521739130432</v>
      </c>
      <c r="R562" s="100">
        <f t="shared" si="99"/>
        <v>0.13043478260869568</v>
      </c>
    </row>
    <row r="563" spans="1:20" ht="15.75" customHeight="1" x14ac:dyDescent="0.2">
      <c r="A563" s="97">
        <v>1402</v>
      </c>
      <c r="B563" s="17"/>
      <c r="C563" s="17"/>
      <c r="D563" s="17"/>
      <c r="E563" s="17"/>
      <c r="F563" s="17">
        <v>14</v>
      </c>
      <c r="G563" s="17"/>
      <c r="H563" s="17"/>
      <c r="I563" s="17"/>
      <c r="J563" s="17"/>
      <c r="K563" s="54"/>
      <c r="L563" s="145"/>
      <c r="M563" s="49"/>
      <c r="N563" s="146"/>
      <c r="O563" s="21">
        <f>IF(F563=0,"",F563/E562)</f>
        <v>0.82352941176470584</v>
      </c>
      <c r="P563" s="22">
        <v>19</v>
      </c>
      <c r="Q563" s="100">
        <f t="shared" si="98"/>
        <v>0.95</v>
      </c>
      <c r="R563" s="100">
        <f t="shared" si="99"/>
        <v>5.0000000000000044E-2</v>
      </c>
    </row>
    <row r="564" spans="1:20" ht="15.75" customHeight="1" x14ac:dyDescent="0.2">
      <c r="A564" s="97">
        <v>1501</v>
      </c>
      <c r="B564" s="17"/>
      <c r="C564" s="17"/>
      <c r="D564" s="17"/>
      <c r="E564" s="17"/>
      <c r="F564" s="17"/>
      <c r="G564" s="17">
        <v>11</v>
      </c>
      <c r="H564" s="17"/>
      <c r="I564" s="17"/>
      <c r="J564" s="17"/>
      <c r="K564" s="54"/>
      <c r="L564" s="145"/>
      <c r="M564" s="49"/>
      <c r="N564" s="146"/>
      <c r="O564" s="21">
        <f>IF(G564=0,"",G564/F563)</f>
        <v>0.7857142857142857</v>
      </c>
      <c r="P564" s="22">
        <v>18</v>
      </c>
      <c r="Q564" s="100">
        <f t="shared" si="98"/>
        <v>0.94736842105263153</v>
      </c>
      <c r="R564" s="100">
        <f t="shared" si="99"/>
        <v>5.2631578947368474E-2</v>
      </c>
    </row>
    <row r="565" spans="1:20" ht="15.75" customHeight="1" x14ac:dyDescent="0.2">
      <c r="A565" s="97">
        <v>1502</v>
      </c>
      <c r="B565" s="17"/>
      <c r="C565" s="17"/>
      <c r="D565" s="17"/>
      <c r="E565" s="17"/>
      <c r="F565" s="17"/>
      <c r="G565" s="17"/>
      <c r="H565" s="17">
        <v>11</v>
      </c>
      <c r="I565" s="17"/>
      <c r="J565" s="17"/>
      <c r="K565" s="54"/>
      <c r="L565" s="145"/>
      <c r="M565" s="49"/>
      <c r="N565" s="146"/>
      <c r="O565" s="21">
        <f>IF(H565=0,"",H565/G564)</f>
        <v>1</v>
      </c>
      <c r="P565" s="22">
        <v>18</v>
      </c>
      <c r="Q565" s="100">
        <f t="shared" si="98"/>
        <v>1</v>
      </c>
      <c r="R565" s="100">
        <f t="shared" si="99"/>
        <v>0</v>
      </c>
    </row>
    <row r="566" spans="1:20" ht="15.75" customHeight="1" x14ac:dyDescent="0.2">
      <c r="A566" s="97">
        <v>1601</v>
      </c>
      <c r="B566" s="17"/>
      <c r="C566" s="17"/>
      <c r="D566" s="17"/>
      <c r="E566" s="17"/>
      <c r="F566" s="17"/>
      <c r="G566" s="17"/>
      <c r="H566" s="17"/>
      <c r="I566" s="17">
        <v>11</v>
      </c>
      <c r="J566" s="17"/>
      <c r="K566" s="54"/>
      <c r="L566" s="145"/>
      <c r="M566" s="49"/>
      <c r="N566" s="146"/>
      <c r="O566" s="21">
        <f>IF(I566=0,"",I566/H565)</f>
        <v>1</v>
      </c>
      <c r="P566" s="22">
        <v>17</v>
      </c>
      <c r="Q566" s="100">
        <f t="shared" si="98"/>
        <v>0.94444444444444442</v>
      </c>
      <c r="R566" s="100">
        <f t="shared" si="99"/>
        <v>5.555555555555558E-2</v>
      </c>
    </row>
    <row r="567" spans="1:20" ht="15.75" customHeight="1" x14ac:dyDescent="0.2">
      <c r="A567" s="97">
        <v>1602</v>
      </c>
      <c r="B567" s="17"/>
      <c r="C567" s="17"/>
      <c r="D567" s="17"/>
      <c r="E567" s="17"/>
      <c r="F567" s="17"/>
      <c r="G567" s="17"/>
      <c r="H567" s="17"/>
      <c r="I567" s="17"/>
      <c r="J567" s="17">
        <v>10</v>
      </c>
      <c r="K567" s="54">
        <v>10</v>
      </c>
      <c r="L567" s="145"/>
      <c r="M567" s="49"/>
      <c r="N567" s="146"/>
      <c r="O567" s="24">
        <f>IF(J567=0,"",J567/I566)</f>
        <v>0.90909090909090906</v>
      </c>
      <c r="P567" s="22">
        <v>15</v>
      </c>
      <c r="Q567" s="24">
        <f t="shared" si="98"/>
        <v>0.88235294117647056</v>
      </c>
      <c r="R567" s="24">
        <f t="shared" si="99"/>
        <v>0.11764705882352944</v>
      </c>
    </row>
    <row r="568" spans="1:20" ht="15.75" customHeight="1" x14ac:dyDescent="0.2">
      <c r="A568" s="97">
        <v>1701</v>
      </c>
      <c r="B568" s="17"/>
      <c r="C568" s="17"/>
      <c r="D568" s="17"/>
      <c r="E568" s="17"/>
      <c r="F568" s="17"/>
      <c r="G568" s="17"/>
      <c r="H568" s="17"/>
      <c r="I568" s="17"/>
      <c r="J568" s="17">
        <v>4</v>
      </c>
      <c r="K568" s="54">
        <v>3</v>
      </c>
      <c r="L568" s="145"/>
      <c r="M568" s="49"/>
      <c r="N568" s="147"/>
      <c r="O568" s="67"/>
      <c r="P568" s="22">
        <v>6</v>
      </c>
      <c r="Q568" s="67"/>
      <c r="R568" s="101"/>
    </row>
    <row r="569" spans="1:20" ht="15.75" x14ac:dyDescent="0.2">
      <c r="A569" s="97">
        <v>1702</v>
      </c>
      <c r="B569" s="17"/>
      <c r="C569" s="17"/>
      <c r="D569" s="17"/>
      <c r="E569" s="17"/>
      <c r="F569" s="17"/>
      <c r="G569" s="17"/>
      <c r="H569" s="17"/>
      <c r="I569" s="17"/>
      <c r="J569" s="17">
        <v>2</v>
      </c>
      <c r="K569" s="54"/>
      <c r="L569" s="145"/>
      <c r="M569" s="49"/>
      <c r="N569" s="147"/>
      <c r="O569" s="148"/>
      <c r="P569" s="51">
        <v>2</v>
      </c>
      <c r="Q569" s="149"/>
      <c r="R569" s="148"/>
    </row>
    <row r="570" spans="1:20" ht="15.75" customHeight="1" x14ac:dyDescent="0.2">
      <c r="A570" s="97">
        <v>1801</v>
      </c>
      <c r="B570" s="17"/>
      <c r="C570" s="17"/>
      <c r="D570" s="17"/>
      <c r="E570" s="17"/>
      <c r="F570" s="17"/>
      <c r="G570" s="17"/>
      <c r="H570" s="17"/>
      <c r="I570" s="17"/>
      <c r="J570" s="17">
        <v>2</v>
      </c>
      <c r="K570" s="54">
        <v>1</v>
      </c>
      <c r="L570" s="145"/>
      <c r="M570" s="49"/>
      <c r="N570" s="147"/>
      <c r="O570" s="148"/>
      <c r="P570" s="51">
        <v>2</v>
      </c>
      <c r="Q570" s="149"/>
      <c r="R570" s="148"/>
    </row>
    <row r="571" spans="1:20" ht="15.75" customHeight="1" x14ac:dyDescent="0.2">
      <c r="A571" s="97">
        <v>1802</v>
      </c>
      <c r="B571" s="17"/>
      <c r="C571" s="17"/>
      <c r="D571" s="17"/>
      <c r="E571" s="17"/>
      <c r="F571" s="17"/>
      <c r="G571" s="17"/>
      <c r="H571" s="17"/>
      <c r="I571" s="17"/>
      <c r="J571" s="17"/>
      <c r="K571" s="54"/>
      <c r="L571" s="145"/>
      <c r="M571" s="49"/>
      <c r="N571" s="147"/>
      <c r="O571" s="148"/>
      <c r="P571" s="51"/>
      <c r="Q571" s="149"/>
      <c r="R571" s="148"/>
    </row>
    <row r="572" spans="1:20" ht="15.75" customHeight="1" x14ac:dyDescent="0.2">
      <c r="A572" s="97">
        <v>1901</v>
      </c>
      <c r="B572" s="17"/>
      <c r="C572" s="17"/>
      <c r="D572" s="17"/>
      <c r="E572" s="17"/>
      <c r="F572" s="17"/>
      <c r="G572" s="17"/>
      <c r="H572" s="17"/>
      <c r="I572" s="17"/>
      <c r="J572" s="17"/>
      <c r="K572" s="54"/>
      <c r="L572" s="145"/>
      <c r="M572" s="49"/>
      <c r="N572" s="147"/>
      <c r="O572" s="49"/>
      <c r="P572" s="147"/>
      <c r="Q572" s="150"/>
      <c r="R572" s="148"/>
    </row>
    <row r="573" spans="1:20" ht="15.75" customHeight="1" x14ac:dyDescent="0.2">
      <c r="A573" s="97">
        <v>1902</v>
      </c>
      <c r="B573" s="17"/>
      <c r="C573" s="17"/>
      <c r="D573" s="17"/>
      <c r="E573" s="17"/>
      <c r="F573" s="17"/>
      <c r="G573" s="17"/>
      <c r="H573" s="17"/>
      <c r="I573" s="17"/>
      <c r="J573" s="17"/>
      <c r="K573" s="54"/>
      <c r="L573" s="145"/>
      <c r="M573" s="49"/>
      <c r="N573" s="147"/>
      <c r="O573" s="102" t="s">
        <v>81</v>
      </c>
      <c r="P573" s="103">
        <v>14</v>
      </c>
      <c r="Q573" s="104">
        <f>K576</f>
        <v>14</v>
      </c>
      <c r="R573" s="105" t="s">
        <v>10</v>
      </c>
    </row>
    <row r="574" spans="1:20" ht="15.75" customHeight="1" x14ac:dyDescent="0.2">
      <c r="A574" s="97">
        <v>2001</v>
      </c>
      <c r="B574" s="17"/>
      <c r="C574" s="17"/>
      <c r="D574" s="17"/>
      <c r="E574" s="17"/>
      <c r="F574" s="17"/>
      <c r="G574" s="17"/>
      <c r="H574" s="17"/>
      <c r="I574" s="17"/>
      <c r="J574" s="17"/>
      <c r="K574" s="54"/>
      <c r="L574" s="145"/>
      <c r="M574" s="49"/>
      <c r="N574" s="147"/>
      <c r="O574" s="106" t="s">
        <v>83</v>
      </c>
      <c r="P574" s="32">
        <f>IF(P573/B559=0,"",P573/B559)</f>
        <v>0.45161290322580644</v>
      </c>
      <c r="Q574" s="107">
        <f>IF(P573/Q573=0,"",P573/Q573)</f>
        <v>1</v>
      </c>
      <c r="R574" s="108" t="s">
        <v>84</v>
      </c>
    </row>
    <row r="575" spans="1:20" ht="15.75" customHeight="1" x14ac:dyDescent="0.2">
      <c r="A575" s="97">
        <v>2002</v>
      </c>
      <c r="B575" s="75"/>
      <c r="C575" s="75"/>
      <c r="D575" s="75"/>
      <c r="E575" s="75"/>
      <c r="F575" s="75"/>
      <c r="G575" s="75"/>
      <c r="H575" s="75"/>
      <c r="I575" s="75"/>
      <c r="J575" s="75"/>
      <c r="K575" s="54"/>
      <c r="L575" s="151"/>
      <c r="M575" s="152"/>
      <c r="N575" s="153"/>
      <c r="O575" s="154"/>
      <c r="P575" s="155"/>
      <c r="Q575" s="155"/>
      <c r="R575" s="156"/>
    </row>
    <row r="576" spans="1:20" ht="18" customHeight="1" x14ac:dyDescent="0.2">
      <c r="A576" s="114"/>
      <c r="B576" s="231" t="s">
        <v>106</v>
      </c>
      <c r="C576" s="231"/>
      <c r="D576" s="231"/>
      <c r="E576" s="231"/>
      <c r="F576" s="231"/>
      <c r="G576" s="231"/>
      <c r="H576" s="231"/>
      <c r="I576" s="231"/>
      <c r="J576" s="231"/>
      <c r="K576" s="74">
        <f>SUM(K559:K572)</f>
        <v>14</v>
      </c>
      <c r="L576" s="109">
        <f>IF(K567=0,"",K567/B559)</f>
        <v>0.32258064516129031</v>
      </c>
      <c r="M576" s="109">
        <f>IF(K576=0,"",K576/B559)</f>
        <v>0.45161290322580644</v>
      </c>
      <c r="N576" s="109">
        <f>IF(K567=0,"",M576-L576)</f>
        <v>0.12903225806451613</v>
      </c>
      <c r="O576" s="89"/>
      <c r="P576" s="85"/>
      <c r="Q576" s="134"/>
      <c r="R576" s="89"/>
    </row>
    <row r="577" spans="1:20" ht="12.75" customHeight="1" x14ac:dyDescent="0.2"/>
    <row r="579" spans="1:20" ht="26.25" x14ac:dyDescent="0.2">
      <c r="A579" s="135"/>
      <c r="B579" s="232" t="s">
        <v>94</v>
      </c>
      <c r="C579" s="233"/>
      <c r="D579" s="233"/>
      <c r="E579" s="233"/>
      <c r="F579" s="233"/>
      <c r="G579" s="233"/>
      <c r="H579" s="233"/>
      <c r="I579" s="233"/>
      <c r="J579" s="233"/>
      <c r="K579" s="78" t="s">
        <v>80</v>
      </c>
      <c r="L579" s="89"/>
      <c r="M579" s="89"/>
      <c r="N579" s="85"/>
      <c r="O579" s="89"/>
      <c r="P579" s="85"/>
      <c r="Q579" s="85"/>
      <c r="R579" s="85"/>
    </row>
    <row r="580" spans="1:20" ht="20.25" x14ac:dyDescent="0.2">
      <c r="A580" s="234" t="s">
        <v>9</v>
      </c>
      <c r="B580" s="235" t="s">
        <v>95</v>
      </c>
      <c r="C580" s="236"/>
      <c r="D580" s="236"/>
      <c r="E580" s="236"/>
      <c r="F580" s="236"/>
      <c r="G580" s="236"/>
      <c r="H580" s="236"/>
      <c r="I580" s="236"/>
      <c r="J580" s="237"/>
      <c r="K580" s="238" t="s">
        <v>10</v>
      </c>
      <c r="L580" s="230" t="s">
        <v>2</v>
      </c>
      <c r="M580" s="230" t="s">
        <v>3</v>
      </c>
      <c r="N580" s="240" t="s">
        <v>4</v>
      </c>
      <c r="O580" s="230" t="s">
        <v>5</v>
      </c>
      <c r="P580" s="228" t="s">
        <v>6</v>
      </c>
      <c r="Q580" s="228" t="s">
        <v>7</v>
      </c>
      <c r="R580" s="230" t="s">
        <v>96</v>
      </c>
    </row>
    <row r="581" spans="1:20" ht="15.75" customHeight="1" x14ac:dyDescent="0.2">
      <c r="A581" s="229"/>
      <c r="B581" s="97" t="s">
        <v>97</v>
      </c>
      <c r="C581" s="97" t="s">
        <v>98</v>
      </c>
      <c r="D581" s="97" t="s">
        <v>99</v>
      </c>
      <c r="E581" s="97" t="s">
        <v>100</v>
      </c>
      <c r="F581" s="97" t="s">
        <v>101</v>
      </c>
      <c r="G581" s="97" t="s">
        <v>102</v>
      </c>
      <c r="H581" s="97" t="s">
        <v>103</v>
      </c>
      <c r="I581" s="97" t="s">
        <v>104</v>
      </c>
      <c r="J581" s="97" t="s">
        <v>105</v>
      </c>
      <c r="K581" s="239"/>
      <c r="L581" s="229"/>
      <c r="M581" s="229"/>
      <c r="N581" s="229"/>
      <c r="O581" s="229"/>
      <c r="P581" s="229"/>
      <c r="Q581" s="229"/>
      <c r="R581" s="229"/>
    </row>
    <row r="582" spans="1:20" ht="15.75" customHeight="1" x14ac:dyDescent="0.2">
      <c r="A582" s="97">
        <v>1301</v>
      </c>
      <c r="B582" s="17">
        <v>9</v>
      </c>
      <c r="C582" s="17"/>
      <c r="D582" s="17"/>
      <c r="E582" s="17"/>
      <c r="F582" s="17"/>
      <c r="G582" s="17"/>
      <c r="H582" s="17"/>
      <c r="I582" s="17"/>
      <c r="J582" s="17"/>
      <c r="K582" s="54"/>
      <c r="L582" s="143"/>
      <c r="M582" s="144"/>
      <c r="N582" s="104"/>
      <c r="O582" s="98"/>
      <c r="P582" s="19">
        <f>B582</f>
        <v>9</v>
      </c>
      <c r="Q582" s="99"/>
      <c r="R582" s="98"/>
    </row>
    <row r="583" spans="1:20" ht="15.75" customHeight="1" x14ac:dyDescent="0.2">
      <c r="A583" s="97">
        <v>1302</v>
      </c>
      <c r="B583" s="17"/>
      <c r="C583" s="17">
        <v>6</v>
      </c>
      <c r="D583" s="17"/>
      <c r="E583" s="17"/>
      <c r="F583" s="17"/>
      <c r="G583" s="17"/>
      <c r="H583" s="17"/>
      <c r="I583" s="17"/>
      <c r="J583" s="17"/>
      <c r="K583" s="54"/>
      <c r="L583" s="145"/>
      <c r="M583" s="49"/>
      <c r="N583" s="146"/>
      <c r="O583" s="21">
        <f>IF(C583=0,"",C583/B582)</f>
        <v>0.66666666666666663</v>
      </c>
      <c r="P583" s="22">
        <v>6</v>
      </c>
      <c r="Q583" s="100">
        <f t="shared" ref="Q583:Q590" si="100">IF(P583=0,"",P583/P582)</f>
        <v>0.66666666666666663</v>
      </c>
      <c r="R583" s="100">
        <f t="shared" ref="R583:R590" si="101">IF(P583=0,"",100%-Q583)</f>
        <v>0.33333333333333337</v>
      </c>
    </row>
    <row r="584" spans="1:20" ht="15.75" customHeight="1" x14ac:dyDescent="0.2">
      <c r="A584" s="97">
        <v>1401</v>
      </c>
      <c r="B584" s="17"/>
      <c r="C584" s="17"/>
      <c r="D584" s="17">
        <v>5</v>
      </c>
      <c r="E584" s="17"/>
      <c r="F584" s="17"/>
      <c r="G584" s="17"/>
      <c r="H584" s="17"/>
      <c r="I584" s="17"/>
      <c r="J584" s="17"/>
      <c r="K584" s="54"/>
      <c r="L584" s="145"/>
      <c r="M584" s="49"/>
      <c r="N584" s="146"/>
      <c r="O584" s="21">
        <f>IF(D584=0,"",D584/C583)</f>
        <v>0.83333333333333337</v>
      </c>
      <c r="P584" s="22">
        <v>5</v>
      </c>
      <c r="Q584" s="100">
        <f t="shared" si="100"/>
        <v>0.83333333333333337</v>
      </c>
      <c r="R584" s="100">
        <f t="shared" si="101"/>
        <v>0.16666666666666663</v>
      </c>
      <c r="T584" s="124">
        <f>P584/P582</f>
        <v>0.55555555555555558</v>
      </c>
    </row>
    <row r="585" spans="1:20" ht="15.75" customHeight="1" x14ac:dyDescent="0.2">
      <c r="A585" s="97">
        <v>1402</v>
      </c>
      <c r="B585" s="17"/>
      <c r="C585" s="17"/>
      <c r="D585" s="17"/>
      <c r="E585" s="17">
        <v>3</v>
      </c>
      <c r="F585" s="17"/>
      <c r="G585" s="17"/>
      <c r="H585" s="17"/>
      <c r="I585" s="17"/>
      <c r="J585" s="17"/>
      <c r="K585" s="54"/>
      <c r="L585" s="145"/>
      <c r="M585" s="49"/>
      <c r="N585" s="146"/>
      <c r="O585" s="21">
        <f>IF(E585=0,"",E585/D584)</f>
        <v>0.6</v>
      </c>
      <c r="P585" s="22">
        <v>5</v>
      </c>
      <c r="Q585" s="100">
        <f t="shared" si="100"/>
        <v>1</v>
      </c>
      <c r="R585" s="100">
        <f t="shared" si="101"/>
        <v>0</v>
      </c>
    </row>
    <row r="586" spans="1:20" ht="15.75" customHeight="1" x14ac:dyDescent="0.2">
      <c r="A586" s="97">
        <v>1501</v>
      </c>
      <c r="B586" s="17"/>
      <c r="C586" s="17"/>
      <c r="D586" s="17"/>
      <c r="E586" s="17"/>
      <c r="F586" s="17">
        <v>3</v>
      </c>
      <c r="G586" s="17"/>
      <c r="H586" s="17"/>
      <c r="I586" s="17"/>
      <c r="J586" s="17"/>
      <c r="K586" s="54"/>
      <c r="L586" s="145"/>
      <c r="M586" s="49"/>
      <c r="N586" s="146"/>
      <c r="O586" s="21">
        <f>IF(F586=0,"",F586/E585)</f>
        <v>1</v>
      </c>
      <c r="P586" s="22">
        <v>5</v>
      </c>
      <c r="Q586" s="100">
        <f t="shared" si="100"/>
        <v>1</v>
      </c>
      <c r="R586" s="100">
        <f t="shared" si="101"/>
        <v>0</v>
      </c>
    </row>
    <row r="587" spans="1:20" ht="15.75" customHeight="1" x14ac:dyDescent="0.2">
      <c r="A587" s="97">
        <v>1502</v>
      </c>
      <c r="B587" s="17"/>
      <c r="C587" s="17"/>
      <c r="D587" s="17"/>
      <c r="E587" s="17"/>
      <c r="F587" s="17"/>
      <c r="G587" s="17">
        <v>3</v>
      </c>
      <c r="H587" s="17"/>
      <c r="I587" s="17"/>
      <c r="J587" s="17"/>
      <c r="K587" s="54"/>
      <c r="L587" s="145"/>
      <c r="M587" s="49"/>
      <c r="N587" s="146"/>
      <c r="O587" s="21">
        <f>IF(G587=0,"",G587/F586)</f>
        <v>1</v>
      </c>
      <c r="P587" s="22">
        <v>4</v>
      </c>
      <c r="Q587" s="100">
        <f t="shared" si="100"/>
        <v>0.8</v>
      </c>
      <c r="R587" s="100">
        <f t="shared" si="101"/>
        <v>0.19999999999999996</v>
      </c>
    </row>
    <row r="588" spans="1:20" ht="15.75" customHeight="1" x14ac:dyDescent="0.2">
      <c r="A588" s="97">
        <v>1601</v>
      </c>
      <c r="B588" s="17"/>
      <c r="C588" s="17"/>
      <c r="D588" s="17"/>
      <c r="E588" s="17"/>
      <c r="F588" s="17"/>
      <c r="G588" s="17"/>
      <c r="H588" s="17">
        <v>2</v>
      </c>
      <c r="I588" s="17"/>
      <c r="J588" s="17"/>
      <c r="K588" s="54"/>
      <c r="L588" s="145"/>
      <c r="M588" s="49"/>
      <c r="N588" s="146"/>
      <c r="O588" s="21">
        <f>IF(H588=0,"",H588/G587)</f>
        <v>0.66666666666666663</v>
      </c>
      <c r="P588" s="22">
        <v>3</v>
      </c>
      <c r="Q588" s="100">
        <f t="shared" si="100"/>
        <v>0.75</v>
      </c>
      <c r="R588" s="100">
        <f t="shared" si="101"/>
        <v>0.25</v>
      </c>
    </row>
    <row r="589" spans="1:20" ht="15.75" customHeight="1" x14ac:dyDescent="0.2">
      <c r="A589" s="97">
        <v>1602</v>
      </c>
      <c r="B589" s="17"/>
      <c r="C589" s="17"/>
      <c r="D589" s="17"/>
      <c r="E589" s="17"/>
      <c r="F589" s="17"/>
      <c r="G589" s="17"/>
      <c r="H589" s="17"/>
      <c r="I589" s="17">
        <v>2</v>
      </c>
      <c r="J589" s="17"/>
      <c r="K589" s="54"/>
      <c r="L589" s="145"/>
      <c r="M589" s="49"/>
      <c r="N589" s="146"/>
      <c r="O589" s="21">
        <f>IF(I589=0,"",I589/H588)</f>
        <v>1</v>
      </c>
      <c r="P589" s="22">
        <v>2</v>
      </c>
      <c r="Q589" s="100">
        <f t="shared" si="100"/>
        <v>0.66666666666666663</v>
      </c>
      <c r="R589" s="100">
        <f t="shared" si="101"/>
        <v>0.33333333333333337</v>
      </c>
    </row>
    <row r="590" spans="1:20" ht="15.75" customHeight="1" x14ac:dyDescent="0.2">
      <c r="A590" s="97">
        <v>1701</v>
      </c>
      <c r="B590" s="17"/>
      <c r="C590" s="17"/>
      <c r="D590" s="17"/>
      <c r="E590" s="17"/>
      <c r="F590" s="17"/>
      <c r="G590" s="17"/>
      <c r="H590" s="17"/>
      <c r="I590" s="17"/>
      <c r="J590" s="17">
        <v>2</v>
      </c>
      <c r="K590" s="54">
        <v>2</v>
      </c>
      <c r="L590" s="145"/>
      <c r="M590" s="49"/>
      <c r="N590" s="146"/>
      <c r="O590" s="24">
        <f>IF(J590=0,"",J590/I589)</f>
        <v>1</v>
      </c>
      <c r="P590" s="22">
        <v>2</v>
      </c>
      <c r="Q590" s="24">
        <f t="shared" si="100"/>
        <v>1</v>
      </c>
      <c r="R590" s="24">
        <f t="shared" si="101"/>
        <v>0</v>
      </c>
    </row>
    <row r="591" spans="1:20" ht="15.75" customHeight="1" x14ac:dyDescent="0.2">
      <c r="A591" s="97">
        <v>1702</v>
      </c>
      <c r="B591" s="17"/>
      <c r="C591" s="17"/>
      <c r="D591" s="17"/>
      <c r="E591" s="17"/>
      <c r="F591" s="17"/>
      <c r="G591" s="17"/>
      <c r="H591" s="17"/>
      <c r="I591" s="17"/>
      <c r="J591" s="17"/>
      <c r="K591" s="54"/>
      <c r="L591" s="145"/>
      <c r="M591" s="49"/>
      <c r="N591" s="147"/>
      <c r="O591" s="67"/>
      <c r="P591" s="22"/>
      <c r="Q591" s="67"/>
      <c r="R591" s="101"/>
    </row>
    <row r="592" spans="1:20" ht="15.75" customHeight="1" x14ac:dyDescent="0.2">
      <c r="A592" s="97">
        <v>1801</v>
      </c>
      <c r="B592" s="17"/>
      <c r="C592" s="17"/>
      <c r="D592" s="17"/>
      <c r="E592" s="17"/>
      <c r="F592" s="17"/>
      <c r="G592" s="17"/>
      <c r="H592" s="17"/>
      <c r="I592" s="17"/>
      <c r="J592" s="17"/>
      <c r="K592" s="54"/>
      <c r="L592" s="145"/>
      <c r="M592" s="49"/>
      <c r="N592" s="147"/>
      <c r="O592" s="148"/>
      <c r="P592" s="51"/>
      <c r="Q592" s="149"/>
      <c r="R592" s="148"/>
    </row>
    <row r="593" spans="1:20" ht="15.75" customHeight="1" x14ac:dyDescent="0.2">
      <c r="A593" s="97">
        <v>1802</v>
      </c>
      <c r="B593" s="17"/>
      <c r="C593" s="17"/>
      <c r="D593" s="17"/>
      <c r="E593" s="17"/>
      <c r="F593" s="17"/>
      <c r="G593" s="17"/>
      <c r="H593" s="17"/>
      <c r="I593" s="17"/>
      <c r="J593" s="17"/>
      <c r="K593" s="54"/>
      <c r="L593" s="145"/>
      <c r="M593" s="49"/>
      <c r="N593" s="147"/>
      <c r="O593" s="148"/>
      <c r="P593" s="51"/>
      <c r="Q593" s="149"/>
      <c r="R593" s="148"/>
    </row>
    <row r="594" spans="1:20" ht="18" customHeight="1" x14ac:dyDescent="0.2">
      <c r="A594" s="97">
        <v>1901</v>
      </c>
      <c r="B594" s="17"/>
      <c r="C594" s="17"/>
      <c r="D594" s="17"/>
      <c r="E594" s="17"/>
      <c r="F594" s="17"/>
      <c r="G594" s="17"/>
      <c r="H594" s="17"/>
      <c r="I594" s="17"/>
      <c r="J594" s="17"/>
      <c r="K594" s="54"/>
      <c r="L594" s="145"/>
      <c r="M594" s="49"/>
      <c r="N594" s="147"/>
      <c r="O594" s="148"/>
      <c r="P594" s="51"/>
      <c r="Q594" s="149"/>
      <c r="R594" s="148"/>
    </row>
    <row r="595" spans="1:20" ht="15.75" customHeight="1" x14ac:dyDescent="0.2">
      <c r="A595" s="97">
        <v>1902</v>
      </c>
      <c r="B595" s="17"/>
      <c r="C595" s="17"/>
      <c r="D595" s="17"/>
      <c r="E595" s="17"/>
      <c r="F595" s="17"/>
      <c r="G595" s="17"/>
      <c r="H595" s="17"/>
      <c r="I595" s="17"/>
      <c r="J595" s="17"/>
      <c r="K595" s="54"/>
      <c r="L595" s="145"/>
      <c r="M595" s="49"/>
      <c r="N595" s="147"/>
      <c r="O595" s="49"/>
      <c r="P595" s="147"/>
      <c r="Q595" s="150"/>
      <c r="R595" s="148"/>
    </row>
    <row r="596" spans="1:20" ht="15.75" customHeight="1" x14ac:dyDescent="0.2">
      <c r="A596" s="97">
        <v>2001</v>
      </c>
      <c r="B596" s="17"/>
      <c r="C596" s="17"/>
      <c r="D596" s="17"/>
      <c r="E596" s="17"/>
      <c r="F596" s="17"/>
      <c r="G596" s="17"/>
      <c r="H596" s="17"/>
      <c r="I596" s="17"/>
      <c r="J596" s="17"/>
      <c r="K596" s="54"/>
      <c r="L596" s="145"/>
      <c r="M596" s="49"/>
      <c r="N596" s="147"/>
      <c r="O596" s="102" t="s">
        <v>81</v>
      </c>
      <c r="P596" s="103">
        <v>2</v>
      </c>
      <c r="Q596" s="104">
        <f>IF(SUM(K588:K592)=0,"",SUM(K588:K592))</f>
        <v>2</v>
      </c>
      <c r="R596" s="105" t="s">
        <v>10</v>
      </c>
    </row>
    <row r="597" spans="1:20" ht="18" customHeight="1" x14ac:dyDescent="0.2">
      <c r="A597" s="97">
        <v>2002</v>
      </c>
      <c r="B597" s="17"/>
      <c r="C597" s="17"/>
      <c r="D597" s="17"/>
      <c r="E597" s="17"/>
      <c r="F597" s="17"/>
      <c r="G597" s="17"/>
      <c r="H597" s="17"/>
      <c r="I597" s="17"/>
      <c r="J597" s="17"/>
      <c r="K597" s="54"/>
      <c r="L597" s="145"/>
      <c r="M597" s="49"/>
      <c r="N597" s="147"/>
      <c r="O597" s="106" t="s">
        <v>83</v>
      </c>
      <c r="P597" s="32">
        <f>IF(P596/B582=0,"",P596/B582)</f>
        <v>0.22222222222222221</v>
      </c>
      <c r="Q597" s="107">
        <f>IF(P596/Q596=0,"",P596/Q596)</f>
        <v>1</v>
      </c>
      <c r="R597" s="108" t="s">
        <v>84</v>
      </c>
    </row>
    <row r="598" spans="1:20" ht="15.75" customHeight="1" x14ac:dyDescent="0.2">
      <c r="A598" s="97">
        <v>2101</v>
      </c>
      <c r="B598" s="75"/>
      <c r="C598" s="75"/>
      <c r="D598" s="75"/>
      <c r="E598" s="75"/>
      <c r="F598" s="75"/>
      <c r="G598" s="75"/>
      <c r="H598" s="75"/>
      <c r="I598" s="75"/>
      <c r="J598" s="75"/>
      <c r="K598" s="54"/>
      <c r="L598" s="151"/>
      <c r="M598" s="152"/>
      <c r="N598" s="153"/>
      <c r="O598" s="154"/>
      <c r="P598" s="155"/>
      <c r="Q598" s="155"/>
      <c r="R598" s="156"/>
    </row>
    <row r="599" spans="1:20" ht="18" customHeight="1" x14ac:dyDescent="0.2">
      <c r="A599" s="114"/>
      <c r="B599" s="231" t="s">
        <v>106</v>
      </c>
      <c r="C599" s="231"/>
      <c r="D599" s="231"/>
      <c r="E599" s="231"/>
      <c r="F599" s="231"/>
      <c r="G599" s="231"/>
      <c r="H599" s="231"/>
      <c r="I599" s="231"/>
      <c r="J599" s="231"/>
      <c r="K599" s="74">
        <f>SUM(K582:K595)</f>
        <v>2</v>
      </c>
      <c r="L599" s="109">
        <f>IF(K590=0,"",K590/B582)</f>
        <v>0.22222222222222221</v>
      </c>
      <c r="M599" s="109">
        <f>IF(K599=0,"",K599/B582)</f>
        <v>0.22222222222222221</v>
      </c>
      <c r="N599" s="109">
        <f>IF(K590=0,"",M599-L599)</f>
        <v>0</v>
      </c>
      <c r="O599" s="89"/>
      <c r="P599" s="85"/>
      <c r="Q599" s="134"/>
      <c r="R599" s="89"/>
    </row>
    <row r="600" spans="1:20" ht="12.75" customHeight="1" x14ac:dyDescent="0.2">
      <c r="L600" s="89"/>
      <c r="M600" s="89"/>
      <c r="O600" s="89"/>
    </row>
    <row r="601" spans="1:20" ht="12.75" customHeight="1" x14ac:dyDescent="0.2">
      <c r="L601" s="89"/>
      <c r="M601" s="89"/>
      <c r="O601" s="89"/>
    </row>
    <row r="602" spans="1:20" ht="26.25" x14ac:dyDescent="0.2">
      <c r="A602" s="135"/>
      <c r="B602" s="232" t="s">
        <v>94</v>
      </c>
      <c r="C602" s="233"/>
      <c r="D602" s="233"/>
      <c r="E602" s="233"/>
      <c r="F602" s="233"/>
      <c r="G602" s="233"/>
      <c r="H602" s="233"/>
      <c r="I602" s="233"/>
      <c r="J602" s="233"/>
      <c r="K602" s="78" t="s">
        <v>82</v>
      </c>
      <c r="L602" s="89"/>
      <c r="M602" s="89"/>
      <c r="N602" s="85"/>
      <c r="O602" s="89"/>
      <c r="P602" s="85"/>
      <c r="Q602" s="85"/>
      <c r="R602" s="85"/>
    </row>
    <row r="603" spans="1:20" ht="20.25" customHeight="1" x14ac:dyDescent="0.2">
      <c r="A603" s="234" t="s">
        <v>9</v>
      </c>
      <c r="B603" s="235" t="s">
        <v>95</v>
      </c>
      <c r="C603" s="236"/>
      <c r="D603" s="236"/>
      <c r="E603" s="236"/>
      <c r="F603" s="236"/>
      <c r="G603" s="236"/>
      <c r="H603" s="236"/>
      <c r="I603" s="236"/>
      <c r="J603" s="237"/>
      <c r="K603" s="238" t="s">
        <v>10</v>
      </c>
      <c r="L603" s="230" t="s">
        <v>2</v>
      </c>
      <c r="M603" s="230" t="s">
        <v>3</v>
      </c>
      <c r="N603" s="240" t="s">
        <v>4</v>
      </c>
      <c r="O603" s="230" t="s">
        <v>5</v>
      </c>
      <c r="P603" s="228" t="s">
        <v>6</v>
      </c>
      <c r="Q603" s="228" t="s">
        <v>7</v>
      </c>
      <c r="R603" s="230" t="s">
        <v>96</v>
      </c>
    </row>
    <row r="604" spans="1:20" ht="15.75" customHeight="1" x14ac:dyDescent="0.2">
      <c r="A604" s="229"/>
      <c r="B604" s="97" t="s">
        <v>97</v>
      </c>
      <c r="C604" s="97" t="s">
        <v>98</v>
      </c>
      <c r="D604" s="97" t="s">
        <v>99</v>
      </c>
      <c r="E604" s="97" t="s">
        <v>100</v>
      </c>
      <c r="F604" s="97" t="s">
        <v>101</v>
      </c>
      <c r="G604" s="97" t="s">
        <v>102</v>
      </c>
      <c r="H604" s="97" t="s">
        <v>103</v>
      </c>
      <c r="I604" s="97" t="s">
        <v>104</v>
      </c>
      <c r="J604" s="97" t="s">
        <v>105</v>
      </c>
      <c r="K604" s="239"/>
      <c r="L604" s="229"/>
      <c r="M604" s="229"/>
      <c r="N604" s="229"/>
      <c r="O604" s="229"/>
      <c r="P604" s="229"/>
      <c r="Q604" s="229"/>
      <c r="R604" s="229"/>
    </row>
    <row r="605" spans="1:20" ht="15.75" customHeight="1" x14ac:dyDescent="0.2">
      <c r="A605" s="97">
        <v>1302</v>
      </c>
      <c r="B605" s="17">
        <v>27</v>
      </c>
      <c r="C605" s="17"/>
      <c r="D605" s="17"/>
      <c r="E605" s="17"/>
      <c r="F605" s="17"/>
      <c r="G605" s="17"/>
      <c r="H605" s="17"/>
      <c r="I605" s="17"/>
      <c r="J605" s="17"/>
      <c r="K605" s="54"/>
      <c r="L605" s="143"/>
      <c r="M605" s="144"/>
      <c r="N605" s="104"/>
      <c r="O605" s="98"/>
      <c r="P605" s="19">
        <f>B605</f>
        <v>27</v>
      </c>
      <c r="Q605" s="99"/>
      <c r="R605" s="98"/>
    </row>
    <row r="606" spans="1:20" ht="15.75" customHeight="1" x14ac:dyDescent="0.2">
      <c r="A606" s="97">
        <v>1401</v>
      </c>
      <c r="B606" s="17"/>
      <c r="C606" s="17">
        <v>19</v>
      </c>
      <c r="D606" s="17"/>
      <c r="E606" s="17"/>
      <c r="F606" s="17"/>
      <c r="G606" s="17"/>
      <c r="H606" s="17"/>
      <c r="I606" s="17"/>
      <c r="J606" s="17"/>
      <c r="K606" s="54"/>
      <c r="L606" s="145"/>
      <c r="M606" s="49"/>
      <c r="N606" s="146"/>
      <c r="O606" s="21">
        <f>IF(C606=0,"",C606/B605)</f>
        <v>0.70370370370370372</v>
      </c>
      <c r="P606" s="22">
        <v>19</v>
      </c>
      <c r="Q606" s="100">
        <f t="shared" ref="Q606:Q613" si="102">IF(P606=0,"",P606/P605)</f>
        <v>0.70370370370370372</v>
      </c>
      <c r="R606" s="100">
        <f t="shared" ref="R606:R613" si="103">IF(P606=0,"",100%-Q606)</f>
        <v>0.29629629629629628</v>
      </c>
    </row>
    <row r="607" spans="1:20" ht="15.75" customHeight="1" x14ac:dyDescent="0.2">
      <c r="A607" s="97">
        <v>1402</v>
      </c>
      <c r="B607" s="17"/>
      <c r="C607" s="17"/>
      <c r="D607" s="17">
        <v>14</v>
      </c>
      <c r="E607" s="17"/>
      <c r="F607" s="17"/>
      <c r="G607" s="17"/>
      <c r="H607" s="17"/>
      <c r="I607" s="17"/>
      <c r="J607" s="17"/>
      <c r="K607" s="54"/>
      <c r="L607" s="145"/>
      <c r="M607" s="49"/>
      <c r="N607" s="146"/>
      <c r="O607" s="21">
        <f>IF(D607=0,"",D607/C606)</f>
        <v>0.73684210526315785</v>
      </c>
      <c r="P607" s="22">
        <v>15</v>
      </c>
      <c r="Q607" s="100">
        <f t="shared" si="102"/>
        <v>0.78947368421052633</v>
      </c>
      <c r="R607" s="100">
        <f t="shared" si="103"/>
        <v>0.21052631578947367</v>
      </c>
      <c r="T607" s="124">
        <f>P607/P605</f>
        <v>0.55555555555555558</v>
      </c>
    </row>
    <row r="608" spans="1:20" ht="15.75" customHeight="1" x14ac:dyDescent="0.2">
      <c r="A608" s="97">
        <v>1501</v>
      </c>
      <c r="B608" s="17"/>
      <c r="C608" s="17"/>
      <c r="D608" s="17"/>
      <c r="E608" s="17">
        <v>11</v>
      </c>
      <c r="F608" s="17"/>
      <c r="G608" s="17"/>
      <c r="H608" s="17"/>
      <c r="I608" s="17"/>
      <c r="J608" s="17"/>
      <c r="K608" s="54"/>
      <c r="L608" s="145"/>
      <c r="M608" s="49"/>
      <c r="N608" s="146"/>
      <c r="O608" s="21">
        <f>IF(E608=0,"",E608/D607)</f>
        <v>0.7857142857142857</v>
      </c>
      <c r="P608" s="22">
        <v>13</v>
      </c>
      <c r="Q608" s="100">
        <f t="shared" si="102"/>
        <v>0.8666666666666667</v>
      </c>
      <c r="R608" s="100">
        <f t="shared" si="103"/>
        <v>0.1333333333333333</v>
      </c>
    </row>
    <row r="609" spans="1:18" ht="15.75" customHeight="1" x14ac:dyDescent="0.2">
      <c r="A609" s="97">
        <v>1502</v>
      </c>
      <c r="B609" s="17"/>
      <c r="C609" s="17"/>
      <c r="D609" s="17"/>
      <c r="E609" s="17"/>
      <c r="F609" s="17">
        <v>10</v>
      </c>
      <c r="G609" s="17"/>
      <c r="H609" s="17"/>
      <c r="I609" s="17"/>
      <c r="J609" s="17"/>
      <c r="K609" s="54"/>
      <c r="L609" s="145"/>
      <c r="M609" s="49"/>
      <c r="N609" s="146"/>
      <c r="O609" s="21">
        <f>IF(F609=0,"",F609/E608)</f>
        <v>0.90909090909090906</v>
      </c>
      <c r="P609" s="22">
        <v>13</v>
      </c>
      <c r="Q609" s="100">
        <f t="shared" si="102"/>
        <v>1</v>
      </c>
      <c r="R609" s="100">
        <f t="shared" si="103"/>
        <v>0</v>
      </c>
    </row>
    <row r="610" spans="1:18" ht="15.75" customHeight="1" x14ac:dyDescent="0.2">
      <c r="A610" s="97">
        <v>1601</v>
      </c>
      <c r="B610" s="17"/>
      <c r="C610" s="17"/>
      <c r="D610" s="17"/>
      <c r="E610" s="17"/>
      <c r="F610" s="17"/>
      <c r="G610" s="17">
        <v>10</v>
      </c>
      <c r="H610" s="17"/>
      <c r="I610" s="17"/>
      <c r="J610" s="17"/>
      <c r="K610" s="54"/>
      <c r="L610" s="145"/>
      <c r="M610" s="49"/>
      <c r="N610" s="146"/>
      <c r="O610" s="21">
        <f>IF(G610=0,"",G610/F609)</f>
        <v>1</v>
      </c>
      <c r="P610" s="22">
        <v>11</v>
      </c>
      <c r="Q610" s="100">
        <f t="shared" si="102"/>
        <v>0.84615384615384615</v>
      </c>
      <c r="R610" s="100">
        <f t="shared" si="103"/>
        <v>0.15384615384615385</v>
      </c>
    </row>
    <row r="611" spans="1:18" ht="15.75" customHeight="1" x14ac:dyDescent="0.2">
      <c r="A611" s="97">
        <v>1602</v>
      </c>
      <c r="B611" s="17"/>
      <c r="C611" s="17"/>
      <c r="D611" s="17"/>
      <c r="E611" s="17"/>
      <c r="F611" s="17"/>
      <c r="G611" s="17"/>
      <c r="H611" s="17">
        <v>10</v>
      </c>
      <c r="I611" s="17"/>
      <c r="J611" s="17"/>
      <c r="K611" s="54"/>
      <c r="L611" s="145"/>
      <c r="M611" s="49"/>
      <c r="N611" s="146"/>
      <c r="O611" s="21">
        <f>IF(H611=0,"",H611/G610)</f>
        <v>1</v>
      </c>
      <c r="P611" s="22">
        <v>11</v>
      </c>
      <c r="Q611" s="100">
        <f t="shared" si="102"/>
        <v>1</v>
      </c>
      <c r="R611" s="100">
        <f t="shared" si="103"/>
        <v>0</v>
      </c>
    </row>
    <row r="612" spans="1:18" ht="15.75" customHeight="1" x14ac:dyDescent="0.2">
      <c r="A612" s="97">
        <v>1701</v>
      </c>
      <c r="B612" s="17"/>
      <c r="C612" s="17"/>
      <c r="D612" s="17"/>
      <c r="E612" s="17"/>
      <c r="F612" s="17"/>
      <c r="G612" s="17"/>
      <c r="H612" s="17"/>
      <c r="I612" s="17">
        <v>10</v>
      </c>
      <c r="J612" s="17"/>
      <c r="K612" s="54"/>
      <c r="L612" s="145"/>
      <c r="M612" s="49"/>
      <c r="N612" s="146"/>
      <c r="O612" s="21">
        <f>IF(I612=0,"",I612/H611)</f>
        <v>1</v>
      </c>
      <c r="P612" s="22">
        <v>11</v>
      </c>
      <c r="Q612" s="100">
        <f t="shared" si="102"/>
        <v>1</v>
      </c>
      <c r="R612" s="100">
        <f t="shared" si="103"/>
        <v>0</v>
      </c>
    </row>
    <row r="613" spans="1:18" ht="15.75" customHeight="1" x14ac:dyDescent="0.2">
      <c r="A613" s="97">
        <v>1702</v>
      </c>
      <c r="B613" s="17"/>
      <c r="C613" s="17"/>
      <c r="D613" s="17"/>
      <c r="E613" s="17"/>
      <c r="F613" s="17"/>
      <c r="G613" s="17"/>
      <c r="H613" s="17"/>
      <c r="I613" s="17"/>
      <c r="J613" s="17">
        <v>10</v>
      </c>
      <c r="K613" s="54">
        <v>10</v>
      </c>
      <c r="L613" s="145"/>
      <c r="M613" s="49"/>
      <c r="N613" s="146"/>
      <c r="O613" s="24">
        <f>IF(J613=0,"",J613/I612)</f>
        <v>1</v>
      </c>
      <c r="P613" s="22">
        <v>11</v>
      </c>
      <c r="Q613" s="24">
        <f t="shared" si="102"/>
        <v>1</v>
      </c>
      <c r="R613" s="24">
        <f t="shared" si="103"/>
        <v>0</v>
      </c>
    </row>
    <row r="614" spans="1:18" ht="15.75" customHeight="1" x14ac:dyDescent="0.2">
      <c r="A614" s="97">
        <v>1801</v>
      </c>
      <c r="B614" s="17"/>
      <c r="C614" s="17"/>
      <c r="D614" s="17"/>
      <c r="E614" s="17"/>
      <c r="F614" s="17"/>
      <c r="G614" s="17"/>
      <c r="H614" s="17"/>
      <c r="I614" s="17"/>
      <c r="J614" s="17"/>
      <c r="K614" s="54"/>
      <c r="L614" s="145"/>
      <c r="M614" s="49"/>
      <c r="N614" s="147"/>
      <c r="O614" s="67"/>
      <c r="P614" s="22">
        <v>2</v>
      </c>
      <c r="Q614" s="67"/>
      <c r="R614" s="101"/>
    </row>
    <row r="615" spans="1:18" ht="15.75" customHeight="1" x14ac:dyDescent="0.2">
      <c r="A615" s="97">
        <v>1802</v>
      </c>
      <c r="B615" s="17"/>
      <c r="C615" s="17"/>
      <c r="D615" s="17"/>
      <c r="E615" s="17"/>
      <c r="F615" s="17"/>
      <c r="G615" s="17"/>
      <c r="H615" s="17"/>
      <c r="I615" s="17"/>
      <c r="J615" s="17">
        <v>1</v>
      </c>
      <c r="K615" s="54"/>
      <c r="L615" s="145"/>
      <c r="M615" s="49"/>
      <c r="N615" s="147"/>
      <c r="O615" s="148"/>
      <c r="P615" s="51">
        <v>1</v>
      </c>
      <c r="Q615" s="149"/>
      <c r="R615" s="148"/>
    </row>
    <row r="616" spans="1:18" ht="15.75" customHeight="1" x14ac:dyDescent="0.2">
      <c r="A616" s="97">
        <v>1901</v>
      </c>
      <c r="B616" s="17"/>
      <c r="C616" s="17"/>
      <c r="D616" s="17"/>
      <c r="E616" s="17"/>
      <c r="F616" s="17"/>
      <c r="G616" s="17"/>
      <c r="H616" s="17"/>
      <c r="I616" s="17"/>
      <c r="J616" s="17">
        <v>1</v>
      </c>
      <c r="K616" s="54"/>
      <c r="L616" s="145"/>
      <c r="M616" s="49"/>
      <c r="N616" s="147"/>
      <c r="O616" s="148"/>
      <c r="P616" s="51">
        <v>1</v>
      </c>
      <c r="Q616" s="149"/>
      <c r="R616" s="148"/>
    </row>
    <row r="617" spans="1:18" ht="15.75" customHeight="1" x14ac:dyDescent="0.2">
      <c r="A617" s="97">
        <v>1902</v>
      </c>
      <c r="B617" s="17"/>
      <c r="C617" s="17"/>
      <c r="D617" s="17"/>
      <c r="E617" s="17"/>
      <c r="F617" s="17"/>
      <c r="G617" s="17"/>
      <c r="H617" s="17"/>
      <c r="I617" s="17"/>
      <c r="J617" s="17">
        <v>1</v>
      </c>
      <c r="K617" s="54">
        <v>1</v>
      </c>
      <c r="L617" s="145"/>
      <c r="M617" s="49"/>
      <c r="N617" s="147"/>
      <c r="O617" s="148"/>
      <c r="P617" s="51">
        <v>1</v>
      </c>
      <c r="Q617" s="149"/>
      <c r="R617" s="148"/>
    </row>
    <row r="618" spans="1:18" ht="15.75" customHeight="1" x14ac:dyDescent="0.2">
      <c r="A618" s="97">
        <v>2001</v>
      </c>
      <c r="B618" s="17"/>
      <c r="C618" s="17"/>
      <c r="D618" s="17"/>
      <c r="E618" s="17"/>
      <c r="F618" s="17"/>
      <c r="G618" s="17"/>
      <c r="H618" s="17"/>
      <c r="I618" s="17"/>
      <c r="J618" s="17"/>
      <c r="K618" s="54"/>
      <c r="L618" s="145"/>
      <c r="M618" s="49"/>
      <c r="N618" s="147"/>
      <c r="O618" s="49"/>
      <c r="P618" s="147"/>
      <c r="Q618" s="150"/>
      <c r="R618" s="148"/>
    </row>
    <row r="619" spans="1:18" ht="15.75" customHeight="1" x14ac:dyDescent="0.2">
      <c r="A619" s="97">
        <v>2002</v>
      </c>
      <c r="B619" s="17"/>
      <c r="C619" s="17"/>
      <c r="D619" s="17"/>
      <c r="E619" s="17"/>
      <c r="F619" s="17"/>
      <c r="G619" s="17"/>
      <c r="H619" s="17"/>
      <c r="I619" s="17"/>
      <c r="J619" s="17"/>
      <c r="K619" s="54"/>
      <c r="L619" s="145"/>
      <c r="M619" s="49"/>
      <c r="N619" s="147"/>
      <c r="O619" s="102" t="s">
        <v>81</v>
      </c>
      <c r="P619" s="103">
        <v>11</v>
      </c>
      <c r="Q619" s="104">
        <f>IF(SUM(K611:K618)=0,"",SUM(K611:K618))</f>
        <v>11</v>
      </c>
      <c r="R619" s="105" t="s">
        <v>10</v>
      </c>
    </row>
    <row r="620" spans="1:18" ht="15.75" customHeight="1" x14ac:dyDescent="0.2">
      <c r="A620" s="97">
        <v>2101</v>
      </c>
      <c r="B620" s="17"/>
      <c r="C620" s="17"/>
      <c r="D620" s="17"/>
      <c r="E620" s="17"/>
      <c r="F620" s="17"/>
      <c r="G620" s="17"/>
      <c r="H620" s="17"/>
      <c r="I620" s="17"/>
      <c r="J620" s="17"/>
      <c r="K620" s="54"/>
      <c r="L620" s="145"/>
      <c r="M620" s="49"/>
      <c r="N620" s="147"/>
      <c r="O620" s="106" t="s">
        <v>83</v>
      </c>
      <c r="P620" s="32">
        <f>IF(P619/B605=0,"",P619/B605)</f>
        <v>0.40740740740740738</v>
      </c>
      <c r="Q620" s="107">
        <f>IF(P619/Q619=0,"",P619/Q619)</f>
        <v>1</v>
      </c>
      <c r="R620" s="108" t="s">
        <v>84</v>
      </c>
    </row>
    <row r="621" spans="1:18" ht="15.75" customHeight="1" x14ac:dyDescent="0.2">
      <c r="A621" s="97">
        <v>2102</v>
      </c>
      <c r="B621" s="75"/>
      <c r="C621" s="75"/>
      <c r="D621" s="75"/>
      <c r="E621" s="75"/>
      <c r="F621" s="75"/>
      <c r="G621" s="75"/>
      <c r="H621" s="75"/>
      <c r="I621" s="75"/>
      <c r="J621" s="75"/>
      <c r="K621" s="54"/>
      <c r="L621" s="151"/>
      <c r="M621" s="152"/>
      <c r="N621" s="153"/>
      <c r="O621" s="154"/>
      <c r="P621" s="155"/>
      <c r="Q621" s="155"/>
      <c r="R621" s="156"/>
    </row>
    <row r="622" spans="1:18" ht="18" customHeight="1" x14ac:dyDescent="0.2">
      <c r="A622" s="114"/>
      <c r="B622" s="231" t="s">
        <v>106</v>
      </c>
      <c r="C622" s="231"/>
      <c r="D622" s="231"/>
      <c r="E622" s="231"/>
      <c r="F622" s="231"/>
      <c r="G622" s="231"/>
      <c r="H622" s="231"/>
      <c r="I622" s="231"/>
      <c r="J622" s="231"/>
      <c r="K622" s="74">
        <f>SUM(K605:K618)</f>
        <v>11</v>
      </c>
      <c r="L622" s="109">
        <f>IF(K613=0,"",K613/B605)</f>
        <v>0.37037037037037035</v>
      </c>
      <c r="M622" s="109">
        <f>IF(K622=0,"",K622/B605)</f>
        <v>0.40740740740740738</v>
      </c>
      <c r="N622" s="109">
        <f>IF(K613=0,"",M622-L622)</f>
        <v>3.7037037037037035E-2</v>
      </c>
      <c r="O622" s="89"/>
      <c r="P622" s="85"/>
      <c r="Q622" s="134"/>
      <c r="R622" s="89"/>
    </row>
    <row r="623" spans="1:18" ht="12.75" customHeight="1" x14ac:dyDescent="0.2"/>
    <row r="624" spans="1:18" ht="12.75" customHeight="1" x14ac:dyDescent="0.2">
      <c r="L624" s="89"/>
      <c r="M624" s="89"/>
      <c r="O624" s="89"/>
    </row>
    <row r="625" spans="1:20" ht="26.25" x14ac:dyDescent="0.2">
      <c r="A625" s="135"/>
      <c r="B625" s="232" t="s">
        <v>94</v>
      </c>
      <c r="C625" s="233"/>
      <c r="D625" s="233"/>
      <c r="E625" s="233"/>
      <c r="F625" s="233"/>
      <c r="G625" s="233"/>
      <c r="H625" s="233"/>
      <c r="I625" s="233"/>
      <c r="J625" s="233"/>
      <c r="K625" s="78" t="s">
        <v>85</v>
      </c>
      <c r="L625" s="89"/>
      <c r="M625" s="89"/>
      <c r="N625" s="85"/>
      <c r="O625" s="89"/>
      <c r="P625" s="85"/>
      <c r="Q625" s="85"/>
      <c r="R625" s="85"/>
    </row>
    <row r="626" spans="1:20" ht="20.25" customHeight="1" x14ac:dyDescent="0.2">
      <c r="A626" s="234" t="s">
        <v>9</v>
      </c>
      <c r="B626" s="235" t="s">
        <v>95</v>
      </c>
      <c r="C626" s="236"/>
      <c r="D626" s="236"/>
      <c r="E626" s="236"/>
      <c r="F626" s="236"/>
      <c r="G626" s="236"/>
      <c r="H626" s="236"/>
      <c r="I626" s="236"/>
      <c r="J626" s="237"/>
      <c r="K626" s="238" t="s">
        <v>10</v>
      </c>
      <c r="L626" s="230" t="s">
        <v>2</v>
      </c>
      <c r="M626" s="230" t="s">
        <v>3</v>
      </c>
      <c r="N626" s="240" t="s">
        <v>4</v>
      </c>
      <c r="O626" s="230" t="s">
        <v>5</v>
      </c>
      <c r="P626" s="228" t="s">
        <v>6</v>
      </c>
      <c r="Q626" s="228" t="s">
        <v>7</v>
      </c>
      <c r="R626" s="230" t="s">
        <v>96</v>
      </c>
    </row>
    <row r="627" spans="1:20" ht="15.75" customHeight="1" x14ac:dyDescent="0.2">
      <c r="A627" s="229"/>
      <c r="B627" s="97" t="s">
        <v>97</v>
      </c>
      <c r="C627" s="97" t="s">
        <v>98</v>
      </c>
      <c r="D627" s="97" t="s">
        <v>99</v>
      </c>
      <c r="E627" s="97" t="s">
        <v>100</v>
      </c>
      <c r="F627" s="97" t="s">
        <v>101</v>
      </c>
      <c r="G627" s="97" t="s">
        <v>102</v>
      </c>
      <c r="H627" s="97" t="s">
        <v>103</v>
      </c>
      <c r="I627" s="97" t="s">
        <v>104</v>
      </c>
      <c r="J627" s="97" t="s">
        <v>105</v>
      </c>
      <c r="K627" s="239"/>
      <c r="L627" s="229"/>
      <c r="M627" s="229"/>
      <c r="N627" s="229"/>
      <c r="O627" s="229"/>
      <c r="P627" s="229"/>
      <c r="Q627" s="229"/>
      <c r="R627" s="229"/>
    </row>
    <row r="628" spans="1:20" ht="15.75" customHeight="1" x14ac:dyDescent="0.2">
      <c r="A628" s="97">
        <v>1401</v>
      </c>
      <c r="B628" s="17">
        <v>13</v>
      </c>
      <c r="C628" s="17"/>
      <c r="D628" s="17"/>
      <c r="E628" s="17"/>
      <c r="F628" s="17"/>
      <c r="G628" s="17"/>
      <c r="H628" s="17"/>
      <c r="I628" s="17"/>
      <c r="J628" s="17"/>
      <c r="K628" s="54"/>
      <c r="L628" s="143"/>
      <c r="M628" s="144"/>
      <c r="N628" s="104"/>
      <c r="O628" s="98"/>
      <c r="P628" s="19">
        <f>B628</f>
        <v>13</v>
      </c>
      <c r="Q628" s="99"/>
      <c r="R628" s="98"/>
    </row>
    <row r="629" spans="1:20" ht="15.75" customHeight="1" x14ac:dyDescent="0.2">
      <c r="A629" s="97">
        <v>1402</v>
      </c>
      <c r="B629" s="17"/>
      <c r="C629" s="17">
        <v>12</v>
      </c>
      <c r="D629" s="17"/>
      <c r="E629" s="17"/>
      <c r="F629" s="17"/>
      <c r="G629" s="17"/>
      <c r="H629" s="17"/>
      <c r="I629" s="17"/>
      <c r="J629" s="17"/>
      <c r="K629" s="54"/>
      <c r="L629" s="145"/>
      <c r="M629" s="49"/>
      <c r="N629" s="146"/>
      <c r="O629" s="21">
        <f>IF(C629=0,"",C629/B628)</f>
        <v>0.92307692307692313</v>
      </c>
      <c r="P629" s="22">
        <v>12</v>
      </c>
      <c r="Q629" s="100">
        <f t="shared" ref="Q629:Q636" si="104">IF(P629=0,"",P629/P628)</f>
        <v>0.92307692307692313</v>
      </c>
      <c r="R629" s="100">
        <f t="shared" ref="R629:R636" si="105">IF(P629=0,"",100%-Q629)</f>
        <v>7.6923076923076872E-2</v>
      </c>
    </row>
    <row r="630" spans="1:20" ht="15.75" customHeight="1" x14ac:dyDescent="0.2">
      <c r="A630" s="97">
        <v>1501</v>
      </c>
      <c r="B630" s="17"/>
      <c r="C630" s="17"/>
      <c r="D630" s="17">
        <v>10</v>
      </c>
      <c r="E630" s="17"/>
      <c r="F630" s="17"/>
      <c r="G630" s="17"/>
      <c r="H630" s="17"/>
      <c r="I630" s="17"/>
      <c r="J630" s="17"/>
      <c r="K630" s="54"/>
      <c r="L630" s="145"/>
      <c r="M630" s="49"/>
      <c r="N630" s="146"/>
      <c r="O630" s="21">
        <f>IF(D630=0,"",D630/C629)</f>
        <v>0.83333333333333337</v>
      </c>
      <c r="P630" s="22">
        <v>10</v>
      </c>
      <c r="Q630" s="100">
        <f t="shared" si="104"/>
        <v>0.83333333333333337</v>
      </c>
      <c r="R630" s="100">
        <f t="shared" si="105"/>
        <v>0.16666666666666663</v>
      </c>
      <c r="T630" s="124">
        <f>P630/P628</f>
        <v>0.76923076923076927</v>
      </c>
    </row>
    <row r="631" spans="1:20" ht="15.75" customHeight="1" x14ac:dyDescent="0.2">
      <c r="A631" s="97">
        <v>1502</v>
      </c>
      <c r="B631" s="17"/>
      <c r="C631" s="17"/>
      <c r="D631" s="17"/>
      <c r="E631" s="17">
        <v>6</v>
      </c>
      <c r="F631" s="17"/>
      <c r="G631" s="17"/>
      <c r="H631" s="17"/>
      <c r="I631" s="17"/>
      <c r="J631" s="17"/>
      <c r="K631" s="54"/>
      <c r="L631" s="145"/>
      <c r="M631" s="49"/>
      <c r="N631" s="146"/>
      <c r="O631" s="21">
        <f>IF(E631=0,"",E631/D630)</f>
        <v>0.6</v>
      </c>
      <c r="P631" s="22">
        <v>10</v>
      </c>
      <c r="Q631" s="100">
        <f t="shared" si="104"/>
        <v>1</v>
      </c>
      <c r="R631" s="100">
        <f t="shared" si="105"/>
        <v>0</v>
      </c>
    </row>
    <row r="632" spans="1:20" ht="15.75" customHeight="1" x14ac:dyDescent="0.2">
      <c r="A632" s="97">
        <v>1601</v>
      </c>
      <c r="B632" s="17"/>
      <c r="C632" s="17"/>
      <c r="D632" s="17"/>
      <c r="E632" s="17"/>
      <c r="F632" s="17">
        <v>3</v>
      </c>
      <c r="G632" s="17"/>
      <c r="H632" s="17"/>
      <c r="I632" s="17"/>
      <c r="J632" s="17"/>
      <c r="K632" s="54"/>
      <c r="L632" s="145"/>
      <c r="M632" s="49"/>
      <c r="N632" s="146"/>
      <c r="O632" s="21">
        <f>IF(F632=0,"",F632/E631)</f>
        <v>0.5</v>
      </c>
      <c r="P632" s="22">
        <v>8</v>
      </c>
      <c r="Q632" s="100">
        <f t="shared" si="104"/>
        <v>0.8</v>
      </c>
      <c r="R632" s="100">
        <f t="shared" si="105"/>
        <v>0.19999999999999996</v>
      </c>
    </row>
    <row r="633" spans="1:20" ht="15.75" customHeight="1" x14ac:dyDescent="0.2">
      <c r="A633" s="97">
        <v>1602</v>
      </c>
      <c r="B633" s="17"/>
      <c r="C633" s="17"/>
      <c r="D633" s="17"/>
      <c r="E633" s="17"/>
      <c r="F633" s="17"/>
      <c r="G633" s="17">
        <v>3</v>
      </c>
      <c r="H633" s="17"/>
      <c r="I633" s="17"/>
      <c r="J633" s="17"/>
      <c r="K633" s="54"/>
      <c r="L633" s="145"/>
      <c r="M633" s="49"/>
      <c r="N633" s="146"/>
      <c r="O633" s="21">
        <f>IF(G633=0,"",G633/F632)</f>
        <v>1</v>
      </c>
      <c r="P633" s="22">
        <v>6</v>
      </c>
      <c r="Q633" s="100">
        <f t="shared" si="104"/>
        <v>0.75</v>
      </c>
      <c r="R633" s="100">
        <f t="shared" si="105"/>
        <v>0.25</v>
      </c>
    </row>
    <row r="634" spans="1:20" ht="15.75" customHeight="1" x14ac:dyDescent="0.2">
      <c r="A634" s="97">
        <v>1701</v>
      </c>
      <c r="B634" s="17"/>
      <c r="C634" s="17"/>
      <c r="D634" s="17"/>
      <c r="E634" s="17"/>
      <c r="F634" s="17"/>
      <c r="G634" s="17"/>
      <c r="H634" s="17">
        <v>3</v>
      </c>
      <c r="I634" s="17"/>
      <c r="J634" s="17"/>
      <c r="K634" s="54"/>
      <c r="L634" s="145"/>
      <c r="M634" s="49"/>
      <c r="N634" s="146"/>
      <c r="O634" s="21">
        <f>IF(H634=0,"",H634/G633)</f>
        <v>1</v>
      </c>
      <c r="P634" s="22">
        <v>6</v>
      </c>
      <c r="Q634" s="100">
        <f t="shared" si="104"/>
        <v>1</v>
      </c>
      <c r="R634" s="100">
        <f t="shared" si="105"/>
        <v>0</v>
      </c>
    </row>
    <row r="635" spans="1:20" ht="15.75" customHeight="1" x14ac:dyDescent="0.2">
      <c r="A635" s="97">
        <v>1702</v>
      </c>
      <c r="B635" s="17"/>
      <c r="C635" s="17"/>
      <c r="D635" s="17"/>
      <c r="E635" s="17"/>
      <c r="F635" s="17"/>
      <c r="G635" s="17"/>
      <c r="H635" s="17"/>
      <c r="I635" s="17">
        <v>3</v>
      </c>
      <c r="J635" s="17"/>
      <c r="K635" s="54"/>
      <c r="L635" s="145"/>
      <c r="M635" s="49"/>
      <c r="N635" s="146"/>
      <c r="O635" s="21">
        <f>IF(I635=0,"",I635/H634)</f>
        <v>1</v>
      </c>
      <c r="P635" s="22">
        <v>6</v>
      </c>
      <c r="Q635" s="100">
        <f t="shared" si="104"/>
        <v>1</v>
      </c>
      <c r="R635" s="100">
        <f t="shared" si="105"/>
        <v>0</v>
      </c>
    </row>
    <row r="636" spans="1:20" ht="15.75" customHeight="1" x14ac:dyDescent="0.2">
      <c r="A636" s="97">
        <v>1801</v>
      </c>
      <c r="B636" s="17"/>
      <c r="C636" s="17"/>
      <c r="D636" s="17"/>
      <c r="E636" s="17"/>
      <c r="F636" s="17"/>
      <c r="G636" s="17"/>
      <c r="H636" s="17"/>
      <c r="I636" s="17"/>
      <c r="J636" s="17">
        <v>3</v>
      </c>
      <c r="K636" s="54">
        <v>2</v>
      </c>
      <c r="L636" s="145"/>
      <c r="M636" s="49"/>
      <c r="N636" s="146"/>
      <c r="O636" s="24">
        <f>IF(J636=0,"",J636/I635)</f>
        <v>1</v>
      </c>
      <c r="P636" s="22">
        <v>6</v>
      </c>
      <c r="Q636" s="24">
        <f t="shared" si="104"/>
        <v>1</v>
      </c>
      <c r="R636" s="24">
        <f t="shared" si="105"/>
        <v>0</v>
      </c>
    </row>
    <row r="637" spans="1:20" ht="15.75" customHeight="1" x14ac:dyDescent="0.2">
      <c r="A637" s="97">
        <v>1802</v>
      </c>
      <c r="B637" s="17"/>
      <c r="C637" s="17"/>
      <c r="D637" s="17"/>
      <c r="E637" s="17"/>
      <c r="F637" s="17"/>
      <c r="G637" s="17"/>
      <c r="H637" s="17"/>
      <c r="I637" s="17"/>
      <c r="J637" s="17">
        <v>4</v>
      </c>
      <c r="K637" s="54">
        <v>2</v>
      </c>
      <c r="L637" s="145"/>
      <c r="M637" s="49"/>
      <c r="N637" s="147"/>
      <c r="O637" s="49"/>
      <c r="P637" s="22">
        <v>4</v>
      </c>
      <c r="Q637" s="49"/>
      <c r="R637" s="165"/>
    </row>
    <row r="638" spans="1:20" ht="15.75" customHeight="1" x14ac:dyDescent="0.2">
      <c r="A638" s="97">
        <v>1901</v>
      </c>
      <c r="B638" s="17"/>
      <c r="C638" s="17"/>
      <c r="D638" s="17"/>
      <c r="E638" s="17"/>
      <c r="F638" s="17"/>
      <c r="G638" s="17"/>
      <c r="H638" s="17"/>
      <c r="I638" s="17"/>
      <c r="J638" s="17">
        <v>1</v>
      </c>
      <c r="K638" s="54">
        <v>1</v>
      </c>
      <c r="L638" s="145"/>
      <c r="M638" s="49"/>
      <c r="N638" s="147"/>
      <c r="O638" s="148"/>
      <c r="P638" s="51">
        <v>1</v>
      </c>
      <c r="Q638" s="149"/>
      <c r="R638" s="148"/>
    </row>
    <row r="639" spans="1:20" ht="15.75" customHeight="1" x14ac:dyDescent="0.2">
      <c r="A639" s="97">
        <v>1902</v>
      </c>
      <c r="B639" s="17"/>
      <c r="C639" s="17"/>
      <c r="D639" s="17"/>
      <c r="E639" s="17"/>
      <c r="F639" s="17"/>
      <c r="G639" s="17"/>
      <c r="H639" s="17"/>
      <c r="I639" s="17"/>
      <c r="J639" s="17"/>
      <c r="K639" s="54"/>
      <c r="L639" s="145"/>
      <c r="M639" s="49"/>
      <c r="N639" s="147"/>
      <c r="O639" s="148"/>
      <c r="P639" s="51"/>
      <c r="Q639" s="149"/>
      <c r="R639" s="148"/>
    </row>
    <row r="640" spans="1:20" ht="15.75" customHeight="1" x14ac:dyDescent="0.2">
      <c r="A640" s="97">
        <v>2001</v>
      </c>
      <c r="B640" s="17"/>
      <c r="C640" s="17"/>
      <c r="D640" s="17"/>
      <c r="E640" s="17"/>
      <c r="F640" s="17"/>
      <c r="G640" s="17"/>
      <c r="H640" s="17"/>
      <c r="I640" s="17"/>
      <c r="J640" s="17"/>
      <c r="K640" s="54"/>
      <c r="L640" s="145"/>
      <c r="M640" s="49"/>
      <c r="N640" s="147"/>
      <c r="O640" s="148"/>
      <c r="P640" s="51"/>
      <c r="Q640" s="149"/>
      <c r="R640" s="148"/>
    </row>
    <row r="641" spans="1:20" ht="15.75" customHeight="1" x14ac:dyDescent="0.2">
      <c r="A641" s="97">
        <v>2002</v>
      </c>
      <c r="B641" s="17"/>
      <c r="C641" s="17"/>
      <c r="D641" s="17"/>
      <c r="E641" s="17"/>
      <c r="F641" s="17"/>
      <c r="G641" s="17"/>
      <c r="H641" s="17"/>
      <c r="I641" s="17"/>
      <c r="J641" s="17"/>
      <c r="K641" s="54"/>
      <c r="L641" s="145"/>
      <c r="M641" s="49"/>
      <c r="N641" s="147"/>
      <c r="O641" s="49"/>
      <c r="P641" s="147"/>
      <c r="Q641" s="150"/>
      <c r="R641" s="148"/>
    </row>
    <row r="642" spans="1:20" ht="15.75" customHeight="1" x14ac:dyDescent="0.2">
      <c r="A642" s="97">
        <v>2101</v>
      </c>
      <c r="B642" s="17"/>
      <c r="C642" s="17"/>
      <c r="D642" s="17"/>
      <c r="E642" s="17"/>
      <c r="F642" s="17"/>
      <c r="G642" s="17"/>
      <c r="H642" s="17"/>
      <c r="I642" s="17"/>
      <c r="J642" s="17"/>
      <c r="K642" s="54"/>
      <c r="L642" s="145"/>
      <c r="M642" s="49"/>
      <c r="N642" s="147"/>
      <c r="O642" s="102" t="s">
        <v>81</v>
      </c>
      <c r="P642" s="103">
        <v>6</v>
      </c>
      <c r="Q642" s="117">
        <f>IF(SUM(K634:K641)=0,"",SUM(K634:K641))</f>
        <v>5</v>
      </c>
      <c r="R642" s="105" t="s">
        <v>10</v>
      </c>
    </row>
    <row r="643" spans="1:20" ht="15.75" customHeight="1" x14ac:dyDescent="0.2">
      <c r="A643" s="97">
        <v>2102</v>
      </c>
      <c r="B643" s="17"/>
      <c r="C643" s="17"/>
      <c r="D643" s="17"/>
      <c r="E643" s="17"/>
      <c r="F643" s="17"/>
      <c r="G643" s="17"/>
      <c r="H643" s="17"/>
      <c r="I643" s="17"/>
      <c r="J643" s="17"/>
      <c r="K643" s="54"/>
      <c r="L643" s="145"/>
      <c r="M643" s="49"/>
      <c r="N643" s="147"/>
      <c r="O643" s="106" t="s">
        <v>83</v>
      </c>
      <c r="P643" s="32">
        <f>IF(P642/B628=0,"",P642/B628)</f>
        <v>0.46153846153846156</v>
      </c>
      <c r="Q643" s="118">
        <f>IF(P642/Q642=0,"",P642/Q642)</f>
        <v>1.2</v>
      </c>
      <c r="R643" s="108" t="s">
        <v>84</v>
      </c>
    </row>
    <row r="644" spans="1:20" ht="15.75" customHeight="1" x14ac:dyDescent="0.2">
      <c r="A644" s="97">
        <v>2201</v>
      </c>
      <c r="B644" s="75"/>
      <c r="C644" s="75"/>
      <c r="D644" s="75"/>
      <c r="E644" s="75"/>
      <c r="F644" s="75"/>
      <c r="G644" s="75"/>
      <c r="H644" s="75"/>
      <c r="I644" s="75"/>
      <c r="J644" s="75"/>
      <c r="K644" s="54"/>
      <c r="L644" s="151"/>
      <c r="M644" s="152"/>
      <c r="N644" s="153"/>
      <c r="O644" s="154"/>
      <c r="P644" s="155"/>
      <c r="Q644" s="155"/>
      <c r="R644" s="156"/>
    </row>
    <row r="645" spans="1:20" ht="18" x14ac:dyDescent="0.2">
      <c r="A645" s="114"/>
      <c r="B645" s="231" t="s">
        <v>106</v>
      </c>
      <c r="C645" s="231"/>
      <c r="D645" s="231"/>
      <c r="E645" s="231"/>
      <c r="F645" s="231"/>
      <c r="G645" s="231"/>
      <c r="H645" s="231"/>
      <c r="I645" s="231"/>
      <c r="J645" s="231"/>
      <c r="K645" s="74">
        <f>SUM(K628:K641)</f>
        <v>5</v>
      </c>
      <c r="L645" s="109">
        <f>IF(K636=0,"",K636/B628)</f>
        <v>0.15384615384615385</v>
      </c>
      <c r="M645" s="109">
        <f>IF(K645=0,"",K645/B628)</f>
        <v>0.38461538461538464</v>
      </c>
      <c r="N645" s="109">
        <f>IF(K636=0,"",M645-L645)</f>
        <v>0.23076923076923078</v>
      </c>
      <c r="O645" s="89"/>
      <c r="P645" s="85"/>
      <c r="Q645" s="134"/>
      <c r="R645" s="89"/>
    </row>
    <row r="646" spans="1:20" ht="12.75" customHeight="1" x14ac:dyDescent="0.2">
      <c r="L646" s="89"/>
      <c r="M646" s="89"/>
      <c r="O646" s="89"/>
      <c r="P646" s="85"/>
      <c r="Q646" s="85"/>
      <c r="R646" s="85"/>
    </row>
    <row r="647" spans="1:20" ht="12.75" customHeight="1" x14ac:dyDescent="0.2">
      <c r="L647" s="89"/>
      <c r="M647" s="89"/>
      <c r="O647" s="89"/>
      <c r="P647" s="85"/>
      <c r="Q647" s="85"/>
      <c r="R647" s="85"/>
    </row>
    <row r="648" spans="1:20" ht="26.25" customHeight="1" x14ac:dyDescent="0.2">
      <c r="A648" s="135"/>
      <c r="B648" s="232" t="s">
        <v>94</v>
      </c>
      <c r="C648" s="233"/>
      <c r="D648" s="233"/>
      <c r="E648" s="233"/>
      <c r="F648" s="233"/>
      <c r="G648" s="233"/>
      <c r="H648" s="233"/>
      <c r="I648" s="233"/>
      <c r="J648" s="233"/>
      <c r="K648" s="78" t="s">
        <v>86</v>
      </c>
      <c r="L648" s="89"/>
      <c r="M648" s="89"/>
      <c r="N648" s="85"/>
      <c r="O648" s="89"/>
      <c r="P648" s="85"/>
      <c r="Q648" s="85"/>
      <c r="R648" s="85"/>
    </row>
    <row r="649" spans="1:20" ht="20.25" customHeight="1" x14ac:dyDescent="0.2">
      <c r="A649" s="234" t="s">
        <v>9</v>
      </c>
      <c r="B649" s="235" t="s">
        <v>95</v>
      </c>
      <c r="C649" s="236"/>
      <c r="D649" s="236"/>
      <c r="E649" s="236"/>
      <c r="F649" s="236"/>
      <c r="G649" s="236"/>
      <c r="H649" s="236"/>
      <c r="I649" s="236"/>
      <c r="J649" s="237"/>
      <c r="K649" s="238" t="s">
        <v>10</v>
      </c>
      <c r="L649" s="230" t="s">
        <v>2</v>
      </c>
      <c r="M649" s="230" t="s">
        <v>3</v>
      </c>
      <c r="N649" s="240" t="s">
        <v>4</v>
      </c>
      <c r="O649" s="230" t="s">
        <v>5</v>
      </c>
      <c r="P649" s="228" t="s">
        <v>6</v>
      </c>
      <c r="Q649" s="228" t="s">
        <v>7</v>
      </c>
      <c r="R649" s="230" t="s">
        <v>96</v>
      </c>
    </row>
    <row r="650" spans="1:20" ht="15.75" customHeight="1" x14ac:dyDescent="0.2">
      <c r="A650" s="229"/>
      <c r="B650" s="97" t="s">
        <v>97</v>
      </c>
      <c r="C650" s="97" t="s">
        <v>98</v>
      </c>
      <c r="D650" s="97" t="s">
        <v>99</v>
      </c>
      <c r="E650" s="97" t="s">
        <v>100</v>
      </c>
      <c r="F650" s="97" t="s">
        <v>101</v>
      </c>
      <c r="G650" s="97" t="s">
        <v>102</v>
      </c>
      <c r="H650" s="97" t="s">
        <v>103</v>
      </c>
      <c r="I650" s="97" t="s">
        <v>104</v>
      </c>
      <c r="J650" s="97" t="s">
        <v>105</v>
      </c>
      <c r="K650" s="239"/>
      <c r="L650" s="229"/>
      <c r="M650" s="229"/>
      <c r="N650" s="229"/>
      <c r="O650" s="229"/>
      <c r="P650" s="229"/>
      <c r="Q650" s="229"/>
      <c r="R650" s="229"/>
    </row>
    <row r="651" spans="1:20" ht="15.75" customHeight="1" x14ac:dyDescent="0.2">
      <c r="A651" s="97">
        <v>1402</v>
      </c>
      <c r="B651" s="17">
        <v>36</v>
      </c>
      <c r="C651" s="17"/>
      <c r="D651" s="17"/>
      <c r="E651" s="17"/>
      <c r="F651" s="17"/>
      <c r="G651" s="17"/>
      <c r="H651" s="17"/>
      <c r="I651" s="17"/>
      <c r="J651" s="17"/>
      <c r="K651" s="54"/>
      <c r="L651" s="143"/>
      <c r="M651" s="144"/>
      <c r="N651" s="104"/>
      <c r="O651" s="98"/>
      <c r="P651" s="19">
        <f>B651</f>
        <v>36</v>
      </c>
      <c r="Q651" s="99"/>
      <c r="R651" s="98"/>
    </row>
    <row r="652" spans="1:20" ht="15.75" customHeight="1" x14ac:dyDescent="0.2">
      <c r="A652" s="97">
        <v>1501</v>
      </c>
      <c r="B652" s="17"/>
      <c r="C652" s="17">
        <v>27</v>
      </c>
      <c r="D652" s="17"/>
      <c r="E652" s="17"/>
      <c r="F652" s="17"/>
      <c r="G652" s="17"/>
      <c r="H652" s="17"/>
      <c r="I652" s="17"/>
      <c r="J652" s="17"/>
      <c r="K652" s="54"/>
      <c r="L652" s="145"/>
      <c r="M652" s="49"/>
      <c r="N652" s="146"/>
      <c r="O652" s="21">
        <f>IF(C652=0,"",C652/B651)</f>
        <v>0.75</v>
      </c>
      <c r="P652" s="22">
        <v>27</v>
      </c>
      <c r="Q652" s="100">
        <f t="shared" ref="Q652:Q659" si="106">IF(P652=0,"",P652/P651)</f>
        <v>0.75</v>
      </c>
      <c r="R652" s="100">
        <f t="shared" ref="R652:R659" si="107">IF(P652=0,"",100%-Q652)</f>
        <v>0.25</v>
      </c>
    </row>
    <row r="653" spans="1:20" ht="15.75" customHeight="1" x14ac:dyDescent="0.2">
      <c r="A653" s="97">
        <v>1502</v>
      </c>
      <c r="B653" s="17"/>
      <c r="C653" s="17"/>
      <c r="D653" s="17">
        <v>27</v>
      </c>
      <c r="E653" s="17"/>
      <c r="F653" s="17"/>
      <c r="G653" s="17"/>
      <c r="H653" s="17"/>
      <c r="I653" s="17"/>
      <c r="J653" s="17"/>
      <c r="K653" s="54"/>
      <c r="L653" s="145"/>
      <c r="M653" s="49"/>
      <c r="N653" s="146"/>
      <c r="O653" s="21">
        <f>IF(D653=0,"",D653/C652)</f>
        <v>1</v>
      </c>
      <c r="P653" s="22">
        <v>27</v>
      </c>
      <c r="Q653" s="100">
        <f t="shared" si="106"/>
        <v>1</v>
      </c>
      <c r="R653" s="100">
        <f t="shared" si="107"/>
        <v>0</v>
      </c>
      <c r="T653" s="124">
        <f>P653/P651</f>
        <v>0.75</v>
      </c>
    </row>
    <row r="654" spans="1:20" ht="15.75" customHeight="1" x14ac:dyDescent="0.2">
      <c r="A654" s="97">
        <v>1601</v>
      </c>
      <c r="B654" s="17"/>
      <c r="C654" s="17"/>
      <c r="D654" s="17"/>
      <c r="E654" s="17">
        <v>22</v>
      </c>
      <c r="F654" s="17"/>
      <c r="G654" s="17"/>
      <c r="H654" s="17"/>
      <c r="I654" s="17"/>
      <c r="J654" s="17"/>
      <c r="K654" s="54"/>
      <c r="L654" s="145"/>
      <c r="M654" s="49"/>
      <c r="N654" s="146"/>
      <c r="O654" s="21">
        <f>IF(E654=0,"",E654/D653)</f>
        <v>0.81481481481481477</v>
      </c>
      <c r="P654" s="22">
        <v>23</v>
      </c>
      <c r="Q654" s="100">
        <f t="shared" si="106"/>
        <v>0.85185185185185186</v>
      </c>
      <c r="R654" s="100">
        <f t="shared" si="107"/>
        <v>0.14814814814814814</v>
      </c>
    </row>
    <row r="655" spans="1:20" ht="15.75" customHeight="1" x14ac:dyDescent="0.2">
      <c r="A655" s="97">
        <v>1602</v>
      </c>
      <c r="B655" s="17"/>
      <c r="C655" s="17"/>
      <c r="D655" s="17"/>
      <c r="E655" s="17"/>
      <c r="F655" s="17">
        <v>17</v>
      </c>
      <c r="G655" s="17"/>
      <c r="H655" s="17"/>
      <c r="I655" s="17"/>
      <c r="J655" s="17"/>
      <c r="K655" s="54"/>
      <c r="L655" s="145"/>
      <c r="M655" s="49"/>
      <c r="N655" s="146"/>
      <c r="O655" s="21">
        <f>IF(F655=0,"",F655/E654)</f>
        <v>0.77272727272727271</v>
      </c>
      <c r="P655" s="22">
        <v>18</v>
      </c>
      <c r="Q655" s="100">
        <f t="shared" si="106"/>
        <v>0.78260869565217395</v>
      </c>
      <c r="R655" s="100">
        <f t="shared" si="107"/>
        <v>0.21739130434782605</v>
      </c>
    </row>
    <row r="656" spans="1:20" ht="15.75" customHeight="1" x14ac:dyDescent="0.2">
      <c r="A656" s="97">
        <v>1701</v>
      </c>
      <c r="B656" s="17"/>
      <c r="C656" s="17"/>
      <c r="D656" s="17"/>
      <c r="E656" s="17"/>
      <c r="F656" s="17"/>
      <c r="G656" s="17">
        <v>16</v>
      </c>
      <c r="H656" s="17"/>
      <c r="I656" s="17"/>
      <c r="J656" s="17"/>
      <c r="K656" s="54"/>
      <c r="L656" s="145"/>
      <c r="M656" s="49"/>
      <c r="N656" s="146"/>
      <c r="O656" s="21">
        <f>IF(G656=0,"",G656/F655)</f>
        <v>0.94117647058823528</v>
      </c>
      <c r="P656" s="22">
        <v>16</v>
      </c>
      <c r="Q656" s="100">
        <f t="shared" si="106"/>
        <v>0.88888888888888884</v>
      </c>
      <c r="R656" s="100">
        <f t="shared" si="107"/>
        <v>0.11111111111111116</v>
      </c>
    </row>
    <row r="657" spans="1:18" ht="15.75" customHeight="1" x14ac:dyDescent="0.2">
      <c r="A657" s="97">
        <v>1702</v>
      </c>
      <c r="B657" s="17"/>
      <c r="C657" s="17"/>
      <c r="D657" s="17"/>
      <c r="E657" s="17"/>
      <c r="F657" s="17"/>
      <c r="G657" s="17"/>
      <c r="H657" s="17">
        <v>16</v>
      </c>
      <c r="I657" s="17"/>
      <c r="J657" s="17"/>
      <c r="K657" s="54"/>
      <c r="L657" s="145"/>
      <c r="M657" s="49"/>
      <c r="N657" s="146"/>
      <c r="O657" s="21">
        <f>IF(H657=0,"",H657/G656)</f>
        <v>1</v>
      </c>
      <c r="P657" s="22">
        <v>16</v>
      </c>
      <c r="Q657" s="100">
        <f t="shared" si="106"/>
        <v>1</v>
      </c>
      <c r="R657" s="100">
        <f t="shared" si="107"/>
        <v>0</v>
      </c>
    </row>
    <row r="658" spans="1:18" ht="15.75" customHeight="1" x14ac:dyDescent="0.2">
      <c r="A658" s="97">
        <v>1801</v>
      </c>
      <c r="B658" s="17"/>
      <c r="C658" s="17"/>
      <c r="D658" s="17"/>
      <c r="E658" s="17"/>
      <c r="F658" s="17"/>
      <c r="G658" s="17"/>
      <c r="H658" s="17"/>
      <c r="I658" s="17">
        <v>16</v>
      </c>
      <c r="J658" s="17"/>
      <c r="K658" s="54"/>
      <c r="L658" s="145"/>
      <c r="M658" s="49"/>
      <c r="N658" s="146"/>
      <c r="O658" s="21">
        <f>IF(I658=0,"",I658/H657)</f>
        <v>1</v>
      </c>
      <c r="P658" s="22">
        <v>16</v>
      </c>
      <c r="Q658" s="100">
        <f t="shared" si="106"/>
        <v>1</v>
      </c>
      <c r="R658" s="100">
        <f t="shared" si="107"/>
        <v>0</v>
      </c>
    </row>
    <row r="659" spans="1:18" ht="15.75" customHeight="1" x14ac:dyDescent="0.2">
      <c r="A659" s="97">
        <v>1802</v>
      </c>
      <c r="B659" s="17"/>
      <c r="C659" s="17"/>
      <c r="D659" s="17"/>
      <c r="E659" s="17"/>
      <c r="F659" s="17"/>
      <c r="G659" s="17"/>
      <c r="H659" s="17"/>
      <c r="I659" s="17"/>
      <c r="J659" s="17">
        <v>15</v>
      </c>
      <c r="K659" s="54">
        <v>13</v>
      </c>
      <c r="L659" s="145"/>
      <c r="M659" s="49"/>
      <c r="N659" s="146"/>
      <c r="O659" s="24">
        <f>IF(J659=0,"",J659/I658)</f>
        <v>0.9375</v>
      </c>
      <c r="P659" s="22">
        <v>15</v>
      </c>
      <c r="Q659" s="24">
        <f t="shared" si="106"/>
        <v>0.9375</v>
      </c>
      <c r="R659" s="24">
        <f t="shared" si="107"/>
        <v>6.25E-2</v>
      </c>
    </row>
    <row r="660" spans="1:18" ht="15.75" customHeight="1" x14ac:dyDescent="0.2">
      <c r="A660" s="97">
        <v>1901</v>
      </c>
      <c r="B660" s="17"/>
      <c r="C660" s="17"/>
      <c r="D660" s="17"/>
      <c r="E660" s="17"/>
      <c r="F660" s="17"/>
      <c r="G660" s="17"/>
      <c r="H660" s="17"/>
      <c r="I660" s="17"/>
      <c r="J660" s="17">
        <v>1</v>
      </c>
      <c r="K660" s="54">
        <v>1</v>
      </c>
      <c r="L660" s="145"/>
      <c r="M660" s="49"/>
      <c r="N660" s="147"/>
      <c r="O660" s="67"/>
      <c r="P660" s="22">
        <v>1</v>
      </c>
      <c r="Q660" s="67"/>
      <c r="R660" s="101"/>
    </row>
    <row r="661" spans="1:18" ht="15.75" customHeight="1" x14ac:dyDescent="0.2">
      <c r="A661" s="97">
        <v>1902</v>
      </c>
      <c r="B661" s="17"/>
      <c r="C661" s="17"/>
      <c r="D661" s="17"/>
      <c r="E661" s="17"/>
      <c r="F661" s="17"/>
      <c r="G661" s="17"/>
      <c r="H661" s="17"/>
      <c r="I661" s="17"/>
      <c r="J661" s="17">
        <v>1</v>
      </c>
      <c r="K661" s="54">
        <v>1</v>
      </c>
      <c r="L661" s="145"/>
      <c r="M661" s="49"/>
      <c r="N661" s="147"/>
      <c r="O661" s="148"/>
      <c r="P661" s="51">
        <v>1</v>
      </c>
      <c r="Q661" s="149"/>
      <c r="R661" s="148"/>
    </row>
    <row r="662" spans="1:18" ht="15.75" customHeight="1" x14ac:dyDescent="0.2">
      <c r="A662" s="97">
        <v>2001</v>
      </c>
      <c r="B662" s="17"/>
      <c r="C662" s="17"/>
      <c r="D662" s="17"/>
      <c r="E662" s="17"/>
      <c r="F662" s="17"/>
      <c r="G662" s="17"/>
      <c r="H662" s="17"/>
      <c r="I662" s="17"/>
      <c r="J662" s="17"/>
      <c r="K662" s="54"/>
      <c r="L662" s="145"/>
      <c r="M662" s="49"/>
      <c r="N662" s="147"/>
      <c r="O662" s="148"/>
      <c r="P662" s="51"/>
      <c r="Q662" s="149"/>
      <c r="R662" s="148"/>
    </row>
    <row r="663" spans="1:18" ht="15.75" customHeight="1" x14ac:dyDescent="0.2">
      <c r="A663" s="97">
        <v>2002</v>
      </c>
      <c r="B663" s="17"/>
      <c r="C663" s="17"/>
      <c r="D663" s="17"/>
      <c r="E663" s="17"/>
      <c r="F663" s="17"/>
      <c r="G663" s="17"/>
      <c r="H663" s="17"/>
      <c r="I663" s="17"/>
      <c r="J663" s="17"/>
      <c r="K663" s="54"/>
      <c r="L663" s="145"/>
      <c r="M663" s="49"/>
      <c r="N663" s="147"/>
      <c r="O663" s="148"/>
      <c r="P663" s="51"/>
      <c r="Q663" s="149"/>
      <c r="R663" s="148"/>
    </row>
    <row r="664" spans="1:18" ht="15.75" customHeight="1" x14ac:dyDescent="0.2">
      <c r="A664" s="97">
        <v>2101</v>
      </c>
      <c r="B664" s="17"/>
      <c r="C664" s="17"/>
      <c r="D664" s="17"/>
      <c r="E664" s="17"/>
      <c r="F664" s="17"/>
      <c r="G664" s="17"/>
      <c r="H664" s="17"/>
      <c r="I664" s="17"/>
      <c r="J664" s="17"/>
      <c r="K664" s="54"/>
      <c r="L664" s="145"/>
      <c r="M664" s="49"/>
      <c r="N664" s="147"/>
      <c r="O664" s="49"/>
      <c r="P664" s="147"/>
      <c r="Q664" s="150"/>
      <c r="R664" s="148"/>
    </row>
    <row r="665" spans="1:18" ht="15.75" customHeight="1" x14ac:dyDescent="0.2">
      <c r="A665" s="97">
        <v>2102</v>
      </c>
      <c r="B665" s="17"/>
      <c r="C665" s="17"/>
      <c r="D665" s="17"/>
      <c r="E665" s="17"/>
      <c r="F665" s="17"/>
      <c r="G665" s="17"/>
      <c r="H665" s="17"/>
      <c r="I665" s="17"/>
      <c r="J665" s="17"/>
      <c r="K665" s="54"/>
      <c r="L665" s="145"/>
      <c r="M665" s="49"/>
      <c r="N665" s="147"/>
      <c r="O665" s="102" t="s">
        <v>81</v>
      </c>
      <c r="P665" s="103">
        <v>15</v>
      </c>
      <c r="Q665" s="104">
        <f>IF(SUM(K657:K664)=0,"",SUM(K657:K664))</f>
        <v>15</v>
      </c>
      <c r="R665" s="105" t="s">
        <v>10</v>
      </c>
    </row>
    <row r="666" spans="1:18" ht="15.75" customHeight="1" x14ac:dyDescent="0.2">
      <c r="A666" s="97">
        <v>2201</v>
      </c>
      <c r="B666" s="17"/>
      <c r="C666" s="17"/>
      <c r="D666" s="17"/>
      <c r="E666" s="17"/>
      <c r="F666" s="17"/>
      <c r="G666" s="17"/>
      <c r="H666" s="17"/>
      <c r="I666" s="17"/>
      <c r="J666" s="17"/>
      <c r="K666" s="54"/>
      <c r="L666" s="145"/>
      <c r="M666" s="49"/>
      <c r="N666" s="147"/>
      <c r="O666" s="106" t="s">
        <v>83</v>
      </c>
      <c r="P666" s="32">
        <f>IF(P665/B651=0,"",P665/B651)</f>
        <v>0.41666666666666669</v>
      </c>
      <c r="Q666" s="107">
        <f>IF(P665/Q665=0,"",P665/Q665)</f>
        <v>1</v>
      </c>
      <c r="R666" s="108" t="s">
        <v>84</v>
      </c>
    </row>
    <row r="667" spans="1:18" ht="15.75" customHeight="1" x14ac:dyDescent="0.2">
      <c r="A667" s="97">
        <v>2202</v>
      </c>
      <c r="B667" s="75"/>
      <c r="C667" s="75"/>
      <c r="D667" s="75"/>
      <c r="E667" s="75"/>
      <c r="F667" s="75"/>
      <c r="G667" s="75"/>
      <c r="H667" s="75"/>
      <c r="I667" s="75"/>
      <c r="J667" s="75"/>
      <c r="K667" s="54"/>
      <c r="L667" s="151"/>
      <c r="M667" s="152"/>
      <c r="N667" s="153"/>
      <c r="O667" s="154"/>
      <c r="P667" s="155"/>
      <c r="Q667" s="155"/>
      <c r="R667" s="156"/>
    </row>
    <row r="668" spans="1:18" ht="18" x14ac:dyDescent="0.2">
      <c r="A668" s="114"/>
      <c r="B668" s="231" t="s">
        <v>106</v>
      </c>
      <c r="C668" s="231"/>
      <c r="D668" s="231"/>
      <c r="E668" s="231"/>
      <c r="F668" s="231"/>
      <c r="G668" s="231"/>
      <c r="H668" s="231"/>
      <c r="I668" s="231"/>
      <c r="J668" s="231"/>
      <c r="K668" s="74">
        <f>SUM(K651:K664)</f>
        <v>15</v>
      </c>
      <c r="L668" s="109">
        <f>IF(K659=0,"",K659/B651)</f>
        <v>0.3611111111111111</v>
      </c>
      <c r="M668" s="109">
        <f>IF(K668=0,"",K668/B651)</f>
        <v>0.41666666666666669</v>
      </c>
      <c r="N668" s="109">
        <f>IF(K659=0,"",M668-L668)</f>
        <v>5.555555555555558E-2</v>
      </c>
      <c r="O668" s="89"/>
      <c r="P668" s="85"/>
      <c r="Q668" s="134"/>
      <c r="R668" s="89"/>
    </row>
    <row r="669" spans="1:18" ht="12.75" customHeight="1" x14ac:dyDescent="0.2"/>
    <row r="670" spans="1:18" ht="12.75" customHeight="1" x14ac:dyDescent="0.2">
      <c r="L670" s="89"/>
      <c r="M670" s="89"/>
      <c r="O670" s="89"/>
    </row>
    <row r="671" spans="1:18" ht="26.25" customHeight="1" x14ac:dyDescent="0.2">
      <c r="A671" s="135"/>
      <c r="B671" s="232" t="s">
        <v>94</v>
      </c>
      <c r="C671" s="233"/>
      <c r="D671" s="233"/>
      <c r="E671" s="233"/>
      <c r="F671" s="233"/>
      <c r="G671" s="233"/>
      <c r="H671" s="233"/>
      <c r="I671" s="233"/>
      <c r="J671" s="233"/>
      <c r="K671" s="78" t="s">
        <v>91</v>
      </c>
      <c r="L671" s="89"/>
      <c r="M671" s="89"/>
      <c r="N671" s="85"/>
      <c r="O671" s="89"/>
      <c r="P671" s="85"/>
      <c r="Q671" s="85"/>
      <c r="R671" s="85"/>
    </row>
    <row r="672" spans="1:18" ht="20.25" customHeight="1" x14ac:dyDescent="0.2">
      <c r="A672" s="234" t="s">
        <v>9</v>
      </c>
      <c r="B672" s="235" t="s">
        <v>95</v>
      </c>
      <c r="C672" s="236"/>
      <c r="D672" s="236"/>
      <c r="E672" s="236"/>
      <c r="F672" s="236"/>
      <c r="G672" s="236"/>
      <c r="H672" s="236"/>
      <c r="I672" s="236"/>
      <c r="J672" s="237"/>
      <c r="K672" s="238" t="s">
        <v>10</v>
      </c>
      <c r="L672" s="230" t="s">
        <v>2</v>
      </c>
      <c r="M672" s="230" t="s">
        <v>3</v>
      </c>
      <c r="N672" s="240" t="s">
        <v>4</v>
      </c>
      <c r="O672" s="230" t="s">
        <v>5</v>
      </c>
      <c r="P672" s="228" t="s">
        <v>6</v>
      </c>
      <c r="Q672" s="228" t="s">
        <v>7</v>
      </c>
      <c r="R672" s="230" t="s">
        <v>96</v>
      </c>
    </row>
    <row r="673" spans="1:20" ht="15.75" customHeight="1" x14ac:dyDescent="0.2">
      <c r="A673" s="229"/>
      <c r="B673" s="97" t="s">
        <v>97</v>
      </c>
      <c r="C673" s="97" t="s">
        <v>98</v>
      </c>
      <c r="D673" s="97" t="s">
        <v>99</v>
      </c>
      <c r="E673" s="97" t="s">
        <v>100</v>
      </c>
      <c r="F673" s="97" t="s">
        <v>101</v>
      </c>
      <c r="G673" s="97" t="s">
        <v>102</v>
      </c>
      <c r="H673" s="97" t="s">
        <v>103</v>
      </c>
      <c r="I673" s="97" t="s">
        <v>104</v>
      </c>
      <c r="J673" s="97" t="s">
        <v>105</v>
      </c>
      <c r="K673" s="239"/>
      <c r="L673" s="229"/>
      <c r="M673" s="229"/>
      <c r="N673" s="229"/>
      <c r="O673" s="229"/>
      <c r="P673" s="229"/>
      <c r="Q673" s="229"/>
      <c r="R673" s="229"/>
    </row>
    <row r="674" spans="1:20" ht="15.75" customHeight="1" x14ac:dyDescent="0.2">
      <c r="A674" s="97">
        <v>1501</v>
      </c>
      <c r="B674" s="17">
        <v>14</v>
      </c>
      <c r="C674" s="17"/>
      <c r="D674" s="17"/>
      <c r="E674" s="17"/>
      <c r="F674" s="17"/>
      <c r="G674" s="17"/>
      <c r="H674" s="17"/>
      <c r="I674" s="17"/>
      <c r="J674" s="17"/>
      <c r="K674" s="54"/>
      <c r="L674" s="143"/>
      <c r="M674" s="144"/>
      <c r="N674" s="104"/>
      <c r="O674" s="98"/>
      <c r="P674" s="19">
        <f>B674</f>
        <v>14</v>
      </c>
      <c r="Q674" s="99"/>
      <c r="R674" s="98"/>
    </row>
    <row r="675" spans="1:20" ht="15.75" customHeight="1" x14ac:dyDescent="0.2">
      <c r="A675" s="97">
        <v>1502</v>
      </c>
      <c r="B675" s="17"/>
      <c r="C675" s="17">
        <v>11</v>
      </c>
      <c r="D675" s="17"/>
      <c r="E675" s="17"/>
      <c r="F675" s="17"/>
      <c r="G675" s="17"/>
      <c r="H675" s="17"/>
      <c r="I675" s="17"/>
      <c r="J675" s="17"/>
      <c r="K675" s="54"/>
      <c r="L675" s="145"/>
      <c r="M675" s="49"/>
      <c r="N675" s="146"/>
      <c r="O675" s="21">
        <f>IF(C675=0,"",C675/B674)</f>
        <v>0.7857142857142857</v>
      </c>
      <c r="P675" s="22">
        <v>11</v>
      </c>
      <c r="Q675" s="100">
        <f t="shared" ref="Q675:Q682" si="108">IF(P675=0,"",P675/P674)</f>
        <v>0.7857142857142857</v>
      </c>
      <c r="R675" s="100">
        <f t="shared" ref="R675:R682" si="109">IF(P675=0,"",100%-Q675)</f>
        <v>0.2142857142857143</v>
      </c>
    </row>
    <row r="676" spans="1:20" ht="15.75" customHeight="1" x14ac:dyDescent="0.2">
      <c r="A676" s="97">
        <v>1601</v>
      </c>
      <c r="B676" s="17"/>
      <c r="C676" s="17"/>
      <c r="D676" s="17">
        <v>4</v>
      </c>
      <c r="E676" s="17"/>
      <c r="F676" s="17"/>
      <c r="G676" s="17"/>
      <c r="H676" s="17"/>
      <c r="I676" s="17"/>
      <c r="J676" s="17"/>
      <c r="K676" s="54"/>
      <c r="L676" s="145"/>
      <c r="M676" s="49"/>
      <c r="N676" s="146"/>
      <c r="O676" s="21">
        <f>IF(D676=0,"",D676/C675)</f>
        <v>0.36363636363636365</v>
      </c>
      <c r="P676" s="22">
        <v>9</v>
      </c>
      <c r="Q676" s="100">
        <f t="shared" si="108"/>
        <v>0.81818181818181823</v>
      </c>
      <c r="R676" s="100">
        <f t="shared" si="109"/>
        <v>0.18181818181818177</v>
      </c>
      <c r="T676" s="124">
        <f>P676/P674</f>
        <v>0.6428571428571429</v>
      </c>
    </row>
    <row r="677" spans="1:20" ht="15.75" customHeight="1" x14ac:dyDescent="0.2">
      <c r="A677" s="97">
        <v>1602</v>
      </c>
      <c r="B677" s="17"/>
      <c r="C677" s="17"/>
      <c r="D677" s="17"/>
      <c r="E677" s="17">
        <v>2</v>
      </c>
      <c r="F677" s="17"/>
      <c r="G677" s="17"/>
      <c r="H677" s="17"/>
      <c r="I677" s="17"/>
      <c r="J677" s="17"/>
      <c r="K677" s="54"/>
      <c r="L677" s="145"/>
      <c r="M677" s="49"/>
      <c r="N677" s="146"/>
      <c r="O677" s="21">
        <f>IF(E677=0,"",E677/D676)</f>
        <v>0.5</v>
      </c>
      <c r="P677" s="22">
        <v>6</v>
      </c>
      <c r="Q677" s="100">
        <f t="shared" si="108"/>
        <v>0.66666666666666663</v>
      </c>
      <c r="R677" s="100">
        <f t="shared" si="109"/>
        <v>0.33333333333333337</v>
      </c>
    </row>
    <row r="678" spans="1:20" ht="15.75" customHeight="1" x14ac:dyDescent="0.2">
      <c r="A678" s="97">
        <v>1701</v>
      </c>
      <c r="B678" s="17"/>
      <c r="C678" s="17"/>
      <c r="D678" s="17"/>
      <c r="E678" s="17"/>
      <c r="F678" s="17">
        <v>2</v>
      </c>
      <c r="G678" s="17"/>
      <c r="H678" s="17"/>
      <c r="I678" s="17"/>
      <c r="J678" s="17"/>
      <c r="K678" s="54"/>
      <c r="L678" s="145"/>
      <c r="M678" s="49"/>
      <c r="N678" s="146"/>
      <c r="O678" s="21">
        <f>IF(F678=0,"",F678/E677)</f>
        <v>1</v>
      </c>
      <c r="P678" s="22">
        <v>5</v>
      </c>
      <c r="Q678" s="100">
        <f t="shared" si="108"/>
        <v>0.83333333333333337</v>
      </c>
      <c r="R678" s="100">
        <f t="shared" si="109"/>
        <v>0.16666666666666663</v>
      </c>
    </row>
    <row r="679" spans="1:20" ht="15.75" customHeight="1" x14ac:dyDescent="0.2">
      <c r="A679" s="97">
        <v>1702</v>
      </c>
      <c r="B679" s="17"/>
      <c r="C679" s="17"/>
      <c r="D679" s="17"/>
      <c r="E679" s="17"/>
      <c r="F679" s="17"/>
      <c r="G679" s="17">
        <v>2</v>
      </c>
      <c r="H679" s="17"/>
      <c r="I679" s="17"/>
      <c r="J679" s="17"/>
      <c r="K679" s="54"/>
      <c r="L679" s="145"/>
      <c r="M679" s="49"/>
      <c r="N679" s="146"/>
      <c r="O679" s="21">
        <f>IF(G679=0,"",G679/F678)</f>
        <v>1</v>
      </c>
      <c r="P679" s="22">
        <v>4</v>
      </c>
      <c r="Q679" s="100">
        <f t="shared" si="108"/>
        <v>0.8</v>
      </c>
      <c r="R679" s="100">
        <f t="shared" si="109"/>
        <v>0.19999999999999996</v>
      </c>
    </row>
    <row r="680" spans="1:20" ht="15.75" customHeight="1" x14ac:dyDescent="0.2">
      <c r="A680" s="97">
        <v>1801</v>
      </c>
      <c r="B680" s="17"/>
      <c r="C680" s="17"/>
      <c r="D680" s="17"/>
      <c r="E680" s="17"/>
      <c r="F680" s="17"/>
      <c r="G680" s="17"/>
      <c r="H680" s="17">
        <v>2</v>
      </c>
      <c r="I680" s="17"/>
      <c r="J680" s="17"/>
      <c r="K680" s="54"/>
      <c r="L680" s="145"/>
      <c r="M680" s="49"/>
      <c r="N680" s="146"/>
      <c r="O680" s="21">
        <f>IF(H680=0,"",H680/G679)</f>
        <v>1</v>
      </c>
      <c r="P680" s="22">
        <v>4</v>
      </c>
      <c r="Q680" s="100">
        <f t="shared" si="108"/>
        <v>1</v>
      </c>
      <c r="R680" s="100">
        <f t="shared" si="109"/>
        <v>0</v>
      </c>
    </row>
    <row r="681" spans="1:20" ht="15.75" customHeight="1" x14ac:dyDescent="0.2">
      <c r="A681" s="97">
        <v>1802</v>
      </c>
      <c r="B681" s="17"/>
      <c r="C681" s="17"/>
      <c r="D681" s="17"/>
      <c r="E681" s="17"/>
      <c r="F681" s="17"/>
      <c r="G681" s="17"/>
      <c r="H681" s="17"/>
      <c r="I681" s="17">
        <v>1</v>
      </c>
      <c r="J681" s="17"/>
      <c r="K681" s="54"/>
      <c r="L681" s="145"/>
      <c r="M681" s="49"/>
      <c r="N681" s="146"/>
      <c r="O681" s="21">
        <f>IF(I681=0,"",I681/H680)</f>
        <v>0.5</v>
      </c>
      <c r="P681" s="22">
        <v>3</v>
      </c>
      <c r="Q681" s="100">
        <f t="shared" si="108"/>
        <v>0.75</v>
      </c>
      <c r="R681" s="100">
        <f t="shared" si="109"/>
        <v>0.25</v>
      </c>
    </row>
    <row r="682" spans="1:20" ht="15.75" customHeight="1" x14ac:dyDescent="0.2">
      <c r="A682" s="97">
        <v>1901</v>
      </c>
      <c r="B682" s="17"/>
      <c r="C682" s="17"/>
      <c r="D682" s="17"/>
      <c r="E682" s="17"/>
      <c r="F682" s="17"/>
      <c r="G682" s="17"/>
      <c r="H682" s="17"/>
      <c r="I682" s="17"/>
      <c r="J682" s="17">
        <v>1</v>
      </c>
      <c r="K682" s="54">
        <v>1</v>
      </c>
      <c r="L682" s="145"/>
      <c r="M682" s="49"/>
      <c r="N682" s="146"/>
      <c r="O682" s="24">
        <f>IF(J682=0,"",J682/I681)</f>
        <v>1</v>
      </c>
      <c r="P682" s="22">
        <v>3</v>
      </c>
      <c r="Q682" s="24">
        <f t="shared" si="108"/>
        <v>1</v>
      </c>
      <c r="R682" s="24">
        <f t="shared" si="109"/>
        <v>0</v>
      </c>
    </row>
    <row r="683" spans="1:20" ht="15.75" customHeight="1" x14ac:dyDescent="0.2">
      <c r="A683" s="97">
        <v>1902</v>
      </c>
      <c r="B683" s="17"/>
      <c r="C683" s="17"/>
      <c r="D683" s="17"/>
      <c r="E683" s="17"/>
      <c r="F683" s="17"/>
      <c r="G683" s="17"/>
      <c r="H683" s="17"/>
      <c r="I683" s="17"/>
      <c r="J683" s="17">
        <v>1</v>
      </c>
      <c r="K683" s="54">
        <v>1</v>
      </c>
      <c r="L683" s="145"/>
      <c r="M683" s="49"/>
      <c r="N683" s="147"/>
      <c r="O683" s="49"/>
      <c r="P683" s="22">
        <v>1</v>
      </c>
      <c r="Q683" s="49"/>
      <c r="R683" s="165"/>
    </row>
    <row r="684" spans="1:20" ht="15.75" customHeight="1" x14ac:dyDescent="0.2">
      <c r="A684" s="97">
        <v>2001</v>
      </c>
      <c r="B684" s="17"/>
      <c r="C684" s="17"/>
      <c r="D684" s="17"/>
      <c r="E684" s="17"/>
      <c r="F684" s="17"/>
      <c r="G684" s="17"/>
      <c r="H684" s="17"/>
      <c r="I684" s="17"/>
      <c r="J684" s="17">
        <v>1</v>
      </c>
      <c r="K684" s="54"/>
      <c r="L684" s="145"/>
      <c r="M684" s="49"/>
      <c r="N684" s="147"/>
      <c r="O684" s="148"/>
      <c r="P684" s="51">
        <v>1</v>
      </c>
      <c r="Q684" s="149"/>
      <c r="R684" s="148"/>
    </row>
    <row r="685" spans="1:20" ht="15.75" customHeight="1" x14ac:dyDescent="0.2">
      <c r="A685" s="97">
        <v>2002</v>
      </c>
      <c r="B685" s="17"/>
      <c r="C685" s="17"/>
      <c r="D685" s="17"/>
      <c r="E685" s="17"/>
      <c r="F685" s="17"/>
      <c r="G685" s="17"/>
      <c r="H685" s="17"/>
      <c r="I685" s="17"/>
      <c r="J685" s="17">
        <v>1</v>
      </c>
      <c r="K685" s="54"/>
      <c r="L685" s="145"/>
      <c r="M685" s="49"/>
      <c r="N685" s="147"/>
      <c r="O685" s="148"/>
      <c r="P685" s="76">
        <v>1</v>
      </c>
      <c r="Q685" s="149"/>
      <c r="R685" s="148"/>
    </row>
    <row r="686" spans="1:20" ht="15.75" customHeight="1" x14ac:dyDescent="0.2">
      <c r="A686" s="97">
        <v>2101</v>
      </c>
      <c r="B686" s="17"/>
      <c r="C686" s="17"/>
      <c r="D686" s="17"/>
      <c r="E686" s="17"/>
      <c r="F686" s="17"/>
      <c r="G686" s="17"/>
      <c r="H686" s="17"/>
      <c r="I686" s="17"/>
      <c r="J686" s="17">
        <v>1</v>
      </c>
      <c r="K686" s="54"/>
      <c r="L686" s="145"/>
      <c r="M686" s="49"/>
      <c r="N686" s="147"/>
      <c r="O686" s="177"/>
      <c r="P686" s="77">
        <v>1</v>
      </c>
      <c r="Q686" s="178"/>
      <c r="R686" s="148"/>
    </row>
    <row r="687" spans="1:20" ht="15.75" customHeight="1" x14ac:dyDescent="0.2">
      <c r="A687" s="97">
        <v>2102</v>
      </c>
      <c r="B687" s="17"/>
      <c r="C687" s="17"/>
      <c r="D687" s="17"/>
      <c r="E687" s="17"/>
      <c r="F687" s="17"/>
      <c r="G687" s="17"/>
      <c r="H687" s="17"/>
      <c r="I687" s="17"/>
      <c r="J687" s="17">
        <v>1</v>
      </c>
      <c r="K687" s="54">
        <v>1</v>
      </c>
      <c r="L687" s="145"/>
      <c r="M687" s="49"/>
      <c r="N687" s="147"/>
      <c r="O687" s="177"/>
      <c r="P687" s="77">
        <v>1</v>
      </c>
      <c r="Q687" s="178"/>
      <c r="R687" s="148"/>
    </row>
    <row r="688" spans="1:20" ht="15.75" customHeight="1" x14ac:dyDescent="0.2">
      <c r="A688" s="97">
        <v>2201</v>
      </c>
      <c r="B688" s="17"/>
      <c r="C688" s="17"/>
      <c r="D688" s="17"/>
      <c r="E688" s="17"/>
      <c r="F688" s="17"/>
      <c r="G688" s="17"/>
      <c r="H688" s="17"/>
      <c r="I688" s="17"/>
      <c r="J688" s="17"/>
      <c r="K688" s="54"/>
      <c r="L688" s="145"/>
      <c r="M688" s="49"/>
      <c r="N688" s="147"/>
      <c r="O688" s="102" t="s">
        <v>81</v>
      </c>
      <c r="P688" s="110">
        <v>2</v>
      </c>
      <c r="Q688" s="104">
        <f>IF(SUM(K680:K687)=0,"",SUM(K680:K687))</f>
        <v>3</v>
      </c>
      <c r="R688" s="105" t="s">
        <v>10</v>
      </c>
    </row>
    <row r="689" spans="1:20" ht="15.75" customHeight="1" x14ac:dyDescent="0.2">
      <c r="A689" s="97">
        <v>2202</v>
      </c>
      <c r="B689" s="17"/>
      <c r="C689" s="17"/>
      <c r="D689" s="17"/>
      <c r="E689" s="17"/>
      <c r="F689" s="17"/>
      <c r="G689" s="17"/>
      <c r="H689" s="17"/>
      <c r="I689" s="17"/>
      <c r="J689" s="17"/>
      <c r="K689" s="54"/>
      <c r="L689" s="145"/>
      <c r="M689" s="49"/>
      <c r="N689" s="147"/>
      <c r="O689" s="106" t="s">
        <v>83</v>
      </c>
      <c r="P689" s="32">
        <f>IF(P688/B674=0,"",P688/B674)</f>
        <v>0.14285714285714285</v>
      </c>
      <c r="Q689" s="107">
        <f>IF(P688/Q688=0,"",P688/Q688)</f>
        <v>0.66666666666666663</v>
      </c>
      <c r="R689" s="108" t="s">
        <v>84</v>
      </c>
    </row>
    <row r="690" spans="1:20" ht="15.75" customHeight="1" x14ac:dyDescent="0.2">
      <c r="A690" s="97">
        <v>2301</v>
      </c>
      <c r="B690" s="75"/>
      <c r="C690" s="75"/>
      <c r="D690" s="75"/>
      <c r="E690" s="75"/>
      <c r="F690" s="75"/>
      <c r="G690" s="75"/>
      <c r="H690" s="75"/>
      <c r="I690" s="75"/>
      <c r="J690" s="75"/>
      <c r="K690" s="54"/>
      <c r="L690" s="151"/>
      <c r="M690" s="152"/>
      <c r="N690" s="153"/>
      <c r="O690" s="154"/>
      <c r="P690" s="155"/>
      <c r="Q690" s="155"/>
      <c r="R690" s="156"/>
    </row>
    <row r="691" spans="1:20" ht="18" customHeight="1" x14ac:dyDescent="0.2">
      <c r="A691" s="114"/>
      <c r="B691" s="231" t="s">
        <v>106</v>
      </c>
      <c r="C691" s="231"/>
      <c r="D691" s="231"/>
      <c r="E691" s="231"/>
      <c r="F691" s="231"/>
      <c r="G691" s="231"/>
      <c r="H691" s="231"/>
      <c r="I691" s="231"/>
      <c r="J691" s="231"/>
      <c r="K691" s="74">
        <f>SUM(K674:K687)</f>
        <v>3</v>
      </c>
      <c r="L691" s="109">
        <f>IF(K682=0,"",K682/B674)</f>
        <v>7.1428571428571425E-2</v>
      </c>
      <c r="M691" s="109">
        <f>IF(K691=0,"",K691/B674)</f>
        <v>0.21428571428571427</v>
      </c>
      <c r="N691" s="109">
        <f>IF(K682=0,"",M691-L691)</f>
        <v>0.14285714285714285</v>
      </c>
      <c r="O691" s="89"/>
      <c r="P691" s="85"/>
      <c r="Q691" s="134"/>
      <c r="R691" s="89"/>
    </row>
    <row r="692" spans="1:20" ht="12.75" customHeight="1" x14ac:dyDescent="0.2">
      <c r="O692" s="85"/>
      <c r="P692" s="85"/>
      <c r="Q692" s="85"/>
      <c r="R692" s="85"/>
    </row>
    <row r="693" spans="1:20" ht="12.75" customHeight="1" x14ac:dyDescent="0.2">
      <c r="L693" s="89"/>
      <c r="M693" s="89"/>
      <c r="O693" s="89"/>
      <c r="P693" s="85"/>
      <c r="Q693" s="85"/>
      <c r="R693" s="85"/>
    </row>
    <row r="694" spans="1:20" ht="26.25" x14ac:dyDescent="0.2">
      <c r="A694" s="135"/>
      <c r="B694" s="232" t="s">
        <v>94</v>
      </c>
      <c r="C694" s="233"/>
      <c r="D694" s="233"/>
      <c r="E694" s="233"/>
      <c r="F694" s="233"/>
      <c r="G694" s="233"/>
      <c r="H694" s="233"/>
      <c r="I694" s="233"/>
      <c r="J694" s="233"/>
      <c r="K694" s="78" t="s">
        <v>107</v>
      </c>
      <c r="L694" s="89"/>
      <c r="M694" s="89"/>
      <c r="N694" s="85"/>
      <c r="O694" s="89"/>
      <c r="P694" s="85"/>
      <c r="Q694" s="85"/>
      <c r="R694" s="85"/>
    </row>
    <row r="695" spans="1:20" ht="20.25" x14ac:dyDescent="0.2">
      <c r="A695" s="234" t="s">
        <v>9</v>
      </c>
      <c r="B695" s="235" t="s">
        <v>95</v>
      </c>
      <c r="C695" s="236"/>
      <c r="D695" s="236"/>
      <c r="E695" s="236"/>
      <c r="F695" s="236"/>
      <c r="G695" s="236"/>
      <c r="H695" s="236"/>
      <c r="I695" s="236"/>
      <c r="J695" s="237"/>
      <c r="K695" s="238" t="s">
        <v>10</v>
      </c>
      <c r="L695" s="230" t="s">
        <v>2</v>
      </c>
      <c r="M695" s="230" t="s">
        <v>3</v>
      </c>
      <c r="N695" s="240" t="s">
        <v>4</v>
      </c>
      <c r="O695" s="230" t="s">
        <v>5</v>
      </c>
      <c r="P695" s="228" t="s">
        <v>6</v>
      </c>
      <c r="Q695" s="228" t="s">
        <v>7</v>
      </c>
      <c r="R695" s="230" t="s">
        <v>96</v>
      </c>
    </row>
    <row r="696" spans="1:20" ht="15.75" customHeight="1" x14ac:dyDescent="0.2">
      <c r="A696" s="229"/>
      <c r="B696" s="97" t="s">
        <v>97</v>
      </c>
      <c r="C696" s="97" t="s">
        <v>98</v>
      </c>
      <c r="D696" s="97" t="s">
        <v>99</v>
      </c>
      <c r="E696" s="97" t="s">
        <v>100</v>
      </c>
      <c r="F696" s="97" t="s">
        <v>101</v>
      </c>
      <c r="G696" s="97" t="s">
        <v>102</v>
      </c>
      <c r="H696" s="97" t="s">
        <v>103</v>
      </c>
      <c r="I696" s="97" t="s">
        <v>104</v>
      </c>
      <c r="J696" s="97" t="s">
        <v>105</v>
      </c>
      <c r="K696" s="239"/>
      <c r="L696" s="229"/>
      <c r="M696" s="229"/>
      <c r="N696" s="229"/>
      <c r="O696" s="229"/>
      <c r="P696" s="229"/>
      <c r="Q696" s="229"/>
      <c r="R696" s="229"/>
    </row>
    <row r="697" spans="1:20" ht="15.75" customHeight="1" x14ac:dyDescent="0.2">
      <c r="A697" s="97">
        <v>1502</v>
      </c>
      <c r="B697" s="17">
        <v>31</v>
      </c>
      <c r="C697" s="17"/>
      <c r="D697" s="17"/>
      <c r="E697" s="17"/>
      <c r="F697" s="17"/>
      <c r="G697" s="17"/>
      <c r="H697" s="17"/>
      <c r="I697" s="17"/>
      <c r="J697" s="17"/>
      <c r="K697" s="54"/>
      <c r="L697" s="143"/>
      <c r="M697" s="144"/>
      <c r="N697" s="104"/>
      <c r="O697" s="98"/>
      <c r="P697" s="19">
        <f>B697</f>
        <v>31</v>
      </c>
      <c r="Q697" s="99"/>
      <c r="R697" s="98"/>
    </row>
    <row r="698" spans="1:20" ht="15.75" customHeight="1" x14ac:dyDescent="0.2">
      <c r="A698" s="97">
        <v>1601</v>
      </c>
      <c r="B698" s="17"/>
      <c r="C698" s="17">
        <v>22</v>
      </c>
      <c r="D698" s="17"/>
      <c r="E698" s="17"/>
      <c r="F698" s="17"/>
      <c r="G698" s="17"/>
      <c r="H698" s="17"/>
      <c r="I698" s="17"/>
      <c r="J698" s="17"/>
      <c r="K698" s="54"/>
      <c r="L698" s="145"/>
      <c r="M698" s="49"/>
      <c r="N698" s="146"/>
      <c r="O698" s="21">
        <f>IF(C698=0,"",C698/B697)</f>
        <v>0.70967741935483875</v>
      </c>
      <c r="P698" s="22">
        <v>22</v>
      </c>
      <c r="Q698" s="100">
        <f t="shared" ref="Q698:Q705" si="110">IF(P698=0,"",P698/P697)</f>
        <v>0.70967741935483875</v>
      </c>
      <c r="R698" s="100">
        <f t="shared" ref="R698:R705" si="111">IF(P698=0,"",100%-Q698)</f>
        <v>0.29032258064516125</v>
      </c>
    </row>
    <row r="699" spans="1:20" ht="15.75" customHeight="1" x14ac:dyDescent="0.2">
      <c r="A699" s="97">
        <v>1602</v>
      </c>
      <c r="B699" s="17"/>
      <c r="C699" s="17"/>
      <c r="D699" s="17">
        <v>15</v>
      </c>
      <c r="E699" s="17"/>
      <c r="F699" s="17"/>
      <c r="G699" s="17"/>
      <c r="H699" s="17"/>
      <c r="I699" s="17"/>
      <c r="J699" s="17"/>
      <c r="K699" s="54"/>
      <c r="L699" s="145"/>
      <c r="M699" s="49"/>
      <c r="N699" s="146"/>
      <c r="O699" s="21">
        <f>IF(D699=0,"",D699/C698)</f>
        <v>0.68181818181818177</v>
      </c>
      <c r="P699" s="22">
        <v>17</v>
      </c>
      <c r="Q699" s="100">
        <f t="shared" si="110"/>
        <v>0.77272727272727271</v>
      </c>
      <c r="R699" s="100">
        <f t="shared" si="111"/>
        <v>0.22727272727272729</v>
      </c>
      <c r="T699" s="124">
        <f>P699/P697</f>
        <v>0.54838709677419351</v>
      </c>
    </row>
    <row r="700" spans="1:20" ht="15.75" customHeight="1" x14ac:dyDescent="0.2">
      <c r="A700" s="97">
        <v>1701</v>
      </c>
      <c r="B700" s="17"/>
      <c r="C700" s="17"/>
      <c r="D700" s="17"/>
      <c r="E700" s="17">
        <v>10</v>
      </c>
      <c r="F700" s="17"/>
      <c r="G700" s="17"/>
      <c r="H700" s="17"/>
      <c r="I700" s="17"/>
      <c r="J700" s="17"/>
      <c r="K700" s="54"/>
      <c r="L700" s="145"/>
      <c r="M700" s="49"/>
      <c r="N700" s="146"/>
      <c r="O700" s="21">
        <f>IF(E700=0,"",E700/D699)</f>
        <v>0.66666666666666663</v>
      </c>
      <c r="P700" s="22">
        <v>13</v>
      </c>
      <c r="Q700" s="100">
        <f t="shared" si="110"/>
        <v>0.76470588235294112</v>
      </c>
      <c r="R700" s="100">
        <f t="shared" si="111"/>
        <v>0.23529411764705888</v>
      </c>
    </row>
    <row r="701" spans="1:20" ht="15.75" customHeight="1" x14ac:dyDescent="0.2">
      <c r="A701" s="97">
        <v>1702</v>
      </c>
      <c r="B701" s="17"/>
      <c r="C701" s="17"/>
      <c r="D701" s="17"/>
      <c r="E701" s="17"/>
      <c r="F701" s="17">
        <v>10</v>
      </c>
      <c r="G701" s="17"/>
      <c r="H701" s="17"/>
      <c r="I701" s="17"/>
      <c r="J701" s="17"/>
      <c r="K701" s="54"/>
      <c r="L701" s="145"/>
      <c r="M701" s="49"/>
      <c r="N701" s="146"/>
      <c r="O701" s="21">
        <f>IF(F701=0,"",F701/E700)</f>
        <v>1</v>
      </c>
      <c r="P701" s="22">
        <v>12</v>
      </c>
      <c r="Q701" s="100">
        <f t="shared" si="110"/>
        <v>0.92307692307692313</v>
      </c>
      <c r="R701" s="100">
        <f t="shared" si="111"/>
        <v>7.6923076923076872E-2</v>
      </c>
    </row>
    <row r="702" spans="1:20" ht="15.75" customHeight="1" x14ac:dyDescent="0.2">
      <c r="A702" s="97">
        <v>1801</v>
      </c>
      <c r="B702" s="17"/>
      <c r="C702" s="17"/>
      <c r="D702" s="17"/>
      <c r="E702" s="17"/>
      <c r="F702" s="17"/>
      <c r="G702" s="17">
        <v>10</v>
      </c>
      <c r="H702" s="17"/>
      <c r="I702" s="17"/>
      <c r="J702" s="17"/>
      <c r="K702" s="54"/>
      <c r="L702" s="145"/>
      <c r="M702" s="49"/>
      <c r="N702" s="146"/>
      <c r="O702" s="21">
        <f>IF(G702=0,"",G702/F701)</f>
        <v>1</v>
      </c>
      <c r="P702" s="22">
        <v>12</v>
      </c>
      <c r="Q702" s="100">
        <f t="shared" si="110"/>
        <v>1</v>
      </c>
      <c r="R702" s="100">
        <f t="shared" si="111"/>
        <v>0</v>
      </c>
    </row>
    <row r="703" spans="1:20" ht="15.75" customHeight="1" x14ac:dyDescent="0.2">
      <c r="A703" s="97">
        <v>1802</v>
      </c>
      <c r="B703" s="17"/>
      <c r="C703" s="17"/>
      <c r="D703" s="17"/>
      <c r="E703" s="17"/>
      <c r="F703" s="17"/>
      <c r="G703" s="17"/>
      <c r="H703" s="17">
        <v>10</v>
      </c>
      <c r="I703" s="17"/>
      <c r="J703" s="17"/>
      <c r="K703" s="54"/>
      <c r="L703" s="145"/>
      <c r="M703" s="49"/>
      <c r="N703" s="146"/>
      <c r="O703" s="21">
        <f>IF(H703=0,"",H703/G702)</f>
        <v>1</v>
      </c>
      <c r="P703" s="22">
        <v>12</v>
      </c>
      <c r="Q703" s="100">
        <f t="shared" si="110"/>
        <v>1</v>
      </c>
      <c r="R703" s="100">
        <f t="shared" si="111"/>
        <v>0</v>
      </c>
    </row>
    <row r="704" spans="1:20" ht="15.75" customHeight="1" x14ac:dyDescent="0.2">
      <c r="A704" s="97">
        <v>1901</v>
      </c>
      <c r="B704" s="17"/>
      <c r="C704" s="17"/>
      <c r="D704" s="17"/>
      <c r="E704" s="17"/>
      <c r="F704" s="17"/>
      <c r="G704" s="17"/>
      <c r="H704" s="17"/>
      <c r="I704" s="17">
        <v>10</v>
      </c>
      <c r="J704" s="17"/>
      <c r="K704" s="54"/>
      <c r="L704" s="145"/>
      <c r="M704" s="49"/>
      <c r="N704" s="146"/>
      <c r="O704" s="21">
        <f>IF(I704=0,"",I704/H703)</f>
        <v>1</v>
      </c>
      <c r="P704" s="22">
        <v>12</v>
      </c>
      <c r="Q704" s="100">
        <f t="shared" si="110"/>
        <v>1</v>
      </c>
      <c r="R704" s="100">
        <f t="shared" si="111"/>
        <v>0</v>
      </c>
    </row>
    <row r="705" spans="1:18" ht="15.75" customHeight="1" x14ac:dyDescent="0.2">
      <c r="A705" s="97">
        <v>1902</v>
      </c>
      <c r="B705" s="17"/>
      <c r="C705" s="17"/>
      <c r="D705" s="17"/>
      <c r="E705" s="17"/>
      <c r="F705" s="17"/>
      <c r="G705" s="17"/>
      <c r="H705" s="17"/>
      <c r="I705" s="17"/>
      <c r="J705" s="17">
        <v>8</v>
      </c>
      <c r="K705" s="54">
        <v>8</v>
      </c>
      <c r="L705" s="145"/>
      <c r="M705" s="49"/>
      <c r="N705" s="146"/>
      <c r="O705" s="24">
        <f>IF(J705=0,"",J705/I704)</f>
        <v>0.8</v>
      </c>
      <c r="P705" s="22">
        <v>12</v>
      </c>
      <c r="Q705" s="24">
        <f t="shared" si="110"/>
        <v>1</v>
      </c>
      <c r="R705" s="24">
        <f t="shared" si="111"/>
        <v>0</v>
      </c>
    </row>
    <row r="706" spans="1:18" ht="15.75" customHeight="1" x14ac:dyDescent="0.2">
      <c r="A706" s="97">
        <v>2001</v>
      </c>
      <c r="B706" s="17"/>
      <c r="C706" s="17"/>
      <c r="D706" s="17"/>
      <c r="E706" s="17"/>
      <c r="F706" s="17"/>
      <c r="G706" s="17"/>
      <c r="H706" s="17"/>
      <c r="I706" s="17"/>
      <c r="J706" s="17">
        <v>3</v>
      </c>
      <c r="K706" s="54">
        <v>3</v>
      </c>
      <c r="L706" s="145"/>
      <c r="M706" s="49"/>
      <c r="N706" s="147"/>
      <c r="O706" s="67"/>
      <c r="P706" s="22">
        <v>4</v>
      </c>
      <c r="Q706" s="67"/>
      <c r="R706" s="101"/>
    </row>
    <row r="707" spans="1:18" ht="15.75" customHeight="1" x14ac:dyDescent="0.2">
      <c r="A707" s="97">
        <v>2002</v>
      </c>
      <c r="B707" s="17"/>
      <c r="C707" s="17"/>
      <c r="D707" s="17"/>
      <c r="E707" s="17"/>
      <c r="F707" s="17"/>
      <c r="G707" s="17"/>
      <c r="H707" s="17"/>
      <c r="I707" s="17"/>
      <c r="J707" s="17">
        <v>1</v>
      </c>
      <c r="K707" s="54">
        <v>1</v>
      </c>
      <c r="L707" s="145"/>
      <c r="M707" s="49"/>
      <c r="N707" s="147"/>
      <c r="O707" s="148"/>
      <c r="P707" s="51">
        <v>1</v>
      </c>
      <c r="Q707" s="149"/>
      <c r="R707" s="148"/>
    </row>
    <row r="708" spans="1:18" ht="15.75" customHeight="1" x14ac:dyDescent="0.2">
      <c r="A708" s="97">
        <v>2101</v>
      </c>
      <c r="B708" s="17"/>
      <c r="C708" s="17"/>
      <c r="D708" s="17"/>
      <c r="E708" s="17"/>
      <c r="F708" s="17"/>
      <c r="G708" s="17"/>
      <c r="H708" s="17"/>
      <c r="I708" s="17"/>
      <c r="J708" s="17"/>
      <c r="K708" s="54"/>
      <c r="L708" s="145"/>
      <c r="M708" s="49"/>
      <c r="N708" s="147"/>
      <c r="O708" s="148"/>
      <c r="P708" s="51"/>
      <c r="Q708" s="149"/>
      <c r="R708" s="148"/>
    </row>
    <row r="709" spans="1:18" ht="15.75" customHeight="1" x14ac:dyDescent="0.2">
      <c r="A709" s="97">
        <v>2102</v>
      </c>
      <c r="B709" s="17"/>
      <c r="C709" s="17"/>
      <c r="D709" s="17"/>
      <c r="E709" s="17"/>
      <c r="F709" s="17"/>
      <c r="G709" s="17"/>
      <c r="H709" s="17"/>
      <c r="I709" s="17"/>
      <c r="J709" s="17"/>
      <c r="K709" s="54"/>
      <c r="L709" s="145"/>
      <c r="M709" s="49"/>
      <c r="N709" s="147"/>
      <c r="O709" s="148"/>
      <c r="P709" s="51"/>
      <c r="Q709" s="149"/>
      <c r="R709" s="148"/>
    </row>
    <row r="710" spans="1:18" ht="15.75" customHeight="1" x14ac:dyDescent="0.2">
      <c r="A710" s="97">
        <v>2201</v>
      </c>
      <c r="B710" s="17"/>
      <c r="C710" s="17"/>
      <c r="D710" s="17"/>
      <c r="E710" s="17"/>
      <c r="F710" s="17"/>
      <c r="G710" s="17"/>
      <c r="H710" s="17"/>
      <c r="I710" s="17"/>
      <c r="J710" s="17"/>
      <c r="K710" s="54"/>
      <c r="L710" s="145"/>
      <c r="M710" s="49"/>
      <c r="N710" s="147"/>
      <c r="O710" s="49"/>
      <c r="P710" s="147"/>
      <c r="Q710" s="150"/>
      <c r="R710" s="148"/>
    </row>
    <row r="711" spans="1:18" ht="15.75" customHeight="1" x14ac:dyDescent="0.2">
      <c r="A711" s="97">
        <v>2202</v>
      </c>
      <c r="B711" s="17"/>
      <c r="C711" s="17"/>
      <c r="D711" s="17"/>
      <c r="E711" s="17"/>
      <c r="F711" s="17"/>
      <c r="G711" s="17"/>
      <c r="H711" s="17"/>
      <c r="I711" s="17"/>
      <c r="J711" s="17"/>
      <c r="K711" s="54"/>
      <c r="L711" s="145"/>
      <c r="M711" s="49"/>
      <c r="N711" s="147"/>
      <c r="O711" s="102" t="s">
        <v>81</v>
      </c>
      <c r="P711" s="103">
        <v>11</v>
      </c>
      <c r="Q711" s="104">
        <f>K714</f>
        <v>12</v>
      </c>
      <c r="R711" s="105" t="s">
        <v>10</v>
      </c>
    </row>
    <row r="712" spans="1:18" ht="15.75" customHeight="1" x14ac:dyDescent="0.2">
      <c r="A712" s="97">
        <v>2301</v>
      </c>
      <c r="B712" s="17"/>
      <c r="C712" s="17"/>
      <c r="D712" s="17"/>
      <c r="E712" s="17"/>
      <c r="F712" s="17"/>
      <c r="G712" s="17"/>
      <c r="H712" s="17"/>
      <c r="I712" s="17"/>
      <c r="J712" s="17"/>
      <c r="K712" s="54"/>
      <c r="L712" s="145"/>
      <c r="M712" s="49"/>
      <c r="N712" s="147"/>
      <c r="O712" s="106" t="s">
        <v>83</v>
      </c>
      <c r="P712" s="32">
        <f>IF(P711/B697=0,"",P711/B697)</f>
        <v>0.35483870967741937</v>
      </c>
      <c r="Q712" s="107">
        <f>IF(P711/Q711=0,"",P711/Q711)</f>
        <v>0.91666666666666663</v>
      </c>
      <c r="R712" s="108" t="s">
        <v>84</v>
      </c>
    </row>
    <row r="713" spans="1:18" ht="15.75" x14ac:dyDescent="0.2">
      <c r="A713" s="97">
        <v>2302</v>
      </c>
      <c r="B713" s="75"/>
      <c r="C713" s="75"/>
      <c r="D713" s="75"/>
      <c r="E713" s="75"/>
      <c r="F713" s="75"/>
      <c r="G713" s="75"/>
      <c r="H713" s="75"/>
      <c r="I713" s="75"/>
      <c r="J713" s="75"/>
      <c r="K713" s="54"/>
      <c r="L713" s="151"/>
      <c r="M713" s="152"/>
      <c r="N713" s="153"/>
      <c r="O713" s="154"/>
      <c r="P713" s="155"/>
      <c r="Q713" s="155"/>
      <c r="R713" s="156"/>
    </row>
    <row r="714" spans="1:18" ht="18" x14ac:dyDescent="0.2">
      <c r="A714" s="114"/>
      <c r="B714" s="231" t="s">
        <v>106</v>
      </c>
      <c r="C714" s="231"/>
      <c r="D714" s="231"/>
      <c r="E714" s="231"/>
      <c r="F714" s="231"/>
      <c r="G714" s="231"/>
      <c r="H714" s="231"/>
      <c r="I714" s="231"/>
      <c r="J714" s="231"/>
      <c r="K714" s="74">
        <f>SUM(K697:K710)</f>
        <v>12</v>
      </c>
      <c r="L714" s="109">
        <f>IF(K705=0,"",K705/B697)</f>
        <v>0.25806451612903225</v>
      </c>
      <c r="M714" s="109">
        <f>IF(K714=0,"",K714/B697)</f>
        <v>0.38709677419354838</v>
      </c>
      <c r="N714" s="109">
        <f>IF(K705=0,"",M714-L714)</f>
        <v>0.12903225806451613</v>
      </c>
      <c r="O714" s="89"/>
      <c r="P714" s="85"/>
      <c r="Q714" s="134"/>
      <c r="R714" s="89"/>
    </row>
    <row r="715" spans="1:18" ht="12.75" customHeight="1" x14ac:dyDescent="0.2">
      <c r="L715" s="89"/>
      <c r="M715" s="89"/>
      <c r="O715" s="89"/>
    </row>
    <row r="716" spans="1:18" ht="12.75" customHeight="1" x14ac:dyDescent="0.2">
      <c r="L716" s="89"/>
      <c r="M716" s="89"/>
      <c r="O716" s="89"/>
    </row>
    <row r="717" spans="1:18" ht="26.25" customHeight="1" x14ac:dyDescent="0.2">
      <c r="A717" s="135"/>
      <c r="B717" s="232" t="s">
        <v>94</v>
      </c>
      <c r="C717" s="233"/>
      <c r="D717" s="233"/>
      <c r="E717" s="233"/>
      <c r="F717" s="233"/>
      <c r="G717" s="233"/>
      <c r="H717" s="233"/>
      <c r="I717" s="233"/>
      <c r="J717" s="233"/>
      <c r="K717" s="78" t="s">
        <v>108</v>
      </c>
      <c r="L717" s="89"/>
      <c r="M717" s="89"/>
      <c r="N717" s="85"/>
      <c r="O717" s="89"/>
      <c r="P717" s="85"/>
      <c r="Q717" s="85"/>
      <c r="R717" s="85"/>
    </row>
    <row r="718" spans="1:18" ht="20.25" customHeight="1" x14ac:dyDescent="0.2">
      <c r="A718" s="234" t="s">
        <v>9</v>
      </c>
      <c r="B718" s="235" t="s">
        <v>95</v>
      </c>
      <c r="C718" s="236"/>
      <c r="D718" s="236"/>
      <c r="E718" s="236"/>
      <c r="F718" s="236"/>
      <c r="G718" s="236"/>
      <c r="H718" s="236"/>
      <c r="I718" s="236"/>
      <c r="J718" s="237"/>
      <c r="K718" s="238" t="s">
        <v>10</v>
      </c>
      <c r="L718" s="230" t="s">
        <v>2</v>
      </c>
      <c r="M718" s="230" t="s">
        <v>3</v>
      </c>
      <c r="N718" s="240" t="s">
        <v>4</v>
      </c>
      <c r="O718" s="230" t="s">
        <v>5</v>
      </c>
      <c r="P718" s="228" t="s">
        <v>6</v>
      </c>
      <c r="Q718" s="228" t="s">
        <v>7</v>
      </c>
      <c r="R718" s="230" t="s">
        <v>96</v>
      </c>
    </row>
    <row r="719" spans="1:18" ht="15.75" customHeight="1" x14ac:dyDescent="0.2">
      <c r="A719" s="229"/>
      <c r="B719" s="97" t="s">
        <v>97</v>
      </c>
      <c r="C719" s="97" t="s">
        <v>98</v>
      </c>
      <c r="D719" s="97" t="s">
        <v>99</v>
      </c>
      <c r="E719" s="97" t="s">
        <v>100</v>
      </c>
      <c r="F719" s="97" t="s">
        <v>101</v>
      </c>
      <c r="G719" s="97" t="s">
        <v>102</v>
      </c>
      <c r="H719" s="97" t="s">
        <v>103</v>
      </c>
      <c r="I719" s="97" t="s">
        <v>104</v>
      </c>
      <c r="J719" s="97" t="s">
        <v>105</v>
      </c>
      <c r="K719" s="239"/>
      <c r="L719" s="229"/>
      <c r="M719" s="229"/>
      <c r="N719" s="229"/>
      <c r="O719" s="229"/>
      <c r="P719" s="229"/>
      <c r="Q719" s="229"/>
      <c r="R719" s="229"/>
    </row>
    <row r="720" spans="1:18" ht="15.75" customHeight="1" x14ac:dyDescent="0.2">
      <c r="A720" s="97">
        <v>1601</v>
      </c>
      <c r="B720" s="17">
        <v>12</v>
      </c>
      <c r="C720" s="17"/>
      <c r="D720" s="17"/>
      <c r="E720" s="17"/>
      <c r="F720" s="17"/>
      <c r="G720" s="17"/>
      <c r="H720" s="17"/>
      <c r="I720" s="17"/>
      <c r="J720" s="17"/>
      <c r="K720" s="54"/>
      <c r="L720" s="143"/>
      <c r="M720" s="144"/>
      <c r="N720" s="104"/>
      <c r="O720" s="98"/>
      <c r="P720" s="19">
        <f>B720</f>
        <v>12</v>
      </c>
      <c r="Q720" s="99"/>
      <c r="R720" s="98"/>
    </row>
    <row r="721" spans="1:20" ht="15.75" customHeight="1" x14ac:dyDescent="0.2">
      <c r="A721" s="97">
        <v>1602</v>
      </c>
      <c r="B721" s="17"/>
      <c r="C721" s="17">
        <v>9</v>
      </c>
      <c r="D721" s="17"/>
      <c r="E721" s="17"/>
      <c r="F721" s="17"/>
      <c r="G721" s="17"/>
      <c r="H721" s="17"/>
      <c r="I721" s="17"/>
      <c r="J721" s="17"/>
      <c r="K721" s="54"/>
      <c r="L721" s="145"/>
      <c r="M721" s="49"/>
      <c r="N721" s="146"/>
      <c r="O721" s="21">
        <f>IF(C721=0,"",C721/B720)</f>
        <v>0.75</v>
      </c>
      <c r="P721" s="22">
        <v>9</v>
      </c>
      <c r="Q721" s="100">
        <f t="shared" ref="Q721:Q728" si="112">IF(P721=0,"",P721/P720)</f>
        <v>0.75</v>
      </c>
      <c r="R721" s="100">
        <f t="shared" ref="R721:R728" si="113">IF(P721=0,"",100%-Q721)</f>
        <v>0.25</v>
      </c>
    </row>
    <row r="722" spans="1:20" ht="15.75" customHeight="1" x14ac:dyDescent="0.2">
      <c r="A722" s="97">
        <v>1701</v>
      </c>
      <c r="B722" s="17"/>
      <c r="C722" s="17"/>
      <c r="D722" s="17">
        <v>7</v>
      </c>
      <c r="E722" s="17"/>
      <c r="F722" s="17"/>
      <c r="G722" s="17"/>
      <c r="H722" s="17"/>
      <c r="I722" s="17"/>
      <c r="J722" s="17"/>
      <c r="K722" s="54"/>
      <c r="L722" s="145"/>
      <c r="M722" s="49"/>
      <c r="N722" s="146"/>
      <c r="O722" s="21">
        <f>IF(D722=0,"",D722/C721)</f>
        <v>0.77777777777777779</v>
      </c>
      <c r="P722" s="22">
        <v>8</v>
      </c>
      <c r="Q722" s="100">
        <f t="shared" si="112"/>
        <v>0.88888888888888884</v>
      </c>
      <c r="R722" s="100">
        <f t="shared" si="113"/>
        <v>0.11111111111111116</v>
      </c>
      <c r="T722" s="124">
        <f>P722/P720</f>
        <v>0.66666666666666663</v>
      </c>
    </row>
    <row r="723" spans="1:20" ht="15.75" customHeight="1" x14ac:dyDescent="0.2">
      <c r="A723" s="97">
        <v>1702</v>
      </c>
      <c r="B723" s="17"/>
      <c r="C723" s="17"/>
      <c r="D723" s="17"/>
      <c r="E723" s="17">
        <v>6</v>
      </c>
      <c r="F723" s="17"/>
      <c r="G723" s="17"/>
      <c r="H723" s="17"/>
      <c r="I723" s="17"/>
      <c r="J723" s="17"/>
      <c r="K723" s="54"/>
      <c r="L723" s="145"/>
      <c r="M723" s="49"/>
      <c r="N723" s="146"/>
      <c r="O723" s="21">
        <f>IF(E723=0,"",E723/D722)</f>
        <v>0.8571428571428571</v>
      </c>
      <c r="P723" s="22">
        <v>7</v>
      </c>
      <c r="Q723" s="100">
        <f t="shared" si="112"/>
        <v>0.875</v>
      </c>
      <c r="R723" s="100">
        <f t="shared" si="113"/>
        <v>0.125</v>
      </c>
    </row>
    <row r="724" spans="1:20" ht="15.75" customHeight="1" x14ac:dyDescent="0.2">
      <c r="A724" s="97">
        <v>1801</v>
      </c>
      <c r="B724" s="17"/>
      <c r="C724" s="17"/>
      <c r="D724" s="17"/>
      <c r="E724" s="17"/>
      <c r="F724" s="17">
        <v>6</v>
      </c>
      <c r="G724" s="17"/>
      <c r="H724" s="17"/>
      <c r="I724" s="17"/>
      <c r="J724" s="17"/>
      <c r="K724" s="54"/>
      <c r="L724" s="145"/>
      <c r="M724" s="49"/>
      <c r="N724" s="146"/>
      <c r="O724" s="21">
        <f>IF(F724=0,"",F724/E723)</f>
        <v>1</v>
      </c>
      <c r="P724" s="22">
        <v>7</v>
      </c>
      <c r="Q724" s="100">
        <f t="shared" si="112"/>
        <v>1</v>
      </c>
      <c r="R724" s="100">
        <f t="shared" si="113"/>
        <v>0</v>
      </c>
    </row>
    <row r="725" spans="1:20" ht="15.75" customHeight="1" x14ac:dyDescent="0.2">
      <c r="A725" s="97">
        <v>1802</v>
      </c>
      <c r="B725" s="17"/>
      <c r="C725" s="17"/>
      <c r="D725" s="17"/>
      <c r="E725" s="17"/>
      <c r="F725" s="17"/>
      <c r="G725" s="17">
        <v>6</v>
      </c>
      <c r="H725" s="17"/>
      <c r="I725" s="17"/>
      <c r="J725" s="17"/>
      <c r="K725" s="54"/>
      <c r="L725" s="145"/>
      <c r="M725" s="49"/>
      <c r="N725" s="146"/>
      <c r="O725" s="21">
        <f>IF(G725=0,"",G725/F724)</f>
        <v>1</v>
      </c>
      <c r="P725" s="22">
        <v>7</v>
      </c>
      <c r="Q725" s="100">
        <f t="shared" si="112"/>
        <v>1</v>
      </c>
      <c r="R725" s="100">
        <f t="shared" si="113"/>
        <v>0</v>
      </c>
    </row>
    <row r="726" spans="1:20" ht="15.75" customHeight="1" x14ac:dyDescent="0.2">
      <c r="A726" s="97">
        <v>1901</v>
      </c>
      <c r="B726" s="17"/>
      <c r="C726" s="17"/>
      <c r="D726" s="17"/>
      <c r="E726" s="17"/>
      <c r="F726" s="17"/>
      <c r="G726" s="17"/>
      <c r="H726" s="17">
        <v>5</v>
      </c>
      <c r="I726" s="17"/>
      <c r="J726" s="17"/>
      <c r="K726" s="54"/>
      <c r="L726" s="145"/>
      <c r="M726" s="49"/>
      <c r="N726" s="146"/>
      <c r="O726" s="21">
        <f>IF(H726=0,"",H726/G725)</f>
        <v>0.83333333333333337</v>
      </c>
      <c r="P726" s="22">
        <v>6</v>
      </c>
      <c r="Q726" s="100">
        <f t="shared" si="112"/>
        <v>0.8571428571428571</v>
      </c>
      <c r="R726" s="100">
        <f t="shared" si="113"/>
        <v>0.1428571428571429</v>
      </c>
    </row>
    <row r="727" spans="1:20" ht="15.75" customHeight="1" x14ac:dyDescent="0.2">
      <c r="A727" s="97">
        <v>1902</v>
      </c>
      <c r="B727" s="17"/>
      <c r="C727" s="17"/>
      <c r="D727" s="17"/>
      <c r="E727" s="17"/>
      <c r="F727" s="17"/>
      <c r="G727" s="17"/>
      <c r="H727" s="17"/>
      <c r="I727" s="17">
        <v>4</v>
      </c>
      <c r="J727" s="17"/>
      <c r="K727" s="54"/>
      <c r="L727" s="145"/>
      <c r="M727" s="49"/>
      <c r="N727" s="146"/>
      <c r="O727" s="21">
        <f>IF(I727=0,"",I727/H726)</f>
        <v>0.8</v>
      </c>
      <c r="P727" s="22">
        <v>6</v>
      </c>
      <c r="Q727" s="100">
        <f t="shared" si="112"/>
        <v>1</v>
      </c>
      <c r="R727" s="100">
        <f t="shared" si="113"/>
        <v>0</v>
      </c>
    </row>
    <row r="728" spans="1:20" ht="15.75" customHeight="1" x14ac:dyDescent="0.2">
      <c r="A728" s="97">
        <v>2001</v>
      </c>
      <c r="B728" s="17"/>
      <c r="C728" s="17"/>
      <c r="D728" s="17"/>
      <c r="E728" s="17"/>
      <c r="F728" s="17"/>
      <c r="G728" s="17"/>
      <c r="H728" s="17"/>
      <c r="I728" s="17"/>
      <c r="J728" s="17">
        <v>4</v>
      </c>
      <c r="K728" s="54">
        <v>4</v>
      </c>
      <c r="L728" s="145"/>
      <c r="M728" s="49"/>
      <c r="N728" s="146"/>
      <c r="O728" s="24">
        <f>IF(J728=0,"",J728/I727)</f>
        <v>1</v>
      </c>
      <c r="P728" s="22">
        <v>6</v>
      </c>
      <c r="Q728" s="24">
        <f t="shared" si="112"/>
        <v>1</v>
      </c>
      <c r="R728" s="24">
        <f t="shared" si="113"/>
        <v>0</v>
      </c>
    </row>
    <row r="729" spans="1:20" ht="15.75" customHeight="1" x14ac:dyDescent="0.2">
      <c r="A729" s="97">
        <v>2002</v>
      </c>
      <c r="B729" s="17"/>
      <c r="C729" s="17"/>
      <c r="D729" s="17"/>
      <c r="E729" s="17"/>
      <c r="F729" s="17"/>
      <c r="G729" s="17"/>
      <c r="H729" s="17"/>
      <c r="I729" s="17"/>
      <c r="J729" s="17">
        <v>2</v>
      </c>
      <c r="K729" s="54">
        <v>2</v>
      </c>
      <c r="L729" s="145"/>
      <c r="M729" s="49"/>
      <c r="N729" s="147"/>
      <c r="O729" s="49"/>
      <c r="P729" s="22">
        <v>2</v>
      </c>
      <c r="Q729" s="49"/>
      <c r="R729" s="165"/>
    </row>
    <row r="730" spans="1:20" ht="15.75" customHeight="1" x14ac:dyDescent="0.2">
      <c r="A730" s="97">
        <v>2101</v>
      </c>
      <c r="B730" s="17"/>
      <c r="C730" s="17"/>
      <c r="D730" s="17"/>
      <c r="E730" s="17"/>
      <c r="F730" s="17"/>
      <c r="G730" s="17"/>
      <c r="H730" s="17"/>
      <c r="I730" s="17"/>
      <c r="J730" s="17"/>
      <c r="K730" s="54"/>
      <c r="L730" s="145"/>
      <c r="M730" s="49"/>
      <c r="N730" s="147"/>
      <c r="O730" s="148"/>
      <c r="P730" s="51"/>
      <c r="Q730" s="149"/>
      <c r="R730" s="148"/>
    </row>
    <row r="731" spans="1:20" ht="15.75" customHeight="1" x14ac:dyDescent="0.2">
      <c r="A731" s="97">
        <v>2102</v>
      </c>
      <c r="B731" s="17"/>
      <c r="C731" s="17"/>
      <c r="D731" s="17"/>
      <c r="E731" s="17"/>
      <c r="F731" s="17"/>
      <c r="G731" s="17"/>
      <c r="H731" s="17"/>
      <c r="I731" s="17"/>
      <c r="J731" s="17"/>
      <c r="K731" s="54"/>
      <c r="L731" s="145"/>
      <c r="M731" s="49"/>
      <c r="N731" s="147"/>
      <c r="O731" s="148"/>
      <c r="P731" s="51"/>
      <c r="Q731" s="149"/>
      <c r="R731" s="148"/>
    </row>
    <row r="732" spans="1:20" ht="15.75" customHeight="1" x14ac:dyDescent="0.2">
      <c r="A732" s="97">
        <v>2201</v>
      </c>
      <c r="B732" s="17"/>
      <c r="C732" s="17"/>
      <c r="D732" s="17"/>
      <c r="E732" s="17"/>
      <c r="F732" s="17"/>
      <c r="G732" s="17"/>
      <c r="H732" s="17"/>
      <c r="I732" s="17"/>
      <c r="J732" s="17"/>
      <c r="K732" s="54"/>
      <c r="L732" s="145"/>
      <c r="M732" s="49"/>
      <c r="N732" s="147"/>
      <c r="O732" s="148"/>
      <c r="P732" s="51"/>
      <c r="Q732" s="149"/>
      <c r="R732" s="148"/>
    </row>
    <row r="733" spans="1:20" ht="15.75" customHeight="1" x14ac:dyDescent="0.2">
      <c r="A733" s="97">
        <v>2202</v>
      </c>
      <c r="B733" s="17"/>
      <c r="C733" s="17"/>
      <c r="D733" s="17"/>
      <c r="E733" s="17"/>
      <c r="F733" s="17"/>
      <c r="G733" s="17"/>
      <c r="H733" s="17"/>
      <c r="I733" s="17"/>
      <c r="J733" s="17"/>
      <c r="K733" s="54"/>
      <c r="L733" s="145"/>
      <c r="M733" s="49"/>
      <c r="N733" s="147"/>
      <c r="O733" s="49"/>
      <c r="P733" s="147"/>
      <c r="Q733" s="150"/>
      <c r="R733" s="148"/>
    </row>
    <row r="734" spans="1:20" ht="15.75" customHeight="1" x14ac:dyDescent="0.2">
      <c r="A734" s="97">
        <v>2301</v>
      </c>
      <c r="B734" s="17"/>
      <c r="C734" s="17"/>
      <c r="D734" s="17"/>
      <c r="E734" s="17"/>
      <c r="F734" s="17"/>
      <c r="G734" s="17"/>
      <c r="H734" s="17"/>
      <c r="I734" s="17"/>
      <c r="J734" s="17"/>
      <c r="K734" s="54"/>
      <c r="L734" s="145"/>
      <c r="M734" s="49"/>
      <c r="N734" s="147"/>
      <c r="O734" s="102" t="s">
        <v>81</v>
      </c>
      <c r="P734" s="103">
        <v>6</v>
      </c>
      <c r="Q734" s="104">
        <f>IF(SUM(K726:K733)=0,"",SUM(K726:K733))</f>
        <v>6</v>
      </c>
      <c r="R734" s="105" t="s">
        <v>10</v>
      </c>
    </row>
    <row r="735" spans="1:20" ht="15.75" customHeight="1" x14ac:dyDescent="0.2">
      <c r="A735" s="97">
        <v>2302</v>
      </c>
      <c r="B735" s="17"/>
      <c r="C735" s="17"/>
      <c r="D735" s="17"/>
      <c r="E735" s="17"/>
      <c r="F735" s="17"/>
      <c r="G735" s="17"/>
      <c r="H735" s="17"/>
      <c r="I735" s="17"/>
      <c r="J735" s="17"/>
      <c r="K735" s="54"/>
      <c r="L735" s="145"/>
      <c r="M735" s="49"/>
      <c r="N735" s="147"/>
      <c r="O735" s="106" t="s">
        <v>83</v>
      </c>
      <c r="P735" s="32">
        <f>IF(P734/B720=0,"",P734/B720)</f>
        <v>0.5</v>
      </c>
      <c r="Q735" s="107">
        <f>IF(P734/Q734=0,"",P734/Q734)</f>
        <v>1</v>
      </c>
      <c r="R735" s="108" t="s">
        <v>84</v>
      </c>
    </row>
    <row r="736" spans="1:20" ht="15.75" customHeight="1" x14ac:dyDescent="0.2">
      <c r="A736" s="97">
        <v>2401</v>
      </c>
      <c r="B736" s="75"/>
      <c r="C736" s="75"/>
      <c r="D736" s="75"/>
      <c r="E736" s="75"/>
      <c r="F736" s="75"/>
      <c r="G736" s="75"/>
      <c r="H736" s="75"/>
      <c r="I736" s="75"/>
      <c r="J736" s="75"/>
      <c r="K736" s="54"/>
      <c r="L736" s="151"/>
      <c r="M736" s="152"/>
      <c r="N736" s="153"/>
      <c r="O736" s="154"/>
      <c r="P736" s="155"/>
      <c r="Q736" s="155"/>
      <c r="R736" s="156"/>
    </row>
    <row r="737" spans="1:20" ht="18" customHeight="1" x14ac:dyDescent="0.2">
      <c r="A737" s="114"/>
      <c r="B737" s="231" t="s">
        <v>106</v>
      </c>
      <c r="C737" s="231"/>
      <c r="D737" s="231"/>
      <c r="E737" s="231"/>
      <c r="F737" s="231"/>
      <c r="G737" s="231"/>
      <c r="H737" s="231"/>
      <c r="I737" s="231"/>
      <c r="J737" s="231"/>
      <c r="K737" s="74">
        <f>SUM(K720:K733)</f>
        <v>6</v>
      </c>
      <c r="L737" s="109">
        <f>IF(K728=0,"",K728/B720)</f>
        <v>0.33333333333333331</v>
      </c>
      <c r="M737" s="109">
        <f>IF(K737=0,"",K737/B720)</f>
        <v>0.5</v>
      </c>
      <c r="N737" s="109">
        <f>IF(K728=0,"",M737-L737)</f>
        <v>0.16666666666666669</v>
      </c>
      <c r="O737" s="89"/>
      <c r="P737" s="85"/>
      <c r="Q737" s="134"/>
      <c r="R737" s="89"/>
    </row>
    <row r="738" spans="1:20" ht="12.75" customHeight="1" x14ac:dyDescent="0.2">
      <c r="L738" s="89"/>
      <c r="M738" s="89"/>
      <c r="O738" s="89"/>
      <c r="P738" s="85"/>
      <c r="Q738" s="85"/>
      <c r="R738" s="85"/>
    </row>
    <row r="739" spans="1:20" ht="12.75" customHeight="1" x14ac:dyDescent="0.2">
      <c r="L739" s="89"/>
      <c r="M739" s="89"/>
      <c r="O739" s="89"/>
      <c r="P739" s="85"/>
      <c r="Q739" s="85"/>
      <c r="R739" s="85"/>
    </row>
    <row r="740" spans="1:20" ht="26.25" customHeight="1" x14ac:dyDescent="0.2">
      <c r="A740" s="135"/>
      <c r="B740" s="232" t="s">
        <v>94</v>
      </c>
      <c r="C740" s="233"/>
      <c r="D740" s="233"/>
      <c r="E740" s="233"/>
      <c r="F740" s="233"/>
      <c r="G740" s="233"/>
      <c r="H740" s="233"/>
      <c r="I740" s="233"/>
      <c r="J740" s="233"/>
      <c r="K740" s="78" t="s">
        <v>109</v>
      </c>
      <c r="L740" s="89"/>
      <c r="M740" s="89"/>
      <c r="N740" s="85"/>
      <c r="O740" s="89"/>
      <c r="P740" s="85"/>
      <c r="Q740" s="85"/>
      <c r="R740" s="85"/>
    </row>
    <row r="741" spans="1:20" ht="20.25" customHeight="1" x14ac:dyDescent="0.2">
      <c r="A741" s="234" t="s">
        <v>9</v>
      </c>
      <c r="B741" s="235" t="s">
        <v>95</v>
      </c>
      <c r="C741" s="236"/>
      <c r="D741" s="236"/>
      <c r="E741" s="236"/>
      <c r="F741" s="236"/>
      <c r="G741" s="236"/>
      <c r="H741" s="236"/>
      <c r="I741" s="236"/>
      <c r="J741" s="237"/>
      <c r="K741" s="238" t="s">
        <v>10</v>
      </c>
      <c r="L741" s="230" t="s">
        <v>2</v>
      </c>
      <c r="M741" s="230" t="s">
        <v>3</v>
      </c>
      <c r="N741" s="240" t="s">
        <v>4</v>
      </c>
      <c r="O741" s="230" t="s">
        <v>5</v>
      </c>
      <c r="P741" s="228" t="s">
        <v>6</v>
      </c>
      <c r="Q741" s="228" t="s">
        <v>7</v>
      </c>
      <c r="R741" s="230" t="s">
        <v>96</v>
      </c>
    </row>
    <row r="742" spans="1:20" ht="15.75" customHeight="1" x14ac:dyDescent="0.2">
      <c r="A742" s="229"/>
      <c r="B742" s="97" t="s">
        <v>97</v>
      </c>
      <c r="C742" s="97" t="s">
        <v>98</v>
      </c>
      <c r="D742" s="97" t="s">
        <v>99</v>
      </c>
      <c r="E742" s="97" t="s">
        <v>100</v>
      </c>
      <c r="F742" s="97" t="s">
        <v>101</v>
      </c>
      <c r="G742" s="97" t="s">
        <v>102</v>
      </c>
      <c r="H742" s="97" t="s">
        <v>103</v>
      </c>
      <c r="I742" s="97" t="s">
        <v>104</v>
      </c>
      <c r="J742" s="97" t="s">
        <v>105</v>
      </c>
      <c r="K742" s="239"/>
      <c r="L742" s="229"/>
      <c r="M742" s="229"/>
      <c r="N742" s="229"/>
      <c r="O742" s="229"/>
      <c r="P742" s="229"/>
      <c r="Q742" s="229"/>
      <c r="R742" s="229"/>
    </row>
    <row r="743" spans="1:20" ht="15.75" customHeight="1" x14ac:dyDescent="0.2">
      <c r="A743" s="97">
        <v>1602</v>
      </c>
      <c r="B743" s="17">
        <v>30</v>
      </c>
      <c r="C743" s="17"/>
      <c r="D743" s="17"/>
      <c r="E743" s="17"/>
      <c r="F743" s="17"/>
      <c r="G743" s="17"/>
      <c r="H743" s="17"/>
      <c r="I743" s="17"/>
      <c r="J743" s="17"/>
      <c r="K743" s="54"/>
      <c r="L743" s="143"/>
      <c r="M743" s="144"/>
      <c r="N743" s="104"/>
      <c r="O743" s="98"/>
      <c r="P743" s="19">
        <f>B743</f>
        <v>30</v>
      </c>
      <c r="Q743" s="99"/>
      <c r="R743" s="98"/>
    </row>
    <row r="744" spans="1:20" ht="15.75" customHeight="1" x14ac:dyDescent="0.2">
      <c r="A744" s="97">
        <v>1701</v>
      </c>
      <c r="B744" s="17"/>
      <c r="C744" s="17">
        <v>28</v>
      </c>
      <c r="D744" s="17"/>
      <c r="E744" s="17"/>
      <c r="F744" s="17"/>
      <c r="G744" s="17"/>
      <c r="H744" s="17"/>
      <c r="I744" s="17"/>
      <c r="J744" s="17"/>
      <c r="K744" s="54"/>
      <c r="L744" s="145"/>
      <c r="M744" s="49"/>
      <c r="N744" s="146"/>
      <c r="O744" s="21">
        <f>IF(C744=0,"",C744/B743)</f>
        <v>0.93333333333333335</v>
      </c>
      <c r="P744" s="22">
        <v>28</v>
      </c>
      <c r="Q744" s="100">
        <f t="shared" ref="Q744:Q751" si="114">IF(P744=0,"",P744/P743)</f>
        <v>0.93333333333333335</v>
      </c>
      <c r="R744" s="100">
        <f t="shared" ref="R744:R751" si="115">IF(P744=0,"",100%-Q744)</f>
        <v>6.6666666666666652E-2</v>
      </c>
    </row>
    <row r="745" spans="1:20" ht="15.75" customHeight="1" x14ac:dyDescent="0.2">
      <c r="A745" s="97">
        <v>1702</v>
      </c>
      <c r="B745" s="17"/>
      <c r="C745" s="17"/>
      <c r="D745" s="17">
        <v>22</v>
      </c>
      <c r="E745" s="17"/>
      <c r="F745" s="17"/>
      <c r="G745" s="17"/>
      <c r="H745" s="17"/>
      <c r="I745" s="17"/>
      <c r="J745" s="17"/>
      <c r="K745" s="54"/>
      <c r="L745" s="145"/>
      <c r="M745" s="49"/>
      <c r="N745" s="146"/>
      <c r="O745" s="21">
        <f>IF(D745=0,"",D745/C744)</f>
        <v>0.7857142857142857</v>
      </c>
      <c r="P745" s="22">
        <v>25</v>
      </c>
      <c r="Q745" s="100">
        <f t="shared" si="114"/>
        <v>0.8928571428571429</v>
      </c>
      <c r="R745" s="100">
        <f t="shared" si="115"/>
        <v>0.1071428571428571</v>
      </c>
      <c r="T745" s="124">
        <f>P745/P743</f>
        <v>0.83333333333333337</v>
      </c>
    </row>
    <row r="746" spans="1:20" ht="15.75" customHeight="1" x14ac:dyDescent="0.2">
      <c r="A746" s="97">
        <v>1801</v>
      </c>
      <c r="B746" s="17"/>
      <c r="C746" s="17"/>
      <c r="D746" s="17"/>
      <c r="E746" s="17">
        <v>22</v>
      </c>
      <c r="F746" s="17"/>
      <c r="G746" s="17"/>
      <c r="H746" s="17"/>
      <c r="I746" s="17"/>
      <c r="J746" s="17"/>
      <c r="K746" s="54"/>
      <c r="L746" s="145"/>
      <c r="M746" s="49"/>
      <c r="N746" s="146"/>
      <c r="O746" s="21">
        <f>IF(E746=0,"",E746/D745)</f>
        <v>1</v>
      </c>
      <c r="P746" s="22">
        <v>24</v>
      </c>
      <c r="Q746" s="100">
        <f t="shared" si="114"/>
        <v>0.96</v>
      </c>
      <c r="R746" s="100">
        <f t="shared" si="115"/>
        <v>4.0000000000000036E-2</v>
      </c>
    </row>
    <row r="747" spans="1:20" ht="15.75" customHeight="1" x14ac:dyDescent="0.2">
      <c r="A747" s="97">
        <v>1802</v>
      </c>
      <c r="B747" s="17"/>
      <c r="C747" s="17"/>
      <c r="D747" s="17"/>
      <c r="E747" s="17"/>
      <c r="F747" s="17">
        <v>22</v>
      </c>
      <c r="G747" s="17"/>
      <c r="H747" s="17"/>
      <c r="I747" s="17"/>
      <c r="J747" s="17"/>
      <c r="K747" s="54"/>
      <c r="L747" s="145"/>
      <c r="M747" s="49"/>
      <c r="N747" s="146"/>
      <c r="O747" s="21">
        <f>IF(F747=0,"",F747/E746)</f>
        <v>1</v>
      </c>
      <c r="P747" s="22">
        <v>24</v>
      </c>
      <c r="Q747" s="100">
        <f t="shared" si="114"/>
        <v>1</v>
      </c>
      <c r="R747" s="100">
        <f t="shared" si="115"/>
        <v>0</v>
      </c>
    </row>
    <row r="748" spans="1:20" ht="15.75" customHeight="1" x14ac:dyDescent="0.2">
      <c r="A748" s="97">
        <v>1901</v>
      </c>
      <c r="B748" s="17"/>
      <c r="C748" s="17"/>
      <c r="D748" s="17"/>
      <c r="E748" s="17"/>
      <c r="F748" s="17"/>
      <c r="G748" s="17">
        <v>22</v>
      </c>
      <c r="H748" s="17"/>
      <c r="I748" s="17"/>
      <c r="J748" s="17"/>
      <c r="K748" s="54"/>
      <c r="L748" s="145"/>
      <c r="M748" s="49"/>
      <c r="N748" s="146"/>
      <c r="O748" s="21">
        <f>IF(G748=0,"",G748/F747)</f>
        <v>1</v>
      </c>
      <c r="P748" s="22">
        <v>23</v>
      </c>
      <c r="Q748" s="100">
        <f t="shared" si="114"/>
        <v>0.95833333333333337</v>
      </c>
      <c r="R748" s="100">
        <f t="shared" si="115"/>
        <v>4.166666666666663E-2</v>
      </c>
    </row>
    <row r="749" spans="1:20" ht="15.75" customHeight="1" x14ac:dyDescent="0.2">
      <c r="A749" s="97">
        <v>1902</v>
      </c>
      <c r="B749" s="17"/>
      <c r="C749" s="17"/>
      <c r="D749" s="17"/>
      <c r="E749" s="17"/>
      <c r="F749" s="17"/>
      <c r="G749" s="17"/>
      <c r="H749" s="17">
        <v>19</v>
      </c>
      <c r="I749" s="17"/>
      <c r="J749" s="17"/>
      <c r="K749" s="54"/>
      <c r="L749" s="145"/>
      <c r="M749" s="49"/>
      <c r="N749" s="146"/>
      <c r="O749" s="21">
        <f>IF(H749=0,"",H749/G748)</f>
        <v>0.86363636363636365</v>
      </c>
      <c r="P749" s="22">
        <v>22</v>
      </c>
      <c r="Q749" s="100">
        <f t="shared" si="114"/>
        <v>0.95652173913043481</v>
      </c>
      <c r="R749" s="100">
        <f t="shared" si="115"/>
        <v>4.3478260869565188E-2</v>
      </c>
    </row>
    <row r="750" spans="1:20" ht="15.75" customHeight="1" x14ac:dyDescent="0.2">
      <c r="A750" s="97">
        <v>2001</v>
      </c>
      <c r="B750" s="17"/>
      <c r="C750" s="17"/>
      <c r="D750" s="17"/>
      <c r="E750" s="17"/>
      <c r="F750" s="17"/>
      <c r="G750" s="17"/>
      <c r="H750" s="17"/>
      <c r="I750" s="17">
        <v>18</v>
      </c>
      <c r="J750" s="17"/>
      <c r="K750" s="54">
        <v>1</v>
      </c>
      <c r="L750" s="145"/>
      <c r="M750" s="49"/>
      <c r="N750" s="146"/>
      <c r="O750" s="21">
        <f>IF(I750=0,"",I750/H749)</f>
        <v>0.94736842105263153</v>
      </c>
      <c r="P750" s="22">
        <v>21</v>
      </c>
      <c r="Q750" s="100">
        <f t="shared" si="114"/>
        <v>0.95454545454545459</v>
      </c>
      <c r="R750" s="100">
        <f t="shared" si="115"/>
        <v>4.5454545454545414E-2</v>
      </c>
    </row>
    <row r="751" spans="1:20" ht="15.75" customHeight="1" x14ac:dyDescent="0.2">
      <c r="A751" s="97">
        <v>2002</v>
      </c>
      <c r="B751" s="17"/>
      <c r="C751" s="17"/>
      <c r="D751" s="17"/>
      <c r="E751" s="17"/>
      <c r="F751" s="17"/>
      <c r="G751" s="17"/>
      <c r="H751" s="17"/>
      <c r="I751" s="17"/>
      <c r="J751" s="17">
        <v>18</v>
      </c>
      <c r="K751" s="54">
        <v>18</v>
      </c>
      <c r="L751" s="145"/>
      <c r="M751" s="49"/>
      <c r="N751" s="146"/>
      <c r="O751" s="24">
        <f>IF(J751=0,"",J751/I750)</f>
        <v>1</v>
      </c>
      <c r="P751" s="22">
        <v>21</v>
      </c>
      <c r="Q751" s="24">
        <f t="shared" si="114"/>
        <v>1</v>
      </c>
      <c r="R751" s="24">
        <f t="shared" si="115"/>
        <v>0</v>
      </c>
    </row>
    <row r="752" spans="1:20" ht="15.75" customHeight="1" x14ac:dyDescent="0.2">
      <c r="A752" s="97">
        <v>2101</v>
      </c>
      <c r="B752" s="17"/>
      <c r="C752" s="17"/>
      <c r="D752" s="17"/>
      <c r="E752" s="17"/>
      <c r="F752" s="17"/>
      <c r="G752" s="17"/>
      <c r="H752" s="17"/>
      <c r="I752" s="17"/>
      <c r="J752" s="17">
        <v>1</v>
      </c>
      <c r="K752" s="54">
        <v>1</v>
      </c>
      <c r="L752" s="145"/>
      <c r="M752" s="49"/>
      <c r="N752" s="147"/>
      <c r="O752" s="49"/>
      <c r="P752" s="22">
        <v>3</v>
      </c>
      <c r="Q752" s="49"/>
      <c r="R752" s="165"/>
    </row>
    <row r="753" spans="1:20" ht="15.75" customHeight="1" x14ac:dyDescent="0.2">
      <c r="A753" s="97">
        <v>2102</v>
      </c>
      <c r="B753" s="17"/>
      <c r="C753" s="17"/>
      <c r="D753" s="17"/>
      <c r="E753" s="17"/>
      <c r="F753" s="17"/>
      <c r="G753" s="17"/>
      <c r="H753" s="17"/>
      <c r="I753" s="17"/>
      <c r="J753" s="17">
        <v>1</v>
      </c>
      <c r="K753" s="54">
        <v>1</v>
      </c>
      <c r="L753" s="145"/>
      <c r="M753" s="49"/>
      <c r="N753" s="147"/>
      <c r="O753" s="148"/>
      <c r="P753" s="51">
        <v>2</v>
      </c>
      <c r="Q753" s="149"/>
      <c r="R753" s="148"/>
    </row>
    <row r="754" spans="1:20" ht="15.75" customHeight="1" x14ac:dyDescent="0.2">
      <c r="A754" s="97">
        <v>2201</v>
      </c>
      <c r="B754" s="17"/>
      <c r="C754" s="17"/>
      <c r="D754" s="17"/>
      <c r="E754" s="17"/>
      <c r="F754" s="17"/>
      <c r="G754" s="17"/>
      <c r="H754" s="17"/>
      <c r="I754" s="17"/>
      <c r="J754" s="17">
        <v>1</v>
      </c>
      <c r="K754" s="54">
        <v>1</v>
      </c>
      <c r="L754" s="145"/>
      <c r="M754" s="49"/>
      <c r="N754" s="147"/>
      <c r="O754" s="148"/>
      <c r="P754" s="51">
        <v>1</v>
      </c>
      <c r="Q754" s="149"/>
      <c r="R754" s="148"/>
    </row>
    <row r="755" spans="1:20" ht="15.75" customHeight="1" x14ac:dyDescent="0.2">
      <c r="A755" s="97">
        <v>2202</v>
      </c>
      <c r="B755" s="17"/>
      <c r="C755" s="17"/>
      <c r="D755" s="17"/>
      <c r="E755" s="17"/>
      <c r="F755" s="17"/>
      <c r="G755" s="17"/>
      <c r="H755" s="17"/>
      <c r="I755" s="17"/>
      <c r="J755" s="17"/>
      <c r="K755" s="54"/>
      <c r="L755" s="145"/>
      <c r="M755" s="49"/>
      <c r="N755" s="147"/>
      <c r="O755" s="148"/>
      <c r="P755" s="51"/>
      <c r="Q755" s="149"/>
      <c r="R755" s="148"/>
    </row>
    <row r="756" spans="1:20" ht="15.75" customHeight="1" x14ac:dyDescent="0.2">
      <c r="A756" s="97">
        <v>2301</v>
      </c>
      <c r="B756" s="17"/>
      <c r="C756" s="17"/>
      <c r="D756" s="17"/>
      <c r="E756" s="17"/>
      <c r="F756" s="17"/>
      <c r="G756" s="17"/>
      <c r="H756" s="17"/>
      <c r="I756" s="17"/>
      <c r="J756" s="17"/>
      <c r="K756" s="54"/>
      <c r="L756" s="145"/>
      <c r="M756" s="49"/>
      <c r="N756" s="147"/>
      <c r="O756" s="49"/>
      <c r="P756" s="147"/>
      <c r="Q756" s="150"/>
      <c r="R756" s="148"/>
    </row>
    <row r="757" spans="1:20" ht="15.75" customHeight="1" x14ac:dyDescent="0.2">
      <c r="A757" s="97">
        <v>2302</v>
      </c>
      <c r="B757" s="17"/>
      <c r="C757" s="17"/>
      <c r="D757" s="17"/>
      <c r="E757" s="17"/>
      <c r="F757" s="17"/>
      <c r="G757" s="17"/>
      <c r="H757" s="17"/>
      <c r="I757" s="17"/>
      <c r="J757" s="17"/>
      <c r="K757" s="54"/>
      <c r="L757" s="145"/>
      <c r="M757" s="49"/>
      <c r="N757" s="147"/>
      <c r="O757" s="102" t="s">
        <v>81</v>
      </c>
      <c r="P757" s="103">
        <v>23</v>
      </c>
      <c r="Q757" s="117">
        <f>IF(SUM(K749:K756)=0,"",SUM(K749:K756))</f>
        <v>22</v>
      </c>
      <c r="R757" s="105" t="s">
        <v>10</v>
      </c>
    </row>
    <row r="758" spans="1:20" ht="15.75" customHeight="1" x14ac:dyDescent="0.2">
      <c r="A758" s="97">
        <v>2401</v>
      </c>
      <c r="B758" s="17"/>
      <c r="C758" s="17"/>
      <c r="D758" s="17"/>
      <c r="E758" s="17"/>
      <c r="F758" s="17"/>
      <c r="G758" s="17"/>
      <c r="H758" s="17"/>
      <c r="I758" s="17"/>
      <c r="J758" s="17"/>
      <c r="K758" s="54"/>
      <c r="L758" s="145"/>
      <c r="M758" s="49"/>
      <c r="N758" s="147"/>
      <c r="O758" s="106" t="s">
        <v>83</v>
      </c>
      <c r="P758" s="32">
        <f>IF(P757/B743=0,"",P757/B743)</f>
        <v>0.76666666666666672</v>
      </c>
      <c r="Q758" s="118">
        <f>IF(P757/Q757=0,"",P757/Q757)</f>
        <v>1.0454545454545454</v>
      </c>
      <c r="R758" s="108" t="s">
        <v>84</v>
      </c>
    </row>
    <row r="759" spans="1:20" ht="15.75" customHeight="1" x14ac:dyDescent="0.2">
      <c r="A759" s="97">
        <v>2402</v>
      </c>
      <c r="B759" s="75"/>
      <c r="C759" s="75"/>
      <c r="D759" s="75"/>
      <c r="E759" s="75"/>
      <c r="F759" s="75"/>
      <c r="G759" s="75"/>
      <c r="H759" s="75"/>
      <c r="I759" s="75"/>
      <c r="J759" s="75"/>
      <c r="K759" s="54"/>
      <c r="L759" s="151"/>
      <c r="M759" s="152"/>
      <c r="N759" s="153"/>
      <c r="O759" s="154"/>
      <c r="P759" s="155"/>
      <c r="Q759" s="155"/>
      <c r="R759" s="156"/>
    </row>
    <row r="760" spans="1:20" ht="18" customHeight="1" x14ac:dyDescent="0.2">
      <c r="A760" s="114"/>
      <c r="B760" s="231" t="s">
        <v>106</v>
      </c>
      <c r="C760" s="231"/>
      <c r="D760" s="231"/>
      <c r="E760" s="231"/>
      <c r="F760" s="231"/>
      <c r="G760" s="231"/>
      <c r="H760" s="231"/>
      <c r="I760" s="231"/>
      <c r="J760" s="231"/>
      <c r="K760" s="74">
        <f>SUM(K743:K756)</f>
        <v>22</v>
      </c>
      <c r="L760" s="109">
        <f>SUM(K750:K751)/B743</f>
        <v>0.6333333333333333</v>
      </c>
      <c r="M760" s="109">
        <f>IF(K760=0,"",K760/B743)</f>
        <v>0.73333333333333328</v>
      </c>
      <c r="N760" s="109">
        <f>IF(K751=0,"",M760-L760)</f>
        <v>9.9999999999999978E-2</v>
      </c>
      <c r="O760" s="89"/>
      <c r="P760" s="85"/>
      <c r="Q760" s="134"/>
      <c r="R760" s="89"/>
    </row>
    <row r="761" spans="1:20" ht="12.75" customHeight="1" x14ac:dyDescent="0.2">
      <c r="O761" s="85"/>
      <c r="P761" s="85"/>
      <c r="Q761" s="85"/>
      <c r="R761" s="85"/>
    </row>
    <row r="762" spans="1:20" ht="12.75" customHeight="1" x14ac:dyDescent="0.2">
      <c r="O762" s="85"/>
      <c r="P762" s="85"/>
      <c r="Q762" s="85"/>
      <c r="R762" s="85"/>
    </row>
    <row r="763" spans="1:20" ht="26.25" customHeight="1" x14ac:dyDescent="0.2">
      <c r="A763" s="135"/>
      <c r="B763" s="232" t="s">
        <v>94</v>
      </c>
      <c r="C763" s="233"/>
      <c r="D763" s="233"/>
      <c r="E763" s="233"/>
      <c r="F763" s="233"/>
      <c r="G763" s="233"/>
      <c r="H763" s="233"/>
      <c r="I763" s="233"/>
      <c r="J763" s="233"/>
      <c r="K763" s="78" t="s">
        <v>110</v>
      </c>
      <c r="L763" s="89"/>
      <c r="M763" s="89"/>
      <c r="N763" s="85"/>
      <c r="O763" s="89"/>
      <c r="P763" s="85"/>
      <c r="Q763" s="85"/>
      <c r="R763" s="85"/>
    </row>
    <row r="764" spans="1:20" ht="20.25" customHeight="1" x14ac:dyDescent="0.2">
      <c r="A764" s="234" t="s">
        <v>9</v>
      </c>
      <c r="B764" s="235" t="s">
        <v>95</v>
      </c>
      <c r="C764" s="236"/>
      <c r="D764" s="236"/>
      <c r="E764" s="236"/>
      <c r="F764" s="236"/>
      <c r="G764" s="236"/>
      <c r="H764" s="236"/>
      <c r="I764" s="236"/>
      <c r="J764" s="237"/>
      <c r="K764" s="238" t="s">
        <v>10</v>
      </c>
      <c r="L764" s="230" t="s">
        <v>2</v>
      </c>
      <c r="M764" s="230" t="s">
        <v>3</v>
      </c>
      <c r="N764" s="240" t="s">
        <v>4</v>
      </c>
      <c r="O764" s="230" t="s">
        <v>5</v>
      </c>
      <c r="P764" s="228" t="s">
        <v>6</v>
      </c>
      <c r="Q764" s="228" t="s">
        <v>7</v>
      </c>
      <c r="R764" s="230" t="s">
        <v>96</v>
      </c>
    </row>
    <row r="765" spans="1:20" ht="15.75" customHeight="1" x14ac:dyDescent="0.2">
      <c r="A765" s="229"/>
      <c r="B765" s="97" t="s">
        <v>97</v>
      </c>
      <c r="C765" s="97" t="s">
        <v>98</v>
      </c>
      <c r="D765" s="97" t="s">
        <v>99</v>
      </c>
      <c r="E765" s="97" t="s">
        <v>100</v>
      </c>
      <c r="F765" s="97" t="s">
        <v>101</v>
      </c>
      <c r="G765" s="97" t="s">
        <v>102</v>
      </c>
      <c r="H765" s="97" t="s">
        <v>103</v>
      </c>
      <c r="I765" s="97" t="s">
        <v>104</v>
      </c>
      <c r="J765" s="97" t="s">
        <v>105</v>
      </c>
      <c r="K765" s="239"/>
      <c r="L765" s="229"/>
      <c r="M765" s="229"/>
      <c r="N765" s="229"/>
      <c r="O765" s="229"/>
      <c r="P765" s="229"/>
      <c r="Q765" s="229"/>
      <c r="R765" s="229"/>
    </row>
    <row r="766" spans="1:20" ht="15.75" customHeight="1" x14ac:dyDescent="0.2">
      <c r="A766" s="97">
        <v>1701</v>
      </c>
      <c r="B766" s="17">
        <v>19</v>
      </c>
      <c r="C766" s="17"/>
      <c r="D766" s="17"/>
      <c r="E766" s="17"/>
      <c r="F766" s="17"/>
      <c r="G766" s="17"/>
      <c r="H766" s="17"/>
      <c r="I766" s="17"/>
      <c r="J766" s="17"/>
      <c r="K766" s="54"/>
      <c r="L766" s="143"/>
      <c r="M766" s="144"/>
      <c r="N766" s="104"/>
      <c r="O766" s="98"/>
      <c r="P766" s="19">
        <f>B766</f>
        <v>19</v>
      </c>
      <c r="Q766" s="99"/>
      <c r="R766" s="98"/>
    </row>
    <row r="767" spans="1:20" ht="15.75" customHeight="1" x14ac:dyDescent="0.2">
      <c r="A767" s="97">
        <v>1702</v>
      </c>
      <c r="B767" s="17"/>
      <c r="C767" s="17">
        <v>14</v>
      </c>
      <c r="D767" s="17"/>
      <c r="E767" s="17"/>
      <c r="F767" s="17"/>
      <c r="G767" s="17"/>
      <c r="H767" s="17"/>
      <c r="I767" s="17"/>
      <c r="J767" s="17"/>
      <c r="K767" s="54"/>
      <c r="L767" s="145"/>
      <c r="M767" s="49"/>
      <c r="N767" s="146"/>
      <c r="O767" s="21">
        <f>IF(C767=0,"",C767/B766)</f>
        <v>0.73684210526315785</v>
      </c>
      <c r="P767" s="22">
        <v>14</v>
      </c>
      <c r="Q767" s="100">
        <f t="shared" ref="Q767:Q774" si="116">IF(P767=0,"",P767/P766)</f>
        <v>0.73684210526315785</v>
      </c>
      <c r="R767" s="100">
        <f t="shared" ref="R767:R774" si="117">IF(P767=0,"",100%-Q767)</f>
        <v>0.26315789473684215</v>
      </c>
    </row>
    <row r="768" spans="1:20" ht="15.75" customHeight="1" x14ac:dyDescent="0.2">
      <c r="A768" s="97">
        <v>1801</v>
      </c>
      <c r="B768" s="17"/>
      <c r="C768" s="17"/>
      <c r="D768" s="17">
        <v>9</v>
      </c>
      <c r="E768" s="17"/>
      <c r="F768" s="17"/>
      <c r="G768" s="17"/>
      <c r="H768" s="17"/>
      <c r="I768" s="17"/>
      <c r="J768" s="17"/>
      <c r="K768" s="54"/>
      <c r="L768" s="145"/>
      <c r="M768" s="49"/>
      <c r="N768" s="146"/>
      <c r="O768" s="21">
        <f>IF(D768=0,"",D768/C767)</f>
        <v>0.6428571428571429</v>
      </c>
      <c r="P768" s="22">
        <v>12</v>
      </c>
      <c r="Q768" s="100">
        <f t="shared" si="116"/>
        <v>0.8571428571428571</v>
      </c>
      <c r="R768" s="100">
        <f t="shared" si="117"/>
        <v>0.1428571428571429</v>
      </c>
      <c r="T768" s="124">
        <f>P768/P766</f>
        <v>0.63157894736842102</v>
      </c>
    </row>
    <row r="769" spans="1:18" ht="15.75" customHeight="1" x14ac:dyDescent="0.2">
      <c r="A769" s="97">
        <v>1802</v>
      </c>
      <c r="B769" s="17"/>
      <c r="C769" s="17"/>
      <c r="D769" s="17"/>
      <c r="E769" s="17">
        <v>9</v>
      </c>
      <c r="F769" s="17"/>
      <c r="G769" s="17"/>
      <c r="H769" s="17"/>
      <c r="I769" s="17"/>
      <c r="J769" s="17"/>
      <c r="K769" s="54"/>
      <c r="L769" s="145"/>
      <c r="M769" s="49"/>
      <c r="N769" s="146"/>
      <c r="O769" s="21">
        <f>IF(E769=0,"",E769/D768)</f>
        <v>1</v>
      </c>
      <c r="P769" s="22">
        <v>12</v>
      </c>
      <c r="Q769" s="100">
        <f t="shared" si="116"/>
        <v>1</v>
      </c>
      <c r="R769" s="100">
        <f t="shared" si="117"/>
        <v>0</v>
      </c>
    </row>
    <row r="770" spans="1:18" ht="15.75" customHeight="1" x14ac:dyDescent="0.2">
      <c r="A770" s="97">
        <v>1901</v>
      </c>
      <c r="B770" s="17"/>
      <c r="C770" s="17"/>
      <c r="D770" s="17"/>
      <c r="E770" s="17"/>
      <c r="F770" s="17">
        <v>9</v>
      </c>
      <c r="G770" s="17"/>
      <c r="H770" s="17"/>
      <c r="I770" s="17"/>
      <c r="J770" s="17"/>
      <c r="K770" s="54"/>
      <c r="L770" s="145"/>
      <c r="M770" s="49"/>
      <c r="N770" s="146"/>
      <c r="O770" s="21">
        <f>IF(F770=0,"",F770/E769)</f>
        <v>1</v>
      </c>
      <c r="P770" s="22">
        <v>12</v>
      </c>
      <c r="Q770" s="100">
        <f t="shared" si="116"/>
        <v>1</v>
      </c>
      <c r="R770" s="100">
        <f t="shared" si="117"/>
        <v>0</v>
      </c>
    </row>
    <row r="771" spans="1:18" ht="15.75" customHeight="1" x14ac:dyDescent="0.2">
      <c r="A771" s="97">
        <v>1902</v>
      </c>
      <c r="B771" s="17"/>
      <c r="C771" s="17"/>
      <c r="D771" s="17"/>
      <c r="E771" s="17"/>
      <c r="F771" s="17"/>
      <c r="G771" s="17">
        <v>9</v>
      </c>
      <c r="H771" s="17"/>
      <c r="I771" s="17"/>
      <c r="J771" s="17"/>
      <c r="K771" s="54"/>
      <c r="L771" s="145"/>
      <c r="M771" s="49"/>
      <c r="N771" s="146"/>
      <c r="O771" s="21">
        <f>IF(G771=0,"",G771/F770)</f>
        <v>1</v>
      </c>
      <c r="P771" s="22">
        <v>10</v>
      </c>
      <c r="Q771" s="100">
        <f t="shared" si="116"/>
        <v>0.83333333333333337</v>
      </c>
      <c r="R771" s="100">
        <f t="shared" si="117"/>
        <v>0.16666666666666663</v>
      </c>
    </row>
    <row r="772" spans="1:18" ht="15.75" customHeight="1" x14ac:dyDescent="0.2">
      <c r="A772" s="97">
        <v>2001</v>
      </c>
      <c r="B772" s="17"/>
      <c r="C772" s="17"/>
      <c r="D772" s="17"/>
      <c r="E772" s="17"/>
      <c r="F772" s="17"/>
      <c r="G772" s="17"/>
      <c r="H772" s="17">
        <v>4</v>
      </c>
      <c r="I772" s="17"/>
      <c r="J772" s="17"/>
      <c r="K772" s="54">
        <v>4</v>
      </c>
      <c r="L772" s="145"/>
      <c r="M772" s="49"/>
      <c r="N772" s="146"/>
      <c r="O772" s="21">
        <f>IF(H772=0,"",H772/G771)</f>
        <v>0.44444444444444442</v>
      </c>
      <c r="P772" s="22">
        <v>10</v>
      </c>
      <c r="Q772" s="100">
        <f t="shared" si="116"/>
        <v>1</v>
      </c>
      <c r="R772" s="100">
        <f t="shared" si="117"/>
        <v>0</v>
      </c>
    </row>
    <row r="773" spans="1:18" ht="15.75" customHeight="1" x14ac:dyDescent="0.2">
      <c r="A773" s="97">
        <v>2002</v>
      </c>
      <c r="B773" s="17"/>
      <c r="C773" s="17"/>
      <c r="D773" s="17"/>
      <c r="E773" s="17"/>
      <c r="F773" s="17"/>
      <c r="G773" s="17"/>
      <c r="H773" s="17"/>
      <c r="I773" s="17">
        <v>2</v>
      </c>
      <c r="J773" s="17"/>
      <c r="K773" s="54">
        <v>1</v>
      </c>
      <c r="L773" s="145"/>
      <c r="M773" s="49"/>
      <c r="N773" s="146"/>
      <c r="O773" s="21">
        <f>IF(I773=0,"",I773/H772)</f>
        <v>0.5</v>
      </c>
      <c r="P773" s="22">
        <v>6</v>
      </c>
      <c r="Q773" s="100">
        <f t="shared" si="116"/>
        <v>0.6</v>
      </c>
      <c r="R773" s="100">
        <f t="shared" si="117"/>
        <v>0.4</v>
      </c>
    </row>
    <row r="774" spans="1:18" ht="15.75" customHeight="1" x14ac:dyDescent="0.2">
      <c r="A774" s="97">
        <v>2101</v>
      </c>
      <c r="B774" s="17"/>
      <c r="C774" s="17"/>
      <c r="D774" s="17"/>
      <c r="E774" s="17"/>
      <c r="F774" s="17"/>
      <c r="G774" s="17"/>
      <c r="H774" s="17"/>
      <c r="I774" s="17"/>
      <c r="J774" s="17">
        <v>2</v>
      </c>
      <c r="K774" s="54">
        <v>2</v>
      </c>
      <c r="L774" s="145"/>
      <c r="M774" s="49"/>
      <c r="N774" s="146"/>
      <c r="O774" s="24">
        <f>IF(J774=0,"",J774/I773)</f>
        <v>1</v>
      </c>
      <c r="P774" s="22">
        <v>5</v>
      </c>
      <c r="Q774" s="24">
        <f t="shared" si="116"/>
        <v>0.83333333333333337</v>
      </c>
      <c r="R774" s="24">
        <f t="shared" si="117"/>
        <v>0.16666666666666663</v>
      </c>
    </row>
    <row r="775" spans="1:18" ht="15.75" customHeight="1" x14ac:dyDescent="0.2">
      <c r="A775" s="97">
        <v>2102</v>
      </c>
      <c r="B775" s="17"/>
      <c r="C775" s="17"/>
      <c r="D775" s="17"/>
      <c r="E775" s="17"/>
      <c r="F775" s="17"/>
      <c r="G775" s="17"/>
      <c r="H775" s="17"/>
      <c r="I775" s="17"/>
      <c r="J775" s="17">
        <v>2</v>
      </c>
      <c r="K775" s="54">
        <v>2</v>
      </c>
      <c r="L775" s="145"/>
      <c r="M775" s="49"/>
      <c r="N775" s="147"/>
      <c r="O775" s="49"/>
      <c r="P775" s="22">
        <v>3</v>
      </c>
      <c r="Q775" s="49"/>
      <c r="R775" s="165"/>
    </row>
    <row r="776" spans="1:18" ht="15.75" customHeight="1" x14ac:dyDescent="0.2">
      <c r="A776" s="97">
        <v>2201</v>
      </c>
      <c r="B776" s="17"/>
      <c r="C776" s="17"/>
      <c r="D776" s="17"/>
      <c r="E776" s="17"/>
      <c r="F776" s="17"/>
      <c r="G776" s="17"/>
      <c r="H776" s="17"/>
      <c r="I776" s="17"/>
      <c r="J776" s="17">
        <v>1</v>
      </c>
      <c r="K776" s="54"/>
      <c r="L776" s="145"/>
      <c r="M776" s="49"/>
      <c r="N776" s="147"/>
      <c r="O776" s="148"/>
      <c r="P776" s="51">
        <v>1</v>
      </c>
      <c r="Q776" s="149"/>
      <c r="R776" s="148"/>
    </row>
    <row r="777" spans="1:18" ht="15.75" customHeight="1" x14ac:dyDescent="0.2">
      <c r="A777" s="97">
        <v>2202</v>
      </c>
      <c r="B777" s="17"/>
      <c r="C777" s="17"/>
      <c r="D777" s="17"/>
      <c r="E777" s="17"/>
      <c r="F777" s="17"/>
      <c r="G777" s="17"/>
      <c r="H777" s="17"/>
      <c r="I777" s="17"/>
      <c r="J777" s="17">
        <v>1</v>
      </c>
      <c r="K777" s="54"/>
      <c r="L777" s="145"/>
      <c r="M777" s="49"/>
      <c r="N777" s="147"/>
      <c r="O777" s="148"/>
      <c r="P777" s="51">
        <v>1</v>
      </c>
      <c r="Q777" s="149"/>
      <c r="R777" s="148"/>
    </row>
    <row r="778" spans="1:18" ht="15.75" customHeight="1" x14ac:dyDescent="0.2">
      <c r="A778" s="97">
        <v>2301</v>
      </c>
      <c r="B778" s="17"/>
      <c r="C778" s="17"/>
      <c r="D778" s="17"/>
      <c r="E778" s="17"/>
      <c r="F778" s="17"/>
      <c r="G778" s="17"/>
      <c r="H778" s="17"/>
      <c r="I778" s="17"/>
      <c r="J778" s="17"/>
      <c r="K778" s="54"/>
      <c r="L778" s="145"/>
      <c r="M778" s="49"/>
      <c r="N778" s="147"/>
      <c r="O778" s="148"/>
      <c r="P778" s="51"/>
      <c r="Q778" s="149"/>
      <c r="R778" s="148"/>
    </row>
    <row r="779" spans="1:18" ht="15.75" customHeight="1" x14ac:dyDescent="0.2">
      <c r="A779" s="97">
        <v>2302</v>
      </c>
      <c r="B779" s="17"/>
      <c r="C779" s="17"/>
      <c r="D779" s="17"/>
      <c r="E779" s="17"/>
      <c r="F779" s="17"/>
      <c r="G779" s="17"/>
      <c r="H779" s="17"/>
      <c r="I779" s="17"/>
      <c r="J779" s="17"/>
      <c r="K779" s="54"/>
      <c r="L779" s="145"/>
      <c r="M779" s="49"/>
      <c r="N779" s="147"/>
      <c r="O779" s="49"/>
      <c r="P779" s="147"/>
      <c r="Q779" s="150"/>
      <c r="R779" s="148"/>
    </row>
    <row r="780" spans="1:18" ht="15.75" customHeight="1" x14ac:dyDescent="0.2">
      <c r="A780" s="97">
        <v>2401</v>
      </c>
      <c r="B780" s="17"/>
      <c r="C780" s="17"/>
      <c r="D780" s="17"/>
      <c r="E780" s="17"/>
      <c r="F780" s="17"/>
      <c r="G780" s="17"/>
      <c r="H780" s="17"/>
      <c r="I780" s="17"/>
      <c r="J780" s="17"/>
      <c r="K780" s="54"/>
      <c r="L780" s="145"/>
      <c r="M780" s="49"/>
      <c r="N780" s="147"/>
      <c r="O780" s="102" t="s">
        <v>81</v>
      </c>
      <c r="P780" s="103">
        <v>9</v>
      </c>
      <c r="Q780" s="104">
        <f>IF(SUM(K772:K779)=0,"",SUM(K772:K779))</f>
        <v>9</v>
      </c>
      <c r="R780" s="105" t="s">
        <v>10</v>
      </c>
    </row>
    <row r="781" spans="1:18" ht="15.75" customHeight="1" x14ac:dyDescent="0.2">
      <c r="A781" s="97">
        <v>2402</v>
      </c>
      <c r="B781" s="17"/>
      <c r="C781" s="17"/>
      <c r="D781" s="17"/>
      <c r="E781" s="17"/>
      <c r="F781" s="17"/>
      <c r="G781" s="17"/>
      <c r="H781" s="17"/>
      <c r="I781" s="17"/>
      <c r="J781" s="17"/>
      <c r="K781" s="54"/>
      <c r="L781" s="145"/>
      <c r="M781" s="49"/>
      <c r="N781" s="147"/>
      <c r="O781" s="106" t="s">
        <v>83</v>
      </c>
      <c r="P781" s="32">
        <f>IF(P780/B766=0,"",P780/B766)</f>
        <v>0.47368421052631576</v>
      </c>
      <c r="Q781" s="107">
        <f>IF(P780/Q780=0,"",P780/Q780)</f>
        <v>1</v>
      </c>
      <c r="R781" s="108" t="s">
        <v>84</v>
      </c>
    </row>
    <row r="782" spans="1:18" ht="15.75" customHeight="1" x14ac:dyDescent="0.2">
      <c r="A782" s="97">
        <v>2501</v>
      </c>
      <c r="B782" s="75"/>
      <c r="C782" s="75"/>
      <c r="D782" s="75"/>
      <c r="E782" s="75"/>
      <c r="F782" s="75"/>
      <c r="G782" s="75"/>
      <c r="H782" s="75"/>
      <c r="I782" s="75"/>
      <c r="J782" s="75"/>
      <c r="K782" s="54"/>
      <c r="L782" s="151"/>
      <c r="M782" s="152"/>
      <c r="N782" s="153"/>
      <c r="O782" s="154"/>
      <c r="P782" s="155"/>
      <c r="Q782" s="155"/>
      <c r="R782" s="156"/>
    </row>
    <row r="783" spans="1:18" ht="18" x14ac:dyDescent="0.2">
      <c r="A783" s="114"/>
      <c r="B783" s="231" t="s">
        <v>106</v>
      </c>
      <c r="C783" s="231"/>
      <c r="D783" s="231"/>
      <c r="E783" s="231"/>
      <c r="F783" s="231"/>
      <c r="G783" s="231"/>
      <c r="H783" s="231"/>
      <c r="I783" s="231"/>
      <c r="J783" s="231"/>
      <c r="K783" s="74">
        <f>SUM(K766:K779)</f>
        <v>9</v>
      </c>
      <c r="L783" s="109">
        <f>(SUM(K772:K774)/B766)</f>
        <v>0.36842105263157893</v>
      </c>
      <c r="M783" s="109">
        <f>IF(K783=0,"",K783/B766)</f>
        <v>0.47368421052631576</v>
      </c>
      <c r="N783" s="109">
        <f>IF(K774=0,"",M783-L783)</f>
        <v>0.10526315789473684</v>
      </c>
      <c r="O783" s="89"/>
      <c r="P783" s="85"/>
      <c r="Q783" s="134"/>
      <c r="R783" s="89"/>
    </row>
    <row r="784" spans="1:18" ht="12.75" customHeight="1" x14ac:dyDescent="0.2">
      <c r="L784" s="89"/>
      <c r="M784" s="89"/>
      <c r="O784" s="89"/>
      <c r="P784" s="85"/>
      <c r="Q784" s="85"/>
      <c r="R784" s="85"/>
    </row>
    <row r="785" spans="1:22" ht="12.75" customHeight="1" x14ac:dyDescent="0.2">
      <c r="L785" s="89"/>
      <c r="M785" s="89"/>
      <c r="O785" s="89"/>
      <c r="P785" s="85"/>
      <c r="Q785" s="85"/>
      <c r="R785" s="85"/>
    </row>
    <row r="786" spans="1:22" ht="26.25" x14ac:dyDescent="0.2">
      <c r="B786" s="232" t="s">
        <v>94</v>
      </c>
      <c r="C786" s="233"/>
      <c r="D786" s="233"/>
      <c r="E786" s="233"/>
      <c r="F786" s="233"/>
      <c r="G786" s="233"/>
      <c r="H786" s="233"/>
      <c r="I786" s="233"/>
      <c r="J786" s="233"/>
      <c r="K786" s="78" t="s">
        <v>111</v>
      </c>
      <c r="L786" s="89"/>
      <c r="M786" s="89"/>
      <c r="N786" s="85"/>
      <c r="O786" s="89"/>
      <c r="P786" s="85"/>
      <c r="Q786" s="85"/>
      <c r="R786" s="85"/>
      <c r="V786" s="157">
        <f>AVERAGE(P781,P804)</f>
        <v>0.43327067669172931</v>
      </c>
    </row>
    <row r="787" spans="1:22" ht="20.25" x14ac:dyDescent="0.2">
      <c r="A787" s="234" t="s">
        <v>9</v>
      </c>
      <c r="B787" s="235" t="s">
        <v>95</v>
      </c>
      <c r="C787" s="236"/>
      <c r="D787" s="236"/>
      <c r="E787" s="236"/>
      <c r="F787" s="236"/>
      <c r="G787" s="236"/>
      <c r="H787" s="236"/>
      <c r="I787" s="236"/>
      <c r="J787" s="237"/>
      <c r="K787" s="238" t="s">
        <v>10</v>
      </c>
      <c r="L787" s="230" t="s">
        <v>2</v>
      </c>
      <c r="M787" s="230" t="s">
        <v>3</v>
      </c>
      <c r="N787" s="240" t="s">
        <v>4</v>
      </c>
      <c r="O787" s="230" t="s">
        <v>5</v>
      </c>
      <c r="P787" s="228" t="s">
        <v>6</v>
      </c>
      <c r="Q787" s="228" t="s">
        <v>7</v>
      </c>
      <c r="R787" s="230" t="s">
        <v>96</v>
      </c>
    </row>
    <row r="788" spans="1:22" ht="15.75" customHeight="1" x14ac:dyDescent="0.2">
      <c r="A788" s="229"/>
      <c r="B788" s="97" t="s">
        <v>97</v>
      </c>
      <c r="C788" s="97" t="s">
        <v>98</v>
      </c>
      <c r="D788" s="97" t="s">
        <v>99</v>
      </c>
      <c r="E788" s="97" t="s">
        <v>100</v>
      </c>
      <c r="F788" s="97" t="s">
        <v>101</v>
      </c>
      <c r="G788" s="97" t="s">
        <v>102</v>
      </c>
      <c r="H788" s="97" t="s">
        <v>103</v>
      </c>
      <c r="I788" s="97" t="s">
        <v>104</v>
      </c>
      <c r="J788" s="97" t="s">
        <v>105</v>
      </c>
      <c r="K788" s="239"/>
      <c r="L788" s="229"/>
      <c r="M788" s="229"/>
      <c r="N788" s="229"/>
      <c r="O788" s="229"/>
      <c r="P788" s="229"/>
      <c r="Q788" s="229"/>
      <c r="R788" s="229"/>
    </row>
    <row r="789" spans="1:22" ht="15.75" customHeight="1" x14ac:dyDescent="0.2">
      <c r="A789" s="97">
        <v>1702</v>
      </c>
      <c r="B789" s="17">
        <v>28</v>
      </c>
      <c r="C789" s="17"/>
      <c r="D789" s="17"/>
      <c r="E789" s="17"/>
      <c r="F789" s="17"/>
      <c r="G789" s="17"/>
      <c r="H789" s="17"/>
      <c r="I789" s="17"/>
      <c r="J789" s="17"/>
      <c r="K789" s="54"/>
      <c r="L789" s="143"/>
      <c r="M789" s="144"/>
      <c r="N789" s="104"/>
      <c r="O789" s="98"/>
      <c r="P789" s="19">
        <f>B789</f>
        <v>28</v>
      </c>
      <c r="Q789" s="99"/>
      <c r="R789" s="98"/>
    </row>
    <row r="790" spans="1:22" ht="15.75" customHeight="1" x14ac:dyDescent="0.2">
      <c r="A790" s="97">
        <v>1801</v>
      </c>
      <c r="B790" s="17"/>
      <c r="C790" s="17">
        <v>21</v>
      </c>
      <c r="D790" s="17"/>
      <c r="E790" s="17"/>
      <c r="F790" s="17"/>
      <c r="G790" s="17"/>
      <c r="H790" s="17"/>
      <c r="I790" s="17"/>
      <c r="J790" s="17"/>
      <c r="K790" s="54"/>
      <c r="L790" s="145"/>
      <c r="M790" s="49"/>
      <c r="N790" s="146"/>
      <c r="O790" s="21">
        <f>IF(C790=0,"",C790/B789)</f>
        <v>0.75</v>
      </c>
      <c r="P790" s="22">
        <v>22</v>
      </c>
      <c r="Q790" s="100">
        <f t="shared" ref="Q790:Q797" si="118">IF(P790=0,"",P790/P789)</f>
        <v>0.7857142857142857</v>
      </c>
      <c r="R790" s="100">
        <f t="shared" ref="R790:R797" si="119">IF(P790=0,"",100%-Q790)</f>
        <v>0.2142857142857143</v>
      </c>
    </row>
    <row r="791" spans="1:22" ht="15.75" customHeight="1" x14ac:dyDescent="0.2">
      <c r="A791" s="97">
        <v>1802</v>
      </c>
      <c r="B791" s="17"/>
      <c r="C791" s="17"/>
      <c r="D791" s="17">
        <v>17</v>
      </c>
      <c r="E791" s="17"/>
      <c r="F791" s="17"/>
      <c r="G791" s="17"/>
      <c r="H791" s="17"/>
      <c r="I791" s="17"/>
      <c r="J791" s="17"/>
      <c r="K791" s="54"/>
      <c r="L791" s="145"/>
      <c r="M791" s="49"/>
      <c r="N791" s="146"/>
      <c r="O791" s="21">
        <f>IF(D791=0,"",D791/C790)</f>
        <v>0.80952380952380953</v>
      </c>
      <c r="P791" s="22">
        <v>19</v>
      </c>
      <c r="Q791" s="100">
        <f t="shared" si="118"/>
        <v>0.86363636363636365</v>
      </c>
      <c r="R791" s="100">
        <f t="shared" si="119"/>
        <v>0.13636363636363635</v>
      </c>
      <c r="S791" s="124">
        <f>P791/P789</f>
        <v>0.6785714285714286</v>
      </c>
    </row>
    <row r="792" spans="1:22" ht="15.75" customHeight="1" x14ac:dyDescent="0.2">
      <c r="A792" s="97">
        <v>1901</v>
      </c>
      <c r="B792" s="17"/>
      <c r="C792" s="17"/>
      <c r="D792" s="17"/>
      <c r="E792" s="17">
        <v>13</v>
      </c>
      <c r="F792" s="17"/>
      <c r="G792" s="17"/>
      <c r="H792" s="17"/>
      <c r="I792" s="17"/>
      <c r="J792" s="17"/>
      <c r="K792" s="54"/>
      <c r="L792" s="145"/>
      <c r="M792" s="49"/>
      <c r="N792" s="146"/>
      <c r="O792" s="21">
        <f>IF(E792=0,"",E792/D791)</f>
        <v>0.76470588235294112</v>
      </c>
      <c r="P792" s="22">
        <v>16</v>
      </c>
      <c r="Q792" s="100">
        <f t="shared" si="118"/>
        <v>0.84210526315789469</v>
      </c>
      <c r="R792" s="100">
        <f t="shared" si="119"/>
        <v>0.15789473684210531</v>
      </c>
    </row>
    <row r="793" spans="1:22" ht="15.75" customHeight="1" x14ac:dyDescent="0.2">
      <c r="A793" s="97">
        <v>1902</v>
      </c>
      <c r="B793" s="17"/>
      <c r="C793" s="17"/>
      <c r="D793" s="17"/>
      <c r="E793" s="17"/>
      <c r="F793" s="17">
        <v>10</v>
      </c>
      <c r="G793" s="17"/>
      <c r="H793" s="17"/>
      <c r="I793" s="17"/>
      <c r="J793" s="17"/>
      <c r="K793" s="54"/>
      <c r="L793" s="145"/>
      <c r="M793" s="49"/>
      <c r="N793" s="146"/>
      <c r="O793" s="21">
        <f>IF(F793=0,"",F793/E792)</f>
        <v>0.76923076923076927</v>
      </c>
      <c r="P793" s="22">
        <v>15</v>
      </c>
      <c r="Q793" s="100">
        <f t="shared" si="118"/>
        <v>0.9375</v>
      </c>
      <c r="R793" s="100">
        <f t="shared" si="119"/>
        <v>6.25E-2</v>
      </c>
    </row>
    <row r="794" spans="1:22" ht="15.75" customHeight="1" x14ac:dyDescent="0.2">
      <c r="A794" s="97">
        <v>2001</v>
      </c>
      <c r="B794" s="17"/>
      <c r="C794" s="17"/>
      <c r="D794" s="17"/>
      <c r="E794" s="17"/>
      <c r="F794" s="17"/>
      <c r="G794" s="17">
        <v>10</v>
      </c>
      <c r="H794" s="17"/>
      <c r="I794" s="17"/>
      <c r="J794" s="17"/>
      <c r="K794" s="54">
        <v>2</v>
      </c>
      <c r="L794" s="145"/>
      <c r="M794" s="49"/>
      <c r="N794" s="146"/>
      <c r="O794" s="21">
        <f>IF(G794=0,"",G794/F793)</f>
        <v>1</v>
      </c>
      <c r="P794" s="22">
        <v>14</v>
      </c>
      <c r="Q794" s="100">
        <f t="shared" si="118"/>
        <v>0.93333333333333335</v>
      </c>
      <c r="R794" s="100">
        <f t="shared" si="119"/>
        <v>6.6666666666666652E-2</v>
      </c>
    </row>
    <row r="795" spans="1:22" ht="15.75" customHeight="1" x14ac:dyDescent="0.2">
      <c r="A795" s="97">
        <v>2002</v>
      </c>
      <c r="B795" s="17"/>
      <c r="C795" s="17"/>
      <c r="D795" s="17"/>
      <c r="E795" s="17"/>
      <c r="F795" s="17"/>
      <c r="G795" s="17"/>
      <c r="H795" s="17">
        <v>9</v>
      </c>
      <c r="I795" s="17"/>
      <c r="J795" s="17"/>
      <c r="K795" s="54"/>
      <c r="L795" s="145"/>
      <c r="M795" s="49"/>
      <c r="N795" s="146"/>
      <c r="O795" s="21">
        <f>IF(H795=0,"",H795/G794)</f>
        <v>0.9</v>
      </c>
      <c r="P795" s="22">
        <v>11</v>
      </c>
      <c r="Q795" s="100">
        <f t="shared" si="118"/>
        <v>0.7857142857142857</v>
      </c>
      <c r="R795" s="100">
        <f t="shared" si="119"/>
        <v>0.2142857142857143</v>
      </c>
    </row>
    <row r="796" spans="1:22" ht="15.75" customHeight="1" x14ac:dyDescent="0.2">
      <c r="A796" s="97">
        <v>2101</v>
      </c>
      <c r="B796" s="17"/>
      <c r="C796" s="17"/>
      <c r="D796" s="17"/>
      <c r="E796" s="17"/>
      <c r="F796" s="17"/>
      <c r="G796" s="17"/>
      <c r="H796" s="17"/>
      <c r="I796" s="17">
        <v>8</v>
      </c>
      <c r="J796" s="17"/>
      <c r="K796" s="54"/>
      <c r="L796" s="145"/>
      <c r="M796" s="49"/>
      <c r="N796" s="146"/>
      <c r="O796" s="21">
        <f>IF(I796=0,"",I796/H795)</f>
        <v>0.88888888888888884</v>
      </c>
      <c r="P796" s="22">
        <v>11</v>
      </c>
      <c r="Q796" s="100">
        <f t="shared" si="118"/>
        <v>1</v>
      </c>
      <c r="R796" s="100">
        <f t="shared" si="119"/>
        <v>0</v>
      </c>
    </row>
    <row r="797" spans="1:22" ht="15.75" customHeight="1" x14ac:dyDescent="0.2">
      <c r="A797" s="97">
        <v>2102</v>
      </c>
      <c r="B797" s="17"/>
      <c r="C797" s="17"/>
      <c r="D797" s="17"/>
      <c r="E797" s="17"/>
      <c r="F797" s="17"/>
      <c r="G797" s="17"/>
      <c r="H797" s="17"/>
      <c r="I797" s="17"/>
      <c r="J797" s="17">
        <v>7</v>
      </c>
      <c r="K797" s="54">
        <v>7</v>
      </c>
      <c r="L797" s="145"/>
      <c r="M797" s="49"/>
      <c r="N797" s="146"/>
      <c r="O797" s="24">
        <f>IF(J797=0,"",J797/I796)</f>
        <v>0.875</v>
      </c>
      <c r="P797" s="22">
        <v>11</v>
      </c>
      <c r="Q797" s="24">
        <f t="shared" si="118"/>
        <v>1</v>
      </c>
      <c r="R797" s="24">
        <f t="shared" si="119"/>
        <v>0</v>
      </c>
    </row>
    <row r="798" spans="1:22" ht="15.75" customHeight="1" x14ac:dyDescent="0.2">
      <c r="A798" s="97">
        <v>2201</v>
      </c>
      <c r="B798" s="17"/>
      <c r="C798" s="17"/>
      <c r="D798" s="17"/>
      <c r="E798" s="17"/>
      <c r="F798" s="17"/>
      <c r="G798" s="17"/>
      <c r="H798" s="17"/>
      <c r="I798" s="17"/>
      <c r="J798" s="17">
        <v>2</v>
      </c>
      <c r="K798" s="54">
        <v>2</v>
      </c>
      <c r="L798" s="145"/>
      <c r="M798" s="49"/>
      <c r="N798" s="147"/>
      <c r="O798" s="67"/>
      <c r="P798" s="22">
        <v>4</v>
      </c>
      <c r="Q798" s="67"/>
      <c r="R798" s="101"/>
    </row>
    <row r="799" spans="1:22" ht="15.75" customHeight="1" x14ac:dyDescent="0.2">
      <c r="A799" s="97">
        <v>2202</v>
      </c>
      <c r="B799" s="17"/>
      <c r="C799" s="17"/>
      <c r="D799" s="17"/>
      <c r="E799" s="17"/>
      <c r="F799" s="17"/>
      <c r="G799" s="17"/>
      <c r="H799" s="17"/>
      <c r="I799" s="17"/>
      <c r="J799" s="17">
        <v>1</v>
      </c>
      <c r="K799" s="54">
        <v>1</v>
      </c>
      <c r="L799" s="145"/>
      <c r="M799" s="49"/>
      <c r="N799" s="147"/>
      <c r="O799" s="148"/>
      <c r="P799" s="51">
        <v>2</v>
      </c>
      <c r="Q799" s="149"/>
      <c r="R799" s="148"/>
    </row>
    <row r="800" spans="1:22" ht="15.75" customHeight="1" x14ac:dyDescent="0.2">
      <c r="A800" s="97">
        <v>2301</v>
      </c>
      <c r="B800" s="17"/>
      <c r="C800" s="17"/>
      <c r="D800" s="17"/>
      <c r="E800" s="17"/>
      <c r="F800" s="17"/>
      <c r="G800" s="17"/>
      <c r="H800" s="17"/>
      <c r="I800" s="17"/>
      <c r="J800" s="17"/>
      <c r="K800" s="54"/>
      <c r="L800" s="145"/>
      <c r="M800" s="49"/>
      <c r="N800" s="147"/>
      <c r="O800" s="148"/>
      <c r="P800" s="51"/>
      <c r="Q800" s="149"/>
      <c r="R800" s="148"/>
    </row>
    <row r="801" spans="1:19" ht="15.75" customHeight="1" x14ac:dyDescent="0.2">
      <c r="A801" s="97">
        <v>2302</v>
      </c>
      <c r="B801" s="17"/>
      <c r="C801" s="17"/>
      <c r="D801" s="17"/>
      <c r="E801" s="17"/>
      <c r="F801" s="17"/>
      <c r="G801" s="17"/>
      <c r="H801" s="17"/>
      <c r="I801" s="17"/>
      <c r="J801" s="17"/>
      <c r="K801" s="54"/>
      <c r="L801" s="145"/>
      <c r="M801" s="49"/>
      <c r="N801" s="147"/>
      <c r="O801" s="148"/>
      <c r="P801" s="51"/>
      <c r="Q801" s="149"/>
      <c r="R801" s="148"/>
    </row>
    <row r="802" spans="1:19" ht="15.75" customHeight="1" x14ac:dyDescent="0.2">
      <c r="A802" s="97">
        <v>2401</v>
      </c>
      <c r="B802" s="17"/>
      <c r="C802" s="17"/>
      <c r="D802" s="17"/>
      <c r="E802" s="17"/>
      <c r="F802" s="17"/>
      <c r="G802" s="17"/>
      <c r="H802" s="17"/>
      <c r="I802" s="17"/>
      <c r="J802" s="17"/>
      <c r="K802" s="54"/>
      <c r="L802" s="145"/>
      <c r="M802" s="49"/>
      <c r="N802" s="147"/>
      <c r="O802" s="49"/>
      <c r="P802" s="147"/>
      <c r="Q802" s="150"/>
      <c r="R802" s="148"/>
    </row>
    <row r="803" spans="1:19" ht="15.75" customHeight="1" x14ac:dyDescent="0.2">
      <c r="A803" s="97">
        <v>2402</v>
      </c>
      <c r="B803" s="17"/>
      <c r="C803" s="17"/>
      <c r="D803" s="17"/>
      <c r="E803" s="17"/>
      <c r="F803" s="17"/>
      <c r="G803" s="17"/>
      <c r="H803" s="17"/>
      <c r="I803" s="17"/>
      <c r="J803" s="17"/>
      <c r="K803" s="54"/>
      <c r="L803" s="145"/>
      <c r="M803" s="49"/>
      <c r="N803" s="147"/>
      <c r="O803" s="102" t="s">
        <v>81</v>
      </c>
      <c r="P803" s="103">
        <v>11</v>
      </c>
      <c r="Q803" s="104">
        <f>IF(SUM(K793:K799)=0,"",SUM(K793:K799))</f>
        <v>12</v>
      </c>
      <c r="R803" s="105" t="s">
        <v>10</v>
      </c>
    </row>
    <row r="804" spans="1:19" ht="15.75" customHeight="1" x14ac:dyDescent="0.2">
      <c r="A804" s="97">
        <v>2501</v>
      </c>
      <c r="B804" s="17"/>
      <c r="C804" s="17"/>
      <c r="D804" s="17"/>
      <c r="E804" s="17"/>
      <c r="F804" s="17"/>
      <c r="G804" s="17"/>
      <c r="H804" s="17"/>
      <c r="I804" s="17"/>
      <c r="J804" s="17"/>
      <c r="K804" s="54"/>
      <c r="L804" s="145"/>
      <c r="M804" s="49"/>
      <c r="N804" s="147"/>
      <c r="O804" s="106" t="s">
        <v>83</v>
      </c>
      <c r="P804" s="32">
        <f>IF(P803/B789=0,"",P803/B789)</f>
        <v>0.39285714285714285</v>
      </c>
      <c r="Q804" s="107">
        <f>IF(P803/Q803=0,"",P803/Q803)</f>
        <v>0.91666666666666663</v>
      </c>
      <c r="R804" s="108" t="s">
        <v>84</v>
      </c>
    </row>
    <row r="805" spans="1:19" ht="15.75" customHeight="1" x14ac:dyDescent="0.2">
      <c r="A805" s="97">
        <v>2502</v>
      </c>
      <c r="B805" s="75"/>
      <c r="C805" s="75"/>
      <c r="D805" s="75"/>
      <c r="E805" s="75"/>
      <c r="F805" s="75"/>
      <c r="G805" s="75"/>
      <c r="H805" s="75"/>
      <c r="I805" s="75"/>
      <c r="J805" s="75"/>
      <c r="K805" s="54"/>
      <c r="L805" s="151"/>
      <c r="M805" s="152"/>
      <c r="N805" s="153"/>
      <c r="O805" s="154"/>
      <c r="P805" s="155"/>
      <c r="Q805" s="155"/>
      <c r="R805" s="156"/>
    </row>
    <row r="806" spans="1:19" ht="18" customHeight="1" x14ac:dyDescent="0.2">
      <c r="A806" s="114"/>
      <c r="B806" s="231" t="s">
        <v>106</v>
      </c>
      <c r="C806" s="231"/>
      <c r="D806" s="231"/>
      <c r="E806" s="231"/>
      <c r="F806" s="231"/>
      <c r="G806" s="231"/>
      <c r="H806" s="231"/>
      <c r="I806" s="231"/>
      <c r="J806" s="231"/>
      <c r="K806" s="74">
        <f>SUM(K789:K802)</f>
        <v>12</v>
      </c>
      <c r="L806" s="109">
        <f>(SUM(K794:K797)/B789)</f>
        <v>0.32142857142857145</v>
      </c>
      <c r="M806" s="109">
        <f>IF(K806=0,"",K806/B789)</f>
        <v>0.42857142857142855</v>
      </c>
      <c r="N806" s="109">
        <f>IF(K797=0,"",M806-L806)</f>
        <v>0.1071428571428571</v>
      </c>
      <c r="O806" s="89"/>
      <c r="P806" s="85"/>
      <c r="Q806" s="134"/>
      <c r="R806" s="89"/>
    </row>
    <row r="807" spans="1:19" ht="12.75" customHeight="1" x14ac:dyDescent="0.2">
      <c r="L807" s="89"/>
      <c r="M807" s="89"/>
      <c r="O807" s="89"/>
    </row>
    <row r="808" spans="1:19" ht="12.75" customHeight="1" x14ac:dyDescent="0.2">
      <c r="L808" s="89"/>
      <c r="M808" s="89"/>
      <c r="O808" s="89"/>
    </row>
    <row r="809" spans="1:19" ht="26.25" x14ac:dyDescent="0.2">
      <c r="B809" s="232" t="s">
        <v>94</v>
      </c>
      <c r="C809" s="233"/>
      <c r="D809" s="233"/>
      <c r="E809" s="233"/>
      <c r="F809" s="233"/>
      <c r="G809" s="233"/>
      <c r="H809" s="233"/>
      <c r="I809" s="233"/>
      <c r="J809" s="233"/>
      <c r="K809" s="78" t="s">
        <v>112</v>
      </c>
      <c r="L809" s="89"/>
      <c r="M809" s="89"/>
      <c r="N809" s="85"/>
      <c r="O809" s="89"/>
      <c r="P809" s="85"/>
      <c r="Q809" s="85"/>
      <c r="R809" s="85"/>
    </row>
    <row r="810" spans="1:19" ht="20.25" x14ac:dyDescent="0.2">
      <c r="A810" s="234" t="s">
        <v>9</v>
      </c>
      <c r="B810" s="235" t="s">
        <v>95</v>
      </c>
      <c r="C810" s="236"/>
      <c r="D810" s="236"/>
      <c r="E810" s="236"/>
      <c r="F810" s="236"/>
      <c r="G810" s="236"/>
      <c r="H810" s="236"/>
      <c r="I810" s="236"/>
      <c r="J810" s="237"/>
      <c r="K810" s="238" t="s">
        <v>10</v>
      </c>
      <c r="L810" s="230" t="s">
        <v>2</v>
      </c>
      <c r="M810" s="230" t="s">
        <v>3</v>
      </c>
      <c r="N810" s="240" t="s">
        <v>4</v>
      </c>
      <c r="O810" s="230" t="s">
        <v>5</v>
      </c>
      <c r="P810" s="228" t="s">
        <v>6</v>
      </c>
      <c r="Q810" s="228" t="s">
        <v>7</v>
      </c>
      <c r="R810" s="230" t="s">
        <v>96</v>
      </c>
    </row>
    <row r="811" spans="1:19" ht="15.75" customHeight="1" x14ac:dyDescent="0.2">
      <c r="A811" s="229"/>
      <c r="B811" s="97" t="s">
        <v>97</v>
      </c>
      <c r="C811" s="97" t="s">
        <v>98</v>
      </c>
      <c r="D811" s="97" t="s">
        <v>99</v>
      </c>
      <c r="E811" s="97" t="s">
        <v>100</v>
      </c>
      <c r="F811" s="97" t="s">
        <v>101</v>
      </c>
      <c r="G811" s="97" t="s">
        <v>102</v>
      </c>
      <c r="H811" s="97" t="s">
        <v>103</v>
      </c>
      <c r="I811" s="97" t="s">
        <v>104</v>
      </c>
      <c r="J811" s="97" t="s">
        <v>105</v>
      </c>
      <c r="K811" s="239"/>
      <c r="L811" s="229"/>
      <c r="M811" s="229"/>
      <c r="N811" s="229"/>
      <c r="O811" s="229"/>
      <c r="P811" s="229"/>
      <c r="Q811" s="229"/>
      <c r="R811" s="229"/>
    </row>
    <row r="812" spans="1:19" ht="15.75" customHeight="1" x14ac:dyDescent="0.2">
      <c r="A812" s="97">
        <v>1801</v>
      </c>
      <c r="B812" s="17">
        <v>12</v>
      </c>
      <c r="C812" s="17"/>
      <c r="D812" s="17"/>
      <c r="E812" s="17"/>
      <c r="F812" s="17"/>
      <c r="G812" s="17"/>
      <c r="H812" s="17"/>
      <c r="I812" s="17"/>
      <c r="J812" s="17"/>
      <c r="K812" s="54"/>
      <c r="L812" s="143"/>
      <c r="M812" s="144"/>
      <c r="N812" s="104"/>
      <c r="O812" s="98"/>
      <c r="P812" s="19">
        <f>B812</f>
        <v>12</v>
      </c>
      <c r="Q812" s="99"/>
      <c r="R812" s="98"/>
    </row>
    <row r="813" spans="1:19" ht="15.75" customHeight="1" x14ac:dyDescent="0.2">
      <c r="A813" s="97">
        <v>1802</v>
      </c>
      <c r="B813" s="17"/>
      <c r="C813" s="17">
        <v>9</v>
      </c>
      <c r="D813" s="17"/>
      <c r="E813" s="17"/>
      <c r="F813" s="17"/>
      <c r="G813" s="17"/>
      <c r="H813" s="17"/>
      <c r="I813" s="17"/>
      <c r="J813" s="17"/>
      <c r="K813" s="54"/>
      <c r="L813" s="145"/>
      <c r="M813" s="49"/>
      <c r="N813" s="146"/>
      <c r="O813" s="21">
        <f>IF(C813=0,"",C813/B812)</f>
        <v>0.75</v>
      </c>
      <c r="P813" s="22">
        <v>9</v>
      </c>
      <c r="Q813" s="100">
        <f t="shared" ref="Q813:Q820" si="120">IF(P813=0,"",P813/P812)</f>
        <v>0.75</v>
      </c>
      <c r="R813" s="100">
        <f t="shared" ref="R813:R820" si="121">IF(P813=0,"",100%-Q813)</f>
        <v>0.25</v>
      </c>
    </row>
    <row r="814" spans="1:19" ht="15.75" customHeight="1" x14ac:dyDescent="0.2">
      <c r="A814" s="97">
        <v>1901</v>
      </c>
      <c r="B814" s="17"/>
      <c r="C814" s="17"/>
      <c r="D814" s="17">
        <v>6</v>
      </c>
      <c r="E814" s="17"/>
      <c r="F814" s="17"/>
      <c r="G814" s="17"/>
      <c r="H814" s="17"/>
      <c r="I814" s="17"/>
      <c r="J814" s="17"/>
      <c r="K814" s="54"/>
      <c r="L814" s="145"/>
      <c r="M814" s="49"/>
      <c r="N814" s="146"/>
      <c r="O814" s="21">
        <f>IF(D814=0,"",D814/C813)</f>
        <v>0.66666666666666663</v>
      </c>
      <c r="P814" s="22">
        <v>9</v>
      </c>
      <c r="Q814" s="100">
        <f t="shared" si="120"/>
        <v>1</v>
      </c>
      <c r="R814" s="100">
        <f t="shared" si="121"/>
        <v>0</v>
      </c>
      <c r="S814" s="158">
        <f>P814/P812</f>
        <v>0.75</v>
      </c>
    </row>
    <row r="815" spans="1:19" ht="15.75" customHeight="1" x14ac:dyDescent="0.2">
      <c r="A815" s="97">
        <v>1902</v>
      </c>
      <c r="B815" s="17"/>
      <c r="C815" s="17"/>
      <c r="D815" s="17"/>
      <c r="E815" s="17">
        <v>6</v>
      </c>
      <c r="F815" s="17"/>
      <c r="G815" s="17"/>
      <c r="H815" s="17"/>
      <c r="I815" s="17"/>
      <c r="J815" s="17"/>
      <c r="K815" s="54"/>
      <c r="L815" s="145"/>
      <c r="M815" s="49"/>
      <c r="N815" s="146"/>
      <c r="O815" s="21">
        <f>IF(E815=0,"",E815/D814)</f>
        <v>1</v>
      </c>
      <c r="P815" s="22">
        <v>9</v>
      </c>
      <c r="Q815" s="100">
        <f t="shared" si="120"/>
        <v>1</v>
      </c>
      <c r="R815" s="100">
        <f t="shared" si="121"/>
        <v>0</v>
      </c>
    </row>
    <row r="816" spans="1:19" ht="15.75" customHeight="1" x14ac:dyDescent="0.2">
      <c r="A816" s="97">
        <v>2001</v>
      </c>
      <c r="B816" s="17"/>
      <c r="C816" s="17"/>
      <c r="D816" s="17"/>
      <c r="E816" s="17"/>
      <c r="F816" s="17">
        <v>6</v>
      </c>
      <c r="G816" s="17"/>
      <c r="H816" s="17"/>
      <c r="I816" s="17"/>
      <c r="J816" s="17"/>
      <c r="K816" s="54"/>
      <c r="L816" s="145"/>
      <c r="M816" s="49"/>
      <c r="N816" s="146"/>
      <c r="O816" s="21">
        <f>IF(F816=0,"",F816/E815)</f>
        <v>1</v>
      </c>
      <c r="P816" s="22">
        <v>9</v>
      </c>
      <c r="Q816" s="100">
        <f t="shared" si="120"/>
        <v>1</v>
      </c>
      <c r="R816" s="100">
        <f t="shared" si="121"/>
        <v>0</v>
      </c>
    </row>
    <row r="817" spans="1:18" ht="15.75" customHeight="1" x14ac:dyDescent="0.2">
      <c r="A817" s="97">
        <v>2002</v>
      </c>
      <c r="B817" s="17"/>
      <c r="C817" s="17"/>
      <c r="D817" s="17"/>
      <c r="E817" s="17"/>
      <c r="F817" s="17"/>
      <c r="G817" s="17">
        <v>6</v>
      </c>
      <c r="H817" s="17"/>
      <c r="I817" s="17"/>
      <c r="J817" s="17"/>
      <c r="K817" s="54"/>
      <c r="L817" s="145"/>
      <c r="M817" s="49"/>
      <c r="N817" s="146"/>
      <c r="O817" s="21">
        <f>IF(G817=0,"",G817/F816)</f>
        <v>1</v>
      </c>
      <c r="P817" s="22">
        <v>9</v>
      </c>
      <c r="Q817" s="100">
        <f t="shared" si="120"/>
        <v>1</v>
      </c>
      <c r="R817" s="100">
        <f t="shared" si="121"/>
        <v>0</v>
      </c>
    </row>
    <row r="818" spans="1:18" ht="15.75" customHeight="1" x14ac:dyDescent="0.2">
      <c r="A818" s="97">
        <v>2101</v>
      </c>
      <c r="B818" s="17"/>
      <c r="C818" s="17"/>
      <c r="D818" s="17"/>
      <c r="E818" s="17"/>
      <c r="F818" s="17"/>
      <c r="G818" s="17"/>
      <c r="H818" s="17">
        <v>5</v>
      </c>
      <c r="I818" s="17"/>
      <c r="J818" s="17"/>
      <c r="K818" s="54">
        <v>1</v>
      </c>
      <c r="L818" s="145"/>
      <c r="M818" s="49"/>
      <c r="N818" s="146"/>
      <c r="O818" s="21">
        <f>IF(H818=0,"",H818/G817)</f>
        <v>0.83333333333333337</v>
      </c>
      <c r="P818" s="22">
        <v>8</v>
      </c>
      <c r="Q818" s="100">
        <f t="shared" si="120"/>
        <v>0.88888888888888884</v>
      </c>
      <c r="R818" s="100">
        <f t="shared" si="121"/>
        <v>0.11111111111111116</v>
      </c>
    </row>
    <row r="819" spans="1:18" ht="15.75" customHeight="1" x14ac:dyDescent="0.2">
      <c r="A819" s="97">
        <v>2102</v>
      </c>
      <c r="B819" s="17"/>
      <c r="C819" s="17"/>
      <c r="D819" s="17"/>
      <c r="E819" s="17"/>
      <c r="F819" s="17"/>
      <c r="G819" s="17"/>
      <c r="H819" s="17"/>
      <c r="I819" s="17">
        <v>5</v>
      </c>
      <c r="J819" s="17"/>
      <c r="K819" s="54"/>
      <c r="L819" s="145"/>
      <c r="M819" s="49"/>
      <c r="N819" s="146"/>
      <c r="O819" s="21">
        <f>IF(I819=0,"",I819/H818)</f>
        <v>1</v>
      </c>
      <c r="P819" s="22">
        <v>7</v>
      </c>
      <c r="Q819" s="100">
        <f t="shared" si="120"/>
        <v>0.875</v>
      </c>
      <c r="R819" s="100">
        <f t="shared" si="121"/>
        <v>0.125</v>
      </c>
    </row>
    <row r="820" spans="1:18" ht="15.75" customHeight="1" x14ac:dyDescent="0.2">
      <c r="A820" s="97">
        <v>2201</v>
      </c>
      <c r="B820" s="17"/>
      <c r="C820" s="17"/>
      <c r="D820" s="17"/>
      <c r="E820" s="17"/>
      <c r="F820" s="17"/>
      <c r="G820" s="17"/>
      <c r="H820" s="17"/>
      <c r="I820" s="17"/>
      <c r="J820" s="17">
        <v>3</v>
      </c>
      <c r="K820" s="54">
        <v>3</v>
      </c>
      <c r="L820" s="145"/>
      <c r="M820" s="49"/>
      <c r="N820" s="146"/>
      <c r="O820" s="24">
        <f>IF(J820=0,"",J820/I819)</f>
        <v>0.6</v>
      </c>
      <c r="P820" s="22">
        <v>6</v>
      </c>
      <c r="Q820" s="24">
        <f t="shared" si="120"/>
        <v>0.8571428571428571</v>
      </c>
      <c r="R820" s="24">
        <f t="shared" si="121"/>
        <v>0.1428571428571429</v>
      </c>
    </row>
    <row r="821" spans="1:18" ht="15.75" customHeight="1" x14ac:dyDescent="0.2">
      <c r="A821" s="97">
        <v>2202</v>
      </c>
      <c r="B821" s="17"/>
      <c r="C821" s="17"/>
      <c r="D821" s="17"/>
      <c r="E821" s="17"/>
      <c r="F821" s="17"/>
      <c r="G821" s="17"/>
      <c r="H821" s="17"/>
      <c r="I821" s="17"/>
      <c r="J821" s="17">
        <v>2</v>
      </c>
      <c r="K821" s="54">
        <v>2</v>
      </c>
      <c r="L821" s="145"/>
      <c r="M821" s="49"/>
      <c r="N821" s="147"/>
      <c r="O821" s="67"/>
      <c r="P821" s="22">
        <v>2</v>
      </c>
      <c r="Q821" s="67"/>
      <c r="R821" s="101"/>
    </row>
    <row r="822" spans="1:18" ht="15.75" customHeight="1" x14ac:dyDescent="0.2">
      <c r="A822" s="97">
        <v>2301</v>
      </c>
      <c r="B822" s="17"/>
      <c r="C822" s="17"/>
      <c r="D822" s="17"/>
      <c r="E822" s="17"/>
      <c r="F822" s="17"/>
      <c r="G822" s="17"/>
      <c r="H822" s="17"/>
      <c r="I822" s="17"/>
      <c r="J822" s="17">
        <v>1</v>
      </c>
      <c r="K822" s="54"/>
      <c r="L822" s="145"/>
      <c r="M822" s="49"/>
      <c r="N822" s="147"/>
      <c r="O822" s="148"/>
      <c r="P822" s="51">
        <v>1</v>
      </c>
      <c r="Q822" s="149"/>
      <c r="R822" s="148"/>
    </row>
    <row r="823" spans="1:18" ht="15.75" customHeight="1" x14ac:dyDescent="0.2">
      <c r="A823" s="97">
        <v>2302</v>
      </c>
      <c r="B823" s="17"/>
      <c r="C823" s="17"/>
      <c r="D823" s="17"/>
      <c r="E823" s="17"/>
      <c r="F823" s="17"/>
      <c r="G823" s="17"/>
      <c r="H823" s="17"/>
      <c r="I823" s="17"/>
      <c r="J823" s="17">
        <v>1</v>
      </c>
      <c r="K823" s="54">
        <v>1</v>
      </c>
      <c r="L823" s="145"/>
      <c r="M823" s="49"/>
      <c r="N823" s="147"/>
      <c r="O823" s="148"/>
      <c r="P823" s="51">
        <v>1</v>
      </c>
      <c r="Q823" s="149"/>
      <c r="R823" s="148"/>
    </row>
    <row r="824" spans="1:18" ht="15.75" customHeight="1" x14ac:dyDescent="0.2">
      <c r="A824" s="97">
        <v>2401</v>
      </c>
      <c r="B824" s="17"/>
      <c r="C824" s="17"/>
      <c r="D824" s="17"/>
      <c r="E824" s="17"/>
      <c r="F824" s="17"/>
      <c r="G824" s="17"/>
      <c r="H824" s="17"/>
      <c r="I824" s="17"/>
      <c r="J824" s="17"/>
      <c r="K824" s="54"/>
      <c r="L824" s="145"/>
      <c r="M824" s="49"/>
      <c r="N824" s="147"/>
      <c r="O824" s="148"/>
      <c r="P824" s="51"/>
      <c r="Q824" s="149"/>
      <c r="R824" s="148"/>
    </row>
    <row r="825" spans="1:18" ht="15.75" customHeight="1" x14ac:dyDescent="0.2">
      <c r="A825" s="97">
        <v>2402</v>
      </c>
      <c r="B825" s="17"/>
      <c r="C825" s="17"/>
      <c r="D825" s="17"/>
      <c r="E825" s="17"/>
      <c r="F825" s="17"/>
      <c r="G825" s="17"/>
      <c r="H825" s="17"/>
      <c r="I825" s="17"/>
      <c r="J825" s="17"/>
      <c r="K825" s="54"/>
      <c r="L825" s="145"/>
      <c r="M825" s="49"/>
      <c r="N825" s="147"/>
      <c r="O825" s="49"/>
      <c r="P825" s="147"/>
      <c r="Q825" s="150"/>
      <c r="R825" s="148"/>
    </row>
    <row r="826" spans="1:18" ht="15.75" customHeight="1" x14ac:dyDescent="0.2">
      <c r="A826" s="97">
        <v>2501</v>
      </c>
      <c r="B826" s="17"/>
      <c r="C826" s="17"/>
      <c r="D826" s="17"/>
      <c r="E826" s="17"/>
      <c r="F826" s="17"/>
      <c r="G826" s="17"/>
      <c r="H826" s="17"/>
      <c r="I826" s="17"/>
      <c r="J826" s="17"/>
      <c r="K826" s="54"/>
      <c r="L826" s="145"/>
      <c r="M826" s="49"/>
      <c r="N826" s="147"/>
      <c r="O826" s="102" t="s">
        <v>81</v>
      </c>
      <c r="P826" s="103">
        <v>4</v>
      </c>
      <c r="Q826" s="104">
        <f>K829</f>
        <v>7</v>
      </c>
      <c r="R826" s="105" t="s">
        <v>10</v>
      </c>
    </row>
    <row r="827" spans="1:18" ht="15.75" customHeight="1" x14ac:dyDescent="0.2">
      <c r="A827" s="97">
        <v>2502</v>
      </c>
      <c r="B827" s="17"/>
      <c r="C827" s="17"/>
      <c r="D827" s="17"/>
      <c r="E827" s="17"/>
      <c r="F827" s="17"/>
      <c r="G827" s="17"/>
      <c r="H827" s="17"/>
      <c r="I827" s="17"/>
      <c r="J827" s="17"/>
      <c r="K827" s="54"/>
      <c r="L827" s="145"/>
      <c r="M827" s="49"/>
      <c r="N827" s="147"/>
      <c r="O827" s="106" t="s">
        <v>83</v>
      </c>
      <c r="P827" s="32">
        <f>IF(P826/B812=0,"",P826/B812)</f>
        <v>0.33333333333333331</v>
      </c>
      <c r="Q827" s="107">
        <f>IF(P826/Q826=0,"",P826/Q826)</f>
        <v>0.5714285714285714</v>
      </c>
      <c r="R827" s="108" t="s">
        <v>84</v>
      </c>
    </row>
    <row r="828" spans="1:18" ht="15.75" customHeight="1" x14ac:dyDescent="0.2">
      <c r="A828" s="97">
        <v>2601</v>
      </c>
      <c r="B828" s="75"/>
      <c r="C828" s="75"/>
      <c r="D828" s="75"/>
      <c r="E828" s="75"/>
      <c r="F828" s="75"/>
      <c r="G828" s="75"/>
      <c r="H828" s="75"/>
      <c r="I828" s="75"/>
      <c r="J828" s="75"/>
      <c r="K828" s="54"/>
      <c r="L828" s="151"/>
      <c r="M828" s="152"/>
      <c r="N828" s="153"/>
      <c r="O828" s="154"/>
      <c r="P828" s="155"/>
      <c r="Q828" s="155"/>
      <c r="R828" s="156"/>
    </row>
    <row r="829" spans="1:18" ht="18" customHeight="1" x14ac:dyDescent="0.2">
      <c r="A829" s="114"/>
      <c r="B829" s="231" t="s">
        <v>106</v>
      </c>
      <c r="C829" s="231"/>
      <c r="D829" s="231"/>
      <c r="E829" s="231"/>
      <c r="F829" s="231"/>
      <c r="G829" s="231"/>
      <c r="H829" s="231"/>
      <c r="I829" s="231"/>
      <c r="J829" s="231"/>
      <c r="K829" s="74">
        <f>SUM(K812:K825)</f>
        <v>7</v>
      </c>
      <c r="L829" s="109">
        <f>(SUM(K818:K820)/B812)</f>
        <v>0.33333333333333331</v>
      </c>
      <c r="M829" s="109">
        <f>IF(K829=0,"",K829/B812)</f>
        <v>0.58333333333333337</v>
      </c>
      <c r="N829" s="109">
        <f>IF(K820=0,"",M829-L829)</f>
        <v>0.25000000000000006</v>
      </c>
      <c r="O829" s="89"/>
      <c r="P829" s="85"/>
      <c r="Q829" s="134"/>
      <c r="R829" s="89"/>
    </row>
    <row r="830" spans="1:18" ht="12.75" customHeight="1" x14ac:dyDescent="0.2">
      <c r="L830" s="89"/>
      <c r="M830" s="89"/>
      <c r="O830" s="89"/>
    </row>
    <row r="831" spans="1:18" ht="12.75" customHeight="1" x14ac:dyDescent="0.2">
      <c r="L831" s="89"/>
      <c r="M831" s="89"/>
      <c r="O831" s="89"/>
    </row>
    <row r="832" spans="1:18" ht="26.25" x14ac:dyDescent="0.2">
      <c r="B832" s="232" t="s">
        <v>94</v>
      </c>
      <c r="C832" s="233"/>
      <c r="D832" s="233"/>
      <c r="E832" s="233"/>
      <c r="F832" s="233"/>
      <c r="G832" s="233"/>
      <c r="H832" s="233"/>
      <c r="I832" s="233"/>
      <c r="J832" s="233"/>
      <c r="K832" s="78" t="s">
        <v>113</v>
      </c>
      <c r="L832" s="89"/>
      <c r="M832" s="89"/>
      <c r="N832" s="85"/>
      <c r="O832" s="89"/>
      <c r="P832" s="85"/>
      <c r="Q832" s="85"/>
      <c r="R832" s="85"/>
    </row>
    <row r="833" spans="1:25" ht="20.25" x14ac:dyDescent="0.2">
      <c r="A833" s="234" t="s">
        <v>9</v>
      </c>
      <c r="B833" s="235" t="s">
        <v>95</v>
      </c>
      <c r="C833" s="236"/>
      <c r="D833" s="236"/>
      <c r="E833" s="236"/>
      <c r="F833" s="236"/>
      <c r="G833" s="236"/>
      <c r="H833" s="236"/>
      <c r="I833" s="236"/>
      <c r="J833" s="237"/>
      <c r="K833" s="238" t="s">
        <v>10</v>
      </c>
      <c r="L833" s="230" t="s">
        <v>2</v>
      </c>
      <c r="M833" s="230" t="s">
        <v>3</v>
      </c>
      <c r="N833" s="240" t="s">
        <v>4</v>
      </c>
      <c r="O833" s="230" t="s">
        <v>5</v>
      </c>
      <c r="P833" s="228" t="s">
        <v>6</v>
      </c>
      <c r="Q833" s="228" t="s">
        <v>7</v>
      </c>
      <c r="R833" s="230" t="s">
        <v>96</v>
      </c>
    </row>
    <row r="834" spans="1:25" ht="15.75" customHeight="1" x14ac:dyDescent="0.2">
      <c r="A834" s="229"/>
      <c r="B834" s="97" t="s">
        <v>97</v>
      </c>
      <c r="C834" s="97" t="s">
        <v>98</v>
      </c>
      <c r="D834" s="97" t="s">
        <v>99</v>
      </c>
      <c r="E834" s="97" t="s">
        <v>100</v>
      </c>
      <c r="F834" s="97" t="s">
        <v>101</v>
      </c>
      <c r="G834" s="97" t="s">
        <v>102</v>
      </c>
      <c r="H834" s="97" t="s">
        <v>103</v>
      </c>
      <c r="I834" s="97" t="s">
        <v>104</v>
      </c>
      <c r="J834" s="97" t="s">
        <v>105</v>
      </c>
      <c r="K834" s="239"/>
      <c r="L834" s="229"/>
      <c r="M834" s="229"/>
      <c r="N834" s="229"/>
      <c r="O834" s="229"/>
      <c r="P834" s="229"/>
      <c r="Q834" s="229"/>
      <c r="R834" s="229"/>
    </row>
    <row r="835" spans="1:25" ht="15.75" x14ac:dyDescent="0.2">
      <c r="A835" s="97">
        <v>1802</v>
      </c>
      <c r="B835" s="17">
        <v>31</v>
      </c>
      <c r="C835" s="17"/>
      <c r="D835" s="17"/>
      <c r="E835" s="17"/>
      <c r="F835" s="17"/>
      <c r="G835" s="17"/>
      <c r="H835" s="17"/>
      <c r="I835" s="17"/>
      <c r="J835" s="17"/>
      <c r="K835" s="54"/>
      <c r="L835" s="143"/>
      <c r="M835" s="144"/>
      <c r="N835" s="104"/>
      <c r="O835" s="98"/>
      <c r="P835" s="19">
        <f>B835</f>
        <v>31</v>
      </c>
      <c r="Q835" s="99"/>
      <c r="R835" s="98"/>
    </row>
    <row r="836" spans="1:25" ht="15.75" customHeight="1" x14ac:dyDescent="0.2">
      <c r="A836" s="97">
        <v>1901</v>
      </c>
      <c r="B836" s="17"/>
      <c r="C836" s="17">
        <v>21</v>
      </c>
      <c r="D836" s="17"/>
      <c r="E836" s="17"/>
      <c r="F836" s="17"/>
      <c r="G836" s="17"/>
      <c r="H836" s="17"/>
      <c r="I836" s="17"/>
      <c r="J836" s="17"/>
      <c r="K836" s="54"/>
      <c r="L836" s="145"/>
      <c r="M836" s="49"/>
      <c r="N836" s="146"/>
      <c r="O836" s="21">
        <f>IF(C836=0,"",C836/B835)</f>
        <v>0.67741935483870963</v>
      </c>
      <c r="P836" s="22">
        <v>21</v>
      </c>
      <c r="Q836" s="100">
        <f t="shared" ref="Q836:Q843" si="122">IF(P836=0,"",P836/P835)</f>
        <v>0.67741935483870963</v>
      </c>
      <c r="R836" s="100">
        <f t="shared" ref="R836:R843" si="123">IF(P836=0,"",100%-Q836)</f>
        <v>0.32258064516129037</v>
      </c>
    </row>
    <row r="837" spans="1:25" ht="15.75" customHeight="1" x14ac:dyDescent="0.2">
      <c r="A837" s="97">
        <v>1902</v>
      </c>
      <c r="B837" s="17"/>
      <c r="C837" s="17"/>
      <c r="D837" s="17">
        <v>18</v>
      </c>
      <c r="E837" s="17"/>
      <c r="F837" s="17"/>
      <c r="G837" s="17"/>
      <c r="H837" s="17"/>
      <c r="I837" s="17"/>
      <c r="J837" s="17"/>
      <c r="K837" s="54"/>
      <c r="L837" s="145"/>
      <c r="M837" s="49"/>
      <c r="N837" s="146"/>
      <c r="O837" s="21">
        <f>IF(D837=0,"",D837/C836)</f>
        <v>0.8571428571428571</v>
      </c>
      <c r="P837" s="22">
        <v>20</v>
      </c>
      <c r="Q837" s="100">
        <f t="shared" si="122"/>
        <v>0.95238095238095233</v>
      </c>
      <c r="R837" s="100">
        <f t="shared" si="123"/>
        <v>4.7619047619047672E-2</v>
      </c>
      <c r="S837" s="124">
        <f>P837/P835</f>
        <v>0.64516129032258063</v>
      </c>
    </row>
    <row r="838" spans="1:25" ht="15.75" customHeight="1" x14ac:dyDescent="0.2">
      <c r="A838" s="97">
        <v>2001</v>
      </c>
      <c r="B838" s="17"/>
      <c r="C838" s="17"/>
      <c r="D838" s="17"/>
      <c r="E838" s="17">
        <v>17</v>
      </c>
      <c r="F838" s="17"/>
      <c r="G838" s="17"/>
      <c r="H838" s="17"/>
      <c r="I838" s="17"/>
      <c r="J838" s="17"/>
      <c r="K838" s="54"/>
      <c r="L838" s="145"/>
      <c r="M838" s="49"/>
      <c r="N838" s="146"/>
      <c r="O838" s="21">
        <f>IF(E838=0,"",E838/D837)</f>
        <v>0.94444444444444442</v>
      </c>
      <c r="P838" s="22">
        <v>19</v>
      </c>
      <c r="Q838" s="100">
        <f t="shared" si="122"/>
        <v>0.95</v>
      </c>
      <c r="R838" s="100">
        <f t="shared" si="123"/>
        <v>5.0000000000000044E-2</v>
      </c>
      <c r="Y838" s="159">
        <f>AVERAGE(L829,L851)</f>
        <v>0.39247311827956988</v>
      </c>
    </row>
    <row r="839" spans="1:25" ht="15.75" customHeight="1" x14ac:dyDescent="0.2">
      <c r="A839" s="97">
        <v>2002</v>
      </c>
      <c r="B839" s="17"/>
      <c r="C839" s="17"/>
      <c r="D839" s="17"/>
      <c r="E839" s="17"/>
      <c r="F839" s="17">
        <v>17</v>
      </c>
      <c r="G839" s="17"/>
      <c r="H839" s="17"/>
      <c r="I839" s="17"/>
      <c r="J839" s="17"/>
      <c r="K839" s="54"/>
      <c r="L839" s="145"/>
      <c r="M839" s="49"/>
      <c r="N839" s="146"/>
      <c r="O839" s="21">
        <f>IF(F839=0,"",F839/E838)</f>
        <v>1</v>
      </c>
      <c r="P839" s="22">
        <v>19</v>
      </c>
      <c r="Q839" s="100">
        <f t="shared" si="122"/>
        <v>1</v>
      </c>
      <c r="R839" s="100">
        <f t="shared" si="123"/>
        <v>0</v>
      </c>
    </row>
    <row r="840" spans="1:25" ht="15.75" customHeight="1" x14ac:dyDescent="0.2">
      <c r="A840" s="97">
        <v>2101</v>
      </c>
      <c r="B840" s="17"/>
      <c r="C840" s="17"/>
      <c r="D840" s="17"/>
      <c r="E840" s="17"/>
      <c r="F840" s="17"/>
      <c r="G840" s="17">
        <v>16</v>
      </c>
      <c r="H840" s="17"/>
      <c r="I840" s="17"/>
      <c r="J840" s="17"/>
      <c r="K840" s="54"/>
      <c r="L840" s="145"/>
      <c r="M840" s="49"/>
      <c r="N840" s="146"/>
      <c r="O840" s="21">
        <f>IF(G840=0,"",G840/F839)</f>
        <v>0.94117647058823528</v>
      </c>
      <c r="P840" s="22">
        <v>19</v>
      </c>
      <c r="Q840" s="100">
        <f t="shared" si="122"/>
        <v>1</v>
      </c>
      <c r="R840" s="100">
        <f t="shared" si="123"/>
        <v>0</v>
      </c>
    </row>
    <row r="841" spans="1:25" ht="15.75" customHeight="1" x14ac:dyDescent="0.2">
      <c r="A841" s="97">
        <v>2102</v>
      </c>
      <c r="B841" s="17"/>
      <c r="C841" s="17"/>
      <c r="D841" s="17"/>
      <c r="E841" s="17"/>
      <c r="F841" s="17"/>
      <c r="G841" s="17"/>
      <c r="H841" s="17">
        <v>16</v>
      </c>
      <c r="I841" s="17"/>
      <c r="J841" s="17"/>
      <c r="K841" s="54"/>
      <c r="L841" s="145"/>
      <c r="M841" s="49"/>
      <c r="N841" s="146"/>
      <c r="O841" s="21">
        <f>IF(H841=0,"",H841/G840)</f>
        <v>1</v>
      </c>
      <c r="P841" s="22">
        <v>19</v>
      </c>
      <c r="Q841" s="100">
        <f t="shared" si="122"/>
        <v>1</v>
      </c>
      <c r="R841" s="100">
        <f t="shared" si="123"/>
        <v>0</v>
      </c>
    </row>
    <row r="842" spans="1:25" ht="15.75" customHeight="1" x14ac:dyDescent="0.2">
      <c r="A842" s="97">
        <v>2201</v>
      </c>
      <c r="B842" s="17"/>
      <c r="C842" s="17"/>
      <c r="D842" s="17"/>
      <c r="E842" s="17"/>
      <c r="F842" s="17"/>
      <c r="G842" s="17"/>
      <c r="H842" s="17"/>
      <c r="I842" s="17">
        <v>16</v>
      </c>
      <c r="J842" s="17"/>
      <c r="K842" s="54"/>
      <c r="L842" s="145"/>
      <c r="M842" s="49"/>
      <c r="N842" s="146"/>
      <c r="O842" s="21">
        <f>IF(I842=0,"",I842/H841)</f>
        <v>1</v>
      </c>
      <c r="P842" s="22">
        <v>19</v>
      </c>
      <c r="Q842" s="100">
        <f t="shared" si="122"/>
        <v>1</v>
      </c>
      <c r="R842" s="100">
        <f t="shared" si="123"/>
        <v>0</v>
      </c>
    </row>
    <row r="843" spans="1:25" ht="15.75" customHeight="1" x14ac:dyDescent="0.2">
      <c r="A843" s="97">
        <v>2202</v>
      </c>
      <c r="B843" s="17"/>
      <c r="C843" s="17"/>
      <c r="D843" s="17"/>
      <c r="E843" s="17"/>
      <c r="F843" s="17"/>
      <c r="G843" s="17"/>
      <c r="H843" s="17"/>
      <c r="I843" s="17"/>
      <c r="J843" s="17">
        <v>14</v>
      </c>
      <c r="K843" s="54">
        <v>14</v>
      </c>
      <c r="L843" s="145"/>
      <c r="M843" s="49"/>
      <c r="N843" s="146"/>
      <c r="O843" s="24">
        <f>IF(J843=0,"",J843/I842)</f>
        <v>0.875</v>
      </c>
      <c r="P843" s="22">
        <v>18</v>
      </c>
      <c r="Q843" s="24">
        <f t="shared" si="122"/>
        <v>0.94736842105263153</v>
      </c>
      <c r="R843" s="24">
        <f t="shared" si="123"/>
        <v>5.2631578947368474E-2</v>
      </c>
    </row>
    <row r="844" spans="1:25" ht="15.75" x14ac:dyDescent="0.2">
      <c r="A844" s="97">
        <v>2301</v>
      </c>
      <c r="B844" s="17"/>
      <c r="C844" s="17"/>
      <c r="D844" s="17"/>
      <c r="E844" s="17"/>
      <c r="F844" s="17"/>
      <c r="G844" s="17"/>
      <c r="H844" s="17"/>
      <c r="I844" s="17"/>
      <c r="J844" s="17">
        <v>2</v>
      </c>
      <c r="K844" s="54">
        <v>2</v>
      </c>
      <c r="L844" s="145"/>
      <c r="M844" s="49"/>
      <c r="N844" s="147"/>
      <c r="O844" s="67"/>
      <c r="P844" s="22">
        <v>5</v>
      </c>
      <c r="Q844" s="67"/>
      <c r="R844" s="101"/>
    </row>
    <row r="845" spans="1:25" ht="15.75" customHeight="1" x14ac:dyDescent="0.2">
      <c r="A845" s="97">
        <v>2302</v>
      </c>
      <c r="B845" s="17"/>
      <c r="C845" s="17"/>
      <c r="D845" s="17"/>
      <c r="E845" s="17"/>
      <c r="F845" s="17"/>
      <c r="G845" s="17"/>
      <c r="H845" s="17"/>
      <c r="I845" s="17"/>
      <c r="J845" s="17">
        <v>2</v>
      </c>
      <c r="K845" s="54">
        <v>2</v>
      </c>
      <c r="L845" s="145"/>
      <c r="M845" s="49"/>
      <c r="N845" s="147"/>
      <c r="O845" s="148"/>
      <c r="P845" s="51">
        <v>2</v>
      </c>
      <c r="Q845" s="149"/>
      <c r="R845" s="148"/>
    </row>
    <row r="846" spans="1:25" ht="15.75" customHeight="1" x14ac:dyDescent="0.2">
      <c r="A846" s="97">
        <v>2401</v>
      </c>
      <c r="B846" s="17"/>
      <c r="C846" s="17"/>
      <c r="D846" s="17"/>
      <c r="E846" s="17"/>
      <c r="F846" s="17"/>
      <c r="G846" s="17"/>
      <c r="H846" s="17"/>
      <c r="I846" s="17"/>
      <c r="J846" s="17">
        <v>1</v>
      </c>
      <c r="K846" s="54"/>
      <c r="L846" s="145"/>
      <c r="M846" s="49"/>
      <c r="N846" s="147"/>
      <c r="O846" s="148"/>
      <c r="P846" s="51">
        <v>1</v>
      </c>
      <c r="Q846" s="149"/>
      <c r="R846" s="148"/>
    </row>
    <row r="847" spans="1:25" ht="15.75" customHeight="1" x14ac:dyDescent="0.2">
      <c r="A847" s="97">
        <v>2402</v>
      </c>
      <c r="B847" s="17"/>
      <c r="C847" s="17"/>
      <c r="D847" s="17"/>
      <c r="E847" s="17"/>
      <c r="F847" s="17"/>
      <c r="G847" s="17"/>
      <c r="H847" s="17"/>
      <c r="I847" s="17"/>
      <c r="J847" s="17"/>
      <c r="K847" s="54"/>
      <c r="L847" s="145"/>
      <c r="M847" s="49"/>
      <c r="N847" s="147"/>
      <c r="O847" s="49"/>
      <c r="P847" s="147"/>
      <c r="Q847" s="150"/>
      <c r="R847" s="148"/>
      <c r="V847" s="86">
        <f>751-884</f>
        <v>-133</v>
      </c>
    </row>
    <row r="848" spans="1:25" ht="15.75" customHeight="1" x14ac:dyDescent="0.2">
      <c r="A848" s="97">
        <v>2501</v>
      </c>
      <c r="B848" s="17"/>
      <c r="C848" s="17"/>
      <c r="D848" s="17"/>
      <c r="E848" s="17"/>
      <c r="F848" s="17"/>
      <c r="G848" s="17"/>
      <c r="H848" s="17"/>
      <c r="I848" s="17"/>
      <c r="J848" s="17"/>
      <c r="K848" s="54"/>
      <c r="L848" s="145"/>
      <c r="M848" s="49"/>
      <c r="N848" s="147"/>
      <c r="O848" s="102" t="s">
        <v>81</v>
      </c>
      <c r="P848" s="103">
        <v>15</v>
      </c>
      <c r="Q848" s="104">
        <f>IF(SUM(K839:K845)=0,"",SUM(K839:K845))</f>
        <v>18</v>
      </c>
      <c r="R848" s="105" t="s">
        <v>10</v>
      </c>
    </row>
    <row r="849" spans="1:19" ht="15.75" customHeight="1" x14ac:dyDescent="0.2">
      <c r="A849" s="97">
        <v>2502</v>
      </c>
      <c r="B849" s="17"/>
      <c r="C849" s="17"/>
      <c r="D849" s="17"/>
      <c r="E849" s="17"/>
      <c r="F849" s="17"/>
      <c r="G849" s="17"/>
      <c r="H849" s="17"/>
      <c r="I849" s="17"/>
      <c r="J849" s="17"/>
      <c r="K849" s="54"/>
      <c r="L849" s="145"/>
      <c r="M849" s="49"/>
      <c r="N849" s="147"/>
      <c r="O849" s="106" t="s">
        <v>83</v>
      </c>
      <c r="P849" s="32">
        <f>IF(P848/B835=0,"",P848/B835)</f>
        <v>0.4838709677419355</v>
      </c>
      <c r="Q849" s="107">
        <f>IF(P848/Q848=0,"",P848/Q848)</f>
        <v>0.83333333333333337</v>
      </c>
      <c r="R849" s="108" t="s">
        <v>84</v>
      </c>
    </row>
    <row r="850" spans="1:19" ht="15.75" customHeight="1" x14ac:dyDescent="0.2">
      <c r="A850" s="97">
        <v>2601</v>
      </c>
      <c r="B850" s="75"/>
      <c r="C850" s="75"/>
      <c r="D850" s="75"/>
      <c r="E850" s="75"/>
      <c r="F850" s="75"/>
      <c r="G850" s="75"/>
      <c r="H850" s="75"/>
      <c r="I850" s="75"/>
      <c r="J850" s="75"/>
      <c r="K850" s="54"/>
      <c r="L850" s="151"/>
      <c r="M850" s="152"/>
      <c r="N850" s="153"/>
      <c r="O850" s="154"/>
      <c r="P850" s="155"/>
      <c r="Q850" s="155"/>
      <c r="R850" s="156"/>
    </row>
    <row r="851" spans="1:19" ht="18" customHeight="1" x14ac:dyDescent="0.2">
      <c r="A851" s="114"/>
      <c r="B851" s="231" t="s">
        <v>106</v>
      </c>
      <c r="C851" s="231"/>
      <c r="D851" s="231"/>
      <c r="E851" s="231"/>
      <c r="F851" s="231"/>
      <c r="G851" s="231"/>
      <c r="H851" s="231"/>
      <c r="I851" s="231"/>
      <c r="J851" s="231"/>
      <c r="K851" s="74">
        <f>SUM(K835:K847)</f>
        <v>18</v>
      </c>
      <c r="L851" s="109">
        <f>IF(K843=0,"",K843/B835)</f>
        <v>0.45161290322580644</v>
      </c>
      <c r="M851" s="109">
        <f>IF(K851=0,"",K851/B835)</f>
        <v>0.58064516129032262</v>
      </c>
      <c r="N851" s="109">
        <f>IF(K843=0,"",M851-L851)</f>
        <v>0.12903225806451618</v>
      </c>
      <c r="O851" s="89"/>
      <c r="P851" s="85"/>
      <c r="Q851" s="134"/>
      <c r="R851" s="89"/>
    </row>
    <row r="852" spans="1:19" ht="12.75" customHeight="1" x14ac:dyDescent="0.2">
      <c r="L852" s="89"/>
      <c r="M852" s="89"/>
      <c r="O852" s="89"/>
    </row>
    <row r="853" spans="1:19" ht="12.75" customHeight="1" x14ac:dyDescent="0.2">
      <c r="L853" s="89"/>
      <c r="M853" s="89"/>
      <c r="O853" s="89"/>
    </row>
    <row r="854" spans="1:19" ht="26.25" x14ac:dyDescent="0.2">
      <c r="B854" s="232" t="s">
        <v>94</v>
      </c>
      <c r="C854" s="233"/>
      <c r="D854" s="233"/>
      <c r="E854" s="233"/>
      <c r="F854" s="233"/>
      <c r="G854" s="233"/>
      <c r="H854" s="233"/>
      <c r="I854" s="233"/>
      <c r="J854" s="233"/>
      <c r="K854" s="78" t="s">
        <v>114</v>
      </c>
      <c r="L854" s="89"/>
      <c r="M854" s="89"/>
      <c r="N854" s="85"/>
      <c r="O854" s="89"/>
      <c r="P854" s="85"/>
      <c r="Q854" s="85"/>
      <c r="R854" s="85"/>
    </row>
    <row r="855" spans="1:19" ht="20.25" x14ac:dyDescent="0.2">
      <c r="A855" s="234" t="s">
        <v>9</v>
      </c>
      <c r="B855" s="235" t="s">
        <v>95</v>
      </c>
      <c r="C855" s="236"/>
      <c r="D855" s="236"/>
      <c r="E855" s="236"/>
      <c r="F855" s="236"/>
      <c r="G855" s="236"/>
      <c r="H855" s="236"/>
      <c r="I855" s="236"/>
      <c r="J855" s="237"/>
      <c r="K855" s="238" t="s">
        <v>10</v>
      </c>
      <c r="L855" s="230" t="s">
        <v>2</v>
      </c>
      <c r="M855" s="230" t="s">
        <v>3</v>
      </c>
      <c r="N855" s="240" t="s">
        <v>4</v>
      </c>
      <c r="O855" s="230" t="s">
        <v>5</v>
      </c>
      <c r="P855" s="228" t="s">
        <v>6</v>
      </c>
      <c r="Q855" s="228" t="s">
        <v>7</v>
      </c>
      <c r="R855" s="230" t="s">
        <v>96</v>
      </c>
    </row>
    <row r="856" spans="1:19" ht="15.75" customHeight="1" x14ac:dyDescent="0.2">
      <c r="A856" s="229"/>
      <c r="B856" s="97" t="s">
        <v>97</v>
      </c>
      <c r="C856" s="97" t="s">
        <v>98</v>
      </c>
      <c r="D856" s="97" t="s">
        <v>99</v>
      </c>
      <c r="E856" s="97" t="s">
        <v>100</v>
      </c>
      <c r="F856" s="97" t="s">
        <v>101</v>
      </c>
      <c r="G856" s="97" t="s">
        <v>102</v>
      </c>
      <c r="H856" s="97" t="s">
        <v>103</v>
      </c>
      <c r="I856" s="97" t="s">
        <v>104</v>
      </c>
      <c r="J856" s="97" t="s">
        <v>105</v>
      </c>
      <c r="K856" s="239"/>
      <c r="L856" s="229"/>
      <c r="M856" s="229"/>
      <c r="N856" s="229"/>
      <c r="O856" s="229"/>
      <c r="P856" s="229"/>
      <c r="Q856" s="229"/>
      <c r="R856" s="229"/>
    </row>
    <row r="857" spans="1:19" ht="15.75" customHeight="1" x14ac:dyDescent="0.2">
      <c r="A857" s="97">
        <v>1901</v>
      </c>
      <c r="B857" s="17">
        <v>20</v>
      </c>
      <c r="C857" s="17"/>
      <c r="D857" s="17"/>
      <c r="E857" s="17"/>
      <c r="F857" s="17"/>
      <c r="G857" s="17"/>
      <c r="H857" s="17"/>
      <c r="I857" s="17"/>
      <c r="J857" s="17"/>
      <c r="K857" s="54"/>
      <c r="L857" s="143"/>
      <c r="M857" s="144"/>
      <c r="N857" s="104"/>
      <c r="O857" s="98"/>
      <c r="P857" s="19">
        <f>B857</f>
        <v>20</v>
      </c>
      <c r="Q857" s="99"/>
      <c r="R857" s="98"/>
    </row>
    <row r="858" spans="1:19" ht="15.75" customHeight="1" x14ac:dyDescent="0.2">
      <c r="A858" s="97">
        <v>1902</v>
      </c>
      <c r="B858" s="17"/>
      <c r="C858" s="17">
        <v>13</v>
      </c>
      <c r="D858" s="17"/>
      <c r="E858" s="17"/>
      <c r="F858" s="17"/>
      <c r="G858" s="17"/>
      <c r="H858" s="17"/>
      <c r="I858" s="17"/>
      <c r="J858" s="17"/>
      <c r="K858" s="54"/>
      <c r="L858" s="145"/>
      <c r="M858" s="49"/>
      <c r="N858" s="146"/>
      <c r="O858" s="21">
        <f>IF(C858=0,"",C858/B857)</f>
        <v>0.65</v>
      </c>
      <c r="P858" s="22">
        <v>13</v>
      </c>
      <c r="Q858" s="100">
        <f t="shared" ref="Q858:Q865" si="124">IF(P858=0,"",P858/P857)</f>
        <v>0.65</v>
      </c>
      <c r="R858" s="100">
        <f t="shared" ref="R858:R865" si="125">IF(P858=0,"",100%-Q858)</f>
        <v>0.35</v>
      </c>
    </row>
    <row r="859" spans="1:19" ht="15.75" customHeight="1" x14ac:dyDescent="0.2">
      <c r="A859" s="97">
        <v>2001</v>
      </c>
      <c r="B859" s="17"/>
      <c r="C859" s="17"/>
      <c r="D859" s="17">
        <v>13</v>
      </c>
      <c r="E859" s="17"/>
      <c r="F859" s="17"/>
      <c r="G859" s="17"/>
      <c r="H859" s="17"/>
      <c r="I859" s="17"/>
      <c r="J859" s="17"/>
      <c r="K859" s="54"/>
      <c r="L859" s="145"/>
      <c r="M859" s="49"/>
      <c r="N859" s="146"/>
      <c r="O859" s="21">
        <f>IF(D859=0,"",D859/C858)</f>
        <v>1</v>
      </c>
      <c r="P859" s="22">
        <v>13</v>
      </c>
      <c r="Q859" s="100">
        <f t="shared" si="124"/>
        <v>1</v>
      </c>
      <c r="R859" s="100">
        <f t="shared" si="125"/>
        <v>0</v>
      </c>
      <c r="S859" s="124">
        <f>P859/P857</f>
        <v>0.65</v>
      </c>
    </row>
    <row r="860" spans="1:19" ht="15.75" customHeight="1" x14ac:dyDescent="0.2">
      <c r="A860" s="97">
        <v>2002</v>
      </c>
      <c r="B860" s="17"/>
      <c r="C860" s="17"/>
      <c r="D860" s="17"/>
      <c r="E860" s="17">
        <v>13</v>
      </c>
      <c r="F860" s="17"/>
      <c r="G860" s="17"/>
      <c r="H860" s="17"/>
      <c r="I860" s="17"/>
      <c r="J860" s="17"/>
      <c r="K860" s="54"/>
      <c r="L860" s="145"/>
      <c r="M860" s="49"/>
      <c r="N860" s="146"/>
      <c r="O860" s="21">
        <f>IF(E860=0,"",E860/D859)</f>
        <v>1</v>
      </c>
      <c r="P860" s="22">
        <v>13</v>
      </c>
      <c r="Q860" s="100">
        <f t="shared" si="124"/>
        <v>1</v>
      </c>
      <c r="R860" s="100">
        <f t="shared" si="125"/>
        <v>0</v>
      </c>
    </row>
    <row r="861" spans="1:19" ht="15.75" customHeight="1" x14ac:dyDescent="0.2">
      <c r="A861" s="97">
        <v>2101</v>
      </c>
      <c r="B861" s="17"/>
      <c r="C861" s="17"/>
      <c r="D861" s="17"/>
      <c r="E861" s="17"/>
      <c r="F861" s="17">
        <v>13</v>
      </c>
      <c r="G861" s="17"/>
      <c r="H861" s="17"/>
      <c r="I861" s="17"/>
      <c r="J861" s="17"/>
      <c r="K861" s="54"/>
      <c r="L861" s="145"/>
      <c r="M861" s="49"/>
      <c r="N861" s="146"/>
      <c r="O861" s="21">
        <f>IF(F861=0,"",F861/E860)</f>
        <v>1</v>
      </c>
      <c r="P861" s="22">
        <v>13</v>
      </c>
      <c r="Q861" s="100">
        <f t="shared" si="124"/>
        <v>1</v>
      </c>
      <c r="R861" s="100">
        <f t="shared" si="125"/>
        <v>0</v>
      </c>
    </row>
    <row r="862" spans="1:19" ht="15.75" customHeight="1" x14ac:dyDescent="0.2">
      <c r="A862" s="97">
        <v>2102</v>
      </c>
      <c r="B862" s="17"/>
      <c r="C862" s="17"/>
      <c r="D862" s="17"/>
      <c r="E862" s="17"/>
      <c r="F862" s="17"/>
      <c r="G862" s="17">
        <v>12</v>
      </c>
      <c r="H862" s="17"/>
      <c r="I862" s="17"/>
      <c r="J862" s="17"/>
      <c r="K862" s="54"/>
      <c r="L862" s="145"/>
      <c r="M862" s="49"/>
      <c r="N862" s="146"/>
      <c r="O862" s="21">
        <f>IF(G862=0,"",G862/F861)</f>
        <v>0.92307692307692313</v>
      </c>
      <c r="P862" s="22">
        <v>13</v>
      </c>
      <c r="Q862" s="100">
        <f t="shared" si="124"/>
        <v>1</v>
      </c>
      <c r="R862" s="100">
        <f t="shared" si="125"/>
        <v>0</v>
      </c>
    </row>
    <row r="863" spans="1:19" ht="15.75" customHeight="1" x14ac:dyDescent="0.2">
      <c r="A863" s="97">
        <v>2201</v>
      </c>
      <c r="B863" s="17"/>
      <c r="C863" s="17"/>
      <c r="D863" s="17"/>
      <c r="E863" s="17"/>
      <c r="F863" s="17"/>
      <c r="G863" s="17"/>
      <c r="H863" s="17">
        <v>11</v>
      </c>
      <c r="I863" s="17"/>
      <c r="J863" s="17"/>
      <c r="K863" s="54"/>
      <c r="L863" s="145"/>
      <c r="M863" s="49"/>
      <c r="N863" s="146"/>
      <c r="O863" s="21">
        <f>IF(H863=0,"",H863/G862)</f>
        <v>0.91666666666666663</v>
      </c>
      <c r="P863" s="22">
        <v>13</v>
      </c>
      <c r="Q863" s="100">
        <f t="shared" si="124"/>
        <v>1</v>
      </c>
      <c r="R863" s="100">
        <f t="shared" si="125"/>
        <v>0</v>
      </c>
    </row>
    <row r="864" spans="1:19" ht="15.75" customHeight="1" x14ac:dyDescent="0.2">
      <c r="A864" s="97">
        <v>2202</v>
      </c>
      <c r="B864" s="17"/>
      <c r="C864" s="17"/>
      <c r="D864" s="17"/>
      <c r="E864" s="17"/>
      <c r="F864" s="17"/>
      <c r="G864" s="17"/>
      <c r="H864" s="17"/>
      <c r="I864" s="17">
        <v>9</v>
      </c>
      <c r="J864" s="17"/>
      <c r="K864" s="54"/>
      <c r="L864" s="145"/>
      <c r="M864" s="49"/>
      <c r="N864" s="146"/>
      <c r="O864" s="21">
        <f>IF(I864=0,"",I864/H863)</f>
        <v>0.81818181818181823</v>
      </c>
      <c r="P864" s="22">
        <v>13</v>
      </c>
      <c r="Q864" s="100">
        <f t="shared" si="124"/>
        <v>1</v>
      </c>
      <c r="R864" s="100">
        <f t="shared" si="125"/>
        <v>0</v>
      </c>
    </row>
    <row r="865" spans="1:18" ht="15.75" customHeight="1" x14ac:dyDescent="0.2">
      <c r="A865" s="97">
        <v>2301</v>
      </c>
      <c r="B865" s="17"/>
      <c r="C865" s="17"/>
      <c r="D865" s="17"/>
      <c r="E865" s="17"/>
      <c r="F865" s="17"/>
      <c r="G865" s="17"/>
      <c r="H865" s="17"/>
      <c r="I865" s="17"/>
      <c r="J865" s="17">
        <v>8</v>
      </c>
      <c r="K865" s="54">
        <v>8</v>
      </c>
      <c r="L865" s="145"/>
      <c r="M865" s="49"/>
      <c r="N865" s="146"/>
      <c r="O865" s="24">
        <f>IF(J865=0,"",J865/I864)</f>
        <v>0.88888888888888884</v>
      </c>
      <c r="P865" s="22">
        <v>13</v>
      </c>
      <c r="Q865" s="24">
        <f t="shared" si="124"/>
        <v>1</v>
      </c>
      <c r="R865" s="24">
        <f t="shared" si="125"/>
        <v>0</v>
      </c>
    </row>
    <row r="866" spans="1:18" ht="15.75" customHeight="1" x14ac:dyDescent="0.2">
      <c r="A866" s="97">
        <v>2302</v>
      </c>
      <c r="B866" s="17"/>
      <c r="C866" s="17"/>
      <c r="D866" s="17"/>
      <c r="E866" s="17"/>
      <c r="F866" s="17"/>
      <c r="G866" s="17"/>
      <c r="H866" s="17"/>
      <c r="I866" s="17"/>
      <c r="J866" s="17">
        <v>3</v>
      </c>
      <c r="K866" s="54">
        <v>3</v>
      </c>
      <c r="L866" s="145"/>
      <c r="M866" s="49"/>
      <c r="N866" s="147"/>
      <c r="O866" s="67"/>
      <c r="P866" s="22">
        <v>5</v>
      </c>
      <c r="Q866" s="67"/>
      <c r="R866" s="101"/>
    </row>
    <row r="867" spans="1:18" ht="15.75" customHeight="1" x14ac:dyDescent="0.2">
      <c r="A867" s="97">
        <v>2401</v>
      </c>
      <c r="B867" s="17"/>
      <c r="C867" s="17"/>
      <c r="D867" s="17"/>
      <c r="E867" s="17"/>
      <c r="F867" s="17"/>
      <c r="G867" s="17"/>
      <c r="H867" s="17"/>
      <c r="I867" s="17"/>
      <c r="J867" s="17">
        <v>2</v>
      </c>
      <c r="K867" s="54">
        <v>2</v>
      </c>
      <c r="L867" s="145"/>
      <c r="M867" s="49"/>
      <c r="N867" s="147"/>
      <c r="O867" s="148"/>
      <c r="P867" s="51">
        <v>2</v>
      </c>
      <c r="Q867" s="149"/>
      <c r="R867" s="148"/>
    </row>
    <row r="868" spans="1:18" ht="15.75" customHeight="1" x14ac:dyDescent="0.2">
      <c r="A868" s="97">
        <v>2402</v>
      </c>
      <c r="B868" s="17"/>
      <c r="C868" s="17"/>
      <c r="D868" s="17"/>
      <c r="E868" s="17"/>
      <c r="F868" s="17"/>
      <c r="G868" s="17"/>
      <c r="H868" s="17"/>
      <c r="I868" s="17"/>
      <c r="J868" s="17"/>
      <c r="K868" s="54"/>
      <c r="L868" s="145"/>
      <c r="M868" s="49"/>
      <c r="N868" s="147"/>
      <c r="O868" s="148"/>
      <c r="P868" s="51"/>
      <c r="Q868" s="149"/>
      <c r="R868" s="148"/>
    </row>
    <row r="869" spans="1:18" ht="15.75" customHeight="1" x14ac:dyDescent="0.2">
      <c r="A869" s="97">
        <v>2501</v>
      </c>
      <c r="B869" s="17"/>
      <c r="C869" s="17"/>
      <c r="D869" s="17"/>
      <c r="E869" s="17"/>
      <c r="F869" s="17"/>
      <c r="G869" s="17"/>
      <c r="H869" s="17"/>
      <c r="I869" s="17"/>
      <c r="J869" s="17"/>
      <c r="K869" s="54"/>
      <c r="L869" s="145"/>
      <c r="M869" s="49"/>
      <c r="N869" s="147"/>
      <c r="O869" s="49"/>
      <c r="P869" s="147"/>
      <c r="Q869" s="150"/>
      <c r="R869" s="148"/>
    </row>
    <row r="870" spans="1:18" ht="15.75" customHeight="1" x14ac:dyDescent="0.2">
      <c r="A870" s="97">
        <v>2502</v>
      </c>
      <c r="B870" s="17"/>
      <c r="C870" s="17"/>
      <c r="D870" s="17"/>
      <c r="E870" s="17"/>
      <c r="F870" s="17"/>
      <c r="G870" s="17"/>
      <c r="H870" s="17"/>
      <c r="I870" s="17"/>
      <c r="J870" s="17"/>
      <c r="K870" s="54"/>
      <c r="L870" s="145"/>
      <c r="M870" s="49"/>
      <c r="N870" s="147"/>
      <c r="O870" s="102" t="s">
        <v>81</v>
      </c>
      <c r="P870" s="103">
        <v>9</v>
      </c>
      <c r="Q870" s="104">
        <f>IF(SUM(K861:K867)=0,"",SUM(K861:K867))</f>
        <v>13</v>
      </c>
      <c r="R870" s="105" t="s">
        <v>10</v>
      </c>
    </row>
    <row r="871" spans="1:18" ht="15.75" customHeight="1" x14ac:dyDescent="0.2">
      <c r="A871" s="97">
        <v>2601</v>
      </c>
      <c r="B871" s="17"/>
      <c r="C871" s="17"/>
      <c r="D871" s="17"/>
      <c r="E871" s="17"/>
      <c r="F871" s="17"/>
      <c r="G871" s="17"/>
      <c r="H871" s="17"/>
      <c r="I871" s="17"/>
      <c r="J871" s="17"/>
      <c r="K871" s="54"/>
      <c r="L871" s="145"/>
      <c r="M871" s="49"/>
      <c r="N871" s="147"/>
      <c r="O871" s="106" t="s">
        <v>83</v>
      </c>
      <c r="P871" s="32">
        <f>IF(P870/B857=0,"",P870/B857)</f>
        <v>0.45</v>
      </c>
      <c r="Q871" s="107">
        <f>IF(P870/Q870=0,"",P870/Q870)</f>
        <v>0.69230769230769229</v>
      </c>
      <c r="R871" s="108" t="s">
        <v>84</v>
      </c>
    </row>
    <row r="872" spans="1:18" ht="15.75" customHeight="1" x14ac:dyDescent="0.2">
      <c r="A872" s="97">
        <v>2602</v>
      </c>
      <c r="B872" s="75"/>
      <c r="C872" s="75"/>
      <c r="D872" s="75"/>
      <c r="E872" s="75"/>
      <c r="F872" s="75"/>
      <c r="G872" s="75"/>
      <c r="H872" s="75"/>
      <c r="I872" s="75"/>
      <c r="J872" s="75"/>
      <c r="K872" s="54"/>
      <c r="L872" s="151"/>
      <c r="M872" s="152"/>
      <c r="N872" s="153"/>
      <c r="O872" s="154"/>
      <c r="P872" s="155"/>
      <c r="Q872" s="155"/>
      <c r="R872" s="156"/>
    </row>
    <row r="873" spans="1:18" ht="18" customHeight="1" x14ac:dyDescent="0.2">
      <c r="A873" s="114"/>
      <c r="B873" s="231" t="s">
        <v>106</v>
      </c>
      <c r="C873" s="231"/>
      <c r="D873" s="231"/>
      <c r="E873" s="231"/>
      <c r="F873" s="231"/>
      <c r="G873" s="231"/>
      <c r="H873" s="231"/>
      <c r="I873" s="231"/>
      <c r="J873" s="231"/>
      <c r="K873" s="74">
        <f>SUM(K857:K869)</f>
        <v>13</v>
      </c>
      <c r="L873" s="109">
        <f>IF(K865=0,"",K865/B857)</f>
        <v>0.4</v>
      </c>
      <c r="M873" s="109">
        <f>IF(K873=0,"",K873/B857)</f>
        <v>0.65</v>
      </c>
      <c r="N873" s="109">
        <f>IF(K865=0,"",M873-L873)</f>
        <v>0.25</v>
      </c>
      <c r="O873" s="89"/>
      <c r="P873" s="85"/>
      <c r="Q873" s="134"/>
      <c r="R873" s="89"/>
    </row>
    <row r="874" spans="1:18" ht="12.75" customHeight="1" x14ac:dyDescent="0.2">
      <c r="L874" s="89"/>
      <c r="M874" s="89"/>
      <c r="O874" s="89"/>
    </row>
    <row r="875" spans="1:18" ht="12.75" customHeight="1" x14ac:dyDescent="0.2">
      <c r="L875" s="89"/>
      <c r="M875" s="89"/>
      <c r="O875" s="89"/>
    </row>
    <row r="876" spans="1:18" ht="26.25" x14ac:dyDescent="0.2">
      <c r="B876" s="232" t="s">
        <v>94</v>
      </c>
      <c r="C876" s="233"/>
      <c r="D876" s="233"/>
      <c r="E876" s="233"/>
      <c r="F876" s="233"/>
      <c r="G876" s="233"/>
      <c r="H876" s="233"/>
      <c r="I876" s="233"/>
      <c r="J876" s="233"/>
      <c r="K876" s="78" t="s">
        <v>115</v>
      </c>
      <c r="L876" s="89"/>
      <c r="M876" s="89"/>
      <c r="N876" s="85"/>
      <c r="O876" s="89"/>
      <c r="P876" s="85"/>
      <c r="Q876" s="85"/>
      <c r="R876" s="85"/>
    </row>
    <row r="877" spans="1:18" ht="20.25" x14ac:dyDescent="0.2">
      <c r="A877" s="234" t="s">
        <v>9</v>
      </c>
      <c r="B877" s="235" t="s">
        <v>95</v>
      </c>
      <c r="C877" s="236"/>
      <c r="D877" s="236"/>
      <c r="E877" s="236"/>
      <c r="F877" s="236"/>
      <c r="G877" s="236"/>
      <c r="H877" s="236"/>
      <c r="I877" s="236"/>
      <c r="J877" s="237"/>
      <c r="K877" s="238" t="s">
        <v>10</v>
      </c>
      <c r="L877" s="230" t="s">
        <v>2</v>
      </c>
      <c r="M877" s="230" t="s">
        <v>3</v>
      </c>
      <c r="N877" s="240" t="s">
        <v>4</v>
      </c>
      <c r="O877" s="230" t="s">
        <v>5</v>
      </c>
      <c r="P877" s="228" t="s">
        <v>6</v>
      </c>
      <c r="Q877" s="228" t="s">
        <v>7</v>
      </c>
      <c r="R877" s="230" t="s">
        <v>96</v>
      </c>
    </row>
    <row r="878" spans="1:18" ht="15.75" customHeight="1" x14ac:dyDescent="0.2">
      <c r="A878" s="229"/>
      <c r="B878" s="97" t="s">
        <v>97</v>
      </c>
      <c r="C878" s="97" t="s">
        <v>98</v>
      </c>
      <c r="D878" s="97" t="s">
        <v>99</v>
      </c>
      <c r="E878" s="97" t="s">
        <v>100</v>
      </c>
      <c r="F878" s="97" t="s">
        <v>101</v>
      </c>
      <c r="G878" s="97" t="s">
        <v>102</v>
      </c>
      <c r="H878" s="97" t="s">
        <v>103</v>
      </c>
      <c r="I878" s="97" t="s">
        <v>104</v>
      </c>
      <c r="J878" s="97" t="s">
        <v>105</v>
      </c>
      <c r="K878" s="239"/>
      <c r="L878" s="229"/>
      <c r="M878" s="229"/>
      <c r="N878" s="229"/>
      <c r="O878" s="229"/>
      <c r="P878" s="229"/>
      <c r="Q878" s="229"/>
      <c r="R878" s="229"/>
    </row>
    <row r="879" spans="1:18" ht="15.75" customHeight="1" x14ac:dyDescent="0.2">
      <c r="A879" s="97">
        <v>1902</v>
      </c>
      <c r="B879" s="17">
        <v>32</v>
      </c>
      <c r="C879" s="17"/>
      <c r="D879" s="17"/>
      <c r="E879" s="17"/>
      <c r="F879" s="17"/>
      <c r="G879" s="17"/>
      <c r="H879" s="17"/>
      <c r="I879" s="17"/>
      <c r="J879" s="17"/>
      <c r="K879" s="54"/>
      <c r="L879" s="143"/>
      <c r="M879" s="144"/>
      <c r="N879" s="104"/>
      <c r="O879" s="98"/>
      <c r="P879" s="19">
        <f>B879</f>
        <v>32</v>
      </c>
      <c r="Q879" s="99"/>
      <c r="R879" s="98"/>
    </row>
    <row r="880" spans="1:18" ht="15.75" customHeight="1" x14ac:dyDescent="0.2">
      <c r="A880" s="97">
        <v>2001</v>
      </c>
      <c r="B880" s="17"/>
      <c r="C880" s="17">
        <v>29</v>
      </c>
      <c r="D880" s="17"/>
      <c r="E880" s="17"/>
      <c r="F880" s="17"/>
      <c r="G880" s="17"/>
      <c r="H880" s="17"/>
      <c r="I880" s="17"/>
      <c r="J880" s="17"/>
      <c r="K880" s="54"/>
      <c r="L880" s="145"/>
      <c r="M880" s="49"/>
      <c r="N880" s="146"/>
      <c r="O880" s="21">
        <f>IF(C880=0,"",C880/B879)</f>
        <v>0.90625</v>
      </c>
      <c r="P880" s="22">
        <v>29</v>
      </c>
      <c r="Q880" s="100">
        <f t="shared" ref="Q880:Q887" si="126">IF(P880=0,"",P880/P879)</f>
        <v>0.90625</v>
      </c>
      <c r="R880" s="100">
        <f t="shared" ref="R880:R887" si="127">IF(P880=0,"",100%-Q880)</f>
        <v>9.375E-2</v>
      </c>
    </row>
    <row r="881" spans="1:19" ht="15.75" customHeight="1" x14ac:dyDescent="0.2">
      <c r="A881" s="97">
        <v>2002</v>
      </c>
      <c r="B881" s="17"/>
      <c r="C881" s="17"/>
      <c r="D881" s="17">
        <v>24</v>
      </c>
      <c r="E881" s="17"/>
      <c r="F881" s="17"/>
      <c r="G881" s="17"/>
      <c r="H881" s="17"/>
      <c r="I881" s="17"/>
      <c r="J881" s="17"/>
      <c r="K881" s="54"/>
      <c r="L881" s="145"/>
      <c r="M881" s="49"/>
      <c r="N881" s="146"/>
      <c r="O881" s="21">
        <f>IF(D881=0,"",D881/C880)</f>
        <v>0.82758620689655171</v>
      </c>
      <c r="P881" s="22">
        <v>26</v>
      </c>
      <c r="Q881" s="100">
        <f t="shared" si="126"/>
        <v>0.89655172413793105</v>
      </c>
      <c r="R881" s="100">
        <f t="shared" si="127"/>
        <v>0.10344827586206895</v>
      </c>
      <c r="S881" s="124">
        <f>P881/P879</f>
        <v>0.8125</v>
      </c>
    </row>
    <row r="882" spans="1:19" ht="15.75" customHeight="1" x14ac:dyDescent="0.2">
      <c r="A882" s="97">
        <v>2101</v>
      </c>
      <c r="B882" s="17"/>
      <c r="C882" s="17"/>
      <c r="D882" s="17"/>
      <c r="E882" s="17">
        <v>20</v>
      </c>
      <c r="F882" s="17"/>
      <c r="G882" s="17"/>
      <c r="H882" s="17"/>
      <c r="I882" s="17"/>
      <c r="J882" s="17"/>
      <c r="K882" s="54"/>
      <c r="L882" s="145"/>
      <c r="M882" s="49"/>
      <c r="N882" s="146"/>
      <c r="O882" s="21">
        <f>IF(E882=0,"",E882/D881)</f>
        <v>0.83333333333333337</v>
      </c>
      <c r="P882" s="22">
        <v>22</v>
      </c>
      <c r="Q882" s="100">
        <f t="shared" si="126"/>
        <v>0.84615384615384615</v>
      </c>
      <c r="R882" s="100">
        <f t="shared" si="127"/>
        <v>0.15384615384615385</v>
      </c>
    </row>
    <row r="883" spans="1:19" ht="15.75" customHeight="1" x14ac:dyDescent="0.2">
      <c r="A883" s="97">
        <v>2102</v>
      </c>
      <c r="B883" s="17"/>
      <c r="C883" s="17"/>
      <c r="D883" s="17"/>
      <c r="E883" s="17"/>
      <c r="F883" s="17">
        <v>19</v>
      </c>
      <c r="G883" s="17"/>
      <c r="H883" s="17"/>
      <c r="I883" s="17"/>
      <c r="J883" s="17"/>
      <c r="K883" s="54"/>
      <c r="L883" s="145"/>
      <c r="M883" s="49"/>
      <c r="N883" s="146"/>
      <c r="O883" s="21">
        <f>IF(F883=0,"",F883/E882)</f>
        <v>0.95</v>
      </c>
      <c r="P883" s="22">
        <v>22</v>
      </c>
      <c r="Q883" s="100">
        <f t="shared" si="126"/>
        <v>1</v>
      </c>
      <c r="R883" s="100">
        <f t="shared" si="127"/>
        <v>0</v>
      </c>
    </row>
    <row r="884" spans="1:19" ht="15.75" customHeight="1" x14ac:dyDescent="0.2">
      <c r="A884" s="97">
        <v>2201</v>
      </c>
      <c r="B884" s="17"/>
      <c r="C884" s="17"/>
      <c r="D884" s="17"/>
      <c r="E884" s="17"/>
      <c r="F884" s="17"/>
      <c r="G884" s="17">
        <v>18</v>
      </c>
      <c r="H884" s="17"/>
      <c r="I884" s="17"/>
      <c r="J884" s="17"/>
      <c r="K884" s="54"/>
      <c r="L884" s="145"/>
      <c r="M884" s="49"/>
      <c r="N884" s="146"/>
      <c r="O884" s="21">
        <f>IF(G884=0,"",G884/F883)</f>
        <v>0.94736842105263153</v>
      </c>
      <c r="P884" s="22">
        <v>22</v>
      </c>
      <c r="Q884" s="100">
        <f t="shared" si="126"/>
        <v>1</v>
      </c>
      <c r="R884" s="100">
        <f t="shared" si="127"/>
        <v>0</v>
      </c>
    </row>
    <row r="885" spans="1:19" ht="15.75" customHeight="1" x14ac:dyDescent="0.2">
      <c r="A885" s="97">
        <v>2202</v>
      </c>
      <c r="B885" s="17"/>
      <c r="C885" s="17"/>
      <c r="D885" s="17"/>
      <c r="E885" s="17"/>
      <c r="F885" s="17"/>
      <c r="G885" s="17"/>
      <c r="H885" s="17">
        <v>17</v>
      </c>
      <c r="I885" s="17"/>
      <c r="J885" s="17"/>
      <c r="K885" s="54"/>
      <c r="L885" s="145"/>
      <c r="M885" s="49"/>
      <c r="N885" s="146"/>
      <c r="O885" s="21">
        <f>IF(H885=0,"",H885/G884)</f>
        <v>0.94444444444444442</v>
      </c>
      <c r="P885" s="22">
        <v>20</v>
      </c>
      <c r="Q885" s="100">
        <f t="shared" si="126"/>
        <v>0.90909090909090906</v>
      </c>
      <c r="R885" s="100">
        <f t="shared" si="127"/>
        <v>9.0909090909090939E-2</v>
      </c>
    </row>
    <row r="886" spans="1:19" ht="15.75" customHeight="1" x14ac:dyDescent="0.2">
      <c r="A886" s="97">
        <v>2301</v>
      </c>
      <c r="B886" s="17"/>
      <c r="C886" s="17"/>
      <c r="D886" s="17"/>
      <c r="E886" s="17"/>
      <c r="F886" s="17"/>
      <c r="G886" s="17"/>
      <c r="H886" s="17"/>
      <c r="I886" s="17">
        <v>16</v>
      </c>
      <c r="J886" s="17"/>
      <c r="K886" s="54"/>
      <c r="L886" s="145"/>
      <c r="M886" s="49"/>
      <c r="N886" s="146"/>
      <c r="O886" s="21">
        <f>IF(I886=0,"",I886/H885)</f>
        <v>0.94117647058823528</v>
      </c>
      <c r="P886" s="22">
        <v>20</v>
      </c>
      <c r="Q886" s="100">
        <f t="shared" si="126"/>
        <v>1</v>
      </c>
      <c r="R886" s="100">
        <f t="shared" si="127"/>
        <v>0</v>
      </c>
    </row>
    <row r="887" spans="1:19" ht="15.75" customHeight="1" x14ac:dyDescent="0.2">
      <c r="A887" s="97">
        <v>2302</v>
      </c>
      <c r="B887" s="17"/>
      <c r="C887" s="17"/>
      <c r="D887" s="17"/>
      <c r="E887" s="17"/>
      <c r="F887" s="17"/>
      <c r="G887" s="17"/>
      <c r="H887" s="17"/>
      <c r="I887" s="17"/>
      <c r="J887" s="17">
        <v>16</v>
      </c>
      <c r="K887" s="54">
        <v>16</v>
      </c>
      <c r="L887" s="145"/>
      <c r="M887" s="49"/>
      <c r="N887" s="146"/>
      <c r="O887" s="24">
        <f>IF(J887=0,"",J887/I886)</f>
        <v>1</v>
      </c>
      <c r="P887" s="22">
        <v>19</v>
      </c>
      <c r="Q887" s="24">
        <f t="shared" si="126"/>
        <v>0.95</v>
      </c>
      <c r="R887" s="24">
        <f t="shared" si="127"/>
        <v>5.0000000000000044E-2</v>
      </c>
    </row>
    <row r="888" spans="1:19" ht="15.75" customHeight="1" x14ac:dyDescent="0.2">
      <c r="A888" s="97">
        <v>2401</v>
      </c>
      <c r="B888" s="17"/>
      <c r="C888" s="17"/>
      <c r="D888" s="17"/>
      <c r="E888" s="17"/>
      <c r="F888" s="17"/>
      <c r="G888" s="17"/>
      <c r="H888" s="17"/>
      <c r="I888" s="17"/>
      <c r="J888" s="17">
        <v>1</v>
      </c>
      <c r="K888" s="54"/>
      <c r="L888" s="145"/>
      <c r="M888" s="49"/>
      <c r="N888" s="147"/>
      <c r="O888" s="67"/>
      <c r="P888" s="22">
        <v>3</v>
      </c>
      <c r="Q888" s="67"/>
      <c r="R888" s="101"/>
    </row>
    <row r="889" spans="1:19" ht="15.75" customHeight="1" x14ac:dyDescent="0.2">
      <c r="A889" s="97">
        <v>2402</v>
      </c>
      <c r="B889" s="17"/>
      <c r="C889" s="17"/>
      <c r="D889" s="17"/>
      <c r="E889" s="17"/>
      <c r="F889" s="17"/>
      <c r="G889" s="17"/>
      <c r="H889" s="17"/>
      <c r="I889" s="17"/>
      <c r="J889" s="17">
        <v>1</v>
      </c>
      <c r="K889" s="54"/>
      <c r="L889" s="145"/>
      <c r="M889" s="49"/>
      <c r="N889" s="147"/>
      <c r="O889" s="148"/>
      <c r="P889" s="51">
        <v>2</v>
      </c>
      <c r="Q889" s="149"/>
      <c r="R889" s="148"/>
    </row>
    <row r="890" spans="1:19" ht="15.75" customHeight="1" x14ac:dyDescent="0.2">
      <c r="A890" s="97">
        <v>2501</v>
      </c>
      <c r="B890" s="17"/>
      <c r="C890" s="17"/>
      <c r="D890" s="17"/>
      <c r="E890" s="17"/>
      <c r="F890" s="17"/>
      <c r="G890" s="17"/>
      <c r="H890" s="17"/>
      <c r="I890" s="17"/>
      <c r="J890" s="17">
        <v>2</v>
      </c>
      <c r="K890" s="54">
        <v>2</v>
      </c>
      <c r="L890" s="145"/>
      <c r="M890" s="49"/>
      <c r="N890" s="147"/>
      <c r="O890" s="148"/>
      <c r="P890" s="51">
        <v>2</v>
      </c>
      <c r="Q890" s="149"/>
      <c r="R890" s="148"/>
    </row>
    <row r="891" spans="1:19" ht="15.75" customHeight="1" x14ac:dyDescent="0.2">
      <c r="A891" s="97">
        <v>2502</v>
      </c>
      <c r="B891" s="17"/>
      <c r="C891" s="17"/>
      <c r="D891" s="17"/>
      <c r="E891" s="17"/>
      <c r="F891" s="17"/>
      <c r="G891" s="17"/>
      <c r="H891" s="17"/>
      <c r="I891" s="17"/>
      <c r="J891" s="17"/>
      <c r="K891" s="54"/>
      <c r="L891" s="145"/>
      <c r="M891" s="49"/>
      <c r="N891" s="147"/>
      <c r="O891" s="49"/>
      <c r="P891" s="147"/>
      <c r="Q891" s="150"/>
      <c r="R891" s="148"/>
    </row>
    <row r="892" spans="1:19" ht="15.75" customHeight="1" x14ac:dyDescent="0.2">
      <c r="A892" s="97">
        <v>2601</v>
      </c>
      <c r="B892" s="17"/>
      <c r="C892" s="17"/>
      <c r="D892" s="17"/>
      <c r="E892" s="17"/>
      <c r="F892" s="17"/>
      <c r="G892" s="17"/>
      <c r="H892" s="17"/>
      <c r="I892" s="17"/>
      <c r="J892" s="17"/>
      <c r="K892" s="54"/>
      <c r="L892" s="145"/>
      <c r="M892" s="49"/>
      <c r="N892" s="147"/>
      <c r="O892" s="102" t="s">
        <v>81</v>
      </c>
      <c r="P892" s="103">
        <v>13</v>
      </c>
      <c r="Q892" s="104">
        <f>K895</f>
        <v>18</v>
      </c>
      <c r="R892" s="105" t="s">
        <v>10</v>
      </c>
    </row>
    <row r="893" spans="1:19" ht="15.75" customHeight="1" x14ac:dyDescent="0.2">
      <c r="A893" s="97">
        <v>2602</v>
      </c>
      <c r="B893" s="17"/>
      <c r="C893" s="17"/>
      <c r="D893" s="17"/>
      <c r="E893" s="17"/>
      <c r="F893" s="17"/>
      <c r="G893" s="17"/>
      <c r="H893" s="17"/>
      <c r="I893" s="17"/>
      <c r="J893" s="17"/>
      <c r="K893" s="54"/>
      <c r="L893" s="145"/>
      <c r="M893" s="49"/>
      <c r="N893" s="147"/>
      <c r="O893" s="106" t="s">
        <v>83</v>
      </c>
      <c r="P893" s="32">
        <f>IF(P892/B879=0,"",P892/B879)</f>
        <v>0.40625</v>
      </c>
      <c r="Q893" s="107">
        <f>IF(P892/Q892=0,"",P892/Q892)</f>
        <v>0.72222222222222221</v>
      </c>
      <c r="R893" s="108" t="s">
        <v>84</v>
      </c>
    </row>
    <row r="894" spans="1:19" ht="15.75" customHeight="1" x14ac:dyDescent="0.2">
      <c r="A894" s="97">
        <v>2701</v>
      </c>
      <c r="B894" s="75"/>
      <c r="C894" s="75"/>
      <c r="D894" s="75"/>
      <c r="E894" s="75"/>
      <c r="F894" s="75"/>
      <c r="G894" s="75"/>
      <c r="H894" s="75"/>
      <c r="I894" s="75"/>
      <c r="J894" s="75"/>
      <c r="K894" s="54"/>
      <c r="L894" s="151"/>
      <c r="M894" s="152"/>
      <c r="N894" s="153"/>
      <c r="O894" s="154"/>
      <c r="P894" s="155"/>
      <c r="Q894" s="155"/>
      <c r="R894" s="156"/>
    </row>
    <row r="895" spans="1:19" ht="18" customHeight="1" x14ac:dyDescent="0.2">
      <c r="A895" s="114"/>
      <c r="B895" s="231" t="s">
        <v>106</v>
      </c>
      <c r="C895" s="231"/>
      <c r="D895" s="231"/>
      <c r="E895" s="231"/>
      <c r="F895" s="231"/>
      <c r="G895" s="231"/>
      <c r="H895" s="231"/>
      <c r="I895" s="231"/>
      <c r="J895" s="231"/>
      <c r="K895" s="74">
        <f>SUM(K879:K891)</f>
        <v>18</v>
      </c>
      <c r="L895" s="109">
        <f>IF(K887=0,"",K887/B879)</f>
        <v>0.5</v>
      </c>
      <c r="M895" s="109">
        <f>IF(K895=0,"",K895/B879)</f>
        <v>0.5625</v>
      </c>
      <c r="N895" s="109">
        <f>IF(K887=0,"",M895-L895)</f>
        <v>6.25E-2</v>
      </c>
      <c r="O895" s="89"/>
      <c r="P895" s="85"/>
      <c r="Q895" s="134"/>
      <c r="R895" s="89"/>
    </row>
    <row r="896" spans="1:19" ht="12.75" customHeight="1" x14ac:dyDescent="0.2">
      <c r="L896" s="89"/>
      <c r="M896" s="89"/>
      <c r="O896" s="89"/>
    </row>
    <row r="897" spans="1:19" ht="12.75" customHeight="1" x14ac:dyDescent="0.2">
      <c r="L897" s="89"/>
      <c r="M897" s="89"/>
      <c r="O897" s="89"/>
    </row>
    <row r="898" spans="1:19" ht="26.25" customHeight="1" x14ac:dyDescent="0.2">
      <c r="B898" s="232" t="s">
        <v>94</v>
      </c>
      <c r="C898" s="233"/>
      <c r="D898" s="233"/>
      <c r="E898" s="233"/>
      <c r="F898" s="233"/>
      <c r="G898" s="233"/>
      <c r="H898" s="233"/>
      <c r="I898" s="233"/>
      <c r="J898" s="233"/>
      <c r="K898" s="78" t="s">
        <v>116</v>
      </c>
      <c r="L898" s="89"/>
      <c r="M898" s="89"/>
      <c r="N898" s="85"/>
      <c r="O898" s="89"/>
      <c r="P898" s="85"/>
      <c r="Q898" s="85"/>
      <c r="R898" s="85"/>
    </row>
    <row r="899" spans="1:19" ht="20.25" x14ac:dyDescent="0.2">
      <c r="A899" s="234" t="s">
        <v>9</v>
      </c>
      <c r="B899" s="235" t="s">
        <v>95</v>
      </c>
      <c r="C899" s="236"/>
      <c r="D899" s="236"/>
      <c r="E899" s="236"/>
      <c r="F899" s="236"/>
      <c r="G899" s="236"/>
      <c r="H899" s="236"/>
      <c r="I899" s="236"/>
      <c r="J899" s="237"/>
      <c r="K899" s="238" t="s">
        <v>10</v>
      </c>
      <c r="L899" s="230" t="s">
        <v>2</v>
      </c>
      <c r="M899" s="230" t="s">
        <v>3</v>
      </c>
      <c r="N899" s="240" t="s">
        <v>4</v>
      </c>
      <c r="O899" s="230" t="s">
        <v>5</v>
      </c>
      <c r="P899" s="228" t="s">
        <v>6</v>
      </c>
      <c r="Q899" s="228" t="s">
        <v>7</v>
      </c>
      <c r="R899" s="230" t="s">
        <v>96</v>
      </c>
    </row>
    <row r="900" spans="1:19" ht="15.75" customHeight="1" x14ac:dyDescent="0.2">
      <c r="A900" s="229"/>
      <c r="B900" s="97" t="s">
        <v>97</v>
      </c>
      <c r="C900" s="97" t="s">
        <v>98</v>
      </c>
      <c r="D900" s="97" t="s">
        <v>99</v>
      </c>
      <c r="E900" s="97" t="s">
        <v>100</v>
      </c>
      <c r="F900" s="97" t="s">
        <v>101</v>
      </c>
      <c r="G900" s="97" t="s">
        <v>102</v>
      </c>
      <c r="H900" s="97" t="s">
        <v>103</v>
      </c>
      <c r="I900" s="97" t="s">
        <v>104</v>
      </c>
      <c r="J900" s="97" t="s">
        <v>105</v>
      </c>
      <c r="K900" s="239"/>
      <c r="L900" s="229"/>
      <c r="M900" s="229"/>
      <c r="N900" s="229"/>
      <c r="O900" s="229"/>
      <c r="P900" s="229"/>
      <c r="Q900" s="229"/>
      <c r="R900" s="229"/>
    </row>
    <row r="901" spans="1:19" ht="15.75" x14ac:dyDescent="0.2">
      <c r="A901" s="97">
        <v>2001</v>
      </c>
      <c r="B901" s="17">
        <v>16</v>
      </c>
      <c r="C901" s="17"/>
      <c r="D901" s="17"/>
      <c r="E901" s="17"/>
      <c r="F901" s="17"/>
      <c r="G901" s="17"/>
      <c r="H901" s="17"/>
      <c r="I901" s="17"/>
      <c r="J901" s="17"/>
      <c r="K901" s="54"/>
      <c r="L901" s="143"/>
      <c r="M901" s="144"/>
      <c r="N901" s="104"/>
      <c r="O901" s="98"/>
      <c r="P901" s="19">
        <f>B901</f>
        <v>16</v>
      </c>
      <c r="Q901" s="99"/>
      <c r="R901" s="98"/>
    </row>
    <row r="902" spans="1:19" ht="15.75" customHeight="1" x14ac:dyDescent="0.2">
      <c r="A902" s="97">
        <v>2002</v>
      </c>
      <c r="B902" s="17"/>
      <c r="C902" s="17">
        <v>12</v>
      </c>
      <c r="D902" s="17"/>
      <c r="E902" s="17"/>
      <c r="F902" s="17"/>
      <c r="G902" s="17"/>
      <c r="H902" s="17"/>
      <c r="I902" s="17"/>
      <c r="J902" s="17"/>
      <c r="K902" s="54"/>
      <c r="L902" s="145"/>
      <c r="M902" s="49"/>
      <c r="N902" s="146"/>
      <c r="O902" s="21">
        <f>IF(C902=0,"",C902/B901)</f>
        <v>0.75</v>
      </c>
      <c r="P902" s="22">
        <v>12</v>
      </c>
      <c r="Q902" s="100">
        <f t="shared" ref="Q902:Q909" si="128">IF(P902=0,"",P902/P901)</f>
        <v>0.75</v>
      </c>
      <c r="R902" s="100">
        <f t="shared" ref="R902:R909" si="129">IF(P902=0,"",100%-Q902)</f>
        <v>0.25</v>
      </c>
    </row>
    <row r="903" spans="1:19" ht="15.75" customHeight="1" x14ac:dyDescent="0.2">
      <c r="A903" s="97">
        <v>2101</v>
      </c>
      <c r="B903" s="17"/>
      <c r="C903" s="17"/>
      <c r="D903" s="17">
        <v>11</v>
      </c>
      <c r="E903" s="17"/>
      <c r="F903" s="17"/>
      <c r="G903" s="17"/>
      <c r="H903" s="17"/>
      <c r="I903" s="17"/>
      <c r="J903" s="17"/>
      <c r="K903" s="54"/>
      <c r="L903" s="145"/>
      <c r="M903" s="49"/>
      <c r="N903" s="146"/>
      <c r="O903" s="21">
        <f>IF(D903=0,"",D903/C902)</f>
        <v>0.91666666666666663</v>
      </c>
      <c r="P903" s="22">
        <v>11</v>
      </c>
      <c r="Q903" s="100">
        <f t="shared" si="128"/>
        <v>0.91666666666666663</v>
      </c>
      <c r="R903" s="100">
        <f t="shared" si="129"/>
        <v>8.333333333333337E-2</v>
      </c>
      <c r="S903" s="124">
        <f>P903/P901</f>
        <v>0.6875</v>
      </c>
    </row>
    <row r="904" spans="1:19" ht="15.75" customHeight="1" x14ac:dyDescent="0.2">
      <c r="A904" s="97">
        <v>2102</v>
      </c>
      <c r="B904" s="17"/>
      <c r="C904" s="17"/>
      <c r="D904" s="17"/>
      <c r="E904" s="17">
        <v>9</v>
      </c>
      <c r="F904" s="17"/>
      <c r="G904" s="17"/>
      <c r="H904" s="17"/>
      <c r="I904" s="17"/>
      <c r="J904" s="17"/>
      <c r="K904" s="54"/>
      <c r="L904" s="145"/>
      <c r="M904" s="49"/>
      <c r="N904" s="146"/>
      <c r="O904" s="21">
        <f>IF(E904=0,"",E904/D903)</f>
        <v>0.81818181818181823</v>
      </c>
      <c r="P904" s="22">
        <v>10</v>
      </c>
      <c r="Q904" s="100">
        <f t="shared" si="128"/>
        <v>0.90909090909090906</v>
      </c>
      <c r="R904" s="100">
        <f t="shared" si="129"/>
        <v>9.0909090909090939E-2</v>
      </c>
    </row>
    <row r="905" spans="1:19" ht="15.75" customHeight="1" x14ac:dyDescent="0.2">
      <c r="A905" s="97">
        <v>2201</v>
      </c>
      <c r="B905" s="17"/>
      <c r="C905" s="17"/>
      <c r="D905" s="17"/>
      <c r="E905" s="17"/>
      <c r="F905" s="17">
        <v>9</v>
      </c>
      <c r="G905" s="17"/>
      <c r="H905" s="17"/>
      <c r="I905" s="17"/>
      <c r="J905" s="17"/>
      <c r="K905" s="54"/>
      <c r="L905" s="145"/>
      <c r="M905" s="49"/>
      <c r="N905" s="146"/>
      <c r="O905" s="21">
        <f>IF(F905=0,"",F905/E904)</f>
        <v>1</v>
      </c>
      <c r="P905" s="22">
        <v>9</v>
      </c>
      <c r="Q905" s="100">
        <f t="shared" si="128"/>
        <v>0.9</v>
      </c>
      <c r="R905" s="100">
        <f t="shared" si="129"/>
        <v>9.9999999999999978E-2</v>
      </c>
    </row>
    <row r="906" spans="1:19" ht="15.75" customHeight="1" x14ac:dyDescent="0.2">
      <c r="A906" s="97">
        <v>2202</v>
      </c>
      <c r="B906" s="17"/>
      <c r="C906" s="17"/>
      <c r="D906" s="17"/>
      <c r="E906" s="17"/>
      <c r="F906" s="17"/>
      <c r="G906" s="17">
        <v>8</v>
      </c>
      <c r="H906" s="17"/>
      <c r="I906" s="17"/>
      <c r="J906" s="17"/>
      <c r="K906" s="54"/>
      <c r="L906" s="145"/>
      <c r="M906" s="49"/>
      <c r="N906" s="146"/>
      <c r="O906" s="21">
        <f>IF(G906=0,"",G906/F905)</f>
        <v>0.88888888888888884</v>
      </c>
      <c r="P906" s="22">
        <v>8</v>
      </c>
      <c r="Q906" s="100">
        <f t="shared" si="128"/>
        <v>0.88888888888888884</v>
      </c>
      <c r="R906" s="100">
        <f t="shared" si="129"/>
        <v>0.11111111111111116</v>
      </c>
    </row>
    <row r="907" spans="1:19" ht="15.75" customHeight="1" x14ac:dyDescent="0.2">
      <c r="A907" s="97">
        <v>2301</v>
      </c>
      <c r="B907" s="17"/>
      <c r="C907" s="17"/>
      <c r="D907" s="17"/>
      <c r="E907" s="17"/>
      <c r="F907" s="17"/>
      <c r="G907" s="17"/>
      <c r="H907" s="17">
        <v>8</v>
      </c>
      <c r="I907" s="17"/>
      <c r="J907" s="17"/>
      <c r="K907" s="54"/>
      <c r="L907" s="145"/>
      <c r="M907" s="49"/>
      <c r="N907" s="146"/>
      <c r="O907" s="21">
        <f>IF(H907=0,"",H907/G906)</f>
        <v>1</v>
      </c>
      <c r="P907" s="22">
        <v>8</v>
      </c>
      <c r="Q907" s="100">
        <f t="shared" si="128"/>
        <v>1</v>
      </c>
      <c r="R907" s="100">
        <f t="shared" si="129"/>
        <v>0</v>
      </c>
    </row>
    <row r="908" spans="1:19" ht="15.75" customHeight="1" x14ac:dyDescent="0.2">
      <c r="A908" s="97">
        <v>2302</v>
      </c>
      <c r="B908" s="17"/>
      <c r="C908" s="17"/>
      <c r="D908" s="17"/>
      <c r="E908" s="17"/>
      <c r="F908" s="17"/>
      <c r="G908" s="17"/>
      <c r="H908" s="17"/>
      <c r="I908" s="17">
        <v>8</v>
      </c>
      <c r="J908" s="17"/>
      <c r="K908" s="54"/>
      <c r="L908" s="145"/>
      <c r="M908" s="49"/>
      <c r="N908" s="146"/>
      <c r="O908" s="21">
        <f>IF(I908=0,"",I908/H907)</f>
        <v>1</v>
      </c>
      <c r="P908" s="22">
        <v>8</v>
      </c>
      <c r="Q908" s="100">
        <f t="shared" si="128"/>
        <v>1</v>
      </c>
      <c r="R908" s="100">
        <f t="shared" si="129"/>
        <v>0</v>
      </c>
    </row>
    <row r="909" spans="1:19" ht="15.75" customHeight="1" x14ac:dyDescent="0.2">
      <c r="A909" s="97">
        <v>2401</v>
      </c>
      <c r="B909" s="17"/>
      <c r="C909" s="17"/>
      <c r="D909" s="17"/>
      <c r="E909" s="17"/>
      <c r="F909" s="17"/>
      <c r="G909" s="17"/>
      <c r="H909" s="17"/>
      <c r="I909" s="17"/>
      <c r="J909" s="17">
        <v>8</v>
      </c>
      <c r="K909" s="54">
        <v>8</v>
      </c>
      <c r="L909" s="145"/>
      <c r="M909" s="49"/>
      <c r="N909" s="146"/>
      <c r="O909" s="24">
        <f>IF(J909=0,"",J909/I908)</f>
        <v>1</v>
      </c>
      <c r="P909" s="22">
        <v>8</v>
      </c>
      <c r="Q909" s="24">
        <f t="shared" si="128"/>
        <v>1</v>
      </c>
      <c r="R909" s="24">
        <f t="shared" si="129"/>
        <v>0</v>
      </c>
    </row>
    <row r="910" spans="1:19" ht="15.75" customHeight="1" x14ac:dyDescent="0.2">
      <c r="A910" s="97">
        <v>2402</v>
      </c>
      <c r="B910" s="17"/>
      <c r="C910" s="17"/>
      <c r="D910" s="17"/>
      <c r="E910" s="17"/>
      <c r="F910" s="17"/>
      <c r="G910" s="17"/>
      <c r="H910" s="17"/>
      <c r="I910" s="17"/>
      <c r="J910" s="64"/>
      <c r="K910" s="54"/>
      <c r="L910" s="145"/>
      <c r="M910" s="49"/>
      <c r="N910" s="147"/>
      <c r="O910" s="67"/>
      <c r="P910" s="22"/>
      <c r="Q910" s="67"/>
      <c r="R910" s="101"/>
    </row>
    <row r="911" spans="1:19" ht="15.75" customHeight="1" x14ac:dyDescent="0.2">
      <c r="A911" s="97">
        <v>2501</v>
      </c>
      <c r="B911" s="17"/>
      <c r="C911" s="17"/>
      <c r="D911" s="17"/>
      <c r="E911" s="17"/>
      <c r="F911" s="17"/>
      <c r="G911" s="17"/>
      <c r="H911" s="17"/>
      <c r="I911" s="17"/>
      <c r="J911" s="64"/>
      <c r="K911" s="54"/>
      <c r="L911" s="145"/>
      <c r="M911" s="49"/>
      <c r="N911" s="147"/>
      <c r="O911" s="148"/>
      <c r="P911" s="51"/>
      <c r="Q911" s="149"/>
      <c r="R911" s="148"/>
    </row>
    <row r="912" spans="1:19" ht="15.75" customHeight="1" x14ac:dyDescent="0.2">
      <c r="A912" s="97">
        <v>2502</v>
      </c>
      <c r="B912" s="17"/>
      <c r="C912" s="17"/>
      <c r="D912" s="17"/>
      <c r="E912" s="17"/>
      <c r="F912" s="17"/>
      <c r="G912" s="17"/>
      <c r="H912" s="17"/>
      <c r="I912" s="17"/>
      <c r="J912" s="17"/>
      <c r="K912" s="54"/>
      <c r="L912" s="145"/>
      <c r="M912" s="49"/>
      <c r="N912" s="147"/>
      <c r="O912" s="148"/>
      <c r="P912" s="51"/>
      <c r="Q912" s="149"/>
      <c r="R912" s="148"/>
    </row>
    <row r="913" spans="1:19" ht="15.75" customHeight="1" x14ac:dyDescent="0.2">
      <c r="A913" s="97">
        <v>2601</v>
      </c>
      <c r="B913" s="17"/>
      <c r="C913" s="17"/>
      <c r="D913" s="17"/>
      <c r="E913" s="17"/>
      <c r="F913" s="17"/>
      <c r="G913" s="17"/>
      <c r="H913" s="17"/>
      <c r="I913" s="17"/>
      <c r="J913" s="17"/>
      <c r="K913" s="54"/>
      <c r="L913" s="145"/>
      <c r="M913" s="49"/>
      <c r="N913" s="147"/>
      <c r="O913" s="49"/>
      <c r="P913" s="147"/>
      <c r="Q913" s="150"/>
      <c r="R913" s="148"/>
    </row>
    <row r="914" spans="1:19" ht="15.75" customHeight="1" x14ac:dyDescent="0.2">
      <c r="A914" s="97">
        <v>2602</v>
      </c>
      <c r="B914" s="17"/>
      <c r="C914" s="17"/>
      <c r="D914" s="17"/>
      <c r="E914" s="17"/>
      <c r="F914" s="17"/>
      <c r="G914" s="17"/>
      <c r="H914" s="17"/>
      <c r="I914" s="17"/>
      <c r="J914" s="17"/>
      <c r="K914" s="54"/>
      <c r="L914" s="145"/>
      <c r="M914" s="49"/>
      <c r="N914" s="147"/>
      <c r="O914" s="102" t="s">
        <v>81</v>
      </c>
      <c r="P914" s="103"/>
      <c r="Q914" s="104">
        <f>IF(SUM(K905:K911)=0,"",SUM(K905:K911))</f>
        <v>8</v>
      </c>
      <c r="R914" s="105" t="s">
        <v>10</v>
      </c>
    </row>
    <row r="915" spans="1:19" ht="15.75" customHeight="1" x14ac:dyDescent="0.2">
      <c r="A915" s="97">
        <v>2701</v>
      </c>
      <c r="B915" s="17"/>
      <c r="C915" s="17"/>
      <c r="D915" s="17"/>
      <c r="E915" s="17"/>
      <c r="F915" s="17"/>
      <c r="G915" s="17"/>
      <c r="H915" s="17"/>
      <c r="I915" s="17"/>
      <c r="J915" s="17"/>
      <c r="K915" s="54"/>
      <c r="L915" s="145"/>
      <c r="M915" s="49"/>
      <c r="N915" s="147"/>
      <c r="O915" s="106" t="s">
        <v>83</v>
      </c>
      <c r="P915" s="32" t="str">
        <f>IF(P914/B901=0,"",P914/B901)</f>
        <v/>
      </c>
      <c r="Q915" s="107" t="str">
        <f>IF(P914/Q914=0,"",P914/Q914)</f>
        <v/>
      </c>
      <c r="R915" s="108" t="s">
        <v>84</v>
      </c>
    </row>
    <row r="916" spans="1:19" ht="15.75" customHeight="1" x14ac:dyDescent="0.2">
      <c r="A916" s="97">
        <v>2702</v>
      </c>
      <c r="B916" s="75"/>
      <c r="C916" s="75"/>
      <c r="D916" s="75"/>
      <c r="E916" s="75"/>
      <c r="F916" s="75"/>
      <c r="G916" s="75"/>
      <c r="H916" s="75"/>
      <c r="I916" s="75"/>
      <c r="J916" s="75"/>
      <c r="K916" s="54"/>
      <c r="L916" s="151"/>
      <c r="M916" s="152"/>
      <c r="N916" s="153"/>
      <c r="O916" s="154"/>
      <c r="P916" s="155"/>
      <c r="Q916" s="155"/>
      <c r="R916" s="156"/>
    </row>
    <row r="917" spans="1:19" ht="18" customHeight="1" x14ac:dyDescent="0.2">
      <c r="A917" s="114"/>
      <c r="B917" s="231" t="s">
        <v>106</v>
      </c>
      <c r="C917" s="231"/>
      <c r="D917" s="231"/>
      <c r="E917" s="231"/>
      <c r="F917" s="231"/>
      <c r="G917" s="231"/>
      <c r="H917" s="231"/>
      <c r="I917" s="231"/>
      <c r="J917" s="231"/>
      <c r="K917" s="74">
        <f>SUM(K901:K913)</f>
        <v>8</v>
      </c>
      <c r="L917" s="109">
        <f>IF(K909=0,"",K909/B901)</f>
        <v>0.5</v>
      </c>
      <c r="M917" s="109">
        <f>IF(K917=0,"",K917/B901)</f>
        <v>0.5</v>
      </c>
      <c r="N917" s="109">
        <f>IF(K909=0,"",M917-L917)</f>
        <v>0</v>
      </c>
      <c r="O917" s="89"/>
      <c r="P917" s="85"/>
      <c r="Q917" s="134"/>
      <c r="R917" s="89"/>
    </row>
    <row r="918" spans="1:19" ht="12.75" customHeight="1" x14ac:dyDescent="0.2">
      <c r="L918" s="89"/>
      <c r="M918" s="89"/>
      <c r="O918" s="89"/>
    </row>
    <row r="919" spans="1:19" ht="12.75" customHeight="1" x14ac:dyDescent="0.2">
      <c r="L919" s="89"/>
      <c r="M919" s="89"/>
      <c r="O919" s="89"/>
    </row>
    <row r="920" spans="1:19" ht="26.25" customHeight="1" x14ac:dyDescent="0.2">
      <c r="B920" s="232" t="s">
        <v>94</v>
      </c>
      <c r="C920" s="233"/>
      <c r="D920" s="233"/>
      <c r="E920" s="233"/>
      <c r="F920" s="233"/>
      <c r="G920" s="233"/>
      <c r="H920" s="233"/>
      <c r="I920" s="233"/>
      <c r="J920" s="233"/>
      <c r="K920" s="78" t="s">
        <v>117</v>
      </c>
      <c r="L920" s="89"/>
      <c r="M920" s="89"/>
      <c r="N920" s="85"/>
      <c r="O920" s="89"/>
      <c r="P920" s="85"/>
      <c r="Q920" s="85"/>
      <c r="R920" s="85"/>
    </row>
    <row r="921" spans="1:19" ht="20.25" customHeight="1" x14ac:dyDescent="0.2">
      <c r="A921" s="234" t="s">
        <v>9</v>
      </c>
      <c r="B921" s="235" t="s">
        <v>95</v>
      </c>
      <c r="C921" s="236"/>
      <c r="D921" s="236"/>
      <c r="E921" s="236"/>
      <c r="F921" s="236"/>
      <c r="G921" s="236"/>
      <c r="H921" s="236"/>
      <c r="I921" s="236"/>
      <c r="J921" s="237"/>
      <c r="K921" s="238" t="s">
        <v>10</v>
      </c>
      <c r="L921" s="230" t="s">
        <v>2</v>
      </c>
      <c r="M921" s="230" t="s">
        <v>3</v>
      </c>
      <c r="N921" s="240" t="s">
        <v>4</v>
      </c>
      <c r="O921" s="230" t="s">
        <v>5</v>
      </c>
      <c r="P921" s="228" t="s">
        <v>6</v>
      </c>
      <c r="Q921" s="228" t="s">
        <v>7</v>
      </c>
      <c r="R921" s="230" t="s">
        <v>96</v>
      </c>
    </row>
    <row r="922" spans="1:19" ht="15.75" customHeight="1" x14ac:dyDescent="0.2">
      <c r="A922" s="229"/>
      <c r="B922" s="97" t="s">
        <v>97</v>
      </c>
      <c r="C922" s="97" t="s">
        <v>98</v>
      </c>
      <c r="D922" s="97" t="s">
        <v>99</v>
      </c>
      <c r="E922" s="97" t="s">
        <v>100</v>
      </c>
      <c r="F922" s="97" t="s">
        <v>101</v>
      </c>
      <c r="G922" s="97" t="s">
        <v>102</v>
      </c>
      <c r="H922" s="97" t="s">
        <v>103</v>
      </c>
      <c r="I922" s="97" t="s">
        <v>104</v>
      </c>
      <c r="J922" s="97" t="s">
        <v>105</v>
      </c>
      <c r="K922" s="239"/>
      <c r="L922" s="229"/>
      <c r="M922" s="229"/>
      <c r="N922" s="229"/>
      <c r="O922" s="229"/>
      <c r="P922" s="229"/>
      <c r="Q922" s="229"/>
      <c r="R922" s="229"/>
    </row>
    <row r="923" spans="1:19" ht="15.75" x14ac:dyDescent="0.2">
      <c r="A923" s="97">
        <v>2002</v>
      </c>
      <c r="B923" s="17">
        <v>27</v>
      </c>
      <c r="C923" s="17"/>
      <c r="D923" s="17"/>
      <c r="E923" s="17"/>
      <c r="F923" s="17"/>
      <c r="G923" s="17"/>
      <c r="H923" s="17"/>
      <c r="I923" s="17"/>
      <c r="J923" s="17"/>
      <c r="K923" s="54"/>
      <c r="L923" s="143"/>
      <c r="M923" s="144"/>
      <c r="N923" s="104"/>
      <c r="O923" s="98"/>
      <c r="P923" s="19">
        <f>B923</f>
        <v>27</v>
      </c>
      <c r="Q923" s="99"/>
      <c r="R923" s="98"/>
    </row>
    <row r="924" spans="1:19" ht="15.75" x14ac:dyDescent="0.2">
      <c r="A924" s="97">
        <v>2101</v>
      </c>
      <c r="B924" s="17"/>
      <c r="C924" s="17">
        <v>24</v>
      </c>
      <c r="D924" s="17"/>
      <c r="E924" s="17"/>
      <c r="F924" s="17"/>
      <c r="G924" s="17"/>
      <c r="H924" s="17"/>
      <c r="I924" s="17"/>
      <c r="J924" s="17"/>
      <c r="K924" s="54"/>
      <c r="L924" s="145"/>
      <c r="M924" s="49"/>
      <c r="N924" s="146"/>
      <c r="O924" s="21">
        <f>IF(C924=0,"",C924/B923)</f>
        <v>0.88888888888888884</v>
      </c>
      <c r="P924" s="22">
        <v>24</v>
      </c>
      <c r="Q924" s="100">
        <f t="shared" ref="Q924:Q931" si="130">IF(P924=0,"",P924/P923)</f>
        <v>0.88888888888888884</v>
      </c>
      <c r="R924" s="100">
        <f t="shared" ref="R924:R931" si="131">IF(P924=0,"",100%-Q924)</f>
        <v>0.11111111111111116</v>
      </c>
    </row>
    <row r="925" spans="1:19" ht="15.75" customHeight="1" x14ac:dyDescent="0.2">
      <c r="A925" s="97">
        <v>2102</v>
      </c>
      <c r="B925" s="17"/>
      <c r="C925" s="17"/>
      <c r="D925" s="17">
        <v>21</v>
      </c>
      <c r="E925" s="17"/>
      <c r="F925" s="17"/>
      <c r="G925" s="17"/>
      <c r="H925" s="17"/>
      <c r="I925" s="17"/>
      <c r="J925" s="17"/>
      <c r="K925" s="54"/>
      <c r="L925" s="145"/>
      <c r="M925" s="49"/>
      <c r="N925" s="146"/>
      <c r="O925" s="21">
        <f>IF(D925=0,"",D925/C924)</f>
        <v>0.875</v>
      </c>
      <c r="P925" s="22">
        <v>24</v>
      </c>
      <c r="Q925" s="100">
        <f t="shared" si="130"/>
        <v>1</v>
      </c>
      <c r="R925" s="100">
        <f t="shared" si="131"/>
        <v>0</v>
      </c>
      <c r="S925" s="124">
        <f>P925/P923</f>
        <v>0.88888888888888884</v>
      </c>
    </row>
    <row r="926" spans="1:19" ht="15.75" customHeight="1" x14ac:dyDescent="0.2">
      <c r="A926" s="97">
        <v>2201</v>
      </c>
      <c r="B926" s="17"/>
      <c r="C926" s="17"/>
      <c r="D926" s="17"/>
      <c r="E926" s="17">
        <v>16</v>
      </c>
      <c r="F926" s="17"/>
      <c r="G926" s="17"/>
      <c r="H926" s="17"/>
      <c r="I926" s="17"/>
      <c r="J926" s="17"/>
      <c r="K926" s="54"/>
      <c r="L926" s="145"/>
      <c r="M926" s="49"/>
      <c r="N926" s="146"/>
      <c r="O926" s="21">
        <f>IF(E926=0,"",E926/D925)</f>
        <v>0.76190476190476186</v>
      </c>
      <c r="P926" s="22">
        <v>18</v>
      </c>
      <c r="Q926" s="100">
        <f t="shared" si="130"/>
        <v>0.75</v>
      </c>
      <c r="R926" s="100">
        <f t="shared" si="131"/>
        <v>0.25</v>
      </c>
    </row>
    <row r="927" spans="1:19" ht="15.75" customHeight="1" x14ac:dyDescent="0.2">
      <c r="A927" s="97">
        <v>2202</v>
      </c>
      <c r="B927" s="17"/>
      <c r="C927" s="17"/>
      <c r="D927" s="17"/>
      <c r="E927" s="17"/>
      <c r="F927" s="17">
        <v>13</v>
      </c>
      <c r="G927" s="17"/>
      <c r="H927" s="17"/>
      <c r="I927" s="17"/>
      <c r="J927" s="17"/>
      <c r="K927" s="54"/>
      <c r="L927" s="145"/>
      <c r="M927" s="49"/>
      <c r="N927" s="146"/>
      <c r="O927" s="21">
        <f>IF(F927=0,"",F927/E926)</f>
        <v>0.8125</v>
      </c>
      <c r="P927" s="22">
        <v>15</v>
      </c>
      <c r="Q927" s="100">
        <f t="shared" si="130"/>
        <v>0.83333333333333337</v>
      </c>
      <c r="R927" s="100">
        <f t="shared" si="131"/>
        <v>0.16666666666666663</v>
      </c>
    </row>
    <row r="928" spans="1:19" ht="15.75" customHeight="1" x14ac:dyDescent="0.2">
      <c r="A928" s="97">
        <v>2301</v>
      </c>
      <c r="B928" s="17"/>
      <c r="C928" s="17"/>
      <c r="D928" s="17"/>
      <c r="E928" s="17"/>
      <c r="F928" s="17"/>
      <c r="G928" s="17">
        <v>13</v>
      </c>
      <c r="H928" s="17"/>
      <c r="I928" s="17"/>
      <c r="J928" s="17"/>
      <c r="K928" s="54"/>
      <c r="L928" s="145"/>
      <c r="M928" s="49"/>
      <c r="N928" s="146"/>
      <c r="O928" s="21">
        <f>IF(G928=0,"",G928/F927)</f>
        <v>1</v>
      </c>
      <c r="P928" s="22">
        <v>15</v>
      </c>
      <c r="Q928" s="100">
        <f t="shared" si="130"/>
        <v>1</v>
      </c>
      <c r="R928" s="100">
        <f t="shared" si="131"/>
        <v>0</v>
      </c>
    </row>
    <row r="929" spans="1:18" ht="15.75" customHeight="1" x14ac:dyDescent="0.2">
      <c r="A929" s="97">
        <v>2302</v>
      </c>
      <c r="B929" s="17"/>
      <c r="C929" s="17"/>
      <c r="D929" s="17"/>
      <c r="E929" s="17"/>
      <c r="F929" s="17"/>
      <c r="G929" s="17"/>
      <c r="H929" s="17">
        <v>13</v>
      </c>
      <c r="I929" s="17"/>
      <c r="J929" s="17"/>
      <c r="K929" s="54"/>
      <c r="L929" s="145"/>
      <c r="M929" s="49"/>
      <c r="N929" s="146"/>
      <c r="O929" s="21">
        <f>IF(H929=0,"",H929/G928)</f>
        <v>1</v>
      </c>
      <c r="P929" s="22">
        <v>15</v>
      </c>
      <c r="Q929" s="100">
        <f t="shared" si="130"/>
        <v>1</v>
      </c>
      <c r="R929" s="100">
        <f t="shared" si="131"/>
        <v>0</v>
      </c>
    </row>
    <row r="930" spans="1:18" ht="15.75" customHeight="1" x14ac:dyDescent="0.2">
      <c r="A930" s="97">
        <v>2401</v>
      </c>
      <c r="B930" s="17"/>
      <c r="C930" s="17"/>
      <c r="D930" s="17"/>
      <c r="E930" s="17"/>
      <c r="F930" s="17"/>
      <c r="G930" s="17"/>
      <c r="H930" s="17"/>
      <c r="I930" s="17">
        <v>13</v>
      </c>
      <c r="J930" s="17"/>
      <c r="K930" s="54"/>
      <c r="L930" s="145"/>
      <c r="M930" s="49"/>
      <c r="N930" s="146"/>
      <c r="O930" s="21">
        <f>IF(I930=0,"",I930/H929)</f>
        <v>1</v>
      </c>
      <c r="P930" s="22">
        <v>13</v>
      </c>
      <c r="Q930" s="100">
        <f t="shared" si="130"/>
        <v>0.8666666666666667</v>
      </c>
      <c r="R930" s="100">
        <f t="shared" si="131"/>
        <v>0.1333333333333333</v>
      </c>
    </row>
    <row r="931" spans="1:18" ht="15.75" customHeight="1" x14ac:dyDescent="0.2">
      <c r="A931" s="97">
        <v>2402</v>
      </c>
      <c r="B931" s="17"/>
      <c r="C931" s="17"/>
      <c r="D931" s="17"/>
      <c r="E931" s="17"/>
      <c r="F931" s="17"/>
      <c r="G931" s="17"/>
      <c r="H931" s="17"/>
      <c r="I931" s="17"/>
      <c r="J931" s="17">
        <v>12</v>
      </c>
      <c r="K931" s="54">
        <v>12</v>
      </c>
      <c r="L931" s="145"/>
      <c r="M931" s="49"/>
      <c r="N931" s="146"/>
      <c r="O931" s="24">
        <f>IF(J931=0,"",J931/I930)</f>
        <v>0.92307692307692313</v>
      </c>
      <c r="P931" s="22">
        <v>13</v>
      </c>
      <c r="Q931" s="24">
        <f t="shared" si="130"/>
        <v>1</v>
      </c>
      <c r="R931" s="24">
        <f t="shared" si="131"/>
        <v>0</v>
      </c>
    </row>
    <row r="932" spans="1:18" ht="15.75" customHeight="1" x14ac:dyDescent="0.2">
      <c r="A932" s="97">
        <v>2501</v>
      </c>
      <c r="B932" s="17"/>
      <c r="C932" s="17"/>
      <c r="D932" s="17"/>
      <c r="E932" s="17"/>
      <c r="F932" s="17"/>
      <c r="G932" s="17"/>
      <c r="H932" s="17"/>
      <c r="I932" s="17"/>
      <c r="J932" s="17">
        <v>1</v>
      </c>
      <c r="K932" s="54"/>
      <c r="L932" s="145"/>
      <c r="M932" s="49"/>
      <c r="N932" s="147"/>
      <c r="O932" s="67"/>
      <c r="P932" s="22">
        <v>1</v>
      </c>
      <c r="Q932" s="67"/>
      <c r="R932" s="101"/>
    </row>
    <row r="933" spans="1:18" ht="15.75" customHeight="1" x14ac:dyDescent="0.2">
      <c r="A933" s="97">
        <v>2502</v>
      </c>
      <c r="B933" s="17"/>
      <c r="C933" s="17"/>
      <c r="D933" s="17"/>
      <c r="E933" s="17"/>
      <c r="F933" s="17"/>
      <c r="G933" s="17"/>
      <c r="H933" s="17"/>
      <c r="I933" s="17"/>
      <c r="J933" s="17">
        <v>1</v>
      </c>
      <c r="K933" s="54">
        <v>1</v>
      </c>
      <c r="L933" s="145"/>
      <c r="M933" s="49"/>
      <c r="N933" s="147"/>
      <c r="O933" s="148"/>
      <c r="P933" s="51">
        <v>1</v>
      </c>
      <c r="Q933" s="149"/>
      <c r="R933" s="148"/>
    </row>
    <row r="934" spans="1:18" ht="15.75" customHeight="1" x14ac:dyDescent="0.2">
      <c r="A934" s="97">
        <v>2601</v>
      </c>
      <c r="B934" s="17"/>
      <c r="C934" s="17"/>
      <c r="D934" s="17"/>
      <c r="E934" s="17"/>
      <c r="F934" s="17"/>
      <c r="G934" s="17"/>
      <c r="H934" s="17"/>
      <c r="I934" s="17"/>
      <c r="J934" s="17"/>
      <c r="K934" s="54"/>
      <c r="L934" s="145"/>
      <c r="M934" s="49"/>
      <c r="N934" s="147"/>
      <c r="O934" s="148"/>
      <c r="P934" s="51"/>
      <c r="Q934" s="149"/>
      <c r="R934" s="148"/>
    </row>
    <row r="935" spans="1:18" ht="15.75" customHeight="1" x14ac:dyDescent="0.2">
      <c r="A935" s="97">
        <v>2602</v>
      </c>
      <c r="B935" s="17"/>
      <c r="C935" s="17"/>
      <c r="D935" s="17"/>
      <c r="E935" s="17"/>
      <c r="F935" s="17"/>
      <c r="G935" s="17"/>
      <c r="H935" s="17"/>
      <c r="I935" s="17"/>
      <c r="J935" s="17"/>
      <c r="K935" s="54"/>
      <c r="L935" s="145"/>
      <c r="M935" s="49"/>
      <c r="N935" s="147"/>
      <c r="O935" s="49"/>
      <c r="P935" s="147"/>
      <c r="Q935" s="150"/>
      <c r="R935" s="148"/>
    </row>
    <row r="936" spans="1:18" ht="15.75" customHeight="1" x14ac:dyDescent="0.2">
      <c r="A936" s="97">
        <v>2701</v>
      </c>
      <c r="B936" s="17"/>
      <c r="C936" s="17"/>
      <c r="D936" s="17"/>
      <c r="E936" s="17"/>
      <c r="F936" s="17"/>
      <c r="G936" s="17"/>
      <c r="H936" s="17"/>
      <c r="I936" s="17"/>
      <c r="J936" s="17"/>
      <c r="K936" s="54"/>
      <c r="L936" s="145"/>
      <c r="M936" s="49"/>
      <c r="N936" s="147"/>
      <c r="O936" s="102" t="s">
        <v>81</v>
      </c>
      <c r="P936" s="103"/>
      <c r="Q936" s="104">
        <f>IF(SUM(K927:K933)=0,"",SUM(K927:K933))</f>
        <v>13</v>
      </c>
      <c r="R936" s="105" t="s">
        <v>10</v>
      </c>
    </row>
    <row r="937" spans="1:18" ht="15.75" customHeight="1" x14ac:dyDescent="0.2">
      <c r="A937" s="97">
        <v>2702</v>
      </c>
      <c r="B937" s="17"/>
      <c r="C937" s="17"/>
      <c r="D937" s="17"/>
      <c r="E937" s="17"/>
      <c r="F937" s="17"/>
      <c r="G937" s="17"/>
      <c r="H937" s="17"/>
      <c r="I937" s="17"/>
      <c r="J937" s="17"/>
      <c r="K937" s="54"/>
      <c r="L937" s="145"/>
      <c r="M937" s="49"/>
      <c r="N937" s="147"/>
      <c r="O937" s="106" t="s">
        <v>83</v>
      </c>
      <c r="P937" s="32" t="str">
        <f>IF(P936/B923=0,"",P936/B923)</f>
        <v/>
      </c>
      <c r="Q937" s="107" t="str">
        <f>IF(P936/Q936=0,"",P936/Q936)</f>
        <v/>
      </c>
      <c r="R937" s="108" t="s">
        <v>84</v>
      </c>
    </row>
    <row r="938" spans="1:18" ht="15.75" customHeight="1" x14ac:dyDescent="0.2">
      <c r="A938" s="97">
        <v>2801</v>
      </c>
      <c r="B938" s="75"/>
      <c r="C938" s="75"/>
      <c r="D938" s="75"/>
      <c r="E938" s="75"/>
      <c r="F938" s="75"/>
      <c r="G938" s="75"/>
      <c r="H938" s="75"/>
      <c r="I938" s="75"/>
      <c r="J938" s="75"/>
      <c r="K938" s="54"/>
      <c r="L938" s="151"/>
      <c r="M938" s="152"/>
      <c r="N938" s="153"/>
      <c r="O938" s="154"/>
      <c r="P938" s="155"/>
      <c r="Q938" s="155"/>
      <c r="R938" s="156"/>
    </row>
    <row r="939" spans="1:18" ht="18" customHeight="1" x14ac:dyDescent="0.2">
      <c r="A939" s="114"/>
      <c r="B939" s="231" t="s">
        <v>106</v>
      </c>
      <c r="C939" s="231"/>
      <c r="D939" s="231"/>
      <c r="E939" s="231"/>
      <c r="F939" s="231"/>
      <c r="G939" s="231"/>
      <c r="H939" s="231"/>
      <c r="I939" s="231"/>
      <c r="J939" s="231"/>
      <c r="K939" s="74">
        <f>SUM(K923:K935)</f>
        <v>13</v>
      </c>
      <c r="L939" s="109">
        <f>IF(K931=0,"",K931/B923)</f>
        <v>0.44444444444444442</v>
      </c>
      <c r="M939" s="109">
        <f>IF(K939=0,"",K939/B923)</f>
        <v>0.48148148148148145</v>
      </c>
      <c r="N939" s="109">
        <f>IF(K931=0,"",M939-L939)</f>
        <v>3.7037037037037035E-2</v>
      </c>
      <c r="O939" s="89"/>
      <c r="P939" s="85"/>
      <c r="Q939" s="134"/>
      <c r="R939" s="89"/>
    </row>
    <row r="940" spans="1:18" ht="12.75" customHeight="1" x14ac:dyDescent="0.2"/>
    <row r="941" spans="1:18" ht="12.75" customHeight="1" x14ac:dyDescent="0.2"/>
    <row r="942" spans="1:18" ht="26.25" x14ac:dyDescent="0.2">
      <c r="B942" s="232" t="s">
        <v>94</v>
      </c>
      <c r="C942" s="233"/>
      <c r="D942" s="233"/>
      <c r="E942" s="233"/>
      <c r="F942" s="233"/>
      <c r="G942" s="233"/>
      <c r="H942" s="233"/>
      <c r="I942" s="233"/>
      <c r="J942" s="233"/>
      <c r="K942" s="78" t="s">
        <v>118</v>
      </c>
      <c r="L942" s="89"/>
      <c r="M942" s="89"/>
      <c r="N942" s="85"/>
      <c r="O942" s="89"/>
      <c r="P942" s="85"/>
      <c r="Q942" s="85"/>
      <c r="R942" s="85"/>
    </row>
    <row r="943" spans="1:18" ht="20.25" x14ac:dyDescent="0.2">
      <c r="A943" s="234" t="s">
        <v>9</v>
      </c>
      <c r="B943" s="235" t="s">
        <v>95</v>
      </c>
      <c r="C943" s="236"/>
      <c r="D943" s="236"/>
      <c r="E943" s="236"/>
      <c r="F943" s="236"/>
      <c r="G943" s="236"/>
      <c r="H943" s="236"/>
      <c r="I943" s="236"/>
      <c r="J943" s="237"/>
      <c r="K943" s="238" t="s">
        <v>10</v>
      </c>
      <c r="L943" s="230" t="s">
        <v>2</v>
      </c>
      <c r="M943" s="230" t="s">
        <v>3</v>
      </c>
      <c r="N943" s="240" t="s">
        <v>4</v>
      </c>
      <c r="O943" s="230" t="s">
        <v>5</v>
      </c>
      <c r="P943" s="228" t="s">
        <v>6</v>
      </c>
      <c r="Q943" s="228" t="s">
        <v>7</v>
      </c>
      <c r="R943" s="230" t="s">
        <v>96</v>
      </c>
    </row>
    <row r="944" spans="1:18" ht="15.75" customHeight="1" x14ac:dyDescent="0.2">
      <c r="A944" s="229"/>
      <c r="B944" s="97" t="s">
        <v>97</v>
      </c>
      <c r="C944" s="97" t="s">
        <v>98</v>
      </c>
      <c r="D944" s="97" t="s">
        <v>99</v>
      </c>
      <c r="E944" s="97" t="s">
        <v>100</v>
      </c>
      <c r="F944" s="97" t="s">
        <v>101</v>
      </c>
      <c r="G944" s="97" t="s">
        <v>102</v>
      </c>
      <c r="H944" s="97" t="s">
        <v>103</v>
      </c>
      <c r="I944" s="97" t="s">
        <v>104</v>
      </c>
      <c r="J944" s="97" t="s">
        <v>105</v>
      </c>
      <c r="K944" s="239"/>
      <c r="L944" s="229"/>
      <c r="M944" s="229"/>
      <c r="N944" s="229"/>
      <c r="O944" s="229"/>
      <c r="P944" s="229"/>
      <c r="Q944" s="229"/>
      <c r="R944" s="229"/>
    </row>
    <row r="945" spans="1:19" ht="15.75" x14ac:dyDescent="0.2">
      <c r="A945" s="97">
        <v>2101</v>
      </c>
      <c r="B945" s="17">
        <v>7</v>
      </c>
      <c r="C945" s="17"/>
      <c r="D945" s="17"/>
      <c r="E945" s="17"/>
      <c r="F945" s="17"/>
      <c r="G945" s="17"/>
      <c r="H945" s="17"/>
      <c r="I945" s="17"/>
      <c r="J945" s="17"/>
      <c r="K945" s="54"/>
      <c r="L945" s="143"/>
      <c r="M945" s="144"/>
      <c r="N945" s="104"/>
      <c r="O945" s="98"/>
      <c r="P945" s="19">
        <f>B945</f>
        <v>7</v>
      </c>
      <c r="Q945" s="99"/>
      <c r="R945" s="98"/>
    </row>
    <row r="946" spans="1:19" ht="15.75" x14ac:dyDescent="0.2">
      <c r="A946" s="97">
        <v>2102</v>
      </c>
      <c r="B946" s="17"/>
      <c r="C946" s="17">
        <v>4</v>
      </c>
      <c r="D946" s="17"/>
      <c r="E946" s="17"/>
      <c r="F946" s="17"/>
      <c r="G946" s="17"/>
      <c r="H946" s="17"/>
      <c r="I946" s="17"/>
      <c r="J946" s="17"/>
      <c r="K946" s="54"/>
      <c r="L946" s="145"/>
      <c r="M946" s="49"/>
      <c r="N946" s="146"/>
      <c r="O946" s="21">
        <f>IF(C946=0,"",C946/B945)</f>
        <v>0.5714285714285714</v>
      </c>
      <c r="P946" s="22">
        <v>4</v>
      </c>
      <c r="Q946" s="100">
        <f t="shared" ref="Q946:Q953" si="132">IF(P946=0,"",P946/P945)</f>
        <v>0.5714285714285714</v>
      </c>
      <c r="R946" s="100">
        <f t="shared" ref="R946:R953" si="133">IF(P946=0,"",100%-Q946)</f>
        <v>0.4285714285714286</v>
      </c>
    </row>
    <row r="947" spans="1:19" ht="15.75" x14ac:dyDescent="0.2">
      <c r="A947" s="97">
        <v>2201</v>
      </c>
      <c r="B947" s="17"/>
      <c r="C947" s="17"/>
      <c r="D947" s="17">
        <v>4</v>
      </c>
      <c r="E947" s="17"/>
      <c r="F947" s="17"/>
      <c r="G947" s="17"/>
      <c r="H947" s="17"/>
      <c r="I947" s="17"/>
      <c r="J947" s="17"/>
      <c r="K947" s="54"/>
      <c r="L947" s="145"/>
      <c r="M947" s="49"/>
      <c r="N947" s="146"/>
      <c r="O947" s="21">
        <f>IF(D947=0,"",D947/C946)</f>
        <v>1</v>
      </c>
      <c r="P947" s="22">
        <v>4</v>
      </c>
      <c r="Q947" s="100">
        <f t="shared" si="132"/>
        <v>1</v>
      </c>
      <c r="R947" s="100">
        <f t="shared" si="133"/>
        <v>0</v>
      </c>
      <c r="S947" s="124">
        <f>P947/P945</f>
        <v>0.5714285714285714</v>
      </c>
    </row>
    <row r="948" spans="1:19" ht="15.75" x14ac:dyDescent="0.2">
      <c r="A948" s="97">
        <v>2202</v>
      </c>
      <c r="B948" s="17"/>
      <c r="C948" s="17"/>
      <c r="D948" s="17"/>
      <c r="E948" s="17">
        <v>4</v>
      </c>
      <c r="F948" s="17"/>
      <c r="G948" s="17"/>
      <c r="H948" s="17"/>
      <c r="I948" s="17"/>
      <c r="J948" s="17"/>
      <c r="K948" s="54"/>
      <c r="L948" s="145"/>
      <c r="M948" s="49"/>
      <c r="N948" s="146"/>
      <c r="O948" s="21">
        <f>IF(E948=0,"",E948/D947)</f>
        <v>1</v>
      </c>
      <c r="P948" s="22">
        <v>4</v>
      </c>
      <c r="Q948" s="100">
        <f t="shared" si="132"/>
        <v>1</v>
      </c>
      <c r="R948" s="100">
        <f t="shared" si="133"/>
        <v>0</v>
      </c>
    </row>
    <row r="949" spans="1:19" ht="15.75" x14ac:dyDescent="0.2">
      <c r="A949" s="97">
        <v>2301</v>
      </c>
      <c r="B949" s="17"/>
      <c r="C949" s="17"/>
      <c r="D949" s="17"/>
      <c r="E949" s="17"/>
      <c r="F949" s="17">
        <v>4</v>
      </c>
      <c r="G949" s="17"/>
      <c r="H949" s="17"/>
      <c r="I949" s="17"/>
      <c r="J949" s="17"/>
      <c r="K949" s="54"/>
      <c r="L949" s="145"/>
      <c r="M949" s="49"/>
      <c r="N949" s="146"/>
      <c r="O949" s="21">
        <f>IF(F949=0,"",F949/E948)</f>
        <v>1</v>
      </c>
      <c r="P949" s="22">
        <v>4</v>
      </c>
      <c r="Q949" s="100">
        <f t="shared" si="132"/>
        <v>1</v>
      </c>
      <c r="R949" s="100">
        <f t="shared" si="133"/>
        <v>0</v>
      </c>
    </row>
    <row r="950" spans="1:19" ht="15.75" x14ac:dyDescent="0.2">
      <c r="A950" s="97">
        <v>2302</v>
      </c>
      <c r="B950" s="17"/>
      <c r="C950" s="17"/>
      <c r="D950" s="17"/>
      <c r="E950" s="17"/>
      <c r="F950" s="17"/>
      <c r="G950" s="17">
        <v>4</v>
      </c>
      <c r="H950" s="17"/>
      <c r="I950" s="17"/>
      <c r="J950" s="17"/>
      <c r="K950" s="54"/>
      <c r="L950" s="145"/>
      <c r="M950" s="49"/>
      <c r="N950" s="146"/>
      <c r="O950" s="21">
        <f>IF(G950=0,"",G950/F949)</f>
        <v>1</v>
      </c>
      <c r="P950" s="22">
        <v>4</v>
      </c>
      <c r="Q950" s="100">
        <f t="shared" si="132"/>
        <v>1</v>
      </c>
      <c r="R950" s="100">
        <f t="shared" si="133"/>
        <v>0</v>
      </c>
    </row>
    <row r="951" spans="1:19" ht="15.75" x14ac:dyDescent="0.2">
      <c r="A951" s="97">
        <v>2401</v>
      </c>
      <c r="B951" s="17"/>
      <c r="C951" s="17"/>
      <c r="D951" s="17"/>
      <c r="E951" s="17"/>
      <c r="F951" s="17"/>
      <c r="G951" s="17"/>
      <c r="H951" s="17">
        <v>3</v>
      </c>
      <c r="I951" s="17"/>
      <c r="J951" s="17"/>
      <c r="K951" s="54"/>
      <c r="L951" s="145"/>
      <c r="M951" s="49"/>
      <c r="N951" s="146"/>
      <c r="O951" s="21">
        <f>IF(H951=0,"",H951/G950)</f>
        <v>0.75</v>
      </c>
      <c r="P951" s="22">
        <v>4</v>
      </c>
      <c r="Q951" s="100">
        <f t="shared" si="132"/>
        <v>1</v>
      </c>
      <c r="R951" s="100">
        <f t="shared" si="133"/>
        <v>0</v>
      </c>
    </row>
    <row r="952" spans="1:19" ht="15.75" x14ac:dyDescent="0.2">
      <c r="A952" s="97">
        <v>2402</v>
      </c>
      <c r="B952" s="17"/>
      <c r="C952" s="17"/>
      <c r="D952" s="17"/>
      <c r="E952" s="17"/>
      <c r="F952" s="17"/>
      <c r="G952" s="17"/>
      <c r="H952" s="17"/>
      <c r="I952" s="17">
        <v>2</v>
      </c>
      <c r="J952" s="17"/>
      <c r="K952" s="54"/>
      <c r="L952" s="145"/>
      <c r="M952" s="49"/>
      <c r="N952" s="146"/>
      <c r="O952" s="21">
        <f>IF(I952=0,"",I952/H951)</f>
        <v>0.66666666666666663</v>
      </c>
      <c r="P952" s="22">
        <v>3</v>
      </c>
      <c r="Q952" s="100">
        <f t="shared" si="132"/>
        <v>0.75</v>
      </c>
      <c r="R952" s="100">
        <f t="shared" si="133"/>
        <v>0.25</v>
      </c>
    </row>
    <row r="953" spans="1:19" ht="15.75" x14ac:dyDescent="0.2">
      <c r="A953" s="97">
        <v>2501</v>
      </c>
      <c r="B953" s="17"/>
      <c r="C953" s="17"/>
      <c r="D953" s="17"/>
      <c r="E953" s="17"/>
      <c r="F953" s="17"/>
      <c r="G953" s="17"/>
      <c r="H953" s="17"/>
      <c r="I953" s="17"/>
      <c r="J953" s="17">
        <v>2</v>
      </c>
      <c r="K953" s="54">
        <v>2</v>
      </c>
      <c r="L953" s="145"/>
      <c r="M953" s="49"/>
      <c r="N953" s="146"/>
      <c r="O953" s="24">
        <f>IF(J953=0,"",J953/I952)</f>
        <v>1</v>
      </c>
      <c r="P953" s="22">
        <v>3</v>
      </c>
      <c r="Q953" s="24">
        <f t="shared" si="132"/>
        <v>1</v>
      </c>
      <c r="R953" s="24">
        <f t="shared" si="133"/>
        <v>0</v>
      </c>
    </row>
    <row r="954" spans="1:19" ht="15.75" x14ac:dyDescent="0.2">
      <c r="A954" s="97">
        <v>2502</v>
      </c>
      <c r="B954" s="17"/>
      <c r="C954" s="17"/>
      <c r="D954" s="17"/>
      <c r="E954" s="17"/>
      <c r="F954" s="17"/>
      <c r="G954" s="17"/>
      <c r="H954" s="17"/>
      <c r="I954" s="17"/>
      <c r="J954" s="17">
        <v>1</v>
      </c>
      <c r="K954" s="54">
        <v>1</v>
      </c>
      <c r="L954" s="145"/>
      <c r="M954" s="49"/>
      <c r="N954" s="147"/>
      <c r="O954" s="67"/>
      <c r="P954" s="22">
        <v>1</v>
      </c>
      <c r="Q954" s="67"/>
      <c r="R954" s="101"/>
    </row>
    <row r="955" spans="1:19" ht="15.75" x14ac:dyDescent="0.2">
      <c r="A955" s="97">
        <v>2601</v>
      </c>
      <c r="B955" s="17"/>
      <c r="C955" s="17"/>
      <c r="D955" s="17"/>
      <c r="E955" s="17"/>
      <c r="F955" s="17"/>
      <c r="G955" s="17"/>
      <c r="H955" s="17"/>
      <c r="I955" s="17"/>
      <c r="J955" s="17"/>
      <c r="K955" s="54"/>
      <c r="L955" s="145"/>
      <c r="M955" s="49"/>
      <c r="N955" s="147"/>
      <c r="O955" s="148"/>
      <c r="P955" s="51"/>
      <c r="Q955" s="149"/>
      <c r="R955" s="148"/>
    </row>
    <row r="956" spans="1:19" ht="15.75" x14ac:dyDescent="0.2">
      <c r="A956" s="97">
        <v>2602</v>
      </c>
      <c r="B956" s="17"/>
      <c r="C956" s="17"/>
      <c r="D956" s="17"/>
      <c r="E956" s="17"/>
      <c r="F956" s="17"/>
      <c r="G956" s="17"/>
      <c r="H956" s="17"/>
      <c r="I956" s="17"/>
      <c r="J956" s="17"/>
      <c r="K956" s="54"/>
      <c r="L956" s="145"/>
      <c r="M956" s="49"/>
      <c r="N956" s="147"/>
      <c r="O956" s="148"/>
      <c r="P956" s="51"/>
      <c r="Q956" s="149"/>
      <c r="R956" s="148"/>
    </row>
    <row r="957" spans="1:19" ht="15.75" x14ac:dyDescent="0.2">
      <c r="A957" s="97">
        <v>2701</v>
      </c>
      <c r="B957" s="17"/>
      <c r="C957" s="17"/>
      <c r="D957" s="17"/>
      <c r="E957" s="17"/>
      <c r="F957" s="17"/>
      <c r="G957" s="17"/>
      <c r="H957" s="17"/>
      <c r="I957" s="17"/>
      <c r="J957" s="17"/>
      <c r="K957" s="54"/>
      <c r="L957" s="145"/>
      <c r="M957" s="49"/>
      <c r="N957" s="147"/>
      <c r="O957" s="49"/>
      <c r="P957" s="147"/>
      <c r="Q957" s="150"/>
      <c r="R957" s="148"/>
    </row>
    <row r="958" spans="1:19" ht="15.75" x14ac:dyDescent="0.2">
      <c r="A958" s="97">
        <v>2702</v>
      </c>
      <c r="B958" s="17"/>
      <c r="C958" s="17"/>
      <c r="D958" s="17"/>
      <c r="E958" s="17"/>
      <c r="F958" s="17"/>
      <c r="G958" s="17"/>
      <c r="H958" s="17"/>
      <c r="I958" s="17"/>
      <c r="J958" s="17"/>
      <c r="K958" s="54"/>
      <c r="L958" s="145"/>
      <c r="M958" s="49"/>
      <c r="N958" s="147"/>
      <c r="O958" s="102" t="s">
        <v>81</v>
      </c>
      <c r="P958" s="103"/>
      <c r="Q958" s="104">
        <f>IF(SUM(K949:K955)=0,"",SUM(K949:K955))</f>
        <v>3</v>
      </c>
      <c r="R958" s="105" t="s">
        <v>10</v>
      </c>
    </row>
    <row r="959" spans="1:19" ht="15.75" x14ac:dyDescent="0.2">
      <c r="A959" s="97">
        <v>2801</v>
      </c>
      <c r="B959" s="17"/>
      <c r="C959" s="17"/>
      <c r="D959" s="17"/>
      <c r="E959" s="17"/>
      <c r="F959" s="17"/>
      <c r="G959" s="17"/>
      <c r="H959" s="17"/>
      <c r="I959" s="17"/>
      <c r="J959" s="17"/>
      <c r="K959" s="54"/>
      <c r="L959" s="145"/>
      <c r="M959" s="49"/>
      <c r="N959" s="147"/>
      <c r="O959" s="106" t="s">
        <v>83</v>
      </c>
      <c r="P959" s="32" t="str">
        <f>IF(P958/B945=0,"",P958/B945)</f>
        <v/>
      </c>
      <c r="Q959" s="107" t="str">
        <f>IF(P958/Q958=0,"",P958/Q958)</f>
        <v/>
      </c>
      <c r="R959" s="108" t="s">
        <v>84</v>
      </c>
    </row>
    <row r="960" spans="1:19" ht="15.75" x14ac:dyDescent="0.2">
      <c r="A960" s="97">
        <v>2802</v>
      </c>
      <c r="B960" s="75"/>
      <c r="C960" s="75"/>
      <c r="D960" s="75"/>
      <c r="E960" s="75"/>
      <c r="F960" s="75"/>
      <c r="G960" s="75"/>
      <c r="H960" s="75"/>
      <c r="I960" s="75"/>
      <c r="J960" s="75"/>
      <c r="K960" s="54"/>
      <c r="L960" s="151"/>
      <c r="M960" s="152"/>
      <c r="N960" s="153"/>
      <c r="O960" s="154"/>
      <c r="P960" s="155"/>
      <c r="Q960" s="155"/>
      <c r="R960" s="156"/>
    </row>
    <row r="961" spans="1:23" ht="18" customHeight="1" x14ac:dyDescent="0.2">
      <c r="A961" s="114"/>
      <c r="B961" s="231" t="s">
        <v>106</v>
      </c>
      <c r="C961" s="231"/>
      <c r="D961" s="231"/>
      <c r="E961" s="231"/>
      <c r="F961" s="231"/>
      <c r="G961" s="231"/>
      <c r="H961" s="231"/>
      <c r="I961" s="231"/>
      <c r="J961" s="231"/>
      <c r="K961" s="74">
        <f>SUM(K945:K957)</f>
        <v>3</v>
      </c>
      <c r="L961" s="109">
        <f>IF(K953=0,"",K953/B945)</f>
        <v>0.2857142857142857</v>
      </c>
      <c r="M961" s="109">
        <f>IF(K961=0,"",K961/B945)</f>
        <v>0.42857142857142855</v>
      </c>
      <c r="N961" s="109">
        <f>IF(K953=0,"",M961-L961)</f>
        <v>0.14285714285714285</v>
      </c>
      <c r="O961" s="89"/>
      <c r="P961" s="85"/>
      <c r="Q961" s="134"/>
      <c r="R961" s="89"/>
      <c r="W961" s="161">
        <f>AVERAGE(S947,S969)</f>
        <v>0.65527950310559002</v>
      </c>
    </row>
    <row r="962" spans="1:23" ht="12.75" customHeight="1" x14ac:dyDescent="0.2"/>
    <row r="963" spans="1:23" ht="12.75" customHeight="1" x14ac:dyDescent="0.2"/>
    <row r="964" spans="1:23" ht="26.25" x14ac:dyDescent="0.2">
      <c r="A964" s="90"/>
      <c r="B964" s="232" t="s">
        <v>94</v>
      </c>
      <c r="C964" s="233"/>
      <c r="D964" s="233"/>
      <c r="E964" s="233"/>
      <c r="F964" s="233"/>
      <c r="G964" s="233"/>
      <c r="H964" s="233"/>
      <c r="I964" s="233"/>
      <c r="J964" s="233"/>
      <c r="K964" s="78" t="s">
        <v>119</v>
      </c>
      <c r="L964" s="89"/>
      <c r="M964" s="89"/>
      <c r="N964" s="85"/>
      <c r="O964" s="89"/>
      <c r="P964" s="85"/>
      <c r="Q964" s="85"/>
      <c r="R964" s="85"/>
      <c r="S964" s="90"/>
    </row>
    <row r="965" spans="1:23" ht="20.25" x14ac:dyDescent="0.2">
      <c r="A965" s="234" t="s">
        <v>9</v>
      </c>
      <c r="B965" s="235" t="s">
        <v>95</v>
      </c>
      <c r="C965" s="236"/>
      <c r="D965" s="236"/>
      <c r="E965" s="236"/>
      <c r="F965" s="236"/>
      <c r="G965" s="236"/>
      <c r="H965" s="236"/>
      <c r="I965" s="236"/>
      <c r="J965" s="237"/>
      <c r="K965" s="238" t="s">
        <v>10</v>
      </c>
      <c r="L965" s="230" t="s">
        <v>2</v>
      </c>
      <c r="M965" s="230" t="s">
        <v>3</v>
      </c>
      <c r="N965" s="240" t="s">
        <v>4</v>
      </c>
      <c r="O965" s="230" t="s">
        <v>5</v>
      </c>
      <c r="P965" s="228" t="s">
        <v>6</v>
      </c>
      <c r="Q965" s="228" t="s">
        <v>7</v>
      </c>
      <c r="R965" s="230" t="s">
        <v>96</v>
      </c>
      <c r="S965" s="90"/>
    </row>
    <row r="966" spans="1:23" ht="15.75" customHeight="1" x14ac:dyDescent="0.2">
      <c r="A966" s="229"/>
      <c r="B966" s="97" t="s">
        <v>97</v>
      </c>
      <c r="C966" s="97" t="s">
        <v>98</v>
      </c>
      <c r="D966" s="97" t="s">
        <v>99</v>
      </c>
      <c r="E966" s="97" t="s">
        <v>100</v>
      </c>
      <c r="F966" s="97" t="s">
        <v>101</v>
      </c>
      <c r="G966" s="97" t="s">
        <v>102</v>
      </c>
      <c r="H966" s="97" t="s">
        <v>103</v>
      </c>
      <c r="I966" s="97" t="s">
        <v>104</v>
      </c>
      <c r="J966" s="97" t="s">
        <v>105</v>
      </c>
      <c r="K966" s="239"/>
      <c r="L966" s="229"/>
      <c r="M966" s="229"/>
      <c r="N966" s="229"/>
      <c r="O966" s="229"/>
      <c r="P966" s="229"/>
      <c r="Q966" s="229"/>
      <c r="R966" s="229"/>
      <c r="S966" s="90"/>
    </row>
    <row r="967" spans="1:23" ht="15.75" x14ac:dyDescent="0.2">
      <c r="A967" s="97">
        <v>2102</v>
      </c>
      <c r="B967" s="17">
        <v>23</v>
      </c>
      <c r="C967" s="17"/>
      <c r="D967" s="17"/>
      <c r="E967" s="17"/>
      <c r="F967" s="17"/>
      <c r="G967" s="17"/>
      <c r="H967" s="17"/>
      <c r="I967" s="17"/>
      <c r="J967" s="17"/>
      <c r="K967" s="54"/>
      <c r="L967" s="143"/>
      <c r="M967" s="144"/>
      <c r="N967" s="104"/>
      <c r="O967" s="98"/>
      <c r="P967" s="19">
        <f>B967</f>
        <v>23</v>
      </c>
      <c r="Q967" s="99"/>
      <c r="R967" s="98"/>
      <c r="S967" s="90"/>
    </row>
    <row r="968" spans="1:23" ht="15.75" x14ac:dyDescent="0.2">
      <c r="A968" s="97">
        <v>2201</v>
      </c>
      <c r="B968" s="17"/>
      <c r="C968" s="17">
        <v>20</v>
      </c>
      <c r="D968" s="17"/>
      <c r="E968" s="17"/>
      <c r="F968" s="17"/>
      <c r="G968" s="17"/>
      <c r="H968" s="17"/>
      <c r="I968" s="17"/>
      <c r="J968" s="17"/>
      <c r="K968" s="54"/>
      <c r="L968" s="145"/>
      <c r="M968" s="49"/>
      <c r="N968" s="146"/>
      <c r="O968" s="21">
        <f>IF(C968=0,"",C968/B967)</f>
        <v>0.86956521739130432</v>
      </c>
      <c r="P968" s="22">
        <v>20</v>
      </c>
      <c r="Q968" s="100">
        <f t="shared" ref="Q968:Q975" si="134">IF(P968=0,"",P968/P967)</f>
        <v>0.86956521739130432</v>
      </c>
      <c r="R968" s="100">
        <f t="shared" ref="R968:R975" si="135">IF(P968=0,"",100%-Q968)</f>
        <v>0.13043478260869568</v>
      </c>
      <c r="S968" s="90"/>
    </row>
    <row r="969" spans="1:23" ht="15.75" x14ac:dyDescent="0.2">
      <c r="A969" s="97">
        <v>2202</v>
      </c>
      <c r="B969" s="17"/>
      <c r="C969" s="17"/>
      <c r="D969" s="17">
        <v>16</v>
      </c>
      <c r="E969" s="17"/>
      <c r="F969" s="17"/>
      <c r="G969" s="17"/>
      <c r="H969" s="17"/>
      <c r="I969" s="17"/>
      <c r="J969" s="17"/>
      <c r="K969" s="54"/>
      <c r="L969" s="145"/>
      <c r="M969" s="49"/>
      <c r="N969" s="146"/>
      <c r="O969" s="21">
        <f>IF(D969=0,"",D969/C968)</f>
        <v>0.8</v>
      </c>
      <c r="P969" s="22">
        <v>17</v>
      </c>
      <c r="Q969" s="100">
        <f t="shared" si="134"/>
        <v>0.85</v>
      </c>
      <c r="R969" s="100">
        <f t="shared" si="135"/>
        <v>0.15000000000000002</v>
      </c>
      <c r="S969" s="124">
        <f>P969/P967</f>
        <v>0.73913043478260865</v>
      </c>
    </row>
    <row r="970" spans="1:23" ht="15.75" x14ac:dyDescent="0.2">
      <c r="A970" s="97">
        <v>2301</v>
      </c>
      <c r="B970" s="17"/>
      <c r="C970" s="17"/>
      <c r="D970" s="17"/>
      <c r="E970" s="17">
        <v>11</v>
      </c>
      <c r="F970" s="17"/>
      <c r="G970" s="17"/>
      <c r="H970" s="17"/>
      <c r="I970" s="17"/>
      <c r="J970" s="17"/>
      <c r="K970" s="54"/>
      <c r="L970" s="145"/>
      <c r="M970" s="49"/>
      <c r="N970" s="146"/>
      <c r="O970" s="21">
        <f>IF(E970=0,"",E970/D969)</f>
        <v>0.6875</v>
      </c>
      <c r="P970" s="22">
        <v>16</v>
      </c>
      <c r="Q970" s="100">
        <f t="shared" si="134"/>
        <v>0.94117647058823528</v>
      </c>
      <c r="R970" s="100">
        <f t="shared" si="135"/>
        <v>5.8823529411764719E-2</v>
      </c>
      <c r="S970" s="90"/>
    </row>
    <row r="971" spans="1:23" ht="15.75" x14ac:dyDescent="0.2">
      <c r="A971" s="97">
        <v>2302</v>
      </c>
      <c r="B971" s="17"/>
      <c r="C971" s="17"/>
      <c r="D971" s="17"/>
      <c r="E971" s="17"/>
      <c r="F971" s="17">
        <v>11</v>
      </c>
      <c r="G971" s="17"/>
      <c r="H971" s="17"/>
      <c r="I971" s="17"/>
      <c r="J971" s="17"/>
      <c r="K971" s="54"/>
      <c r="L971" s="145"/>
      <c r="M971" s="49"/>
      <c r="N971" s="146"/>
      <c r="O971" s="21">
        <f>IF(F971=0,"",F971/E970)</f>
        <v>1</v>
      </c>
      <c r="P971" s="22">
        <v>16</v>
      </c>
      <c r="Q971" s="100">
        <f t="shared" si="134"/>
        <v>1</v>
      </c>
      <c r="R971" s="100">
        <f t="shared" si="135"/>
        <v>0</v>
      </c>
      <c r="S971" s="90"/>
    </row>
    <row r="972" spans="1:23" ht="15.75" x14ac:dyDescent="0.2">
      <c r="A972" s="97">
        <v>2401</v>
      </c>
      <c r="B972" s="17"/>
      <c r="C972" s="17"/>
      <c r="D972" s="17"/>
      <c r="E972" s="17"/>
      <c r="F972" s="17"/>
      <c r="G972" s="17">
        <v>10</v>
      </c>
      <c r="H972" s="17"/>
      <c r="I972" s="17"/>
      <c r="J972" s="17"/>
      <c r="K972" s="54"/>
      <c r="L972" s="145"/>
      <c r="M972" s="49"/>
      <c r="N972" s="146"/>
      <c r="O972" s="21">
        <f>IF(G972=0,"",G972/F971)</f>
        <v>0.90909090909090906</v>
      </c>
      <c r="P972" s="22">
        <v>15</v>
      </c>
      <c r="Q972" s="100">
        <f t="shared" si="134"/>
        <v>0.9375</v>
      </c>
      <c r="R972" s="100">
        <f t="shared" si="135"/>
        <v>6.25E-2</v>
      </c>
      <c r="S972" s="90"/>
    </row>
    <row r="973" spans="1:23" ht="15.75" x14ac:dyDescent="0.2">
      <c r="A973" s="97">
        <v>2402</v>
      </c>
      <c r="B973" s="17"/>
      <c r="C973" s="17"/>
      <c r="D973" s="17"/>
      <c r="E973" s="17"/>
      <c r="F973" s="17"/>
      <c r="G973" s="17"/>
      <c r="H973" s="17">
        <v>8</v>
      </c>
      <c r="I973" s="17"/>
      <c r="J973" s="17"/>
      <c r="K973" s="54"/>
      <c r="L973" s="145"/>
      <c r="M973" s="49"/>
      <c r="N973" s="146"/>
      <c r="O973" s="21">
        <f>IF(H973=0,"",H973/G972)</f>
        <v>0.8</v>
      </c>
      <c r="P973" s="22">
        <v>12</v>
      </c>
      <c r="Q973" s="100">
        <f t="shared" si="134"/>
        <v>0.8</v>
      </c>
      <c r="R973" s="100">
        <f t="shared" si="135"/>
        <v>0.19999999999999996</v>
      </c>
      <c r="S973" s="90"/>
      <c r="U973" s="219"/>
      <c r="V973" s="219"/>
    </row>
    <row r="974" spans="1:23" ht="15.75" x14ac:dyDescent="0.2">
      <c r="A974" s="97">
        <v>2501</v>
      </c>
      <c r="B974" s="17"/>
      <c r="C974" s="17"/>
      <c r="D974" s="17"/>
      <c r="E974" s="17"/>
      <c r="F974" s="17"/>
      <c r="G974" s="17"/>
      <c r="H974" s="17"/>
      <c r="I974" s="17">
        <v>7</v>
      </c>
      <c r="J974" s="17"/>
      <c r="K974" s="54"/>
      <c r="L974" s="145"/>
      <c r="M974" s="49"/>
      <c r="N974" s="146"/>
      <c r="O974" s="21">
        <f>IF(I974=0,"",I974/H973)</f>
        <v>0.875</v>
      </c>
      <c r="P974" s="22">
        <v>12</v>
      </c>
      <c r="Q974" s="111">
        <f t="shared" si="134"/>
        <v>1</v>
      </c>
      <c r="R974" s="111">
        <f t="shared" si="135"/>
        <v>0</v>
      </c>
      <c r="S974" s="90"/>
      <c r="U974" s="219"/>
      <c r="V974" s="219"/>
    </row>
    <row r="975" spans="1:23" ht="15.75" x14ac:dyDescent="0.2">
      <c r="A975" s="97">
        <v>2502</v>
      </c>
      <c r="B975" s="17"/>
      <c r="C975" s="17"/>
      <c r="D975" s="17"/>
      <c r="E975" s="17"/>
      <c r="F975" s="17"/>
      <c r="G975" s="17"/>
      <c r="H975" s="17"/>
      <c r="I975" s="17"/>
      <c r="J975" s="17">
        <v>5</v>
      </c>
      <c r="K975" s="54">
        <v>5</v>
      </c>
      <c r="L975" s="145"/>
      <c r="M975" s="49"/>
      <c r="N975" s="146"/>
      <c r="O975" s="24">
        <f>IF(J975=0,"",J975/I974)</f>
        <v>0.7142857142857143</v>
      </c>
      <c r="P975" s="22">
        <v>12</v>
      </c>
      <c r="Q975" s="24">
        <f t="shared" si="134"/>
        <v>1</v>
      </c>
      <c r="R975" s="24">
        <f t="shared" si="135"/>
        <v>0</v>
      </c>
      <c r="S975" s="90"/>
    </row>
    <row r="976" spans="1:23" ht="15.75" x14ac:dyDescent="0.2">
      <c r="A976" s="97">
        <v>2601</v>
      </c>
      <c r="B976" s="17"/>
      <c r="C976" s="17"/>
      <c r="D976" s="17"/>
      <c r="E976" s="17"/>
      <c r="F976" s="17"/>
      <c r="G976" s="17"/>
      <c r="H976" s="17"/>
      <c r="I976" s="17"/>
      <c r="J976" s="17"/>
      <c r="K976" s="54"/>
      <c r="L976" s="145"/>
      <c r="M976" s="49"/>
      <c r="N976" s="147"/>
      <c r="O976" s="67"/>
      <c r="P976" s="22"/>
      <c r="Q976" s="67"/>
      <c r="R976" s="101"/>
      <c r="S976" s="90"/>
    </row>
    <row r="977" spans="1:19" ht="15.75" x14ac:dyDescent="0.2">
      <c r="A977" s="97">
        <v>2602</v>
      </c>
      <c r="B977" s="17"/>
      <c r="C977" s="17"/>
      <c r="D977" s="17"/>
      <c r="E977" s="17"/>
      <c r="F977" s="17"/>
      <c r="G977" s="17"/>
      <c r="H977" s="17"/>
      <c r="I977" s="17"/>
      <c r="J977" s="17"/>
      <c r="K977" s="54"/>
      <c r="L977" s="145"/>
      <c r="M977" s="49"/>
      <c r="N977" s="147"/>
      <c r="O977" s="148"/>
      <c r="P977" s="51"/>
      <c r="Q977" s="149"/>
      <c r="R977" s="148"/>
      <c r="S977" s="90"/>
    </row>
    <row r="978" spans="1:19" ht="15.75" x14ac:dyDescent="0.2">
      <c r="A978" s="97">
        <v>2701</v>
      </c>
      <c r="B978" s="17"/>
      <c r="C978" s="17"/>
      <c r="D978" s="17"/>
      <c r="E978" s="17"/>
      <c r="F978" s="17"/>
      <c r="G978" s="17"/>
      <c r="H978" s="17"/>
      <c r="I978" s="17"/>
      <c r="J978" s="17"/>
      <c r="K978" s="54"/>
      <c r="L978" s="145"/>
      <c r="M978" s="49"/>
      <c r="N978" s="147"/>
      <c r="O978" s="148"/>
      <c r="P978" s="51"/>
      <c r="Q978" s="149"/>
      <c r="R978" s="148"/>
      <c r="S978" s="90"/>
    </row>
    <row r="979" spans="1:19" ht="15.75" x14ac:dyDescent="0.2">
      <c r="A979" s="97">
        <v>2702</v>
      </c>
      <c r="B979" s="17"/>
      <c r="C979" s="17"/>
      <c r="D979" s="17"/>
      <c r="E979" s="17"/>
      <c r="F979" s="17"/>
      <c r="G979" s="17"/>
      <c r="H979" s="17"/>
      <c r="I979" s="17"/>
      <c r="J979" s="17"/>
      <c r="K979" s="54"/>
      <c r="L979" s="145"/>
      <c r="M979" s="49"/>
      <c r="N979" s="147"/>
      <c r="O979" s="49"/>
      <c r="P979" s="147"/>
      <c r="Q979" s="150"/>
      <c r="R979" s="148"/>
      <c r="S979" s="90"/>
    </row>
    <row r="980" spans="1:19" ht="15.75" x14ac:dyDescent="0.2">
      <c r="A980" s="97">
        <v>2801</v>
      </c>
      <c r="B980" s="17"/>
      <c r="C980" s="17"/>
      <c r="D980" s="17"/>
      <c r="E980" s="17"/>
      <c r="F980" s="17"/>
      <c r="G980" s="17"/>
      <c r="H980" s="17"/>
      <c r="I980" s="17"/>
      <c r="J980" s="17"/>
      <c r="K980" s="54"/>
      <c r="L980" s="145"/>
      <c r="M980" s="49"/>
      <c r="N980" s="147"/>
      <c r="O980" s="102" t="s">
        <v>81</v>
      </c>
      <c r="P980" s="103"/>
      <c r="Q980" s="104">
        <f>IF(SUM(K971:K977)=0,"",SUM(K971:K977))</f>
        <v>5</v>
      </c>
      <c r="R980" s="105" t="s">
        <v>10</v>
      </c>
      <c r="S980" s="90"/>
    </row>
    <row r="981" spans="1:19" ht="15.75" x14ac:dyDescent="0.2">
      <c r="A981" s="97">
        <v>2802</v>
      </c>
      <c r="B981" s="17"/>
      <c r="C981" s="17"/>
      <c r="D981" s="17"/>
      <c r="E981" s="17"/>
      <c r="F981" s="17"/>
      <c r="G981" s="17"/>
      <c r="H981" s="17"/>
      <c r="I981" s="17"/>
      <c r="J981" s="17"/>
      <c r="K981" s="54"/>
      <c r="L981" s="145"/>
      <c r="M981" s="49"/>
      <c r="N981" s="147"/>
      <c r="O981" s="106" t="s">
        <v>83</v>
      </c>
      <c r="P981" s="32" t="str">
        <f>IF(P980/B967=0,"",P980/B967)</f>
        <v/>
      </c>
      <c r="Q981" s="107" t="str">
        <f>IF(P980/Q980=0,"",P980/Q980)</f>
        <v/>
      </c>
      <c r="R981" s="108" t="s">
        <v>84</v>
      </c>
      <c r="S981" s="90"/>
    </row>
    <row r="982" spans="1:19" ht="15.75" x14ac:dyDescent="0.2">
      <c r="A982" s="97">
        <v>2901</v>
      </c>
      <c r="B982" s="75"/>
      <c r="C982" s="75"/>
      <c r="D982" s="75"/>
      <c r="E982" s="75"/>
      <c r="F982" s="75"/>
      <c r="G982" s="75"/>
      <c r="H982" s="75"/>
      <c r="I982" s="75"/>
      <c r="J982" s="75"/>
      <c r="K982" s="54"/>
      <c r="L982" s="151"/>
      <c r="M982" s="152"/>
      <c r="N982" s="153"/>
      <c r="O982" s="154"/>
      <c r="P982" s="155"/>
      <c r="Q982" s="155"/>
      <c r="R982" s="156"/>
      <c r="S982" s="90"/>
    </row>
    <row r="983" spans="1:19" ht="18" customHeight="1" x14ac:dyDescent="0.2">
      <c r="A983" s="114"/>
      <c r="B983" s="231" t="s">
        <v>106</v>
      </c>
      <c r="C983" s="231"/>
      <c r="D983" s="231"/>
      <c r="E983" s="231"/>
      <c r="F983" s="231"/>
      <c r="G983" s="231"/>
      <c r="H983" s="231"/>
      <c r="I983" s="231"/>
      <c r="J983" s="231"/>
      <c r="K983" s="74">
        <f>SUM(K967:K979)</f>
        <v>5</v>
      </c>
      <c r="L983" s="109">
        <f>IF(K975=0,"",K975/B967)</f>
        <v>0.21739130434782608</v>
      </c>
      <c r="M983" s="109">
        <f>IF(K983=0,"",K983/B967)</f>
        <v>0.21739130434782608</v>
      </c>
      <c r="N983" s="109">
        <f>IF(K975=0,"",M983-L983)</f>
        <v>0</v>
      </c>
      <c r="O983" s="89"/>
      <c r="P983" s="85"/>
      <c r="Q983" s="134"/>
      <c r="R983" s="89"/>
      <c r="S983" s="90"/>
    </row>
    <row r="984" spans="1:19" ht="12.75" customHeight="1" x14ac:dyDescent="0.2"/>
    <row r="985" spans="1:19" ht="12.75" customHeight="1" x14ac:dyDescent="0.2"/>
    <row r="986" spans="1:19" ht="26.25" x14ac:dyDescent="0.2">
      <c r="A986" s="90"/>
      <c r="B986" s="232" t="s">
        <v>94</v>
      </c>
      <c r="C986" s="233"/>
      <c r="D986" s="233"/>
      <c r="E986" s="233"/>
      <c r="F986" s="233"/>
      <c r="G986" s="233"/>
      <c r="H986" s="233"/>
      <c r="I986" s="233"/>
      <c r="J986" s="233"/>
      <c r="K986" s="78" t="s">
        <v>120</v>
      </c>
      <c r="L986" s="89"/>
      <c r="M986" s="89"/>
      <c r="N986" s="85"/>
      <c r="O986" s="89"/>
      <c r="P986" s="85"/>
      <c r="Q986" s="85"/>
      <c r="R986" s="85"/>
      <c r="S986" s="90"/>
    </row>
    <row r="987" spans="1:19" ht="20.25" x14ac:dyDescent="0.2">
      <c r="A987" s="234" t="s">
        <v>9</v>
      </c>
      <c r="B987" s="235" t="s">
        <v>95</v>
      </c>
      <c r="C987" s="236"/>
      <c r="D987" s="236"/>
      <c r="E987" s="236"/>
      <c r="F987" s="236"/>
      <c r="G987" s="236"/>
      <c r="H987" s="236"/>
      <c r="I987" s="236"/>
      <c r="J987" s="237"/>
      <c r="K987" s="238" t="s">
        <v>10</v>
      </c>
      <c r="L987" s="230" t="s">
        <v>2</v>
      </c>
      <c r="M987" s="230" t="s">
        <v>3</v>
      </c>
      <c r="N987" s="240" t="s">
        <v>4</v>
      </c>
      <c r="O987" s="230" t="s">
        <v>5</v>
      </c>
      <c r="P987" s="228" t="s">
        <v>6</v>
      </c>
      <c r="Q987" s="228" t="s">
        <v>7</v>
      </c>
      <c r="R987" s="230" t="s">
        <v>96</v>
      </c>
      <c r="S987" s="90"/>
    </row>
    <row r="988" spans="1:19" ht="15.75" customHeight="1" x14ac:dyDescent="0.2">
      <c r="A988" s="229"/>
      <c r="B988" s="97" t="s">
        <v>97</v>
      </c>
      <c r="C988" s="97" t="s">
        <v>98</v>
      </c>
      <c r="D988" s="97" t="s">
        <v>99</v>
      </c>
      <c r="E988" s="97" t="s">
        <v>100</v>
      </c>
      <c r="F988" s="97" t="s">
        <v>101</v>
      </c>
      <c r="G988" s="97" t="s">
        <v>102</v>
      </c>
      <c r="H988" s="97" t="s">
        <v>103</v>
      </c>
      <c r="I988" s="97" t="s">
        <v>104</v>
      </c>
      <c r="J988" s="97" t="s">
        <v>105</v>
      </c>
      <c r="K988" s="239"/>
      <c r="L988" s="229"/>
      <c r="M988" s="229"/>
      <c r="N988" s="229"/>
      <c r="O988" s="229"/>
      <c r="P988" s="229"/>
      <c r="Q988" s="229"/>
      <c r="R988" s="229"/>
      <c r="S988" s="90"/>
    </row>
    <row r="989" spans="1:19" ht="15.75" x14ac:dyDescent="0.2">
      <c r="A989" s="97">
        <v>2201</v>
      </c>
      <c r="B989" s="17">
        <v>19</v>
      </c>
      <c r="C989" s="17"/>
      <c r="D989" s="17"/>
      <c r="E989" s="17"/>
      <c r="F989" s="17"/>
      <c r="G989" s="17"/>
      <c r="H989" s="17"/>
      <c r="I989" s="17"/>
      <c r="J989" s="17"/>
      <c r="K989" s="54"/>
      <c r="L989" s="143"/>
      <c r="M989" s="144"/>
      <c r="N989" s="104"/>
      <c r="O989" s="98"/>
      <c r="P989" s="19">
        <f>B989</f>
        <v>19</v>
      </c>
      <c r="Q989" s="99"/>
      <c r="R989" s="98"/>
      <c r="S989" s="90"/>
    </row>
    <row r="990" spans="1:19" ht="15.75" x14ac:dyDescent="0.2">
      <c r="A990" s="97">
        <v>2202</v>
      </c>
      <c r="B990" s="17"/>
      <c r="C990" s="17">
        <v>16</v>
      </c>
      <c r="D990" s="17"/>
      <c r="E990" s="17"/>
      <c r="F990" s="17"/>
      <c r="G990" s="17"/>
      <c r="H990" s="17"/>
      <c r="I990" s="17"/>
      <c r="J990" s="17"/>
      <c r="K990" s="54"/>
      <c r="L990" s="145"/>
      <c r="M990" s="49"/>
      <c r="N990" s="146"/>
      <c r="O990" s="21">
        <f>IF(C990=0,"",C990/B989)</f>
        <v>0.84210526315789469</v>
      </c>
      <c r="P990" s="22">
        <v>16</v>
      </c>
      <c r="Q990" s="100">
        <f t="shared" ref="Q990:Q997" si="136">IF(P990=0,"",P990/P989)</f>
        <v>0.84210526315789469</v>
      </c>
      <c r="R990" s="100">
        <f t="shared" ref="R990:R997" si="137">IF(P990=0,"",100%-Q990)</f>
        <v>0.15789473684210531</v>
      </c>
      <c r="S990" s="90"/>
    </row>
    <row r="991" spans="1:19" ht="15.75" x14ac:dyDescent="0.2">
      <c r="A991" s="97">
        <v>2301</v>
      </c>
      <c r="B991" s="17"/>
      <c r="C991" s="17"/>
      <c r="D991" s="17">
        <v>16</v>
      </c>
      <c r="E991" s="17"/>
      <c r="F991" s="17"/>
      <c r="G991" s="17"/>
      <c r="H991" s="17"/>
      <c r="I991" s="17"/>
      <c r="J991" s="17"/>
      <c r="K991" s="54"/>
      <c r="L991" s="145"/>
      <c r="M991" s="49"/>
      <c r="N991" s="146"/>
      <c r="O991" s="21">
        <f>IF(D991=0,"",D991/C990)</f>
        <v>1</v>
      </c>
      <c r="P991" s="22">
        <v>16</v>
      </c>
      <c r="Q991" s="100">
        <f t="shared" si="136"/>
        <v>1</v>
      </c>
      <c r="R991" s="100">
        <f t="shared" si="137"/>
        <v>0</v>
      </c>
      <c r="S991" s="124">
        <f>P991/P989</f>
        <v>0.84210526315789469</v>
      </c>
    </row>
    <row r="992" spans="1:19" ht="15.75" x14ac:dyDescent="0.2">
      <c r="A992" s="97">
        <v>2302</v>
      </c>
      <c r="B992" s="17"/>
      <c r="C992" s="17"/>
      <c r="D992" s="17"/>
      <c r="E992" s="17">
        <v>15</v>
      </c>
      <c r="F992" s="17"/>
      <c r="G992" s="17"/>
      <c r="H992" s="17"/>
      <c r="I992" s="17"/>
      <c r="J992" s="17"/>
      <c r="K992" s="54"/>
      <c r="L992" s="145"/>
      <c r="M992" s="49"/>
      <c r="N992" s="146"/>
      <c r="O992" s="21">
        <f>IF(E992=0,"",E992/D991)</f>
        <v>0.9375</v>
      </c>
      <c r="P992" s="22">
        <v>15</v>
      </c>
      <c r="Q992" s="100">
        <f t="shared" si="136"/>
        <v>0.9375</v>
      </c>
      <c r="R992" s="100">
        <f t="shared" si="137"/>
        <v>6.25E-2</v>
      </c>
      <c r="S992" s="90"/>
    </row>
    <row r="993" spans="1:19" ht="15.75" x14ac:dyDescent="0.2">
      <c r="A993" s="97">
        <v>2401</v>
      </c>
      <c r="B993" s="17"/>
      <c r="C993" s="17"/>
      <c r="D993" s="17"/>
      <c r="E993" s="17"/>
      <c r="F993" s="17">
        <v>13</v>
      </c>
      <c r="G993" s="17"/>
      <c r="H993" s="17"/>
      <c r="I993" s="17"/>
      <c r="J993" s="17"/>
      <c r="K993" s="54"/>
      <c r="L993" s="145"/>
      <c r="M993" s="49"/>
      <c r="N993" s="146"/>
      <c r="O993" s="21">
        <f>IF(F993=0,"",F993/E992)</f>
        <v>0.8666666666666667</v>
      </c>
      <c r="P993" s="22">
        <v>15</v>
      </c>
      <c r="Q993" s="100">
        <f t="shared" si="136"/>
        <v>1</v>
      </c>
      <c r="R993" s="100">
        <f t="shared" si="137"/>
        <v>0</v>
      </c>
      <c r="S993" s="90"/>
    </row>
    <row r="994" spans="1:19" ht="15.75" x14ac:dyDescent="0.2">
      <c r="A994" s="97">
        <v>2402</v>
      </c>
      <c r="B994" s="17"/>
      <c r="C994" s="17"/>
      <c r="D994" s="17"/>
      <c r="E994" s="17"/>
      <c r="F994" s="17"/>
      <c r="G994" s="17">
        <v>13</v>
      </c>
      <c r="H994" s="17"/>
      <c r="I994" s="17"/>
      <c r="J994" s="17"/>
      <c r="K994" s="54"/>
      <c r="L994" s="145"/>
      <c r="M994" s="49"/>
      <c r="N994" s="146"/>
      <c r="O994" s="21">
        <f>IF(G994=0,"",G994/F993)</f>
        <v>1</v>
      </c>
      <c r="P994" s="22">
        <v>15</v>
      </c>
      <c r="Q994" s="100">
        <f t="shared" si="136"/>
        <v>1</v>
      </c>
      <c r="R994" s="100">
        <f t="shared" si="137"/>
        <v>0</v>
      </c>
      <c r="S994" s="90"/>
    </row>
    <row r="995" spans="1:19" ht="15.75" x14ac:dyDescent="0.2">
      <c r="A995" s="97">
        <v>2501</v>
      </c>
      <c r="B995" s="17"/>
      <c r="C995" s="17"/>
      <c r="D995" s="17"/>
      <c r="E995" s="17"/>
      <c r="F995" s="17"/>
      <c r="G995" s="17"/>
      <c r="H995" s="17">
        <v>13</v>
      </c>
      <c r="I995" s="17"/>
      <c r="J995" s="17"/>
      <c r="K995" s="54"/>
      <c r="L995" s="145"/>
      <c r="M995" s="49"/>
      <c r="N995" s="146"/>
      <c r="O995" s="21">
        <f>IF(H995=0,"",H995/G994)</f>
        <v>1</v>
      </c>
      <c r="P995" s="22">
        <v>15</v>
      </c>
      <c r="Q995" s="100">
        <f t="shared" si="136"/>
        <v>1</v>
      </c>
      <c r="R995" s="100">
        <f t="shared" si="137"/>
        <v>0</v>
      </c>
      <c r="S995" s="90"/>
    </row>
    <row r="996" spans="1:19" ht="15.75" x14ac:dyDescent="0.2">
      <c r="A996" s="97">
        <v>2502</v>
      </c>
      <c r="B996" s="17"/>
      <c r="C996" s="17"/>
      <c r="D996" s="17"/>
      <c r="E996" s="17"/>
      <c r="F996" s="17"/>
      <c r="G996" s="17"/>
      <c r="H996" s="17"/>
      <c r="I996" s="17">
        <v>13</v>
      </c>
      <c r="J996" s="17"/>
      <c r="K996" s="54"/>
      <c r="L996" s="145"/>
      <c r="M996" s="49"/>
      <c r="N996" s="146"/>
      <c r="O996" s="21">
        <f>IF(I996=0,"",I996/H995)</f>
        <v>1</v>
      </c>
      <c r="P996" s="22">
        <v>15</v>
      </c>
      <c r="Q996" s="100">
        <f t="shared" si="136"/>
        <v>1</v>
      </c>
      <c r="R996" s="100">
        <f t="shared" si="137"/>
        <v>0</v>
      </c>
      <c r="S996" s="90"/>
    </row>
    <row r="997" spans="1:19" ht="15.75" x14ac:dyDescent="0.2">
      <c r="A997" s="97">
        <v>2601</v>
      </c>
      <c r="B997" s="17"/>
      <c r="C997" s="17"/>
      <c r="D997" s="17"/>
      <c r="E997" s="17"/>
      <c r="F997" s="17"/>
      <c r="G997" s="17"/>
      <c r="H997" s="17"/>
      <c r="I997" s="17"/>
      <c r="J997" s="17"/>
      <c r="K997" s="54"/>
      <c r="L997" s="145"/>
      <c r="M997" s="49"/>
      <c r="N997" s="146"/>
      <c r="O997" s="24" t="str">
        <f>IF(J997=0,"",J997/I996)</f>
        <v/>
      </c>
      <c r="P997" s="22"/>
      <c r="Q997" s="24" t="str">
        <f t="shared" si="136"/>
        <v/>
      </c>
      <c r="R997" s="24" t="str">
        <f t="shared" si="137"/>
        <v/>
      </c>
      <c r="S997" s="90"/>
    </row>
    <row r="998" spans="1:19" ht="15.75" x14ac:dyDescent="0.2">
      <c r="A998" s="97">
        <v>2602</v>
      </c>
      <c r="B998" s="17"/>
      <c r="C998" s="17"/>
      <c r="D998" s="17"/>
      <c r="E998" s="17"/>
      <c r="F998" s="17"/>
      <c r="G998" s="17"/>
      <c r="H998" s="17"/>
      <c r="I998" s="17"/>
      <c r="J998" s="17"/>
      <c r="K998" s="54"/>
      <c r="L998" s="145"/>
      <c r="M998" s="49"/>
      <c r="N998" s="147"/>
      <c r="O998" s="67"/>
      <c r="P998" s="22"/>
      <c r="Q998" s="67"/>
      <c r="R998" s="101"/>
      <c r="S998" s="90"/>
    </row>
    <row r="999" spans="1:19" ht="15.75" x14ac:dyDescent="0.2">
      <c r="A999" s="97">
        <v>2701</v>
      </c>
      <c r="B999" s="17"/>
      <c r="C999" s="17"/>
      <c r="D999" s="17"/>
      <c r="E999" s="17"/>
      <c r="F999" s="17"/>
      <c r="G999" s="17"/>
      <c r="H999" s="17"/>
      <c r="I999" s="17"/>
      <c r="J999" s="17"/>
      <c r="K999" s="54"/>
      <c r="L999" s="145"/>
      <c r="M999" s="49"/>
      <c r="N999" s="147"/>
      <c r="O999" s="148"/>
      <c r="P999" s="51"/>
      <c r="Q999" s="149"/>
      <c r="R999" s="148"/>
      <c r="S999" s="90"/>
    </row>
    <row r="1000" spans="1:19" ht="15.75" x14ac:dyDescent="0.2">
      <c r="A1000" s="97">
        <v>2702</v>
      </c>
      <c r="B1000" s="17"/>
      <c r="C1000" s="17"/>
      <c r="D1000" s="17"/>
      <c r="E1000" s="17"/>
      <c r="F1000" s="17"/>
      <c r="G1000" s="17"/>
      <c r="H1000" s="17"/>
      <c r="I1000" s="17"/>
      <c r="J1000" s="17"/>
      <c r="K1000" s="54"/>
      <c r="L1000" s="145"/>
      <c r="M1000" s="49"/>
      <c r="N1000" s="147"/>
      <c r="O1000" s="148"/>
      <c r="P1000" s="51"/>
      <c r="Q1000" s="149"/>
      <c r="R1000" s="148"/>
      <c r="S1000" s="90"/>
    </row>
    <row r="1001" spans="1:19" ht="15.75" x14ac:dyDescent="0.2">
      <c r="A1001" s="97">
        <v>2801</v>
      </c>
      <c r="B1001" s="17"/>
      <c r="C1001" s="17"/>
      <c r="D1001" s="17"/>
      <c r="E1001" s="17"/>
      <c r="F1001" s="17"/>
      <c r="G1001" s="17"/>
      <c r="H1001" s="17"/>
      <c r="I1001" s="17"/>
      <c r="J1001" s="17"/>
      <c r="K1001" s="54"/>
      <c r="L1001" s="145"/>
      <c r="M1001" s="49"/>
      <c r="N1001" s="147"/>
      <c r="O1001" s="49"/>
      <c r="P1001" s="147"/>
      <c r="Q1001" s="150"/>
      <c r="R1001" s="148"/>
      <c r="S1001" s="90"/>
    </row>
    <row r="1002" spans="1:19" ht="15.75" x14ac:dyDescent="0.2">
      <c r="A1002" s="97">
        <v>2802</v>
      </c>
      <c r="B1002" s="17"/>
      <c r="C1002" s="17"/>
      <c r="D1002" s="17"/>
      <c r="E1002" s="17"/>
      <c r="F1002" s="17"/>
      <c r="G1002" s="17"/>
      <c r="H1002" s="17"/>
      <c r="I1002" s="17"/>
      <c r="J1002" s="17"/>
      <c r="K1002" s="54"/>
      <c r="L1002" s="145"/>
      <c r="M1002" s="49"/>
      <c r="N1002" s="147"/>
      <c r="O1002" s="102" t="s">
        <v>81</v>
      </c>
      <c r="P1002" s="103"/>
      <c r="Q1002" s="104" t="str">
        <f>IF(SUM(K993:K999)=0,"",SUM(K993:K999))</f>
        <v/>
      </c>
      <c r="R1002" s="105" t="s">
        <v>10</v>
      </c>
      <c r="S1002" s="90"/>
    </row>
    <row r="1003" spans="1:19" ht="15.75" x14ac:dyDescent="0.2">
      <c r="A1003" s="97">
        <v>2901</v>
      </c>
      <c r="B1003" s="17"/>
      <c r="C1003" s="17"/>
      <c r="D1003" s="17"/>
      <c r="E1003" s="17"/>
      <c r="F1003" s="17"/>
      <c r="G1003" s="17"/>
      <c r="H1003" s="17"/>
      <c r="I1003" s="17"/>
      <c r="J1003" s="17"/>
      <c r="K1003" s="54"/>
      <c r="L1003" s="145"/>
      <c r="M1003" s="49"/>
      <c r="N1003" s="147"/>
      <c r="O1003" s="106" t="s">
        <v>83</v>
      </c>
      <c r="P1003" s="32" t="str">
        <f>IF(P1002/B989=0,"",P1002/B989)</f>
        <v/>
      </c>
      <c r="Q1003" s="107" t="e">
        <f>IF(P1002/Q1002=0,"",P1002/Q1002)</f>
        <v>#VALUE!</v>
      </c>
      <c r="R1003" s="108" t="s">
        <v>84</v>
      </c>
      <c r="S1003" s="90"/>
    </row>
    <row r="1004" spans="1:19" ht="15.75" x14ac:dyDescent="0.2">
      <c r="A1004" s="97">
        <v>2902</v>
      </c>
      <c r="B1004" s="75"/>
      <c r="C1004" s="75"/>
      <c r="D1004" s="75"/>
      <c r="E1004" s="75"/>
      <c r="F1004" s="75"/>
      <c r="G1004" s="75"/>
      <c r="H1004" s="75"/>
      <c r="I1004" s="75"/>
      <c r="J1004" s="75"/>
      <c r="K1004" s="54"/>
      <c r="L1004" s="151"/>
      <c r="M1004" s="152"/>
      <c r="N1004" s="153"/>
      <c r="O1004" s="154"/>
      <c r="P1004" s="155"/>
      <c r="Q1004" s="155"/>
      <c r="R1004" s="156"/>
      <c r="S1004" s="90"/>
    </row>
    <row r="1005" spans="1:19" ht="18" customHeight="1" x14ac:dyDescent="0.2">
      <c r="A1005" s="114"/>
      <c r="B1005" s="231" t="s">
        <v>106</v>
      </c>
      <c r="C1005" s="231"/>
      <c r="D1005" s="231"/>
      <c r="E1005" s="231"/>
      <c r="F1005" s="231"/>
      <c r="G1005" s="231"/>
      <c r="H1005" s="231"/>
      <c r="I1005" s="231"/>
      <c r="J1005" s="231"/>
      <c r="K1005" s="74">
        <f>SUM(K989:K1001)</f>
        <v>0</v>
      </c>
      <c r="L1005" s="109" t="str">
        <f>IF(K997=0,"",K997/B989)</f>
        <v/>
      </c>
      <c r="M1005" s="109" t="str">
        <f>IF(K1005=0,"",K1005/B989)</f>
        <v/>
      </c>
      <c r="N1005" s="109" t="str">
        <f>IF(K997=0,"",M1005-L1005)</f>
        <v/>
      </c>
      <c r="O1005" s="89"/>
      <c r="P1005" s="85"/>
      <c r="Q1005" s="134"/>
      <c r="R1005" s="89"/>
      <c r="S1005" s="90"/>
    </row>
    <row r="1006" spans="1:19" ht="12.75" customHeight="1" x14ac:dyDescent="0.2">
      <c r="A1006" s="114"/>
      <c r="B1006" s="85"/>
      <c r="C1006" s="85"/>
      <c r="D1006" s="166"/>
      <c r="E1006" s="166"/>
      <c r="F1006" s="166"/>
      <c r="G1006" s="166"/>
      <c r="H1006" s="166"/>
      <c r="I1006" s="166"/>
      <c r="J1006" s="166"/>
      <c r="K1006" s="41"/>
      <c r="L1006" s="167"/>
      <c r="M1006" s="167"/>
      <c r="N1006" s="167"/>
      <c r="O1006" s="89"/>
      <c r="P1006" s="85"/>
      <c r="Q1006" s="134"/>
      <c r="R1006" s="89"/>
      <c r="S1006" s="90"/>
    </row>
    <row r="1007" spans="1:19" ht="12.75" customHeight="1" x14ac:dyDescent="0.2">
      <c r="A1007" s="114"/>
      <c r="B1007" s="85"/>
      <c r="C1007" s="85"/>
      <c r="D1007" s="166"/>
      <c r="E1007" s="166"/>
      <c r="F1007" s="166"/>
      <c r="G1007" s="166"/>
      <c r="H1007" s="166"/>
      <c r="I1007" s="166"/>
      <c r="J1007" s="166"/>
      <c r="K1007" s="41"/>
      <c r="L1007" s="167"/>
      <c r="M1007" s="167"/>
      <c r="N1007" s="167"/>
      <c r="O1007" s="89"/>
      <c r="P1007" s="85"/>
      <c r="Q1007" s="134"/>
      <c r="R1007" s="89"/>
      <c r="S1007" s="90"/>
    </row>
    <row r="1008" spans="1:19" ht="26.25" x14ac:dyDescent="0.2">
      <c r="A1008" s="90"/>
      <c r="B1008" s="232" t="s">
        <v>94</v>
      </c>
      <c r="C1008" s="233"/>
      <c r="D1008" s="233"/>
      <c r="E1008" s="233"/>
      <c r="F1008" s="233"/>
      <c r="G1008" s="233"/>
      <c r="H1008" s="233"/>
      <c r="I1008" s="233"/>
      <c r="J1008" s="233"/>
      <c r="K1008" s="78" t="s">
        <v>121</v>
      </c>
      <c r="L1008" s="89"/>
      <c r="M1008" s="89"/>
      <c r="N1008" s="85"/>
      <c r="O1008" s="89"/>
      <c r="P1008" s="85"/>
      <c r="Q1008" s="85"/>
      <c r="R1008" s="85"/>
      <c r="S1008" s="90"/>
    </row>
    <row r="1009" spans="1:19" ht="20.25" x14ac:dyDescent="0.2">
      <c r="A1009" s="234" t="s">
        <v>9</v>
      </c>
      <c r="B1009" s="235" t="s">
        <v>95</v>
      </c>
      <c r="C1009" s="236"/>
      <c r="D1009" s="236"/>
      <c r="E1009" s="236"/>
      <c r="F1009" s="236"/>
      <c r="G1009" s="236"/>
      <c r="H1009" s="236"/>
      <c r="I1009" s="236"/>
      <c r="J1009" s="237"/>
      <c r="K1009" s="238" t="s">
        <v>10</v>
      </c>
      <c r="L1009" s="230" t="s">
        <v>2</v>
      </c>
      <c r="M1009" s="230" t="s">
        <v>3</v>
      </c>
      <c r="N1009" s="240" t="s">
        <v>4</v>
      </c>
      <c r="O1009" s="230" t="s">
        <v>5</v>
      </c>
      <c r="P1009" s="228" t="s">
        <v>6</v>
      </c>
      <c r="Q1009" s="228" t="s">
        <v>7</v>
      </c>
      <c r="R1009" s="230" t="s">
        <v>96</v>
      </c>
      <c r="S1009" s="90"/>
    </row>
    <row r="1010" spans="1:19" ht="15.75" customHeight="1" x14ac:dyDescent="0.2">
      <c r="A1010" s="229"/>
      <c r="B1010" s="97" t="s">
        <v>97</v>
      </c>
      <c r="C1010" s="97" t="s">
        <v>98</v>
      </c>
      <c r="D1010" s="97" t="s">
        <v>99</v>
      </c>
      <c r="E1010" s="97" t="s">
        <v>100</v>
      </c>
      <c r="F1010" s="97" t="s">
        <v>101</v>
      </c>
      <c r="G1010" s="97" t="s">
        <v>102</v>
      </c>
      <c r="H1010" s="97" t="s">
        <v>103</v>
      </c>
      <c r="I1010" s="97" t="s">
        <v>104</v>
      </c>
      <c r="J1010" s="97" t="s">
        <v>105</v>
      </c>
      <c r="K1010" s="239"/>
      <c r="L1010" s="229"/>
      <c r="M1010" s="229"/>
      <c r="N1010" s="229"/>
      <c r="O1010" s="229"/>
      <c r="P1010" s="229"/>
      <c r="Q1010" s="229"/>
      <c r="R1010" s="229"/>
      <c r="S1010" s="90"/>
    </row>
    <row r="1011" spans="1:19" ht="15.75" x14ac:dyDescent="0.2">
      <c r="A1011" s="97">
        <v>2202</v>
      </c>
      <c r="B1011" s="17">
        <v>34</v>
      </c>
      <c r="C1011" s="17"/>
      <c r="D1011" s="17"/>
      <c r="E1011" s="17"/>
      <c r="F1011" s="17"/>
      <c r="G1011" s="17"/>
      <c r="H1011" s="17"/>
      <c r="I1011" s="17"/>
      <c r="J1011" s="17"/>
      <c r="K1011" s="54"/>
      <c r="L1011" s="143"/>
      <c r="M1011" s="144"/>
      <c r="N1011" s="104"/>
      <c r="O1011" s="98"/>
      <c r="P1011" s="19">
        <f>B1011</f>
        <v>34</v>
      </c>
      <c r="Q1011" s="99"/>
      <c r="R1011" s="98"/>
      <c r="S1011" s="90"/>
    </row>
    <row r="1012" spans="1:19" ht="15.75" x14ac:dyDescent="0.2">
      <c r="A1012" s="97">
        <v>2301</v>
      </c>
      <c r="B1012" s="17"/>
      <c r="C1012" s="17">
        <v>29</v>
      </c>
      <c r="D1012" s="17"/>
      <c r="E1012" s="17"/>
      <c r="F1012" s="17"/>
      <c r="G1012" s="17"/>
      <c r="H1012" s="17"/>
      <c r="I1012" s="17"/>
      <c r="J1012" s="17"/>
      <c r="K1012" s="54"/>
      <c r="L1012" s="145"/>
      <c r="M1012" s="49"/>
      <c r="N1012" s="146"/>
      <c r="O1012" s="21">
        <f>IF(C1012=0,"",C1012/B1011)</f>
        <v>0.8529411764705882</v>
      </c>
      <c r="P1012" s="22">
        <v>30</v>
      </c>
      <c r="Q1012" s="100">
        <f t="shared" ref="Q1012:Q1019" si="138">IF(P1012=0,"",P1012/P1011)</f>
        <v>0.88235294117647056</v>
      </c>
      <c r="R1012" s="100">
        <f t="shared" ref="R1012:R1019" si="139">IF(P1012=0,"",100%-Q1012)</f>
        <v>0.11764705882352944</v>
      </c>
      <c r="S1012" s="90"/>
    </row>
    <row r="1013" spans="1:19" ht="15.75" x14ac:dyDescent="0.2">
      <c r="A1013" s="97">
        <v>2302</v>
      </c>
      <c r="B1013" s="17"/>
      <c r="C1013" s="17"/>
      <c r="D1013" s="17">
        <v>28</v>
      </c>
      <c r="E1013" s="17"/>
      <c r="F1013" s="17"/>
      <c r="G1013" s="17"/>
      <c r="H1013" s="17"/>
      <c r="I1013" s="17"/>
      <c r="J1013" s="17"/>
      <c r="K1013" s="54"/>
      <c r="L1013" s="145"/>
      <c r="M1013" s="49"/>
      <c r="N1013" s="146"/>
      <c r="O1013" s="21">
        <f>IF(D1013=0,"",D1013/C1012)</f>
        <v>0.96551724137931039</v>
      </c>
      <c r="P1013" s="22">
        <v>30</v>
      </c>
      <c r="Q1013" s="100">
        <f t="shared" si="138"/>
        <v>1</v>
      </c>
      <c r="R1013" s="100">
        <f t="shared" si="139"/>
        <v>0</v>
      </c>
      <c r="S1013" s="124">
        <f>P1013/P1011</f>
        <v>0.88235294117647056</v>
      </c>
    </row>
    <row r="1014" spans="1:19" ht="15.75" x14ac:dyDescent="0.2">
      <c r="A1014" s="97">
        <v>2401</v>
      </c>
      <c r="B1014" s="17"/>
      <c r="C1014" s="17"/>
      <c r="D1014" s="17"/>
      <c r="E1014" s="17">
        <v>27</v>
      </c>
      <c r="F1014" s="17"/>
      <c r="G1014" s="17"/>
      <c r="H1014" s="17"/>
      <c r="I1014" s="17"/>
      <c r="J1014" s="17"/>
      <c r="K1014" s="54"/>
      <c r="L1014" s="145"/>
      <c r="M1014" s="49"/>
      <c r="N1014" s="146"/>
      <c r="O1014" s="21">
        <f>IF(E1014=0,"",E1014/D1013)</f>
        <v>0.9642857142857143</v>
      </c>
      <c r="P1014" s="22">
        <v>29</v>
      </c>
      <c r="Q1014" s="100">
        <f t="shared" si="138"/>
        <v>0.96666666666666667</v>
      </c>
      <c r="R1014" s="100">
        <f t="shared" si="139"/>
        <v>3.3333333333333326E-2</v>
      </c>
      <c r="S1014" s="90"/>
    </row>
    <row r="1015" spans="1:19" ht="15.75" x14ac:dyDescent="0.2">
      <c r="A1015" s="97">
        <v>2402</v>
      </c>
      <c r="B1015" s="17"/>
      <c r="C1015" s="17"/>
      <c r="D1015" s="17"/>
      <c r="E1015" s="17"/>
      <c r="F1015" s="17">
        <v>26</v>
      </c>
      <c r="G1015" s="17"/>
      <c r="H1015" s="17"/>
      <c r="I1015" s="17"/>
      <c r="J1015" s="17"/>
      <c r="K1015" s="54"/>
      <c r="L1015" s="145"/>
      <c r="M1015" s="49"/>
      <c r="N1015" s="146"/>
      <c r="O1015" s="21">
        <f>IF(F1015=0,"",F1015/E1014)</f>
        <v>0.96296296296296291</v>
      </c>
      <c r="P1015" s="22">
        <v>29</v>
      </c>
      <c r="Q1015" s="100">
        <f t="shared" si="138"/>
        <v>1</v>
      </c>
      <c r="R1015" s="100">
        <f t="shared" si="139"/>
        <v>0</v>
      </c>
      <c r="S1015" s="90"/>
    </row>
    <row r="1016" spans="1:19" ht="15.75" x14ac:dyDescent="0.2">
      <c r="A1016" s="97">
        <v>2501</v>
      </c>
      <c r="B1016" s="17"/>
      <c r="C1016" s="17"/>
      <c r="D1016" s="17"/>
      <c r="E1016" s="17"/>
      <c r="F1016" s="17"/>
      <c r="G1016" s="17">
        <v>24</v>
      </c>
      <c r="H1016" s="17"/>
      <c r="I1016" s="17"/>
      <c r="J1016" s="17"/>
      <c r="K1016" s="54"/>
      <c r="L1016" s="145"/>
      <c r="M1016" s="49"/>
      <c r="N1016" s="146"/>
      <c r="O1016" s="21">
        <f>IF(G1016=0,"",G1016/F1015)</f>
        <v>0.92307692307692313</v>
      </c>
      <c r="P1016" s="22">
        <v>26</v>
      </c>
      <c r="Q1016" s="100">
        <f t="shared" si="138"/>
        <v>0.89655172413793105</v>
      </c>
      <c r="R1016" s="100">
        <f t="shared" si="139"/>
        <v>0.10344827586206895</v>
      </c>
      <c r="S1016" s="90"/>
    </row>
    <row r="1017" spans="1:19" ht="15.75" x14ac:dyDescent="0.2">
      <c r="A1017" s="97">
        <v>2502</v>
      </c>
      <c r="B1017" s="17"/>
      <c r="C1017" s="17"/>
      <c r="D1017" s="17"/>
      <c r="E1017" s="17"/>
      <c r="F1017" s="17"/>
      <c r="G1017" s="17"/>
      <c r="H1017" s="17">
        <v>24</v>
      </c>
      <c r="I1017" s="17"/>
      <c r="J1017" s="17"/>
      <c r="K1017" s="54"/>
      <c r="L1017" s="145"/>
      <c r="M1017" s="49"/>
      <c r="N1017" s="146"/>
      <c r="O1017" s="21">
        <f>IF(H1017=0,"",H1017/G1016)</f>
        <v>1</v>
      </c>
      <c r="P1017" s="22">
        <v>25</v>
      </c>
      <c r="Q1017" s="100">
        <f t="shared" si="138"/>
        <v>0.96153846153846156</v>
      </c>
      <c r="R1017" s="100">
        <f t="shared" si="139"/>
        <v>3.8461538461538436E-2</v>
      </c>
      <c r="S1017" s="90"/>
    </row>
    <row r="1018" spans="1:19" ht="15.75" x14ac:dyDescent="0.2">
      <c r="A1018" s="97">
        <v>2601</v>
      </c>
      <c r="B1018" s="17"/>
      <c r="C1018" s="17"/>
      <c r="D1018" s="17"/>
      <c r="E1018" s="17"/>
      <c r="F1018" s="17"/>
      <c r="G1018" s="17"/>
      <c r="H1018" s="17"/>
      <c r="I1018" s="17"/>
      <c r="J1018" s="17"/>
      <c r="K1018" s="54"/>
      <c r="L1018" s="145"/>
      <c r="M1018" s="49"/>
      <c r="N1018" s="146"/>
      <c r="O1018" s="21" t="str">
        <f>IF(I1018=0,"",I1018/H1017)</f>
        <v/>
      </c>
      <c r="P1018" s="22"/>
      <c r="Q1018" s="100" t="str">
        <f t="shared" si="138"/>
        <v/>
      </c>
      <c r="R1018" s="100" t="str">
        <f t="shared" si="139"/>
        <v/>
      </c>
      <c r="S1018" s="90"/>
    </row>
    <row r="1019" spans="1:19" ht="15.75" x14ac:dyDescent="0.2">
      <c r="A1019" s="97">
        <v>2602</v>
      </c>
      <c r="B1019" s="17"/>
      <c r="C1019" s="17"/>
      <c r="D1019" s="17"/>
      <c r="E1019" s="17"/>
      <c r="F1019" s="17"/>
      <c r="G1019" s="17"/>
      <c r="H1019" s="17"/>
      <c r="I1019" s="17"/>
      <c r="J1019" s="17"/>
      <c r="K1019" s="54"/>
      <c r="L1019" s="145"/>
      <c r="M1019" s="49"/>
      <c r="N1019" s="146"/>
      <c r="O1019" s="24" t="str">
        <f>IF(J1019=0,"",J1019/I1018)</f>
        <v/>
      </c>
      <c r="P1019" s="22"/>
      <c r="Q1019" s="24" t="str">
        <f t="shared" si="138"/>
        <v/>
      </c>
      <c r="R1019" s="24" t="str">
        <f t="shared" si="139"/>
        <v/>
      </c>
      <c r="S1019" s="90"/>
    </row>
    <row r="1020" spans="1:19" ht="15.75" x14ac:dyDescent="0.2">
      <c r="A1020" s="97">
        <v>2701</v>
      </c>
      <c r="B1020" s="17"/>
      <c r="C1020" s="17"/>
      <c r="D1020" s="17"/>
      <c r="E1020" s="17"/>
      <c r="F1020" s="17"/>
      <c r="G1020" s="17"/>
      <c r="H1020" s="17"/>
      <c r="I1020" s="17"/>
      <c r="J1020" s="17"/>
      <c r="K1020" s="54"/>
      <c r="L1020" s="145"/>
      <c r="M1020" s="49"/>
      <c r="N1020" s="147"/>
      <c r="O1020" s="67"/>
      <c r="P1020" s="22"/>
      <c r="Q1020" s="67"/>
      <c r="R1020" s="101"/>
      <c r="S1020" s="90"/>
    </row>
    <row r="1021" spans="1:19" ht="15.75" x14ac:dyDescent="0.2">
      <c r="A1021" s="97">
        <v>2702</v>
      </c>
      <c r="B1021" s="17"/>
      <c r="C1021" s="17"/>
      <c r="D1021" s="17"/>
      <c r="E1021" s="17"/>
      <c r="F1021" s="17"/>
      <c r="G1021" s="17"/>
      <c r="H1021" s="17"/>
      <c r="I1021" s="17"/>
      <c r="J1021" s="17"/>
      <c r="K1021" s="54"/>
      <c r="L1021" s="145"/>
      <c r="M1021" s="49"/>
      <c r="N1021" s="147"/>
      <c r="O1021" s="148"/>
      <c r="P1021" s="51"/>
      <c r="Q1021" s="149"/>
      <c r="R1021" s="148"/>
      <c r="S1021" s="90"/>
    </row>
    <row r="1022" spans="1:19" ht="15.75" x14ac:dyDescent="0.2">
      <c r="A1022" s="97">
        <v>2801</v>
      </c>
      <c r="B1022" s="17"/>
      <c r="C1022" s="17"/>
      <c r="D1022" s="17"/>
      <c r="E1022" s="17"/>
      <c r="F1022" s="17"/>
      <c r="G1022" s="17"/>
      <c r="H1022" s="17"/>
      <c r="I1022" s="17"/>
      <c r="J1022" s="17"/>
      <c r="K1022" s="54"/>
      <c r="L1022" s="145"/>
      <c r="M1022" s="49"/>
      <c r="N1022" s="147"/>
      <c r="O1022" s="148"/>
      <c r="P1022" s="51"/>
      <c r="Q1022" s="149"/>
      <c r="R1022" s="148"/>
      <c r="S1022" s="90"/>
    </row>
    <row r="1023" spans="1:19" ht="15.75" x14ac:dyDescent="0.2">
      <c r="A1023" s="97">
        <v>2802</v>
      </c>
      <c r="B1023" s="17"/>
      <c r="C1023" s="17"/>
      <c r="D1023" s="17"/>
      <c r="E1023" s="17"/>
      <c r="F1023" s="17"/>
      <c r="G1023" s="17"/>
      <c r="H1023" s="17"/>
      <c r="I1023" s="17"/>
      <c r="J1023" s="17"/>
      <c r="K1023" s="54"/>
      <c r="L1023" s="145"/>
      <c r="M1023" s="49"/>
      <c r="N1023" s="147"/>
      <c r="O1023" s="49"/>
      <c r="P1023" s="147"/>
      <c r="Q1023" s="150"/>
      <c r="R1023" s="148"/>
      <c r="S1023" s="90"/>
    </row>
    <row r="1024" spans="1:19" ht="15.75" x14ac:dyDescent="0.2">
      <c r="A1024" s="97">
        <v>2901</v>
      </c>
      <c r="B1024" s="17"/>
      <c r="C1024" s="17"/>
      <c r="D1024" s="17"/>
      <c r="E1024" s="17"/>
      <c r="F1024" s="17"/>
      <c r="G1024" s="17"/>
      <c r="H1024" s="17"/>
      <c r="I1024" s="17"/>
      <c r="J1024" s="17"/>
      <c r="K1024" s="54"/>
      <c r="L1024" s="145"/>
      <c r="M1024" s="49"/>
      <c r="N1024" s="147"/>
      <c r="O1024" s="102" t="s">
        <v>81</v>
      </c>
      <c r="P1024" s="103"/>
      <c r="Q1024" s="104" t="str">
        <f>IF(SUM(K1015:K1021)=0,"",SUM(K1015:K1021))</f>
        <v/>
      </c>
      <c r="R1024" s="105" t="s">
        <v>10</v>
      </c>
      <c r="S1024" s="90"/>
    </row>
    <row r="1025" spans="1:19" ht="15.75" x14ac:dyDescent="0.2">
      <c r="A1025" s="97">
        <v>2902</v>
      </c>
      <c r="B1025" s="17"/>
      <c r="C1025" s="17"/>
      <c r="D1025" s="17"/>
      <c r="E1025" s="17"/>
      <c r="F1025" s="17"/>
      <c r="G1025" s="17"/>
      <c r="H1025" s="17"/>
      <c r="I1025" s="17"/>
      <c r="J1025" s="17"/>
      <c r="K1025" s="54"/>
      <c r="L1025" s="145"/>
      <c r="M1025" s="49"/>
      <c r="N1025" s="147"/>
      <c r="O1025" s="106" t="s">
        <v>83</v>
      </c>
      <c r="P1025" s="32" t="str">
        <f>IF(P1024/B1011=0,"",P1024/B1011)</f>
        <v/>
      </c>
      <c r="Q1025" s="107" t="e">
        <f>IF(P1024/Q1024=0,"",P1024/Q1024)</f>
        <v>#VALUE!</v>
      </c>
      <c r="R1025" s="108" t="s">
        <v>84</v>
      </c>
      <c r="S1025" s="90"/>
    </row>
    <row r="1026" spans="1:19" ht="15.75" x14ac:dyDescent="0.2">
      <c r="A1026" s="97">
        <v>3001</v>
      </c>
      <c r="B1026" s="75"/>
      <c r="C1026" s="75"/>
      <c r="D1026" s="75"/>
      <c r="E1026" s="75"/>
      <c r="F1026" s="75"/>
      <c r="G1026" s="75"/>
      <c r="H1026" s="75"/>
      <c r="I1026" s="75"/>
      <c r="J1026" s="75"/>
      <c r="K1026" s="54"/>
      <c r="L1026" s="151"/>
      <c r="M1026" s="152"/>
      <c r="N1026" s="153"/>
      <c r="O1026" s="154"/>
      <c r="P1026" s="155"/>
      <c r="Q1026" s="155"/>
      <c r="R1026" s="156"/>
      <c r="S1026" s="90"/>
    </row>
    <row r="1027" spans="1:19" ht="18" customHeight="1" x14ac:dyDescent="0.2">
      <c r="A1027" s="114"/>
      <c r="B1027" s="231" t="s">
        <v>106</v>
      </c>
      <c r="C1027" s="231"/>
      <c r="D1027" s="231"/>
      <c r="E1027" s="231"/>
      <c r="F1027" s="231"/>
      <c r="G1027" s="231"/>
      <c r="H1027" s="231"/>
      <c r="I1027" s="231"/>
      <c r="J1027" s="231"/>
      <c r="K1027" s="74">
        <f>SUM(K1011:K1023)</f>
        <v>0</v>
      </c>
      <c r="L1027" s="109" t="str">
        <f>IF(K1019=0,"",K1019/B1011)</f>
        <v/>
      </c>
      <c r="M1027" s="109" t="str">
        <f>IF(K1027=0,"",K1027/B1011)</f>
        <v/>
      </c>
      <c r="N1027" s="109" t="str">
        <f>IF(K1019=0,"",M1027-L1027)</f>
        <v/>
      </c>
      <c r="O1027" s="89"/>
      <c r="P1027" s="85"/>
      <c r="Q1027" s="134"/>
      <c r="R1027" s="89"/>
      <c r="S1027" s="90"/>
    </row>
    <row r="1028" spans="1:19" ht="12.75" customHeight="1" x14ac:dyDescent="0.2">
      <c r="A1028" s="114"/>
      <c r="B1028" s="85"/>
      <c r="C1028" s="85"/>
      <c r="D1028" s="166"/>
      <c r="E1028" s="166"/>
      <c r="F1028" s="166"/>
      <c r="G1028" s="166"/>
      <c r="H1028" s="166"/>
      <c r="I1028" s="166"/>
      <c r="J1028" s="166"/>
      <c r="K1028" s="41"/>
      <c r="L1028" s="167"/>
      <c r="M1028" s="167"/>
      <c r="N1028" s="167"/>
      <c r="O1028" s="89"/>
      <c r="P1028" s="85"/>
      <c r="Q1028" s="134"/>
      <c r="R1028" s="89"/>
      <c r="S1028" s="90"/>
    </row>
    <row r="1029" spans="1:19" ht="12.75" customHeight="1" x14ac:dyDescent="0.2">
      <c r="A1029" s="114"/>
      <c r="B1029" s="85"/>
      <c r="C1029" s="85"/>
      <c r="D1029" s="166"/>
      <c r="E1029" s="166"/>
      <c r="F1029" s="166"/>
      <c r="G1029" s="166"/>
      <c r="H1029" s="166"/>
      <c r="I1029" s="166"/>
      <c r="J1029" s="166"/>
      <c r="K1029" s="41"/>
      <c r="L1029" s="167"/>
      <c r="M1029" s="167"/>
      <c r="N1029" s="167"/>
      <c r="O1029" s="89"/>
      <c r="P1029" s="85"/>
      <c r="Q1029" s="134"/>
      <c r="R1029" s="89"/>
      <c r="S1029" s="90"/>
    </row>
    <row r="1030" spans="1:19" ht="26.25" x14ac:dyDescent="0.2">
      <c r="A1030" s="90"/>
      <c r="B1030" s="232" t="s">
        <v>94</v>
      </c>
      <c r="C1030" s="233"/>
      <c r="D1030" s="233"/>
      <c r="E1030" s="233"/>
      <c r="F1030" s="233"/>
      <c r="G1030" s="233"/>
      <c r="H1030" s="233"/>
      <c r="I1030" s="233"/>
      <c r="J1030" s="233"/>
      <c r="K1030" s="78" t="s">
        <v>129</v>
      </c>
      <c r="L1030" s="89"/>
      <c r="M1030" s="89"/>
      <c r="N1030" s="85"/>
      <c r="O1030" s="89"/>
      <c r="P1030" s="85"/>
      <c r="Q1030" s="85"/>
      <c r="R1030" s="85"/>
      <c r="S1030" s="90"/>
    </row>
    <row r="1031" spans="1:19" ht="20.25" x14ac:dyDescent="0.2">
      <c r="A1031" s="234" t="s">
        <v>9</v>
      </c>
      <c r="B1031" s="235" t="s">
        <v>95</v>
      </c>
      <c r="C1031" s="236"/>
      <c r="D1031" s="236"/>
      <c r="E1031" s="236"/>
      <c r="F1031" s="236"/>
      <c r="G1031" s="236"/>
      <c r="H1031" s="236"/>
      <c r="I1031" s="236"/>
      <c r="J1031" s="237"/>
      <c r="K1031" s="238" t="s">
        <v>10</v>
      </c>
      <c r="L1031" s="230" t="s">
        <v>2</v>
      </c>
      <c r="M1031" s="230" t="s">
        <v>3</v>
      </c>
      <c r="N1031" s="240" t="s">
        <v>4</v>
      </c>
      <c r="O1031" s="230" t="s">
        <v>5</v>
      </c>
      <c r="P1031" s="228" t="s">
        <v>6</v>
      </c>
      <c r="Q1031" s="228" t="s">
        <v>7</v>
      </c>
      <c r="R1031" s="230" t="s">
        <v>96</v>
      </c>
      <c r="S1031" s="90"/>
    </row>
    <row r="1032" spans="1:19" ht="15.75" customHeight="1" x14ac:dyDescent="0.2">
      <c r="A1032" s="229"/>
      <c r="B1032" s="97" t="s">
        <v>97</v>
      </c>
      <c r="C1032" s="97" t="s">
        <v>98</v>
      </c>
      <c r="D1032" s="97" t="s">
        <v>99</v>
      </c>
      <c r="E1032" s="97" t="s">
        <v>100</v>
      </c>
      <c r="F1032" s="97" t="s">
        <v>101</v>
      </c>
      <c r="G1032" s="97" t="s">
        <v>102</v>
      </c>
      <c r="H1032" s="97" t="s">
        <v>103</v>
      </c>
      <c r="I1032" s="97" t="s">
        <v>104</v>
      </c>
      <c r="J1032" s="97" t="s">
        <v>105</v>
      </c>
      <c r="K1032" s="239"/>
      <c r="L1032" s="229"/>
      <c r="M1032" s="229"/>
      <c r="N1032" s="229"/>
      <c r="O1032" s="229"/>
      <c r="P1032" s="229"/>
      <c r="Q1032" s="229"/>
      <c r="R1032" s="229"/>
      <c r="S1032" s="90"/>
    </row>
    <row r="1033" spans="1:19" ht="15.75" x14ac:dyDescent="0.2">
      <c r="A1033" s="97">
        <v>2301</v>
      </c>
      <c r="B1033" s="17">
        <v>9</v>
      </c>
      <c r="C1033" s="17"/>
      <c r="D1033" s="17"/>
      <c r="E1033" s="17"/>
      <c r="F1033" s="17"/>
      <c r="G1033" s="17"/>
      <c r="H1033" s="17"/>
      <c r="I1033" s="17"/>
      <c r="J1033" s="17"/>
      <c r="K1033" s="54"/>
      <c r="L1033" s="143"/>
      <c r="M1033" s="144"/>
      <c r="N1033" s="104"/>
      <c r="O1033" s="98"/>
      <c r="P1033" s="19">
        <f>B1033</f>
        <v>9</v>
      </c>
      <c r="Q1033" s="99"/>
      <c r="R1033" s="98"/>
      <c r="S1033" s="90"/>
    </row>
    <row r="1034" spans="1:19" ht="15.75" x14ac:dyDescent="0.2">
      <c r="A1034" s="97">
        <v>2302</v>
      </c>
      <c r="B1034" s="17"/>
      <c r="C1034" s="17">
        <v>9</v>
      </c>
      <c r="D1034" s="17"/>
      <c r="E1034" s="17"/>
      <c r="F1034" s="17"/>
      <c r="G1034" s="17"/>
      <c r="H1034" s="17"/>
      <c r="I1034" s="17"/>
      <c r="J1034" s="17"/>
      <c r="K1034" s="54"/>
      <c r="L1034" s="145"/>
      <c r="M1034" s="49"/>
      <c r="N1034" s="146"/>
      <c r="O1034" s="21">
        <f>IF(C1034=0,"",C1034/B1033)</f>
        <v>1</v>
      </c>
      <c r="P1034" s="22">
        <v>9</v>
      </c>
      <c r="Q1034" s="100">
        <f t="shared" ref="Q1034:Q1041" si="140">IF(P1034=0,"",P1034/P1033)</f>
        <v>1</v>
      </c>
      <c r="R1034" s="100">
        <f t="shared" ref="R1034:R1041" si="141">IF(P1034=0,"",100%-Q1034)</f>
        <v>0</v>
      </c>
      <c r="S1034" s="90"/>
    </row>
    <row r="1035" spans="1:19" ht="15.75" x14ac:dyDescent="0.2">
      <c r="A1035" s="97">
        <v>2401</v>
      </c>
      <c r="B1035" s="17"/>
      <c r="C1035" s="17"/>
      <c r="D1035" s="17">
        <v>8</v>
      </c>
      <c r="E1035" s="17"/>
      <c r="F1035" s="17"/>
      <c r="G1035" s="17"/>
      <c r="H1035" s="17"/>
      <c r="I1035" s="17"/>
      <c r="J1035" s="17"/>
      <c r="K1035" s="54"/>
      <c r="L1035" s="145"/>
      <c r="M1035" s="49"/>
      <c r="N1035" s="146"/>
      <c r="O1035" s="21">
        <f>IF(D1035=0,"",D1035/C1034)</f>
        <v>0.88888888888888884</v>
      </c>
      <c r="P1035" s="22">
        <v>9</v>
      </c>
      <c r="Q1035" s="100">
        <f t="shared" si="140"/>
        <v>1</v>
      </c>
      <c r="R1035" s="100">
        <f t="shared" si="141"/>
        <v>0</v>
      </c>
      <c r="S1035" s="124">
        <f>P1035/P1033</f>
        <v>1</v>
      </c>
    </row>
    <row r="1036" spans="1:19" ht="15.75" x14ac:dyDescent="0.2">
      <c r="A1036" s="97">
        <v>2402</v>
      </c>
      <c r="B1036" s="17"/>
      <c r="C1036" s="17"/>
      <c r="D1036" s="17"/>
      <c r="E1036" s="17">
        <v>7</v>
      </c>
      <c r="F1036" s="17"/>
      <c r="G1036" s="17"/>
      <c r="H1036" s="17"/>
      <c r="I1036" s="17"/>
      <c r="J1036" s="17"/>
      <c r="K1036" s="54"/>
      <c r="L1036" s="145"/>
      <c r="M1036" s="49"/>
      <c r="N1036" s="146"/>
      <c r="O1036" s="21">
        <f>IF(E1036=0,"",E1036/D1035)</f>
        <v>0.875</v>
      </c>
      <c r="P1036" s="22">
        <v>8</v>
      </c>
      <c r="Q1036" s="100">
        <f t="shared" si="140"/>
        <v>0.88888888888888884</v>
      </c>
      <c r="R1036" s="100">
        <f t="shared" si="141"/>
        <v>0.11111111111111116</v>
      </c>
      <c r="S1036" s="90"/>
    </row>
    <row r="1037" spans="1:19" ht="15.75" x14ac:dyDescent="0.2">
      <c r="A1037" s="97">
        <v>2501</v>
      </c>
      <c r="B1037" s="17"/>
      <c r="C1037" s="17"/>
      <c r="D1037" s="17"/>
      <c r="E1037" s="17"/>
      <c r="F1037" s="17">
        <v>6</v>
      </c>
      <c r="G1037" s="17"/>
      <c r="H1037" s="17"/>
      <c r="I1037" s="17"/>
      <c r="J1037" s="17"/>
      <c r="K1037" s="54"/>
      <c r="L1037" s="145"/>
      <c r="M1037" s="49"/>
      <c r="N1037" s="146"/>
      <c r="O1037" s="21">
        <f>IF(F1037=0,"",F1037/E1036)</f>
        <v>0.8571428571428571</v>
      </c>
      <c r="P1037" s="22">
        <v>7</v>
      </c>
      <c r="Q1037" s="100">
        <f t="shared" si="140"/>
        <v>0.875</v>
      </c>
      <c r="R1037" s="100">
        <f t="shared" si="141"/>
        <v>0.125</v>
      </c>
      <c r="S1037" s="90"/>
    </row>
    <row r="1038" spans="1:19" ht="15.75" x14ac:dyDescent="0.2">
      <c r="A1038" s="97">
        <v>2502</v>
      </c>
      <c r="B1038" s="17"/>
      <c r="C1038" s="17"/>
      <c r="D1038" s="17"/>
      <c r="E1038" s="17"/>
      <c r="F1038" s="17"/>
      <c r="G1038" s="17">
        <v>6</v>
      </c>
      <c r="H1038" s="17"/>
      <c r="I1038" s="17"/>
      <c r="J1038" s="17"/>
      <c r="K1038" s="54"/>
      <c r="L1038" s="145"/>
      <c r="M1038" s="49"/>
      <c r="N1038" s="146"/>
      <c r="O1038" s="21">
        <f>IF(G1038=0,"",G1038/F1037)</f>
        <v>1</v>
      </c>
      <c r="P1038" s="22">
        <v>6</v>
      </c>
      <c r="Q1038" s="100">
        <f t="shared" si="140"/>
        <v>0.8571428571428571</v>
      </c>
      <c r="R1038" s="100">
        <f t="shared" si="141"/>
        <v>0.1428571428571429</v>
      </c>
      <c r="S1038" s="90"/>
    </row>
    <row r="1039" spans="1:19" ht="15.75" x14ac:dyDescent="0.2">
      <c r="A1039" s="97">
        <v>2601</v>
      </c>
      <c r="B1039" s="17"/>
      <c r="C1039" s="17"/>
      <c r="D1039" s="17"/>
      <c r="E1039" s="17"/>
      <c r="F1039" s="17"/>
      <c r="G1039" s="17"/>
      <c r="H1039" s="17"/>
      <c r="I1039" s="17"/>
      <c r="J1039" s="17"/>
      <c r="K1039" s="54"/>
      <c r="L1039" s="145"/>
      <c r="M1039" s="49"/>
      <c r="N1039" s="146"/>
      <c r="O1039" s="21" t="str">
        <f>IF(H1039=0,"",H1039/G1038)</f>
        <v/>
      </c>
      <c r="P1039" s="22"/>
      <c r="Q1039" s="100" t="str">
        <f t="shared" si="140"/>
        <v/>
      </c>
      <c r="R1039" s="100" t="str">
        <f t="shared" si="141"/>
        <v/>
      </c>
      <c r="S1039" s="90"/>
    </row>
    <row r="1040" spans="1:19" ht="15.75" x14ac:dyDescent="0.2">
      <c r="A1040" s="97">
        <v>2602</v>
      </c>
      <c r="B1040" s="17"/>
      <c r="C1040" s="17"/>
      <c r="D1040" s="17"/>
      <c r="E1040" s="17"/>
      <c r="F1040" s="17"/>
      <c r="G1040" s="17"/>
      <c r="H1040" s="17"/>
      <c r="I1040" s="17"/>
      <c r="J1040" s="17"/>
      <c r="K1040" s="54"/>
      <c r="L1040" s="145"/>
      <c r="M1040" s="49"/>
      <c r="N1040" s="146"/>
      <c r="O1040" s="21" t="str">
        <f>IF(I1040=0,"",I1040/H1039)</f>
        <v/>
      </c>
      <c r="P1040" s="22"/>
      <c r="Q1040" s="100" t="str">
        <f t="shared" si="140"/>
        <v/>
      </c>
      <c r="R1040" s="100" t="str">
        <f t="shared" si="141"/>
        <v/>
      </c>
      <c r="S1040" s="90"/>
    </row>
    <row r="1041" spans="1:19" ht="15.75" x14ac:dyDescent="0.2">
      <c r="A1041" s="97">
        <v>2701</v>
      </c>
      <c r="B1041" s="17"/>
      <c r="C1041" s="17"/>
      <c r="D1041" s="17"/>
      <c r="E1041" s="17"/>
      <c r="F1041" s="17"/>
      <c r="G1041" s="17"/>
      <c r="H1041" s="17"/>
      <c r="I1041" s="17"/>
      <c r="J1041" s="17"/>
      <c r="K1041" s="54"/>
      <c r="L1041" s="145"/>
      <c r="M1041" s="49"/>
      <c r="N1041" s="146"/>
      <c r="O1041" s="24" t="str">
        <f>IF(J1041=0,"",J1041/I1040)</f>
        <v/>
      </c>
      <c r="P1041" s="22"/>
      <c r="Q1041" s="24" t="str">
        <f t="shared" si="140"/>
        <v/>
      </c>
      <c r="R1041" s="24" t="str">
        <f t="shared" si="141"/>
        <v/>
      </c>
      <c r="S1041" s="90"/>
    </row>
    <row r="1042" spans="1:19" ht="15.75" x14ac:dyDescent="0.2">
      <c r="A1042" s="97">
        <v>2702</v>
      </c>
      <c r="B1042" s="17"/>
      <c r="C1042" s="17"/>
      <c r="D1042" s="17"/>
      <c r="E1042" s="17"/>
      <c r="F1042" s="17"/>
      <c r="G1042" s="17"/>
      <c r="H1042" s="17"/>
      <c r="I1042" s="17"/>
      <c r="J1042" s="17"/>
      <c r="K1042" s="54"/>
      <c r="L1042" s="145"/>
      <c r="M1042" s="49"/>
      <c r="N1042" s="147"/>
      <c r="O1042" s="67"/>
      <c r="P1042" s="22"/>
      <c r="Q1042" s="67"/>
      <c r="R1042" s="101"/>
      <c r="S1042" s="90"/>
    </row>
    <row r="1043" spans="1:19" ht="15.75" x14ac:dyDescent="0.2">
      <c r="A1043" s="97">
        <v>2801</v>
      </c>
      <c r="B1043" s="17"/>
      <c r="C1043" s="17"/>
      <c r="D1043" s="17"/>
      <c r="E1043" s="17"/>
      <c r="F1043" s="17"/>
      <c r="G1043" s="17"/>
      <c r="H1043" s="17"/>
      <c r="I1043" s="17"/>
      <c r="J1043" s="17"/>
      <c r="K1043" s="54"/>
      <c r="L1043" s="145"/>
      <c r="M1043" s="49"/>
      <c r="N1043" s="147"/>
      <c r="O1043" s="148"/>
      <c r="P1043" s="51"/>
      <c r="Q1043" s="149"/>
      <c r="R1043" s="148"/>
      <c r="S1043" s="90"/>
    </row>
    <row r="1044" spans="1:19" ht="15.75" x14ac:dyDescent="0.2">
      <c r="A1044" s="97">
        <v>2802</v>
      </c>
      <c r="B1044" s="17"/>
      <c r="C1044" s="17"/>
      <c r="D1044" s="17"/>
      <c r="E1044" s="17"/>
      <c r="F1044" s="17"/>
      <c r="G1044" s="17"/>
      <c r="H1044" s="17"/>
      <c r="I1044" s="17"/>
      <c r="J1044" s="17"/>
      <c r="K1044" s="54"/>
      <c r="L1044" s="145"/>
      <c r="M1044" s="49"/>
      <c r="N1044" s="147"/>
      <c r="O1044" s="148"/>
      <c r="P1044" s="51"/>
      <c r="Q1044" s="149"/>
      <c r="R1044" s="148"/>
      <c r="S1044" s="90"/>
    </row>
    <row r="1045" spans="1:19" ht="15.75" x14ac:dyDescent="0.2">
      <c r="A1045" s="97">
        <v>2901</v>
      </c>
      <c r="B1045" s="17"/>
      <c r="C1045" s="17"/>
      <c r="D1045" s="17"/>
      <c r="E1045" s="17"/>
      <c r="F1045" s="17"/>
      <c r="G1045" s="17"/>
      <c r="H1045" s="17"/>
      <c r="I1045" s="17"/>
      <c r="J1045" s="17"/>
      <c r="K1045" s="54"/>
      <c r="L1045" s="145"/>
      <c r="M1045" s="49"/>
      <c r="N1045" s="147"/>
      <c r="O1045" s="49"/>
      <c r="P1045" s="147"/>
      <c r="Q1045" s="150"/>
      <c r="R1045" s="148"/>
      <c r="S1045" s="90"/>
    </row>
    <row r="1046" spans="1:19" ht="15.75" x14ac:dyDescent="0.2">
      <c r="A1046" s="97">
        <v>2902</v>
      </c>
      <c r="B1046" s="17"/>
      <c r="C1046" s="17"/>
      <c r="D1046" s="17"/>
      <c r="E1046" s="17"/>
      <c r="F1046" s="17"/>
      <c r="G1046" s="17"/>
      <c r="H1046" s="17"/>
      <c r="I1046" s="17"/>
      <c r="J1046" s="17"/>
      <c r="K1046" s="54"/>
      <c r="L1046" s="145"/>
      <c r="M1046" s="49"/>
      <c r="N1046" s="147"/>
      <c r="O1046" s="102" t="s">
        <v>81</v>
      </c>
      <c r="P1046" s="103"/>
      <c r="Q1046" s="104" t="str">
        <f>IF(SUM(K1037:K1043)=0,"",SUM(K1037:K1043))</f>
        <v/>
      </c>
      <c r="R1046" s="105" t="s">
        <v>10</v>
      </c>
      <c r="S1046" s="90"/>
    </row>
    <row r="1047" spans="1:19" ht="15.75" x14ac:dyDescent="0.2">
      <c r="A1047" s="97">
        <v>3001</v>
      </c>
      <c r="B1047" s="17"/>
      <c r="C1047" s="17"/>
      <c r="D1047" s="17"/>
      <c r="E1047" s="17"/>
      <c r="F1047" s="17"/>
      <c r="G1047" s="17"/>
      <c r="H1047" s="17"/>
      <c r="I1047" s="17"/>
      <c r="J1047" s="17"/>
      <c r="K1047" s="54"/>
      <c r="L1047" s="145"/>
      <c r="M1047" s="49"/>
      <c r="N1047" s="147"/>
      <c r="O1047" s="106" t="s">
        <v>83</v>
      </c>
      <c r="P1047" s="32" t="str">
        <f>IF(P1046/B1033=0,"",P1046/B1033)</f>
        <v/>
      </c>
      <c r="Q1047" s="107" t="e">
        <f>IF(P1046/Q1046=0,"",P1046/Q1046)</f>
        <v>#VALUE!</v>
      </c>
      <c r="R1047" s="108" t="s">
        <v>84</v>
      </c>
      <c r="S1047" s="90"/>
    </row>
    <row r="1048" spans="1:19" ht="15.75" x14ac:dyDescent="0.2">
      <c r="A1048" s="97">
        <v>3002</v>
      </c>
      <c r="B1048" s="75"/>
      <c r="C1048" s="75"/>
      <c r="D1048" s="75"/>
      <c r="E1048" s="75"/>
      <c r="F1048" s="75"/>
      <c r="G1048" s="75"/>
      <c r="H1048" s="75"/>
      <c r="I1048" s="75"/>
      <c r="J1048" s="75"/>
      <c r="K1048" s="54"/>
      <c r="L1048" s="151"/>
      <c r="M1048" s="152"/>
      <c r="N1048" s="153"/>
      <c r="O1048" s="154"/>
      <c r="P1048" s="155"/>
      <c r="Q1048" s="155"/>
      <c r="R1048" s="156"/>
      <c r="S1048" s="90"/>
    </row>
    <row r="1049" spans="1:19" ht="18" customHeight="1" x14ac:dyDescent="0.2">
      <c r="A1049" s="114"/>
      <c r="B1049" s="231" t="s">
        <v>106</v>
      </c>
      <c r="C1049" s="231"/>
      <c r="D1049" s="231"/>
      <c r="E1049" s="231"/>
      <c r="F1049" s="231"/>
      <c r="G1049" s="231"/>
      <c r="H1049" s="231"/>
      <c r="I1049" s="231"/>
      <c r="J1049" s="231"/>
      <c r="K1049" s="74">
        <f>SUM(K1033:K1045)</f>
        <v>0</v>
      </c>
      <c r="L1049" s="109" t="str">
        <f>IF(K1041=0,"",K1041/B1033)</f>
        <v/>
      </c>
      <c r="M1049" s="109" t="str">
        <f>IF(K1049=0,"",K1049/B1033)</f>
        <v/>
      </c>
      <c r="N1049" s="109" t="str">
        <f>IF(K1041=0,"",M1049-L1049)</f>
        <v/>
      </c>
      <c r="O1049" s="89"/>
      <c r="P1049" s="85"/>
      <c r="Q1049" s="134"/>
      <c r="R1049" s="89"/>
      <c r="S1049" s="90"/>
    </row>
    <row r="1050" spans="1:19" ht="12.75" customHeight="1" x14ac:dyDescent="0.2">
      <c r="A1050" s="114"/>
      <c r="B1050" s="85"/>
      <c r="C1050" s="85"/>
      <c r="D1050" s="166"/>
      <c r="E1050" s="166"/>
      <c r="F1050" s="166"/>
      <c r="G1050" s="166"/>
      <c r="H1050" s="166"/>
      <c r="I1050" s="166"/>
      <c r="J1050" s="166"/>
      <c r="K1050" s="41"/>
      <c r="L1050" s="167"/>
      <c r="M1050" s="167"/>
      <c r="N1050" s="167"/>
      <c r="O1050" s="89"/>
      <c r="P1050" s="85"/>
      <c r="Q1050" s="134"/>
      <c r="R1050" s="89"/>
      <c r="S1050" s="90"/>
    </row>
    <row r="1051" spans="1:19" ht="12.75" customHeight="1" x14ac:dyDescent="0.2">
      <c r="A1051" s="114"/>
      <c r="B1051" s="85"/>
      <c r="C1051" s="85"/>
      <c r="D1051" s="166"/>
      <c r="E1051" s="166"/>
      <c r="F1051" s="166"/>
      <c r="G1051" s="166"/>
      <c r="H1051" s="166"/>
      <c r="I1051" s="166"/>
      <c r="J1051" s="166"/>
      <c r="K1051" s="41"/>
      <c r="L1051" s="167"/>
      <c r="M1051" s="167"/>
      <c r="N1051" s="167"/>
      <c r="O1051" s="89"/>
      <c r="P1051" s="85"/>
      <c r="Q1051" s="134"/>
      <c r="R1051" s="89"/>
      <c r="S1051" s="90"/>
    </row>
    <row r="1052" spans="1:19" ht="26.25" x14ac:dyDescent="0.2">
      <c r="A1052" s="90"/>
      <c r="B1052" s="232" t="s">
        <v>94</v>
      </c>
      <c r="C1052" s="233"/>
      <c r="D1052" s="233"/>
      <c r="E1052" s="233"/>
      <c r="F1052" s="233"/>
      <c r="G1052" s="233"/>
      <c r="H1052" s="233"/>
      <c r="I1052" s="233"/>
      <c r="J1052" s="233"/>
      <c r="K1052" s="78" t="s">
        <v>130</v>
      </c>
      <c r="L1052" s="89"/>
      <c r="M1052" s="89"/>
      <c r="N1052" s="85"/>
      <c r="O1052" s="89"/>
      <c r="P1052" s="85"/>
      <c r="Q1052" s="85"/>
      <c r="R1052" s="85"/>
      <c r="S1052" s="90"/>
    </row>
    <row r="1053" spans="1:19" ht="20.25" x14ac:dyDescent="0.2">
      <c r="A1053" s="234" t="s">
        <v>9</v>
      </c>
      <c r="B1053" s="235" t="s">
        <v>95</v>
      </c>
      <c r="C1053" s="236"/>
      <c r="D1053" s="236"/>
      <c r="E1053" s="236"/>
      <c r="F1053" s="236"/>
      <c r="G1053" s="236"/>
      <c r="H1053" s="236"/>
      <c r="I1053" s="236"/>
      <c r="J1053" s="237"/>
      <c r="K1053" s="238" t="s">
        <v>10</v>
      </c>
      <c r="L1053" s="230" t="s">
        <v>2</v>
      </c>
      <c r="M1053" s="230" t="s">
        <v>3</v>
      </c>
      <c r="N1053" s="240" t="s">
        <v>4</v>
      </c>
      <c r="O1053" s="230" t="s">
        <v>5</v>
      </c>
      <c r="P1053" s="228" t="s">
        <v>6</v>
      </c>
      <c r="Q1053" s="228" t="s">
        <v>7</v>
      </c>
      <c r="R1053" s="230" t="s">
        <v>96</v>
      </c>
      <c r="S1053" s="90"/>
    </row>
    <row r="1054" spans="1:19" ht="15.75" customHeight="1" x14ac:dyDescent="0.2">
      <c r="A1054" s="229"/>
      <c r="B1054" s="97" t="s">
        <v>97</v>
      </c>
      <c r="C1054" s="97" t="s">
        <v>98</v>
      </c>
      <c r="D1054" s="97" t="s">
        <v>99</v>
      </c>
      <c r="E1054" s="97" t="s">
        <v>100</v>
      </c>
      <c r="F1054" s="97" t="s">
        <v>101</v>
      </c>
      <c r="G1054" s="97" t="s">
        <v>102</v>
      </c>
      <c r="H1054" s="97" t="s">
        <v>103</v>
      </c>
      <c r="I1054" s="97" t="s">
        <v>104</v>
      </c>
      <c r="J1054" s="97" t="s">
        <v>105</v>
      </c>
      <c r="K1054" s="239"/>
      <c r="L1054" s="229"/>
      <c r="M1054" s="229"/>
      <c r="N1054" s="229"/>
      <c r="O1054" s="229"/>
      <c r="P1054" s="229"/>
      <c r="Q1054" s="229"/>
      <c r="R1054" s="229"/>
      <c r="S1054" s="90"/>
    </row>
    <row r="1055" spans="1:19" ht="15.75" x14ac:dyDescent="0.2">
      <c r="A1055" s="97">
        <v>2302</v>
      </c>
      <c r="B1055" s="17">
        <v>31</v>
      </c>
      <c r="C1055" s="17"/>
      <c r="D1055" s="17"/>
      <c r="E1055" s="17"/>
      <c r="F1055" s="17"/>
      <c r="G1055" s="17"/>
      <c r="H1055" s="17"/>
      <c r="I1055" s="17"/>
      <c r="J1055" s="17"/>
      <c r="K1055" s="54"/>
      <c r="L1055" s="143"/>
      <c r="M1055" s="144"/>
      <c r="N1055" s="104"/>
      <c r="O1055" s="98"/>
      <c r="P1055" s="19">
        <f>B1055</f>
        <v>31</v>
      </c>
      <c r="Q1055" s="99"/>
      <c r="R1055" s="98"/>
      <c r="S1055" s="90"/>
    </row>
    <row r="1056" spans="1:19" ht="15.75" x14ac:dyDescent="0.2">
      <c r="A1056" s="97">
        <v>2401</v>
      </c>
      <c r="B1056" s="17"/>
      <c r="C1056" s="17">
        <v>23</v>
      </c>
      <c r="D1056" s="17"/>
      <c r="E1056" s="17"/>
      <c r="F1056" s="17"/>
      <c r="G1056" s="17"/>
      <c r="H1056" s="17"/>
      <c r="I1056" s="17"/>
      <c r="J1056" s="17"/>
      <c r="K1056" s="54"/>
      <c r="L1056" s="145"/>
      <c r="M1056" s="49"/>
      <c r="N1056" s="146"/>
      <c r="O1056" s="21">
        <f>IF(C1056=0,"",C1056/B1055)</f>
        <v>0.74193548387096775</v>
      </c>
      <c r="P1056" s="22">
        <v>23</v>
      </c>
      <c r="Q1056" s="100">
        <f t="shared" ref="Q1056:Q1063" si="142">IF(P1056=0,"",P1056/P1055)</f>
        <v>0.74193548387096775</v>
      </c>
      <c r="R1056" s="100">
        <f t="shared" ref="R1056:R1063" si="143">IF(P1056=0,"",100%-Q1056)</f>
        <v>0.25806451612903225</v>
      </c>
      <c r="S1056" s="90"/>
    </row>
    <row r="1057" spans="1:19" ht="15.75" x14ac:dyDescent="0.2">
      <c r="A1057" s="97">
        <v>2402</v>
      </c>
      <c r="B1057" s="17"/>
      <c r="C1057" s="17"/>
      <c r="D1057" s="17">
        <v>20</v>
      </c>
      <c r="E1057" s="17"/>
      <c r="F1057" s="17"/>
      <c r="G1057" s="17"/>
      <c r="H1057" s="17"/>
      <c r="I1057" s="17"/>
      <c r="J1057" s="17"/>
      <c r="K1057" s="54"/>
      <c r="L1057" s="145"/>
      <c r="M1057" s="49"/>
      <c r="N1057" s="146"/>
      <c r="O1057" s="21">
        <f>IF(D1057=0,"",D1057/C1056)</f>
        <v>0.86956521739130432</v>
      </c>
      <c r="P1057" s="22">
        <v>22</v>
      </c>
      <c r="Q1057" s="100">
        <f t="shared" si="142"/>
        <v>0.95652173913043481</v>
      </c>
      <c r="R1057" s="100">
        <f t="shared" si="143"/>
        <v>4.3478260869565188E-2</v>
      </c>
      <c r="S1057" s="124">
        <f>P1057/P1055</f>
        <v>0.70967741935483875</v>
      </c>
    </row>
    <row r="1058" spans="1:19" ht="15.75" x14ac:dyDescent="0.2">
      <c r="A1058" s="97">
        <v>2501</v>
      </c>
      <c r="B1058" s="17"/>
      <c r="C1058" s="17"/>
      <c r="D1058" s="17"/>
      <c r="E1058" s="17">
        <v>18</v>
      </c>
      <c r="F1058" s="17"/>
      <c r="G1058" s="17"/>
      <c r="H1058" s="17"/>
      <c r="I1058" s="17"/>
      <c r="J1058" s="17"/>
      <c r="K1058" s="54"/>
      <c r="L1058" s="145"/>
      <c r="M1058" s="49"/>
      <c r="N1058" s="146"/>
      <c r="O1058" s="21">
        <f>IF(E1058=0,"",E1058/D1057)</f>
        <v>0.9</v>
      </c>
      <c r="P1058" s="22">
        <v>22</v>
      </c>
      <c r="Q1058" s="100">
        <f t="shared" si="142"/>
        <v>1</v>
      </c>
      <c r="R1058" s="100">
        <f t="shared" si="143"/>
        <v>0</v>
      </c>
      <c r="S1058" s="90"/>
    </row>
    <row r="1059" spans="1:19" ht="15.75" x14ac:dyDescent="0.2">
      <c r="A1059" s="97">
        <v>2502</v>
      </c>
      <c r="B1059" s="17"/>
      <c r="C1059" s="17"/>
      <c r="D1059" s="17"/>
      <c r="E1059" s="17"/>
      <c r="F1059" s="17">
        <v>17</v>
      </c>
      <c r="G1059" s="17"/>
      <c r="H1059" s="17"/>
      <c r="I1059" s="17"/>
      <c r="J1059" s="17"/>
      <c r="K1059" s="54"/>
      <c r="L1059" s="145"/>
      <c r="M1059" s="49"/>
      <c r="N1059" s="146"/>
      <c r="O1059" s="21">
        <f>IF(F1059=0,"",F1059/E1058)</f>
        <v>0.94444444444444442</v>
      </c>
      <c r="P1059" s="22">
        <v>20</v>
      </c>
      <c r="Q1059" s="100">
        <f t="shared" si="142"/>
        <v>0.90909090909090906</v>
      </c>
      <c r="R1059" s="100">
        <f t="shared" si="143"/>
        <v>9.0909090909090939E-2</v>
      </c>
      <c r="S1059" s="90"/>
    </row>
    <row r="1060" spans="1:19" ht="15.75" x14ac:dyDescent="0.2">
      <c r="A1060" s="97">
        <v>2601</v>
      </c>
      <c r="B1060" s="17"/>
      <c r="C1060" s="17"/>
      <c r="D1060" s="17"/>
      <c r="E1060" s="17"/>
      <c r="F1060" s="17"/>
      <c r="G1060" s="17"/>
      <c r="H1060" s="17"/>
      <c r="I1060" s="17"/>
      <c r="J1060" s="17"/>
      <c r="K1060" s="54"/>
      <c r="L1060" s="145"/>
      <c r="M1060" s="49"/>
      <c r="N1060" s="146"/>
      <c r="O1060" s="21" t="str">
        <f>IF(G1060=0,"",G1060/F1059)</f>
        <v/>
      </c>
      <c r="P1060" s="22"/>
      <c r="Q1060" s="100" t="str">
        <f t="shared" si="142"/>
        <v/>
      </c>
      <c r="R1060" s="100" t="str">
        <f t="shared" si="143"/>
        <v/>
      </c>
      <c r="S1060" s="90"/>
    </row>
    <row r="1061" spans="1:19" ht="15.75" x14ac:dyDescent="0.2">
      <c r="A1061" s="97">
        <v>2602</v>
      </c>
      <c r="B1061" s="17"/>
      <c r="C1061" s="17"/>
      <c r="D1061" s="17"/>
      <c r="E1061" s="17"/>
      <c r="F1061" s="17"/>
      <c r="G1061" s="17"/>
      <c r="H1061" s="17"/>
      <c r="I1061" s="17"/>
      <c r="J1061" s="17"/>
      <c r="K1061" s="54"/>
      <c r="L1061" s="145"/>
      <c r="M1061" s="49"/>
      <c r="N1061" s="146"/>
      <c r="O1061" s="21" t="str">
        <f>IF(H1061=0,"",H1061/G1060)</f>
        <v/>
      </c>
      <c r="P1061" s="22"/>
      <c r="Q1061" s="100" t="str">
        <f t="shared" si="142"/>
        <v/>
      </c>
      <c r="R1061" s="100" t="str">
        <f t="shared" si="143"/>
        <v/>
      </c>
      <c r="S1061" s="90"/>
    </row>
    <row r="1062" spans="1:19" ht="15.75" x14ac:dyDescent="0.2">
      <c r="A1062" s="97">
        <v>2701</v>
      </c>
      <c r="B1062" s="17"/>
      <c r="C1062" s="17"/>
      <c r="D1062" s="17"/>
      <c r="E1062" s="17"/>
      <c r="F1062" s="17"/>
      <c r="G1062" s="17"/>
      <c r="H1062" s="17"/>
      <c r="I1062" s="17"/>
      <c r="J1062" s="17"/>
      <c r="K1062" s="54"/>
      <c r="L1062" s="145"/>
      <c r="M1062" s="49"/>
      <c r="N1062" s="146"/>
      <c r="O1062" s="21" t="str">
        <f>IF(I1062=0,"",I1062/H1061)</f>
        <v/>
      </c>
      <c r="P1062" s="22"/>
      <c r="Q1062" s="100" t="str">
        <f t="shared" si="142"/>
        <v/>
      </c>
      <c r="R1062" s="100" t="str">
        <f t="shared" si="143"/>
        <v/>
      </c>
      <c r="S1062" s="90"/>
    </row>
    <row r="1063" spans="1:19" ht="15.75" x14ac:dyDescent="0.2">
      <c r="A1063" s="97">
        <v>2702</v>
      </c>
      <c r="B1063" s="17"/>
      <c r="C1063" s="17"/>
      <c r="D1063" s="17"/>
      <c r="E1063" s="17"/>
      <c r="F1063" s="17"/>
      <c r="G1063" s="17"/>
      <c r="H1063" s="17"/>
      <c r="I1063" s="17"/>
      <c r="J1063" s="17"/>
      <c r="K1063" s="54"/>
      <c r="L1063" s="145"/>
      <c r="M1063" s="49"/>
      <c r="N1063" s="146"/>
      <c r="O1063" s="24" t="str">
        <f>IF(J1063=0,"",J1063/I1062)</f>
        <v/>
      </c>
      <c r="P1063" s="22"/>
      <c r="Q1063" s="24" t="str">
        <f t="shared" si="142"/>
        <v/>
      </c>
      <c r="R1063" s="24" t="str">
        <f t="shared" si="143"/>
        <v/>
      </c>
      <c r="S1063" s="90"/>
    </row>
    <row r="1064" spans="1:19" ht="15.75" x14ac:dyDescent="0.2">
      <c r="A1064" s="97">
        <v>2801</v>
      </c>
      <c r="B1064" s="17"/>
      <c r="C1064" s="17"/>
      <c r="D1064" s="17"/>
      <c r="E1064" s="17"/>
      <c r="F1064" s="17"/>
      <c r="G1064" s="17"/>
      <c r="H1064" s="17"/>
      <c r="I1064" s="17"/>
      <c r="J1064" s="17"/>
      <c r="K1064" s="54"/>
      <c r="L1064" s="145"/>
      <c r="M1064" s="49"/>
      <c r="N1064" s="147"/>
      <c r="O1064" s="67"/>
      <c r="P1064" s="22"/>
      <c r="Q1064" s="67"/>
      <c r="R1064" s="101"/>
      <c r="S1064" s="90"/>
    </row>
    <row r="1065" spans="1:19" ht="15.75" x14ac:dyDescent="0.2">
      <c r="A1065" s="97">
        <v>2802</v>
      </c>
      <c r="B1065" s="17"/>
      <c r="C1065" s="17"/>
      <c r="D1065" s="17"/>
      <c r="E1065" s="17"/>
      <c r="F1065" s="17"/>
      <c r="G1065" s="17"/>
      <c r="H1065" s="17"/>
      <c r="I1065" s="17"/>
      <c r="J1065" s="17"/>
      <c r="K1065" s="54"/>
      <c r="L1065" s="145"/>
      <c r="M1065" s="49"/>
      <c r="N1065" s="147"/>
      <c r="O1065" s="148"/>
      <c r="P1065" s="51"/>
      <c r="Q1065" s="149"/>
      <c r="R1065" s="148"/>
      <c r="S1065" s="90"/>
    </row>
    <row r="1066" spans="1:19" ht="15.75" x14ac:dyDescent="0.2">
      <c r="A1066" s="97">
        <v>2901</v>
      </c>
      <c r="B1066" s="17"/>
      <c r="C1066" s="17"/>
      <c r="D1066" s="17"/>
      <c r="E1066" s="17"/>
      <c r="F1066" s="17"/>
      <c r="G1066" s="17"/>
      <c r="H1066" s="17"/>
      <c r="I1066" s="17"/>
      <c r="J1066" s="17"/>
      <c r="K1066" s="54"/>
      <c r="L1066" s="145"/>
      <c r="M1066" s="49"/>
      <c r="N1066" s="147"/>
      <c r="O1066" s="148"/>
      <c r="P1066" s="51"/>
      <c r="Q1066" s="149"/>
      <c r="R1066" s="148"/>
      <c r="S1066" s="90"/>
    </row>
    <row r="1067" spans="1:19" ht="15.75" x14ac:dyDescent="0.2">
      <c r="A1067" s="97">
        <v>2902</v>
      </c>
      <c r="B1067" s="17"/>
      <c r="C1067" s="17"/>
      <c r="D1067" s="17"/>
      <c r="E1067" s="17"/>
      <c r="F1067" s="17"/>
      <c r="G1067" s="17"/>
      <c r="H1067" s="17"/>
      <c r="I1067" s="17"/>
      <c r="J1067" s="17"/>
      <c r="K1067" s="54"/>
      <c r="L1067" s="145"/>
      <c r="M1067" s="49"/>
      <c r="N1067" s="147"/>
      <c r="O1067" s="49"/>
      <c r="P1067" s="147"/>
      <c r="Q1067" s="150"/>
      <c r="R1067" s="148"/>
      <c r="S1067" s="90"/>
    </row>
    <row r="1068" spans="1:19" ht="15.75" x14ac:dyDescent="0.2">
      <c r="A1068" s="97">
        <v>3001</v>
      </c>
      <c r="B1068" s="17"/>
      <c r="C1068" s="17"/>
      <c r="D1068" s="17"/>
      <c r="E1068" s="17"/>
      <c r="F1068" s="17"/>
      <c r="G1068" s="17"/>
      <c r="H1068" s="17"/>
      <c r="I1068" s="17"/>
      <c r="J1068" s="17"/>
      <c r="K1068" s="54"/>
      <c r="L1068" s="145"/>
      <c r="M1068" s="49"/>
      <c r="N1068" s="147"/>
      <c r="O1068" s="102" t="s">
        <v>81</v>
      </c>
      <c r="P1068" s="103"/>
      <c r="Q1068" s="104" t="str">
        <f>IF(SUM(K1059:K1065)=0,"",SUM(K1059:K1065))</f>
        <v/>
      </c>
      <c r="R1068" s="105" t="s">
        <v>10</v>
      </c>
      <c r="S1068" s="90"/>
    </row>
    <row r="1069" spans="1:19" ht="15.75" x14ac:dyDescent="0.2">
      <c r="A1069" s="97">
        <v>3002</v>
      </c>
      <c r="B1069" s="17"/>
      <c r="C1069" s="17"/>
      <c r="D1069" s="17"/>
      <c r="E1069" s="17"/>
      <c r="F1069" s="17"/>
      <c r="G1069" s="17"/>
      <c r="H1069" s="17"/>
      <c r="I1069" s="17"/>
      <c r="J1069" s="17"/>
      <c r="K1069" s="54"/>
      <c r="L1069" s="145"/>
      <c r="M1069" s="49"/>
      <c r="N1069" s="147"/>
      <c r="O1069" s="106" t="s">
        <v>83</v>
      </c>
      <c r="P1069" s="32" t="str">
        <f>IF(P1068/B1055=0,"",P1068/B1055)</f>
        <v/>
      </c>
      <c r="Q1069" s="107" t="e">
        <f>IF(P1068/Q1068=0,"",P1068/Q1068)</f>
        <v>#VALUE!</v>
      </c>
      <c r="R1069" s="108" t="s">
        <v>84</v>
      </c>
      <c r="S1069" s="90"/>
    </row>
    <row r="1070" spans="1:19" ht="15.75" x14ac:dyDescent="0.2">
      <c r="A1070" s="97">
        <v>3101</v>
      </c>
      <c r="B1070" s="75"/>
      <c r="C1070" s="75"/>
      <c r="D1070" s="75"/>
      <c r="E1070" s="75"/>
      <c r="F1070" s="75"/>
      <c r="G1070" s="75"/>
      <c r="H1070" s="75"/>
      <c r="I1070" s="75"/>
      <c r="J1070" s="75"/>
      <c r="K1070" s="54"/>
      <c r="L1070" s="151"/>
      <c r="M1070" s="152"/>
      <c r="N1070" s="153"/>
      <c r="O1070" s="154"/>
      <c r="P1070" s="155"/>
      <c r="Q1070" s="155"/>
      <c r="R1070" s="156"/>
      <c r="S1070" s="90"/>
    </row>
    <row r="1071" spans="1:19" ht="18" customHeight="1" x14ac:dyDescent="0.2">
      <c r="A1071" s="114"/>
      <c r="B1071" s="231" t="s">
        <v>106</v>
      </c>
      <c r="C1071" s="231"/>
      <c r="D1071" s="231"/>
      <c r="E1071" s="231"/>
      <c r="F1071" s="231"/>
      <c r="G1071" s="231"/>
      <c r="H1071" s="231"/>
      <c r="I1071" s="231"/>
      <c r="J1071" s="231"/>
      <c r="K1071" s="74">
        <f>SUM(K1055:K1067)</f>
        <v>0</v>
      </c>
      <c r="L1071" s="109" t="str">
        <f>IF(K1063=0,"",K1063/B1055)</f>
        <v/>
      </c>
      <c r="M1071" s="109" t="str">
        <f>IF(K1071=0,"",K1071/B1055)</f>
        <v/>
      </c>
      <c r="N1071" s="109" t="str">
        <f>IF(K1063=0,"",M1071-L1071)</f>
        <v/>
      </c>
      <c r="O1071" s="89"/>
      <c r="P1071" s="85"/>
      <c r="Q1071" s="134"/>
      <c r="R1071" s="89"/>
      <c r="S1071" s="90"/>
    </row>
    <row r="1072" spans="1:19" ht="12.75" customHeight="1" x14ac:dyDescent="0.2">
      <c r="A1072" s="114"/>
      <c r="B1072" s="85"/>
      <c r="C1072" s="85"/>
      <c r="D1072" s="166"/>
      <c r="E1072" s="166"/>
      <c r="F1072" s="166"/>
      <c r="G1072" s="166"/>
      <c r="H1072" s="166"/>
      <c r="I1072" s="166"/>
      <c r="J1072" s="166"/>
      <c r="K1072" s="41"/>
      <c r="L1072" s="167"/>
      <c r="M1072" s="167"/>
      <c r="N1072" s="167"/>
      <c r="O1072" s="89"/>
      <c r="P1072" s="85"/>
      <c r="Q1072" s="134"/>
      <c r="R1072" s="89"/>
      <c r="S1072" s="90"/>
    </row>
    <row r="1073" spans="1:19" ht="12.75" customHeight="1" x14ac:dyDescent="0.2">
      <c r="A1073" s="114"/>
      <c r="B1073" s="85"/>
      <c r="C1073" s="85"/>
      <c r="D1073" s="166"/>
      <c r="E1073" s="166"/>
      <c r="F1073" s="166"/>
      <c r="G1073" s="166"/>
      <c r="H1073" s="166"/>
      <c r="I1073" s="166"/>
      <c r="J1073" s="166"/>
      <c r="K1073" s="41"/>
      <c r="L1073" s="167"/>
      <c r="M1073" s="167"/>
      <c r="N1073" s="167"/>
      <c r="O1073" s="89"/>
      <c r="P1073" s="85"/>
      <c r="Q1073" s="134"/>
      <c r="R1073" s="89"/>
      <c r="S1073" s="90"/>
    </row>
    <row r="1074" spans="1:19" ht="26.25" x14ac:dyDescent="0.2">
      <c r="A1074" s="90"/>
      <c r="B1074" s="232" t="s">
        <v>94</v>
      </c>
      <c r="C1074" s="233"/>
      <c r="D1074" s="233"/>
      <c r="E1074" s="233"/>
      <c r="F1074" s="233"/>
      <c r="G1074" s="233"/>
      <c r="H1074" s="233"/>
      <c r="I1074" s="233"/>
      <c r="J1074" s="233"/>
      <c r="K1074" s="78" t="s">
        <v>131</v>
      </c>
      <c r="L1074" s="89"/>
      <c r="M1074" s="89"/>
      <c r="N1074" s="85"/>
      <c r="O1074" s="89"/>
      <c r="P1074" s="85"/>
      <c r="Q1074" s="85"/>
      <c r="R1074" s="85"/>
      <c r="S1074" s="90"/>
    </row>
    <row r="1075" spans="1:19" ht="20.25" x14ac:dyDescent="0.2">
      <c r="A1075" s="234" t="s">
        <v>9</v>
      </c>
      <c r="B1075" s="235" t="s">
        <v>95</v>
      </c>
      <c r="C1075" s="236"/>
      <c r="D1075" s="236"/>
      <c r="E1075" s="236"/>
      <c r="F1075" s="236"/>
      <c r="G1075" s="236"/>
      <c r="H1075" s="236"/>
      <c r="I1075" s="236"/>
      <c r="J1075" s="237"/>
      <c r="K1075" s="238" t="s">
        <v>10</v>
      </c>
      <c r="L1075" s="230" t="s">
        <v>2</v>
      </c>
      <c r="M1075" s="230" t="s">
        <v>3</v>
      </c>
      <c r="N1075" s="240" t="s">
        <v>4</v>
      </c>
      <c r="O1075" s="230" t="s">
        <v>5</v>
      </c>
      <c r="P1075" s="228" t="s">
        <v>6</v>
      </c>
      <c r="Q1075" s="228" t="s">
        <v>7</v>
      </c>
      <c r="R1075" s="230" t="s">
        <v>96</v>
      </c>
      <c r="S1075" s="90"/>
    </row>
    <row r="1076" spans="1:19" ht="15.75" customHeight="1" x14ac:dyDescent="0.2">
      <c r="A1076" s="229"/>
      <c r="B1076" s="97" t="s">
        <v>97</v>
      </c>
      <c r="C1076" s="97" t="s">
        <v>98</v>
      </c>
      <c r="D1076" s="97" t="s">
        <v>99</v>
      </c>
      <c r="E1076" s="97" t="s">
        <v>100</v>
      </c>
      <c r="F1076" s="97" t="s">
        <v>101</v>
      </c>
      <c r="G1076" s="97" t="s">
        <v>102</v>
      </c>
      <c r="H1076" s="97" t="s">
        <v>103</v>
      </c>
      <c r="I1076" s="97" t="s">
        <v>104</v>
      </c>
      <c r="J1076" s="97" t="s">
        <v>105</v>
      </c>
      <c r="K1076" s="239"/>
      <c r="L1076" s="229"/>
      <c r="M1076" s="229"/>
      <c r="N1076" s="229"/>
      <c r="O1076" s="229"/>
      <c r="P1076" s="229"/>
      <c r="Q1076" s="229"/>
      <c r="R1076" s="229"/>
      <c r="S1076" s="90"/>
    </row>
    <row r="1077" spans="1:19" ht="15.75" x14ac:dyDescent="0.2">
      <c r="A1077" s="97">
        <v>2401</v>
      </c>
      <c r="B1077" s="17">
        <v>30</v>
      </c>
      <c r="C1077" s="17"/>
      <c r="D1077" s="17"/>
      <c r="E1077" s="17"/>
      <c r="F1077" s="17"/>
      <c r="G1077" s="17"/>
      <c r="H1077" s="17"/>
      <c r="I1077" s="17"/>
      <c r="J1077" s="17"/>
      <c r="K1077" s="54"/>
      <c r="L1077" s="143"/>
      <c r="M1077" s="144"/>
      <c r="N1077" s="104"/>
      <c r="O1077" s="98"/>
      <c r="P1077" s="19">
        <f>B1077</f>
        <v>30</v>
      </c>
      <c r="Q1077" s="99"/>
      <c r="R1077" s="98"/>
      <c r="S1077" s="90"/>
    </row>
    <row r="1078" spans="1:19" ht="15.75" x14ac:dyDescent="0.2">
      <c r="A1078" s="97">
        <v>2402</v>
      </c>
      <c r="B1078" s="17"/>
      <c r="C1078" s="17">
        <v>22</v>
      </c>
      <c r="D1078" s="17"/>
      <c r="E1078" s="17"/>
      <c r="F1078" s="17"/>
      <c r="G1078" s="17"/>
      <c r="H1078" s="17"/>
      <c r="I1078" s="17"/>
      <c r="J1078" s="17"/>
      <c r="K1078" s="54"/>
      <c r="L1078" s="145"/>
      <c r="M1078" s="49"/>
      <c r="N1078" s="146"/>
      <c r="O1078" s="21">
        <f>IF(C1078=0,"",C1078/B1077)</f>
        <v>0.73333333333333328</v>
      </c>
      <c r="P1078" s="22">
        <v>22</v>
      </c>
      <c r="Q1078" s="100">
        <f t="shared" ref="Q1078:Q1085" si="144">IF(P1078=0,"",P1078/P1077)</f>
        <v>0.73333333333333328</v>
      </c>
      <c r="R1078" s="100">
        <f t="shared" ref="R1078:R1085" si="145">IF(P1078=0,"",100%-Q1078)</f>
        <v>0.26666666666666672</v>
      </c>
      <c r="S1078" s="90"/>
    </row>
    <row r="1079" spans="1:19" ht="15.75" x14ac:dyDescent="0.2">
      <c r="A1079" s="97">
        <v>2501</v>
      </c>
      <c r="B1079" s="17"/>
      <c r="C1079" s="17"/>
      <c r="D1079" s="17">
        <v>17</v>
      </c>
      <c r="E1079" s="17"/>
      <c r="F1079" s="17"/>
      <c r="G1079" s="17"/>
      <c r="H1079" s="17"/>
      <c r="I1079" s="17"/>
      <c r="J1079" s="17"/>
      <c r="K1079" s="54"/>
      <c r="L1079" s="145"/>
      <c r="M1079" s="49"/>
      <c r="N1079" s="146"/>
      <c r="O1079" s="21">
        <f>IF(D1079=0,"",D1079/C1078)</f>
        <v>0.77272727272727271</v>
      </c>
      <c r="P1079" s="22">
        <v>18</v>
      </c>
      <c r="Q1079" s="100">
        <f t="shared" si="144"/>
        <v>0.81818181818181823</v>
      </c>
      <c r="R1079" s="100">
        <f t="shared" si="145"/>
        <v>0.18181818181818177</v>
      </c>
      <c r="S1079" s="124">
        <f>P1079/P1077</f>
        <v>0.6</v>
      </c>
    </row>
    <row r="1080" spans="1:19" ht="15.75" x14ac:dyDescent="0.2">
      <c r="A1080" s="97">
        <v>2502</v>
      </c>
      <c r="B1080" s="17"/>
      <c r="C1080" s="17"/>
      <c r="D1080" s="17"/>
      <c r="E1080" s="17">
        <v>17</v>
      </c>
      <c r="F1080" s="17"/>
      <c r="G1080" s="17"/>
      <c r="H1080" s="17"/>
      <c r="I1080" s="17"/>
      <c r="J1080" s="17"/>
      <c r="K1080" s="54"/>
      <c r="L1080" s="145"/>
      <c r="M1080" s="49"/>
      <c r="N1080" s="146"/>
      <c r="O1080" s="21">
        <f>IF(E1080=0,"",E1080/D1079)</f>
        <v>1</v>
      </c>
      <c r="P1080" s="22">
        <v>18</v>
      </c>
      <c r="Q1080" s="100">
        <f t="shared" si="144"/>
        <v>1</v>
      </c>
      <c r="R1080" s="100">
        <f t="shared" si="145"/>
        <v>0</v>
      </c>
      <c r="S1080" s="90"/>
    </row>
    <row r="1081" spans="1:19" ht="15.75" x14ac:dyDescent="0.2">
      <c r="A1081" s="97">
        <v>2601</v>
      </c>
      <c r="B1081" s="17"/>
      <c r="C1081" s="17"/>
      <c r="D1081" s="17"/>
      <c r="E1081" s="17"/>
      <c r="F1081" s="17"/>
      <c r="G1081" s="17"/>
      <c r="H1081" s="17"/>
      <c r="I1081" s="17"/>
      <c r="J1081" s="17"/>
      <c r="K1081" s="54"/>
      <c r="L1081" s="145"/>
      <c r="M1081" s="49"/>
      <c r="N1081" s="146"/>
      <c r="O1081" s="21" t="str">
        <f>IF(F1081=0,"",F1081/E1080)</f>
        <v/>
      </c>
      <c r="P1081" s="22"/>
      <c r="Q1081" s="100" t="str">
        <f t="shared" si="144"/>
        <v/>
      </c>
      <c r="R1081" s="100" t="str">
        <f t="shared" si="145"/>
        <v/>
      </c>
      <c r="S1081" s="90"/>
    </row>
    <row r="1082" spans="1:19" ht="15.75" x14ac:dyDescent="0.2">
      <c r="A1082" s="97">
        <v>2602</v>
      </c>
      <c r="B1082" s="17"/>
      <c r="C1082" s="17"/>
      <c r="D1082" s="17"/>
      <c r="E1082" s="17"/>
      <c r="F1082" s="17"/>
      <c r="G1082" s="17"/>
      <c r="H1082" s="17"/>
      <c r="I1082" s="17"/>
      <c r="J1082" s="17"/>
      <c r="K1082" s="54"/>
      <c r="L1082" s="145"/>
      <c r="M1082" s="49"/>
      <c r="N1082" s="146"/>
      <c r="O1082" s="21" t="str">
        <f>IF(G1082=0,"",G1082/F1081)</f>
        <v/>
      </c>
      <c r="P1082" s="22"/>
      <c r="Q1082" s="100" t="str">
        <f t="shared" si="144"/>
        <v/>
      </c>
      <c r="R1082" s="100" t="str">
        <f t="shared" si="145"/>
        <v/>
      </c>
      <c r="S1082" s="90"/>
    </row>
    <row r="1083" spans="1:19" ht="15.75" x14ac:dyDescent="0.2">
      <c r="A1083" s="97">
        <v>2701</v>
      </c>
      <c r="B1083" s="17"/>
      <c r="C1083" s="17"/>
      <c r="D1083" s="17"/>
      <c r="E1083" s="17"/>
      <c r="F1083" s="17"/>
      <c r="G1083" s="17"/>
      <c r="H1083" s="17"/>
      <c r="I1083" s="17"/>
      <c r="J1083" s="17"/>
      <c r="K1083" s="54"/>
      <c r="L1083" s="145"/>
      <c r="M1083" s="49"/>
      <c r="N1083" s="146"/>
      <c r="O1083" s="21" t="str">
        <f>IF(H1083=0,"",H1083/G1082)</f>
        <v/>
      </c>
      <c r="P1083" s="22"/>
      <c r="Q1083" s="100" t="str">
        <f t="shared" si="144"/>
        <v/>
      </c>
      <c r="R1083" s="100" t="str">
        <f t="shared" si="145"/>
        <v/>
      </c>
      <c r="S1083" s="90"/>
    </row>
    <row r="1084" spans="1:19" ht="15.75" x14ac:dyDescent="0.2">
      <c r="A1084" s="97">
        <v>2702</v>
      </c>
      <c r="B1084" s="17"/>
      <c r="C1084" s="17"/>
      <c r="D1084" s="17"/>
      <c r="E1084" s="17"/>
      <c r="F1084" s="17"/>
      <c r="G1084" s="17"/>
      <c r="H1084" s="17"/>
      <c r="I1084" s="17"/>
      <c r="J1084" s="17"/>
      <c r="K1084" s="54"/>
      <c r="L1084" s="145"/>
      <c r="M1084" s="49"/>
      <c r="N1084" s="146"/>
      <c r="O1084" s="21" t="str">
        <f>IF(I1084=0,"",I1084/H1083)</f>
        <v/>
      </c>
      <c r="P1084" s="22"/>
      <c r="Q1084" s="100" t="str">
        <f t="shared" si="144"/>
        <v/>
      </c>
      <c r="R1084" s="100" t="str">
        <f t="shared" si="145"/>
        <v/>
      </c>
      <c r="S1084" s="90"/>
    </row>
    <row r="1085" spans="1:19" ht="15.75" x14ac:dyDescent="0.2">
      <c r="A1085" s="97">
        <v>2801</v>
      </c>
      <c r="B1085" s="17"/>
      <c r="C1085" s="17"/>
      <c r="D1085" s="17"/>
      <c r="E1085" s="17"/>
      <c r="F1085" s="17"/>
      <c r="G1085" s="17"/>
      <c r="H1085" s="17"/>
      <c r="I1085" s="17"/>
      <c r="J1085" s="17"/>
      <c r="K1085" s="54"/>
      <c r="L1085" s="145"/>
      <c r="M1085" s="49"/>
      <c r="N1085" s="146"/>
      <c r="O1085" s="24" t="str">
        <f>IF(J1085=0,"",J1085/I1084)</f>
        <v/>
      </c>
      <c r="P1085" s="22"/>
      <c r="Q1085" s="24" t="str">
        <f t="shared" si="144"/>
        <v/>
      </c>
      <c r="R1085" s="24" t="str">
        <f t="shared" si="145"/>
        <v/>
      </c>
      <c r="S1085" s="90"/>
    </row>
    <row r="1086" spans="1:19" ht="15.75" x14ac:dyDescent="0.2">
      <c r="A1086" s="97">
        <v>2802</v>
      </c>
      <c r="B1086" s="17"/>
      <c r="C1086" s="17"/>
      <c r="D1086" s="17"/>
      <c r="E1086" s="17"/>
      <c r="F1086" s="17"/>
      <c r="G1086" s="17"/>
      <c r="H1086" s="17"/>
      <c r="I1086" s="17"/>
      <c r="J1086" s="17"/>
      <c r="K1086" s="54"/>
      <c r="L1086" s="145"/>
      <c r="M1086" s="49"/>
      <c r="N1086" s="147"/>
      <c r="O1086" s="67"/>
      <c r="P1086" s="22"/>
      <c r="Q1086" s="67"/>
      <c r="R1086" s="101"/>
      <c r="S1086" s="90"/>
    </row>
    <row r="1087" spans="1:19" ht="15.75" x14ac:dyDescent="0.2">
      <c r="A1087" s="97">
        <v>2901</v>
      </c>
      <c r="B1087" s="17"/>
      <c r="C1087" s="17"/>
      <c r="D1087" s="17"/>
      <c r="E1087" s="17"/>
      <c r="F1087" s="17"/>
      <c r="G1087" s="17"/>
      <c r="H1087" s="17"/>
      <c r="I1087" s="17"/>
      <c r="J1087" s="17"/>
      <c r="K1087" s="54"/>
      <c r="L1087" s="145"/>
      <c r="M1087" s="49"/>
      <c r="N1087" s="147"/>
      <c r="O1087" s="148"/>
      <c r="P1087" s="51"/>
      <c r="Q1087" s="149"/>
      <c r="R1087" s="148"/>
      <c r="S1087" s="90"/>
    </row>
    <row r="1088" spans="1:19" ht="15.75" x14ac:dyDescent="0.2">
      <c r="A1088" s="97">
        <v>2902</v>
      </c>
      <c r="B1088" s="17"/>
      <c r="C1088" s="17"/>
      <c r="D1088" s="17"/>
      <c r="E1088" s="17"/>
      <c r="F1088" s="17"/>
      <c r="G1088" s="17"/>
      <c r="H1088" s="17"/>
      <c r="I1088" s="17"/>
      <c r="J1088" s="17"/>
      <c r="K1088" s="54"/>
      <c r="L1088" s="145"/>
      <c r="M1088" s="49"/>
      <c r="N1088" s="147"/>
      <c r="O1088" s="148"/>
      <c r="P1088" s="51"/>
      <c r="Q1088" s="149"/>
      <c r="R1088" s="148"/>
      <c r="S1088" s="90"/>
    </row>
    <row r="1089" spans="1:19" ht="15.75" x14ac:dyDescent="0.2">
      <c r="A1089" s="97">
        <v>3001</v>
      </c>
      <c r="B1089" s="17"/>
      <c r="C1089" s="17"/>
      <c r="D1089" s="17"/>
      <c r="E1089" s="17"/>
      <c r="F1089" s="17"/>
      <c r="G1089" s="17"/>
      <c r="H1089" s="17"/>
      <c r="I1089" s="17"/>
      <c r="J1089" s="17"/>
      <c r="K1089" s="54"/>
      <c r="L1089" s="145"/>
      <c r="M1089" s="49"/>
      <c r="N1089" s="147"/>
      <c r="O1089" s="49"/>
      <c r="P1089" s="147"/>
      <c r="Q1089" s="150"/>
      <c r="R1089" s="148"/>
      <c r="S1089" s="90"/>
    </row>
    <row r="1090" spans="1:19" ht="15.75" x14ac:dyDescent="0.2">
      <c r="A1090" s="97">
        <v>3002</v>
      </c>
      <c r="B1090" s="17"/>
      <c r="C1090" s="17"/>
      <c r="D1090" s="17"/>
      <c r="E1090" s="17"/>
      <c r="F1090" s="17"/>
      <c r="G1090" s="17"/>
      <c r="H1090" s="17"/>
      <c r="I1090" s="17"/>
      <c r="J1090" s="17"/>
      <c r="K1090" s="54"/>
      <c r="L1090" s="145"/>
      <c r="M1090" s="49"/>
      <c r="N1090" s="147"/>
      <c r="O1090" s="102" t="s">
        <v>81</v>
      </c>
      <c r="P1090" s="103"/>
      <c r="Q1090" s="104" t="str">
        <f>IF(SUM(K1081:K1087)=0,"",SUM(K1081:K1087))</f>
        <v/>
      </c>
      <c r="R1090" s="105" t="s">
        <v>10</v>
      </c>
      <c r="S1090" s="90"/>
    </row>
    <row r="1091" spans="1:19" ht="15.75" x14ac:dyDescent="0.2">
      <c r="A1091" s="97">
        <v>3101</v>
      </c>
      <c r="B1091" s="17"/>
      <c r="C1091" s="17"/>
      <c r="D1091" s="17"/>
      <c r="E1091" s="17"/>
      <c r="F1091" s="17"/>
      <c r="G1091" s="17"/>
      <c r="H1091" s="17"/>
      <c r="I1091" s="17"/>
      <c r="J1091" s="17"/>
      <c r="K1091" s="54"/>
      <c r="L1091" s="145"/>
      <c r="M1091" s="49"/>
      <c r="N1091" s="147"/>
      <c r="O1091" s="106" t="s">
        <v>83</v>
      </c>
      <c r="P1091" s="32" t="str">
        <f>IF(P1090/B1077=0,"",P1090/B1077)</f>
        <v/>
      </c>
      <c r="Q1091" s="107" t="e">
        <f>IF(P1090/Q1090=0,"",P1090/Q1090)</f>
        <v>#VALUE!</v>
      </c>
      <c r="R1091" s="108" t="s">
        <v>84</v>
      </c>
      <c r="S1091" s="90"/>
    </row>
    <row r="1092" spans="1:19" ht="15.75" x14ac:dyDescent="0.2">
      <c r="A1092" s="97">
        <v>3102</v>
      </c>
      <c r="B1092" s="75"/>
      <c r="C1092" s="75"/>
      <c r="D1092" s="75"/>
      <c r="E1092" s="75"/>
      <c r="F1092" s="75"/>
      <c r="G1092" s="75"/>
      <c r="H1092" s="75"/>
      <c r="I1092" s="75"/>
      <c r="J1092" s="75"/>
      <c r="K1092" s="54"/>
      <c r="L1092" s="151"/>
      <c r="M1092" s="152"/>
      <c r="N1092" s="153"/>
      <c r="O1092" s="154"/>
      <c r="P1092" s="155"/>
      <c r="Q1092" s="155"/>
      <c r="R1092" s="156"/>
      <c r="S1092" s="90"/>
    </row>
    <row r="1093" spans="1:19" ht="18" x14ac:dyDescent="0.2">
      <c r="A1093" s="114"/>
      <c r="B1093" s="231" t="s">
        <v>106</v>
      </c>
      <c r="C1093" s="231"/>
      <c r="D1093" s="231"/>
      <c r="E1093" s="231"/>
      <c r="F1093" s="231"/>
      <c r="G1093" s="231"/>
      <c r="H1093" s="231"/>
      <c r="I1093" s="231"/>
      <c r="J1093" s="231"/>
      <c r="K1093" s="74">
        <f>SUM(K1077:K1089)</f>
        <v>0</v>
      </c>
      <c r="L1093" s="109" t="str">
        <f>IF(K1085=0,"",K1085/B1077)</f>
        <v/>
      </c>
      <c r="M1093" s="109" t="str">
        <f>IF(K1093=0,"",K1093/B1077)</f>
        <v/>
      </c>
      <c r="N1093" s="109" t="str">
        <f>IF(K1085=0,"",M1093-L1093)</f>
        <v/>
      </c>
      <c r="O1093" s="89"/>
      <c r="P1093" s="85"/>
      <c r="Q1093" s="134"/>
      <c r="R1093" s="89"/>
      <c r="S1093" s="90"/>
    </row>
    <row r="1094" spans="1:19" ht="12.75" customHeight="1" x14ac:dyDescent="0.2">
      <c r="A1094" s="114"/>
      <c r="B1094" s="85"/>
      <c r="C1094" s="85"/>
      <c r="D1094" s="166"/>
      <c r="E1094" s="166"/>
      <c r="F1094" s="166"/>
      <c r="G1094" s="166"/>
      <c r="H1094" s="166"/>
      <c r="I1094" s="166"/>
      <c r="J1094" s="166"/>
      <c r="K1094" s="41"/>
      <c r="L1094" s="167"/>
      <c r="M1094" s="167"/>
      <c r="N1094" s="167"/>
      <c r="O1094" s="89"/>
      <c r="P1094" s="85"/>
      <c r="Q1094" s="134"/>
      <c r="R1094" s="89"/>
      <c r="S1094" s="90"/>
    </row>
    <row r="1095" spans="1:19" ht="12.75" customHeight="1" x14ac:dyDescent="0.2">
      <c r="A1095" s="114"/>
      <c r="B1095" s="85"/>
      <c r="C1095" s="85"/>
      <c r="D1095" s="166"/>
      <c r="E1095" s="166"/>
      <c r="F1095" s="166"/>
      <c r="G1095" s="166"/>
      <c r="H1095" s="166"/>
      <c r="I1095" s="166"/>
      <c r="J1095" s="166"/>
      <c r="K1095" s="41"/>
      <c r="L1095" s="167"/>
      <c r="M1095" s="167"/>
      <c r="N1095" s="167"/>
      <c r="O1095" s="89"/>
      <c r="P1095" s="85"/>
      <c r="Q1095" s="134"/>
      <c r="R1095" s="89"/>
      <c r="S1095" s="90"/>
    </row>
    <row r="1096" spans="1:19" ht="26.25" x14ac:dyDescent="0.2">
      <c r="A1096" s="90"/>
      <c r="B1096" s="232" t="s">
        <v>94</v>
      </c>
      <c r="C1096" s="233"/>
      <c r="D1096" s="233"/>
      <c r="E1096" s="233"/>
      <c r="F1096" s="233"/>
      <c r="G1096" s="233"/>
      <c r="H1096" s="233"/>
      <c r="I1096" s="233"/>
      <c r="J1096" s="233"/>
      <c r="K1096" s="78" t="s">
        <v>132</v>
      </c>
      <c r="L1096" s="89"/>
      <c r="M1096" s="89"/>
      <c r="N1096" s="85"/>
      <c r="O1096" s="89"/>
      <c r="P1096" s="85"/>
      <c r="Q1096" s="85"/>
      <c r="R1096" s="85"/>
      <c r="S1096" s="90"/>
    </row>
    <row r="1097" spans="1:19" ht="20.25" x14ac:dyDescent="0.2">
      <c r="A1097" s="234" t="s">
        <v>9</v>
      </c>
      <c r="B1097" s="235" t="s">
        <v>95</v>
      </c>
      <c r="C1097" s="236"/>
      <c r="D1097" s="236"/>
      <c r="E1097" s="236"/>
      <c r="F1097" s="236"/>
      <c r="G1097" s="236"/>
      <c r="H1097" s="236"/>
      <c r="I1097" s="236"/>
      <c r="J1097" s="237"/>
      <c r="K1097" s="238" t="s">
        <v>10</v>
      </c>
      <c r="L1097" s="230" t="s">
        <v>2</v>
      </c>
      <c r="M1097" s="230" t="s">
        <v>3</v>
      </c>
      <c r="N1097" s="240" t="s">
        <v>4</v>
      </c>
      <c r="O1097" s="230" t="s">
        <v>5</v>
      </c>
      <c r="P1097" s="228" t="s">
        <v>6</v>
      </c>
      <c r="Q1097" s="228" t="s">
        <v>7</v>
      </c>
      <c r="R1097" s="230" t="s">
        <v>96</v>
      </c>
      <c r="S1097" s="90"/>
    </row>
    <row r="1098" spans="1:19" ht="15.75" customHeight="1" x14ac:dyDescent="0.2">
      <c r="A1098" s="229"/>
      <c r="B1098" s="97" t="s">
        <v>97</v>
      </c>
      <c r="C1098" s="97" t="s">
        <v>98</v>
      </c>
      <c r="D1098" s="97" t="s">
        <v>99</v>
      </c>
      <c r="E1098" s="97" t="s">
        <v>100</v>
      </c>
      <c r="F1098" s="97" t="s">
        <v>101</v>
      </c>
      <c r="G1098" s="97" t="s">
        <v>102</v>
      </c>
      <c r="H1098" s="97" t="s">
        <v>103</v>
      </c>
      <c r="I1098" s="97" t="s">
        <v>104</v>
      </c>
      <c r="J1098" s="97" t="s">
        <v>105</v>
      </c>
      <c r="K1098" s="239"/>
      <c r="L1098" s="229"/>
      <c r="M1098" s="229"/>
      <c r="N1098" s="229"/>
      <c r="O1098" s="229"/>
      <c r="P1098" s="229"/>
      <c r="Q1098" s="229"/>
      <c r="R1098" s="229"/>
      <c r="S1098" s="90"/>
    </row>
    <row r="1099" spans="1:19" ht="15.75" x14ac:dyDescent="0.2">
      <c r="A1099" s="97">
        <v>2402</v>
      </c>
      <c r="B1099" s="17">
        <v>29</v>
      </c>
      <c r="C1099" s="17"/>
      <c r="D1099" s="17"/>
      <c r="E1099" s="17"/>
      <c r="F1099" s="17"/>
      <c r="G1099" s="17"/>
      <c r="H1099" s="17"/>
      <c r="I1099" s="17"/>
      <c r="J1099" s="17"/>
      <c r="K1099" s="54"/>
      <c r="L1099" s="143"/>
      <c r="M1099" s="144"/>
      <c r="N1099" s="104"/>
      <c r="O1099" s="98"/>
      <c r="P1099" s="19">
        <f>B1099</f>
        <v>29</v>
      </c>
      <c r="Q1099" s="99"/>
      <c r="R1099" s="98"/>
      <c r="S1099" s="90"/>
    </row>
    <row r="1100" spans="1:19" ht="15.75" x14ac:dyDescent="0.2">
      <c r="A1100" s="97">
        <v>2501</v>
      </c>
      <c r="B1100" s="17"/>
      <c r="C1100" s="17">
        <v>23</v>
      </c>
      <c r="D1100" s="17"/>
      <c r="E1100" s="17"/>
      <c r="F1100" s="17"/>
      <c r="G1100" s="17"/>
      <c r="H1100" s="17"/>
      <c r="I1100" s="17"/>
      <c r="J1100" s="17"/>
      <c r="K1100" s="54"/>
      <c r="L1100" s="145"/>
      <c r="M1100" s="49"/>
      <c r="N1100" s="146"/>
      <c r="O1100" s="21">
        <f>IF(C1100=0,"",C1100/B1099)</f>
        <v>0.7931034482758621</v>
      </c>
      <c r="P1100" s="22">
        <v>23</v>
      </c>
      <c r="Q1100" s="100">
        <f t="shared" ref="Q1100:Q1107" si="146">IF(P1100=0,"",P1100/P1099)</f>
        <v>0.7931034482758621</v>
      </c>
      <c r="R1100" s="100">
        <f t="shared" ref="R1100:R1107" si="147">IF(P1100=0,"",100%-Q1100)</f>
        <v>0.2068965517241379</v>
      </c>
      <c r="S1100" s="90"/>
    </row>
    <row r="1101" spans="1:19" ht="15.75" x14ac:dyDescent="0.2">
      <c r="A1101" s="97">
        <v>2502</v>
      </c>
      <c r="B1101" s="17"/>
      <c r="C1101" s="17"/>
      <c r="D1101" s="17">
        <v>19</v>
      </c>
      <c r="E1101" s="17"/>
      <c r="F1101" s="17"/>
      <c r="G1101" s="17"/>
      <c r="H1101" s="17"/>
      <c r="I1101" s="17"/>
      <c r="J1101" s="17"/>
      <c r="K1101" s="54"/>
      <c r="L1101" s="145"/>
      <c r="M1101" s="49"/>
      <c r="N1101" s="146"/>
      <c r="O1101" s="21">
        <f>IF(D1101=0,"",D1101/C1100)</f>
        <v>0.82608695652173914</v>
      </c>
      <c r="P1101" s="22">
        <v>20</v>
      </c>
      <c r="Q1101" s="100">
        <f t="shared" si="146"/>
        <v>0.86956521739130432</v>
      </c>
      <c r="R1101" s="100">
        <f t="shared" si="147"/>
        <v>0.13043478260869568</v>
      </c>
      <c r="S1101" s="124">
        <f>P1101/P1099</f>
        <v>0.68965517241379315</v>
      </c>
    </row>
    <row r="1102" spans="1:19" ht="15.75" x14ac:dyDescent="0.2">
      <c r="A1102" s="97">
        <v>2601</v>
      </c>
      <c r="B1102" s="17"/>
      <c r="C1102" s="17"/>
      <c r="D1102" s="17"/>
      <c r="E1102" s="17"/>
      <c r="F1102" s="17"/>
      <c r="G1102" s="17"/>
      <c r="H1102" s="17"/>
      <c r="I1102" s="17"/>
      <c r="J1102" s="17"/>
      <c r="K1102" s="54"/>
      <c r="L1102" s="145"/>
      <c r="M1102" s="49"/>
      <c r="N1102" s="146"/>
      <c r="O1102" s="21" t="str">
        <f>IF(E1102=0,"",E1102/D1101)</f>
        <v/>
      </c>
      <c r="P1102" s="22"/>
      <c r="Q1102" s="100" t="str">
        <f t="shared" si="146"/>
        <v/>
      </c>
      <c r="R1102" s="100" t="str">
        <f t="shared" si="147"/>
        <v/>
      </c>
      <c r="S1102" s="90"/>
    </row>
    <row r="1103" spans="1:19" ht="15.75" x14ac:dyDescent="0.2">
      <c r="A1103" s="97">
        <v>2602</v>
      </c>
      <c r="B1103" s="17"/>
      <c r="C1103" s="17"/>
      <c r="D1103" s="17"/>
      <c r="E1103" s="17"/>
      <c r="F1103" s="17"/>
      <c r="G1103" s="17"/>
      <c r="H1103" s="17"/>
      <c r="I1103" s="17"/>
      <c r="J1103" s="17"/>
      <c r="K1103" s="54"/>
      <c r="L1103" s="145"/>
      <c r="M1103" s="49"/>
      <c r="N1103" s="146"/>
      <c r="O1103" s="21" t="str">
        <f>IF(F1103=0,"",F1103/E1102)</f>
        <v/>
      </c>
      <c r="P1103" s="22"/>
      <c r="Q1103" s="100" t="str">
        <f t="shared" si="146"/>
        <v/>
      </c>
      <c r="R1103" s="100" t="str">
        <f t="shared" si="147"/>
        <v/>
      </c>
      <c r="S1103" s="90"/>
    </row>
    <row r="1104" spans="1:19" ht="15.75" x14ac:dyDescent="0.2">
      <c r="A1104" s="97">
        <v>2701</v>
      </c>
      <c r="B1104" s="17"/>
      <c r="C1104" s="17"/>
      <c r="D1104" s="17"/>
      <c r="E1104" s="17"/>
      <c r="F1104" s="17"/>
      <c r="G1104" s="17"/>
      <c r="H1104" s="17"/>
      <c r="I1104" s="17"/>
      <c r="J1104" s="17"/>
      <c r="K1104" s="54"/>
      <c r="L1104" s="145"/>
      <c r="M1104" s="49"/>
      <c r="N1104" s="146"/>
      <c r="O1104" s="21" t="str">
        <f>IF(G1104=0,"",G1104/F1103)</f>
        <v/>
      </c>
      <c r="P1104" s="22"/>
      <c r="Q1104" s="100" t="str">
        <f t="shared" si="146"/>
        <v/>
      </c>
      <c r="R1104" s="100" t="str">
        <f t="shared" si="147"/>
        <v/>
      </c>
      <c r="S1104" s="90"/>
    </row>
    <row r="1105" spans="1:19" ht="15.75" x14ac:dyDescent="0.2">
      <c r="A1105" s="97">
        <v>2702</v>
      </c>
      <c r="B1105" s="17"/>
      <c r="C1105" s="17"/>
      <c r="D1105" s="17"/>
      <c r="E1105" s="17"/>
      <c r="F1105" s="17"/>
      <c r="G1105" s="17"/>
      <c r="H1105" s="17"/>
      <c r="I1105" s="17"/>
      <c r="J1105" s="17"/>
      <c r="K1105" s="54"/>
      <c r="L1105" s="145"/>
      <c r="M1105" s="49"/>
      <c r="N1105" s="146"/>
      <c r="O1105" s="21" t="str">
        <f>IF(H1105=0,"",H1105/G1104)</f>
        <v/>
      </c>
      <c r="P1105" s="22"/>
      <c r="Q1105" s="100" t="str">
        <f t="shared" si="146"/>
        <v/>
      </c>
      <c r="R1105" s="100" t="str">
        <f t="shared" si="147"/>
        <v/>
      </c>
      <c r="S1105" s="90"/>
    </row>
    <row r="1106" spans="1:19" ht="15.75" x14ac:dyDescent="0.2">
      <c r="A1106" s="97">
        <v>2801</v>
      </c>
      <c r="B1106" s="17"/>
      <c r="C1106" s="17"/>
      <c r="D1106" s="17"/>
      <c r="E1106" s="17"/>
      <c r="F1106" s="17"/>
      <c r="G1106" s="17"/>
      <c r="H1106" s="17"/>
      <c r="I1106" s="17"/>
      <c r="J1106" s="17"/>
      <c r="K1106" s="54"/>
      <c r="L1106" s="145"/>
      <c r="M1106" s="49"/>
      <c r="N1106" s="146"/>
      <c r="O1106" s="21" t="str">
        <f>IF(I1106=0,"",I1106/H1105)</f>
        <v/>
      </c>
      <c r="P1106" s="22"/>
      <c r="Q1106" s="100" t="str">
        <f t="shared" si="146"/>
        <v/>
      </c>
      <c r="R1106" s="100" t="str">
        <f t="shared" si="147"/>
        <v/>
      </c>
      <c r="S1106" s="90"/>
    </row>
    <row r="1107" spans="1:19" ht="15.75" x14ac:dyDescent="0.2">
      <c r="A1107" s="97">
        <v>2802</v>
      </c>
      <c r="B1107" s="17"/>
      <c r="C1107" s="17"/>
      <c r="D1107" s="17"/>
      <c r="E1107" s="17"/>
      <c r="F1107" s="17"/>
      <c r="G1107" s="17"/>
      <c r="H1107" s="17"/>
      <c r="I1107" s="17"/>
      <c r="J1107" s="17"/>
      <c r="K1107" s="54"/>
      <c r="L1107" s="145"/>
      <c r="M1107" s="49"/>
      <c r="N1107" s="146"/>
      <c r="O1107" s="24" t="str">
        <f>IF(J1107=0,"",J1107/I1106)</f>
        <v/>
      </c>
      <c r="P1107" s="22"/>
      <c r="Q1107" s="24" t="str">
        <f t="shared" si="146"/>
        <v/>
      </c>
      <c r="R1107" s="24" t="str">
        <f t="shared" si="147"/>
        <v/>
      </c>
      <c r="S1107" s="90"/>
    </row>
    <row r="1108" spans="1:19" ht="15.75" x14ac:dyDescent="0.2">
      <c r="A1108" s="97">
        <v>2901</v>
      </c>
      <c r="B1108" s="17"/>
      <c r="C1108" s="17"/>
      <c r="D1108" s="17"/>
      <c r="E1108" s="17"/>
      <c r="F1108" s="17"/>
      <c r="G1108" s="17"/>
      <c r="H1108" s="17"/>
      <c r="I1108" s="17"/>
      <c r="J1108" s="17"/>
      <c r="K1108" s="54"/>
      <c r="L1108" s="145"/>
      <c r="M1108" s="49"/>
      <c r="N1108" s="147"/>
      <c r="O1108" s="67"/>
      <c r="P1108" s="22"/>
      <c r="Q1108" s="67"/>
      <c r="R1108" s="101"/>
      <c r="S1108" s="90"/>
    </row>
    <row r="1109" spans="1:19" ht="15.75" x14ac:dyDescent="0.2">
      <c r="A1109" s="97">
        <v>2902</v>
      </c>
      <c r="B1109" s="17"/>
      <c r="C1109" s="17"/>
      <c r="D1109" s="17"/>
      <c r="E1109" s="17"/>
      <c r="F1109" s="17"/>
      <c r="G1109" s="17"/>
      <c r="H1109" s="17"/>
      <c r="I1109" s="17"/>
      <c r="J1109" s="17"/>
      <c r="K1109" s="54"/>
      <c r="L1109" s="145"/>
      <c r="M1109" s="49"/>
      <c r="N1109" s="147"/>
      <c r="O1109" s="148"/>
      <c r="P1109" s="51"/>
      <c r="Q1109" s="149"/>
      <c r="R1109" s="148"/>
      <c r="S1109" s="90"/>
    </row>
    <row r="1110" spans="1:19" ht="15.75" x14ac:dyDescent="0.2">
      <c r="A1110" s="97">
        <v>3001</v>
      </c>
      <c r="B1110" s="17"/>
      <c r="C1110" s="17"/>
      <c r="D1110" s="17"/>
      <c r="E1110" s="17"/>
      <c r="F1110" s="17"/>
      <c r="G1110" s="17"/>
      <c r="H1110" s="17"/>
      <c r="I1110" s="17"/>
      <c r="J1110" s="17"/>
      <c r="K1110" s="54"/>
      <c r="L1110" s="145"/>
      <c r="M1110" s="49"/>
      <c r="N1110" s="147"/>
      <c r="O1110" s="148"/>
      <c r="P1110" s="51"/>
      <c r="Q1110" s="149"/>
      <c r="R1110" s="148"/>
      <c r="S1110" s="90"/>
    </row>
    <row r="1111" spans="1:19" ht="15.75" x14ac:dyDescent="0.2">
      <c r="A1111" s="97">
        <v>3002</v>
      </c>
      <c r="B1111" s="17"/>
      <c r="C1111" s="17"/>
      <c r="D1111" s="17"/>
      <c r="E1111" s="17"/>
      <c r="F1111" s="17"/>
      <c r="G1111" s="17"/>
      <c r="H1111" s="17"/>
      <c r="I1111" s="17"/>
      <c r="J1111" s="17"/>
      <c r="K1111" s="54"/>
      <c r="L1111" s="145"/>
      <c r="M1111" s="49"/>
      <c r="N1111" s="147"/>
      <c r="O1111" s="49"/>
      <c r="P1111" s="147"/>
      <c r="Q1111" s="150"/>
      <c r="R1111" s="148"/>
      <c r="S1111" s="90"/>
    </row>
    <row r="1112" spans="1:19" ht="15.75" x14ac:dyDescent="0.2">
      <c r="A1112" s="97">
        <v>3101</v>
      </c>
      <c r="B1112" s="17"/>
      <c r="C1112" s="17"/>
      <c r="D1112" s="17"/>
      <c r="E1112" s="17"/>
      <c r="F1112" s="17"/>
      <c r="G1112" s="17"/>
      <c r="H1112" s="17"/>
      <c r="I1112" s="17"/>
      <c r="J1112" s="17"/>
      <c r="K1112" s="54"/>
      <c r="L1112" s="145"/>
      <c r="M1112" s="49"/>
      <c r="N1112" s="147"/>
      <c r="O1112" s="102" t="s">
        <v>81</v>
      </c>
      <c r="P1112" s="103"/>
      <c r="Q1112" s="104" t="str">
        <f>IF(SUM(K1103:K1109)=0,"",SUM(K1103:K1109))</f>
        <v/>
      </c>
      <c r="R1112" s="105" t="s">
        <v>10</v>
      </c>
      <c r="S1112" s="90"/>
    </row>
    <row r="1113" spans="1:19" ht="15.75" x14ac:dyDescent="0.2">
      <c r="A1113" s="97">
        <v>3102</v>
      </c>
      <c r="B1113" s="17"/>
      <c r="C1113" s="17"/>
      <c r="D1113" s="17"/>
      <c r="E1113" s="17"/>
      <c r="F1113" s="17"/>
      <c r="G1113" s="17"/>
      <c r="H1113" s="17"/>
      <c r="I1113" s="17"/>
      <c r="J1113" s="17"/>
      <c r="K1113" s="54"/>
      <c r="L1113" s="145"/>
      <c r="M1113" s="49"/>
      <c r="N1113" s="147"/>
      <c r="O1113" s="106" t="s">
        <v>83</v>
      </c>
      <c r="P1113" s="32" t="str">
        <f>IF(P1112/B1099=0,"",P1112/B1099)</f>
        <v/>
      </c>
      <c r="Q1113" s="107" t="e">
        <f>IF(P1112/Q1112=0,"",P1112/Q1112)</f>
        <v>#VALUE!</v>
      </c>
      <c r="R1113" s="108" t="s">
        <v>84</v>
      </c>
      <c r="S1113" s="90"/>
    </row>
    <row r="1114" spans="1:19" ht="15.75" x14ac:dyDescent="0.2">
      <c r="A1114" s="97">
        <v>3201</v>
      </c>
      <c r="B1114" s="75"/>
      <c r="C1114" s="75"/>
      <c r="D1114" s="75"/>
      <c r="E1114" s="75"/>
      <c r="F1114" s="75"/>
      <c r="G1114" s="75"/>
      <c r="H1114" s="75"/>
      <c r="I1114" s="75"/>
      <c r="J1114" s="75"/>
      <c r="K1114" s="54"/>
      <c r="L1114" s="151"/>
      <c r="M1114" s="152"/>
      <c r="N1114" s="153"/>
      <c r="O1114" s="154"/>
      <c r="P1114" s="155"/>
      <c r="Q1114" s="155"/>
      <c r="R1114" s="156"/>
      <c r="S1114" s="90"/>
    </row>
    <row r="1115" spans="1:19" ht="18" x14ac:dyDescent="0.2">
      <c r="A1115" s="114"/>
      <c r="B1115" s="231" t="s">
        <v>106</v>
      </c>
      <c r="C1115" s="231"/>
      <c r="D1115" s="231"/>
      <c r="E1115" s="231"/>
      <c r="F1115" s="231"/>
      <c r="G1115" s="231"/>
      <c r="H1115" s="231"/>
      <c r="I1115" s="231"/>
      <c r="J1115" s="231"/>
      <c r="K1115" s="74">
        <f>SUM(K1099:K1111)</f>
        <v>0</v>
      </c>
      <c r="L1115" s="109" t="str">
        <f>IF(K1107=0,"",K1107/B1099)</f>
        <v/>
      </c>
      <c r="M1115" s="109" t="str">
        <f>IF(K1115=0,"",K1115/B1099)</f>
        <v/>
      </c>
      <c r="N1115" s="109" t="str">
        <f>IF(K1107=0,"",M1115-L1115)</f>
        <v/>
      </c>
      <c r="O1115" s="89"/>
      <c r="P1115" s="85"/>
      <c r="Q1115" s="134"/>
      <c r="R1115" s="89"/>
      <c r="S1115" s="90"/>
    </row>
    <row r="1116" spans="1:19" ht="12.75" customHeight="1" x14ac:dyDescent="0.2"/>
    <row r="1117" spans="1:19" ht="12.75" customHeight="1" x14ac:dyDescent="0.2"/>
    <row r="1118" spans="1:19" ht="26.25" x14ac:dyDescent="0.2">
      <c r="A1118" s="90"/>
      <c r="B1118" s="232" t="s">
        <v>94</v>
      </c>
      <c r="C1118" s="233"/>
      <c r="D1118" s="233"/>
      <c r="E1118" s="233"/>
      <c r="F1118" s="233"/>
      <c r="G1118" s="233"/>
      <c r="H1118" s="233"/>
      <c r="I1118" s="233"/>
      <c r="J1118" s="233"/>
      <c r="K1118" s="78" t="s">
        <v>133</v>
      </c>
      <c r="L1118" s="89"/>
      <c r="M1118" s="89"/>
      <c r="N1118" s="85"/>
      <c r="O1118" s="89"/>
      <c r="P1118" s="85"/>
      <c r="Q1118" s="85"/>
      <c r="R1118" s="85"/>
      <c r="S1118" s="90"/>
    </row>
    <row r="1119" spans="1:19" ht="20.25" x14ac:dyDescent="0.2">
      <c r="A1119" s="234" t="s">
        <v>9</v>
      </c>
      <c r="B1119" s="235" t="s">
        <v>95</v>
      </c>
      <c r="C1119" s="236"/>
      <c r="D1119" s="236"/>
      <c r="E1119" s="236"/>
      <c r="F1119" s="236"/>
      <c r="G1119" s="236"/>
      <c r="H1119" s="236"/>
      <c r="I1119" s="236"/>
      <c r="J1119" s="237"/>
      <c r="K1119" s="238" t="s">
        <v>10</v>
      </c>
      <c r="L1119" s="230" t="s">
        <v>2</v>
      </c>
      <c r="M1119" s="230" t="s">
        <v>3</v>
      </c>
      <c r="N1119" s="240" t="s">
        <v>4</v>
      </c>
      <c r="O1119" s="230" t="s">
        <v>5</v>
      </c>
      <c r="P1119" s="228" t="s">
        <v>6</v>
      </c>
      <c r="Q1119" s="228" t="s">
        <v>7</v>
      </c>
      <c r="R1119" s="230" t="s">
        <v>96</v>
      </c>
      <c r="S1119" s="90"/>
    </row>
    <row r="1120" spans="1:19" ht="15.75" customHeight="1" x14ac:dyDescent="0.2">
      <c r="A1120" s="229"/>
      <c r="B1120" s="97" t="s">
        <v>97</v>
      </c>
      <c r="C1120" s="97" t="s">
        <v>98</v>
      </c>
      <c r="D1120" s="97" t="s">
        <v>99</v>
      </c>
      <c r="E1120" s="97" t="s">
        <v>100</v>
      </c>
      <c r="F1120" s="97" t="s">
        <v>101</v>
      </c>
      <c r="G1120" s="97" t="s">
        <v>102</v>
      </c>
      <c r="H1120" s="97" t="s">
        <v>103</v>
      </c>
      <c r="I1120" s="97" t="s">
        <v>104</v>
      </c>
      <c r="J1120" s="97" t="s">
        <v>105</v>
      </c>
      <c r="K1120" s="239"/>
      <c r="L1120" s="229"/>
      <c r="M1120" s="229"/>
      <c r="N1120" s="229"/>
      <c r="O1120" s="229"/>
      <c r="P1120" s="229"/>
      <c r="Q1120" s="229"/>
      <c r="R1120" s="229"/>
      <c r="S1120" s="90"/>
    </row>
    <row r="1121" spans="1:19" ht="15.75" x14ac:dyDescent="0.2">
      <c r="A1121" s="97">
        <v>2501</v>
      </c>
      <c r="B1121" s="17">
        <v>15</v>
      </c>
      <c r="C1121" s="17"/>
      <c r="D1121" s="17"/>
      <c r="E1121" s="17"/>
      <c r="F1121" s="17"/>
      <c r="G1121" s="17"/>
      <c r="H1121" s="17"/>
      <c r="I1121" s="17"/>
      <c r="J1121" s="17"/>
      <c r="K1121" s="54"/>
      <c r="L1121" s="143"/>
      <c r="M1121" s="144"/>
      <c r="N1121" s="104"/>
      <c r="O1121" s="98"/>
      <c r="P1121" s="19">
        <f>B1121</f>
        <v>15</v>
      </c>
      <c r="Q1121" s="99"/>
      <c r="R1121" s="98"/>
      <c r="S1121" s="90"/>
    </row>
    <row r="1122" spans="1:19" ht="15.75" x14ac:dyDescent="0.2">
      <c r="A1122" s="97">
        <v>2502</v>
      </c>
      <c r="B1122" s="17"/>
      <c r="C1122" s="17">
        <v>12</v>
      </c>
      <c r="D1122" s="17"/>
      <c r="E1122" s="17"/>
      <c r="F1122" s="17"/>
      <c r="G1122" s="17"/>
      <c r="H1122" s="17"/>
      <c r="I1122" s="17"/>
      <c r="J1122" s="17"/>
      <c r="K1122" s="54"/>
      <c r="L1122" s="145"/>
      <c r="M1122" s="49"/>
      <c r="N1122" s="146"/>
      <c r="O1122" s="21">
        <f>IF(C1122=0,"",C1122/B1121)</f>
        <v>0.8</v>
      </c>
      <c r="P1122" s="22">
        <v>12</v>
      </c>
      <c r="Q1122" s="100">
        <f t="shared" ref="Q1122:Q1129" si="148">IF(P1122=0,"",P1122/P1121)</f>
        <v>0.8</v>
      </c>
      <c r="R1122" s="100">
        <f t="shared" ref="R1122:R1129" si="149">IF(P1122=0,"",100%-Q1122)</f>
        <v>0.19999999999999996</v>
      </c>
      <c r="S1122" s="90"/>
    </row>
    <row r="1123" spans="1:19" ht="15.75" x14ac:dyDescent="0.2">
      <c r="A1123" s="97">
        <v>2601</v>
      </c>
      <c r="B1123" s="17"/>
      <c r="C1123" s="17"/>
      <c r="D1123" s="17"/>
      <c r="E1123" s="17"/>
      <c r="F1123" s="17"/>
      <c r="G1123" s="17"/>
      <c r="H1123" s="17"/>
      <c r="I1123" s="17"/>
      <c r="J1123" s="17"/>
      <c r="K1123" s="54"/>
      <c r="L1123" s="145"/>
      <c r="M1123" s="49"/>
      <c r="N1123" s="146"/>
      <c r="O1123" s="21" t="str">
        <f>IF(D1123=0,"",D1123/C1122)</f>
        <v/>
      </c>
      <c r="P1123" s="22"/>
      <c r="Q1123" s="100" t="str">
        <f t="shared" si="148"/>
        <v/>
      </c>
      <c r="R1123" s="100" t="str">
        <f t="shared" si="149"/>
        <v/>
      </c>
      <c r="S1123" s="124">
        <f>P1123/P1121</f>
        <v>0</v>
      </c>
    </row>
    <row r="1124" spans="1:19" ht="15.75" x14ac:dyDescent="0.2">
      <c r="A1124" s="97">
        <v>2602</v>
      </c>
      <c r="B1124" s="17"/>
      <c r="C1124" s="17"/>
      <c r="D1124" s="17"/>
      <c r="E1124" s="17"/>
      <c r="F1124" s="17"/>
      <c r="G1124" s="17"/>
      <c r="H1124" s="17"/>
      <c r="I1124" s="17"/>
      <c r="J1124" s="17"/>
      <c r="K1124" s="54"/>
      <c r="L1124" s="145"/>
      <c r="M1124" s="49"/>
      <c r="N1124" s="146"/>
      <c r="O1124" s="21" t="str">
        <f>IF(E1124=0,"",E1124/D1123)</f>
        <v/>
      </c>
      <c r="P1124" s="22"/>
      <c r="Q1124" s="100" t="str">
        <f t="shared" si="148"/>
        <v/>
      </c>
      <c r="R1124" s="100" t="str">
        <f t="shared" si="149"/>
        <v/>
      </c>
      <c r="S1124" s="90"/>
    </row>
    <row r="1125" spans="1:19" ht="15.75" x14ac:dyDescent="0.2">
      <c r="A1125" s="97">
        <v>2701</v>
      </c>
      <c r="B1125" s="17"/>
      <c r="C1125" s="17"/>
      <c r="D1125" s="17"/>
      <c r="E1125" s="17"/>
      <c r="F1125" s="17"/>
      <c r="G1125" s="17"/>
      <c r="H1125" s="17"/>
      <c r="I1125" s="17"/>
      <c r="J1125" s="17"/>
      <c r="K1125" s="54"/>
      <c r="L1125" s="145"/>
      <c r="M1125" s="49"/>
      <c r="N1125" s="146"/>
      <c r="O1125" s="21" t="str">
        <f>IF(F1125=0,"",F1125/E1124)</f>
        <v/>
      </c>
      <c r="P1125" s="22"/>
      <c r="Q1125" s="100" t="str">
        <f t="shared" si="148"/>
        <v/>
      </c>
      <c r="R1125" s="100" t="str">
        <f t="shared" si="149"/>
        <v/>
      </c>
      <c r="S1125" s="90"/>
    </row>
    <row r="1126" spans="1:19" ht="15.75" x14ac:dyDescent="0.2">
      <c r="A1126" s="97">
        <v>2702</v>
      </c>
      <c r="B1126" s="17"/>
      <c r="C1126" s="17"/>
      <c r="D1126" s="17"/>
      <c r="E1126" s="17"/>
      <c r="F1126" s="17"/>
      <c r="G1126" s="17"/>
      <c r="H1126" s="17"/>
      <c r="I1126" s="17"/>
      <c r="J1126" s="17"/>
      <c r="K1126" s="54"/>
      <c r="L1126" s="145"/>
      <c r="M1126" s="49"/>
      <c r="N1126" s="146"/>
      <c r="O1126" s="21" t="str">
        <f>IF(G1126=0,"",G1126/F1125)</f>
        <v/>
      </c>
      <c r="P1126" s="22"/>
      <c r="Q1126" s="100" t="str">
        <f t="shared" si="148"/>
        <v/>
      </c>
      <c r="R1126" s="100" t="str">
        <f t="shared" si="149"/>
        <v/>
      </c>
      <c r="S1126" s="90"/>
    </row>
    <row r="1127" spans="1:19" ht="15.75" x14ac:dyDescent="0.2">
      <c r="A1127" s="97">
        <v>2801</v>
      </c>
      <c r="B1127" s="17"/>
      <c r="C1127" s="17"/>
      <c r="D1127" s="17"/>
      <c r="E1127" s="17"/>
      <c r="F1127" s="17"/>
      <c r="G1127" s="17"/>
      <c r="H1127" s="17"/>
      <c r="I1127" s="17"/>
      <c r="J1127" s="17"/>
      <c r="K1127" s="54"/>
      <c r="L1127" s="145"/>
      <c r="M1127" s="49"/>
      <c r="N1127" s="146"/>
      <c r="O1127" s="21" t="str">
        <f>IF(H1127=0,"",H1127/G1126)</f>
        <v/>
      </c>
      <c r="P1127" s="22"/>
      <c r="Q1127" s="100" t="str">
        <f t="shared" si="148"/>
        <v/>
      </c>
      <c r="R1127" s="100" t="str">
        <f t="shared" si="149"/>
        <v/>
      </c>
      <c r="S1127" s="90"/>
    </row>
    <row r="1128" spans="1:19" ht="15.75" x14ac:dyDescent="0.2">
      <c r="A1128" s="97">
        <v>2802</v>
      </c>
      <c r="B1128" s="17"/>
      <c r="C1128" s="17"/>
      <c r="D1128" s="17"/>
      <c r="E1128" s="17"/>
      <c r="F1128" s="17"/>
      <c r="G1128" s="17"/>
      <c r="H1128" s="17"/>
      <c r="I1128" s="17"/>
      <c r="J1128" s="17"/>
      <c r="K1128" s="54"/>
      <c r="L1128" s="145"/>
      <c r="M1128" s="49"/>
      <c r="N1128" s="146"/>
      <c r="O1128" s="21" t="str">
        <f>IF(I1128=0,"",I1128/H1127)</f>
        <v/>
      </c>
      <c r="P1128" s="22"/>
      <c r="Q1128" s="100" t="str">
        <f t="shared" si="148"/>
        <v/>
      </c>
      <c r="R1128" s="100" t="str">
        <f t="shared" si="149"/>
        <v/>
      </c>
      <c r="S1128" s="90"/>
    </row>
    <row r="1129" spans="1:19" ht="15.75" x14ac:dyDescent="0.2">
      <c r="A1129" s="97">
        <v>2901</v>
      </c>
      <c r="B1129" s="17"/>
      <c r="C1129" s="17"/>
      <c r="D1129" s="17"/>
      <c r="E1129" s="17"/>
      <c r="F1129" s="17"/>
      <c r="G1129" s="17"/>
      <c r="H1129" s="17"/>
      <c r="I1129" s="17"/>
      <c r="J1129" s="17"/>
      <c r="K1129" s="54"/>
      <c r="L1129" s="145"/>
      <c r="M1129" s="49"/>
      <c r="N1129" s="146"/>
      <c r="O1129" s="24" t="str">
        <f>IF(J1129=0,"",J1129/I1128)</f>
        <v/>
      </c>
      <c r="P1129" s="22"/>
      <c r="Q1129" s="24" t="str">
        <f t="shared" si="148"/>
        <v/>
      </c>
      <c r="R1129" s="24" t="str">
        <f t="shared" si="149"/>
        <v/>
      </c>
      <c r="S1129" s="90"/>
    </row>
    <row r="1130" spans="1:19" ht="15.75" x14ac:dyDescent="0.2">
      <c r="A1130" s="97">
        <v>2902</v>
      </c>
      <c r="B1130" s="17"/>
      <c r="C1130" s="17"/>
      <c r="D1130" s="17"/>
      <c r="E1130" s="17"/>
      <c r="F1130" s="17"/>
      <c r="G1130" s="17"/>
      <c r="H1130" s="17"/>
      <c r="I1130" s="17"/>
      <c r="J1130" s="17"/>
      <c r="K1130" s="54"/>
      <c r="L1130" s="145"/>
      <c r="M1130" s="49"/>
      <c r="N1130" s="147"/>
      <c r="O1130" s="67"/>
      <c r="P1130" s="22"/>
      <c r="Q1130" s="67"/>
      <c r="R1130" s="101"/>
      <c r="S1130" s="90"/>
    </row>
    <row r="1131" spans="1:19" ht="15.75" x14ac:dyDescent="0.2">
      <c r="A1131" s="97">
        <v>3001</v>
      </c>
      <c r="B1131" s="17"/>
      <c r="C1131" s="17"/>
      <c r="D1131" s="17"/>
      <c r="E1131" s="17"/>
      <c r="F1131" s="17"/>
      <c r="G1131" s="17"/>
      <c r="H1131" s="17"/>
      <c r="I1131" s="17"/>
      <c r="J1131" s="17"/>
      <c r="K1131" s="54"/>
      <c r="L1131" s="145"/>
      <c r="M1131" s="49"/>
      <c r="N1131" s="147"/>
      <c r="O1131" s="148"/>
      <c r="P1131" s="51"/>
      <c r="Q1131" s="149"/>
      <c r="R1131" s="148"/>
      <c r="S1131" s="90"/>
    </row>
    <row r="1132" spans="1:19" ht="15.75" x14ac:dyDescent="0.2">
      <c r="A1132" s="97">
        <v>3002</v>
      </c>
      <c r="B1132" s="17"/>
      <c r="C1132" s="17"/>
      <c r="D1132" s="17"/>
      <c r="E1132" s="17"/>
      <c r="F1132" s="17"/>
      <c r="G1132" s="17"/>
      <c r="H1132" s="17"/>
      <c r="I1132" s="17"/>
      <c r="J1132" s="17"/>
      <c r="K1132" s="54"/>
      <c r="L1132" s="145"/>
      <c r="M1132" s="49"/>
      <c r="N1132" s="147"/>
      <c r="O1132" s="148"/>
      <c r="P1132" s="51"/>
      <c r="Q1132" s="149"/>
      <c r="R1132" s="148"/>
      <c r="S1132" s="90"/>
    </row>
    <row r="1133" spans="1:19" ht="15.75" x14ac:dyDescent="0.2">
      <c r="A1133" s="97">
        <v>3101</v>
      </c>
      <c r="B1133" s="17"/>
      <c r="C1133" s="17"/>
      <c r="D1133" s="17"/>
      <c r="E1133" s="17"/>
      <c r="F1133" s="17"/>
      <c r="G1133" s="17"/>
      <c r="H1133" s="17"/>
      <c r="I1133" s="17"/>
      <c r="J1133" s="17"/>
      <c r="K1133" s="54"/>
      <c r="L1133" s="145"/>
      <c r="M1133" s="49"/>
      <c r="N1133" s="147"/>
      <c r="O1133" s="49"/>
      <c r="P1133" s="147"/>
      <c r="Q1133" s="150"/>
      <c r="R1133" s="148"/>
      <c r="S1133" s="90"/>
    </row>
    <row r="1134" spans="1:19" ht="15.75" x14ac:dyDescent="0.2">
      <c r="A1134" s="97">
        <v>3102</v>
      </c>
      <c r="B1134" s="17"/>
      <c r="C1134" s="17"/>
      <c r="D1134" s="17"/>
      <c r="E1134" s="17"/>
      <c r="F1134" s="17"/>
      <c r="G1134" s="17"/>
      <c r="H1134" s="17"/>
      <c r="I1134" s="17"/>
      <c r="J1134" s="17"/>
      <c r="K1134" s="54"/>
      <c r="L1134" s="145"/>
      <c r="M1134" s="49"/>
      <c r="N1134" s="147"/>
      <c r="O1134" s="102" t="s">
        <v>81</v>
      </c>
      <c r="P1134" s="103"/>
      <c r="Q1134" s="104" t="str">
        <f>IF(SUM(K1125:K1131)=0,"",SUM(K1125:K1131))</f>
        <v/>
      </c>
      <c r="R1134" s="105" t="s">
        <v>10</v>
      </c>
      <c r="S1134" s="90"/>
    </row>
    <row r="1135" spans="1:19" ht="15.75" x14ac:dyDescent="0.2">
      <c r="A1135" s="97">
        <v>3201</v>
      </c>
      <c r="B1135" s="17"/>
      <c r="C1135" s="17"/>
      <c r="D1135" s="17"/>
      <c r="E1135" s="17"/>
      <c r="F1135" s="17"/>
      <c r="G1135" s="17"/>
      <c r="H1135" s="17"/>
      <c r="I1135" s="17"/>
      <c r="J1135" s="17"/>
      <c r="K1135" s="54"/>
      <c r="L1135" s="145"/>
      <c r="M1135" s="49"/>
      <c r="N1135" s="147"/>
      <c r="O1135" s="106" t="s">
        <v>83</v>
      </c>
      <c r="P1135" s="32" t="str">
        <f>IF(P1134/B1121=0,"",P1134/B1121)</f>
        <v/>
      </c>
      <c r="Q1135" s="107" t="e">
        <f>IF(P1134/Q1134=0,"",P1134/Q1134)</f>
        <v>#VALUE!</v>
      </c>
      <c r="R1135" s="108" t="s">
        <v>84</v>
      </c>
      <c r="S1135" s="90"/>
    </row>
    <row r="1136" spans="1:19" ht="15.75" x14ac:dyDescent="0.2">
      <c r="A1136" s="97">
        <v>3202</v>
      </c>
      <c r="B1136" s="75"/>
      <c r="C1136" s="75"/>
      <c r="D1136" s="75"/>
      <c r="E1136" s="75"/>
      <c r="F1136" s="75"/>
      <c r="G1136" s="75"/>
      <c r="H1136" s="75"/>
      <c r="I1136" s="75"/>
      <c r="J1136" s="75"/>
      <c r="K1136" s="54"/>
      <c r="L1136" s="151"/>
      <c r="M1136" s="152"/>
      <c r="N1136" s="153"/>
      <c r="O1136" s="154"/>
      <c r="P1136" s="155"/>
      <c r="Q1136" s="155"/>
      <c r="R1136" s="156"/>
      <c r="S1136" s="90"/>
    </row>
    <row r="1137" spans="1:19" ht="18" x14ac:dyDescent="0.2">
      <c r="A1137" s="114"/>
      <c r="B1137" s="231" t="s">
        <v>106</v>
      </c>
      <c r="C1137" s="231"/>
      <c r="D1137" s="231"/>
      <c r="E1137" s="231"/>
      <c r="F1137" s="231"/>
      <c r="G1137" s="231"/>
      <c r="H1137" s="231"/>
      <c r="I1137" s="231"/>
      <c r="J1137" s="231"/>
      <c r="K1137" s="74">
        <f>SUM(K1121:K1133)</f>
        <v>0</v>
      </c>
      <c r="L1137" s="109" t="str">
        <f>IF(K1129=0,"",K1129/B1121)</f>
        <v/>
      </c>
      <c r="M1137" s="109" t="str">
        <f>IF(K1137=0,"",K1137/B1121)</f>
        <v/>
      </c>
      <c r="N1137" s="109" t="str">
        <f>IF(K1129=0,"",M1137-L1137)</f>
        <v/>
      </c>
      <c r="O1137" s="89"/>
      <c r="P1137" s="85"/>
      <c r="Q1137" s="134"/>
      <c r="R1137" s="89"/>
      <c r="S1137" s="90"/>
    </row>
    <row r="1138" spans="1:19" ht="12.75" customHeight="1" x14ac:dyDescent="0.2"/>
    <row r="1139" spans="1:19" ht="12.75" customHeight="1" x14ac:dyDescent="0.2"/>
    <row r="1140" spans="1:19" s="225" customFormat="1" ht="26.25" x14ac:dyDescent="0.2">
      <c r="A1140" s="90"/>
      <c r="B1140" s="232" t="s">
        <v>94</v>
      </c>
      <c r="C1140" s="233"/>
      <c r="D1140" s="233"/>
      <c r="E1140" s="233"/>
      <c r="F1140" s="233"/>
      <c r="G1140" s="233"/>
      <c r="H1140" s="233"/>
      <c r="I1140" s="233"/>
      <c r="J1140" s="233"/>
      <c r="K1140" s="78" t="s">
        <v>134</v>
      </c>
      <c r="L1140" s="89"/>
      <c r="M1140" s="89"/>
      <c r="N1140" s="85"/>
      <c r="O1140" s="89"/>
      <c r="P1140" s="85"/>
      <c r="Q1140" s="85"/>
      <c r="R1140" s="85"/>
      <c r="S1140" s="90"/>
    </row>
    <row r="1141" spans="1:19" s="225" customFormat="1" ht="20.25" x14ac:dyDescent="0.2">
      <c r="A1141" s="234" t="s">
        <v>9</v>
      </c>
      <c r="B1141" s="235" t="s">
        <v>95</v>
      </c>
      <c r="C1141" s="236"/>
      <c r="D1141" s="236"/>
      <c r="E1141" s="236"/>
      <c r="F1141" s="236"/>
      <c r="G1141" s="236"/>
      <c r="H1141" s="236"/>
      <c r="I1141" s="236"/>
      <c r="J1141" s="237"/>
      <c r="K1141" s="238" t="s">
        <v>10</v>
      </c>
      <c r="L1141" s="230" t="s">
        <v>2</v>
      </c>
      <c r="M1141" s="230" t="s">
        <v>3</v>
      </c>
      <c r="N1141" s="240" t="s">
        <v>4</v>
      </c>
      <c r="O1141" s="230" t="s">
        <v>5</v>
      </c>
      <c r="P1141" s="228" t="s">
        <v>6</v>
      </c>
      <c r="Q1141" s="228" t="s">
        <v>7</v>
      </c>
      <c r="R1141" s="230" t="s">
        <v>96</v>
      </c>
      <c r="S1141" s="90"/>
    </row>
    <row r="1142" spans="1:19" s="225" customFormat="1" ht="15.75" customHeight="1" x14ac:dyDescent="0.2">
      <c r="A1142" s="229"/>
      <c r="B1142" s="97" t="s">
        <v>97</v>
      </c>
      <c r="C1142" s="97" t="s">
        <v>98</v>
      </c>
      <c r="D1142" s="97" t="s">
        <v>99</v>
      </c>
      <c r="E1142" s="97" t="s">
        <v>100</v>
      </c>
      <c r="F1142" s="97" t="s">
        <v>101</v>
      </c>
      <c r="G1142" s="97" t="s">
        <v>102</v>
      </c>
      <c r="H1142" s="97" t="s">
        <v>103</v>
      </c>
      <c r="I1142" s="97" t="s">
        <v>104</v>
      </c>
      <c r="J1142" s="97" t="s">
        <v>105</v>
      </c>
      <c r="K1142" s="239"/>
      <c r="L1142" s="229"/>
      <c r="M1142" s="229"/>
      <c r="N1142" s="229"/>
      <c r="O1142" s="229"/>
      <c r="P1142" s="229"/>
      <c r="Q1142" s="229"/>
      <c r="R1142" s="229"/>
      <c r="S1142" s="90"/>
    </row>
    <row r="1143" spans="1:19" s="225" customFormat="1" ht="15.75" x14ac:dyDescent="0.2">
      <c r="A1143" s="97">
        <v>2502</v>
      </c>
      <c r="B1143" s="17">
        <v>36</v>
      </c>
      <c r="C1143" s="17"/>
      <c r="D1143" s="17"/>
      <c r="E1143" s="17"/>
      <c r="F1143" s="17"/>
      <c r="G1143" s="17"/>
      <c r="H1143" s="17"/>
      <c r="I1143" s="17"/>
      <c r="J1143" s="17"/>
      <c r="K1143" s="54"/>
      <c r="L1143" s="143"/>
      <c r="M1143" s="144"/>
      <c r="N1143" s="104"/>
      <c r="O1143" s="98"/>
      <c r="P1143" s="19">
        <f>B1143</f>
        <v>36</v>
      </c>
      <c r="Q1143" s="99"/>
      <c r="R1143" s="98"/>
      <c r="S1143" s="90"/>
    </row>
    <row r="1144" spans="1:19" s="225" customFormat="1" ht="15.75" x14ac:dyDescent="0.2">
      <c r="A1144" s="97">
        <v>2601</v>
      </c>
      <c r="B1144" s="17"/>
      <c r="C1144" s="17"/>
      <c r="D1144" s="17"/>
      <c r="E1144" s="17"/>
      <c r="F1144" s="17"/>
      <c r="G1144" s="17"/>
      <c r="H1144" s="17"/>
      <c r="I1144" s="17"/>
      <c r="J1144" s="17"/>
      <c r="K1144" s="54"/>
      <c r="L1144" s="145"/>
      <c r="M1144" s="49"/>
      <c r="N1144" s="146"/>
      <c r="O1144" s="21" t="str">
        <f>IF(C1144=0,"",C1144/B1143)</f>
        <v/>
      </c>
      <c r="P1144" s="22"/>
      <c r="Q1144" s="100" t="str">
        <f t="shared" ref="Q1144:Q1151" si="150">IF(P1144=0,"",P1144/P1143)</f>
        <v/>
      </c>
      <c r="R1144" s="100" t="str">
        <f t="shared" ref="R1144:R1151" si="151">IF(P1144=0,"",100%-Q1144)</f>
        <v/>
      </c>
      <c r="S1144" s="90"/>
    </row>
    <row r="1145" spans="1:19" s="225" customFormat="1" ht="15.75" x14ac:dyDescent="0.2">
      <c r="A1145" s="97">
        <v>2602</v>
      </c>
      <c r="B1145" s="17"/>
      <c r="C1145" s="17"/>
      <c r="D1145" s="17"/>
      <c r="E1145" s="17"/>
      <c r="F1145" s="17"/>
      <c r="G1145" s="17"/>
      <c r="H1145" s="17"/>
      <c r="I1145" s="17"/>
      <c r="J1145" s="17"/>
      <c r="K1145" s="54"/>
      <c r="L1145" s="145"/>
      <c r="M1145" s="49"/>
      <c r="N1145" s="146"/>
      <c r="O1145" s="21" t="str">
        <f>IF(D1145=0,"",D1145/C1144)</f>
        <v/>
      </c>
      <c r="P1145" s="22"/>
      <c r="Q1145" s="100" t="str">
        <f t="shared" si="150"/>
        <v/>
      </c>
      <c r="R1145" s="100" t="str">
        <f t="shared" si="151"/>
        <v/>
      </c>
      <c r="S1145" s="227">
        <f>P1145/P1143</f>
        <v>0</v>
      </c>
    </row>
    <row r="1146" spans="1:19" s="225" customFormat="1" ht="15.75" x14ac:dyDescent="0.2">
      <c r="A1146" s="97">
        <v>2701</v>
      </c>
      <c r="B1146" s="17"/>
      <c r="C1146" s="17"/>
      <c r="D1146" s="17"/>
      <c r="E1146" s="17"/>
      <c r="F1146" s="17"/>
      <c r="G1146" s="17"/>
      <c r="H1146" s="17"/>
      <c r="I1146" s="17"/>
      <c r="J1146" s="17"/>
      <c r="K1146" s="54"/>
      <c r="L1146" s="145"/>
      <c r="M1146" s="49"/>
      <c r="N1146" s="146"/>
      <c r="O1146" s="21" t="str">
        <f>IF(E1146=0,"",E1146/D1145)</f>
        <v/>
      </c>
      <c r="P1146" s="22"/>
      <c r="Q1146" s="100" t="str">
        <f t="shared" si="150"/>
        <v/>
      </c>
      <c r="R1146" s="100" t="str">
        <f t="shared" si="151"/>
        <v/>
      </c>
      <c r="S1146" s="90"/>
    </row>
    <row r="1147" spans="1:19" s="225" customFormat="1" ht="15.75" x14ac:dyDescent="0.2">
      <c r="A1147" s="97">
        <v>2702</v>
      </c>
      <c r="B1147" s="17"/>
      <c r="C1147" s="17"/>
      <c r="D1147" s="17"/>
      <c r="E1147" s="17"/>
      <c r="F1147" s="17"/>
      <c r="G1147" s="17"/>
      <c r="H1147" s="17"/>
      <c r="I1147" s="17"/>
      <c r="J1147" s="17"/>
      <c r="K1147" s="54"/>
      <c r="L1147" s="145"/>
      <c r="M1147" s="49"/>
      <c r="N1147" s="146"/>
      <c r="O1147" s="21" t="str">
        <f>IF(F1147=0,"",F1147/E1146)</f>
        <v/>
      </c>
      <c r="P1147" s="22"/>
      <c r="Q1147" s="100" t="str">
        <f t="shared" si="150"/>
        <v/>
      </c>
      <c r="R1147" s="100" t="str">
        <f t="shared" si="151"/>
        <v/>
      </c>
      <c r="S1147" s="90"/>
    </row>
    <row r="1148" spans="1:19" s="225" customFormat="1" ht="15.75" x14ac:dyDescent="0.2">
      <c r="A1148" s="97">
        <v>2801</v>
      </c>
      <c r="B1148" s="17"/>
      <c r="C1148" s="17"/>
      <c r="D1148" s="17"/>
      <c r="E1148" s="17"/>
      <c r="F1148" s="17"/>
      <c r="G1148" s="17"/>
      <c r="H1148" s="17"/>
      <c r="I1148" s="17"/>
      <c r="J1148" s="17"/>
      <c r="K1148" s="54"/>
      <c r="L1148" s="145"/>
      <c r="M1148" s="49"/>
      <c r="N1148" s="146"/>
      <c r="O1148" s="21" t="str">
        <f>IF(G1148=0,"",G1148/F1147)</f>
        <v/>
      </c>
      <c r="P1148" s="22"/>
      <c r="Q1148" s="100" t="str">
        <f t="shared" si="150"/>
        <v/>
      </c>
      <c r="R1148" s="100" t="str">
        <f t="shared" si="151"/>
        <v/>
      </c>
      <c r="S1148" s="90"/>
    </row>
    <row r="1149" spans="1:19" s="225" customFormat="1" ht="15.75" x14ac:dyDescent="0.2">
      <c r="A1149" s="97">
        <v>2802</v>
      </c>
      <c r="B1149" s="17"/>
      <c r="C1149" s="17"/>
      <c r="D1149" s="17"/>
      <c r="E1149" s="17"/>
      <c r="F1149" s="17"/>
      <c r="G1149" s="17"/>
      <c r="H1149" s="17"/>
      <c r="I1149" s="17"/>
      <c r="J1149" s="17"/>
      <c r="K1149" s="54"/>
      <c r="L1149" s="145"/>
      <c r="M1149" s="49"/>
      <c r="N1149" s="146"/>
      <c r="O1149" s="21" t="str">
        <f>IF(H1149=0,"",H1149/G1148)</f>
        <v/>
      </c>
      <c r="P1149" s="22"/>
      <c r="Q1149" s="100" t="str">
        <f t="shared" si="150"/>
        <v/>
      </c>
      <c r="R1149" s="100" t="str">
        <f t="shared" si="151"/>
        <v/>
      </c>
      <c r="S1149" s="90"/>
    </row>
    <row r="1150" spans="1:19" s="225" customFormat="1" ht="15.75" x14ac:dyDescent="0.2">
      <c r="A1150" s="97">
        <v>2901</v>
      </c>
      <c r="B1150" s="17"/>
      <c r="C1150" s="17"/>
      <c r="D1150" s="17"/>
      <c r="E1150" s="17"/>
      <c r="F1150" s="17"/>
      <c r="G1150" s="17"/>
      <c r="H1150" s="17"/>
      <c r="I1150" s="17"/>
      <c r="J1150" s="17"/>
      <c r="K1150" s="54"/>
      <c r="L1150" s="145"/>
      <c r="M1150" s="49"/>
      <c r="N1150" s="146"/>
      <c r="O1150" s="21" t="str">
        <f>IF(I1150=0,"",I1150/H1149)</f>
        <v/>
      </c>
      <c r="P1150" s="22"/>
      <c r="Q1150" s="100" t="str">
        <f t="shared" si="150"/>
        <v/>
      </c>
      <c r="R1150" s="100" t="str">
        <f t="shared" si="151"/>
        <v/>
      </c>
      <c r="S1150" s="90"/>
    </row>
    <row r="1151" spans="1:19" s="225" customFormat="1" ht="15.75" x14ac:dyDescent="0.2">
      <c r="A1151" s="97">
        <v>2902</v>
      </c>
      <c r="B1151" s="17"/>
      <c r="C1151" s="17"/>
      <c r="D1151" s="17"/>
      <c r="E1151" s="17"/>
      <c r="F1151" s="17"/>
      <c r="G1151" s="17"/>
      <c r="H1151" s="17"/>
      <c r="I1151" s="17"/>
      <c r="J1151" s="17"/>
      <c r="K1151" s="54"/>
      <c r="L1151" s="145"/>
      <c r="M1151" s="49"/>
      <c r="N1151" s="146"/>
      <c r="O1151" s="24" t="str">
        <f>IF(J1151=0,"",J1151/I1150)</f>
        <v/>
      </c>
      <c r="P1151" s="22"/>
      <c r="Q1151" s="24" t="str">
        <f t="shared" si="150"/>
        <v/>
      </c>
      <c r="R1151" s="24" t="str">
        <f t="shared" si="151"/>
        <v/>
      </c>
      <c r="S1151" s="90"/>
    </row>
    <row r="1152" spans="1:19" s="225" customFormat="1" ht="15.75" x14ac:dyDescent="0.2">
      <c r="A1152" s="97">
        <v>3001</v>
      </c>
      <c r="B1152" s="17"/>
      <c r="C1152" s="17"/>
      <c r="D1152" s="17"/>
      <c r="E1152" s="17"/>
      <c r="F1152" s="17"/>
      <c r="G1152" s="17"/>
      <c r="H1152" s="17"/>
      <c r="I1152" s="17"/>
      <c r="J1152" s="17"/>
      <c r="K1152" s="54"/>
      <c r="L1152" s="145"/>
      <c r="M1152" s="49"/>
      <c r="N1152" s="147"/>
      <c r="O1152" s="67"/>
      <c r="P1152" s="22"/>
      <c r="Q1152" s="67"/>
      <c r="R1152" s="101"/>
      <c r="S1152" s="90"/>
    </row>
    <row r="1153" spans="1:19" s="225" customFormat="1" ht="15.75" x14ac:dyDescent="0.2">
      <c r="A1153" s="97">
        <v>3002</v>
      </c>
      <c r="B1153" s="17"/>
      <c r="C1153" s="17"/>
      <c r="D1153" s="17"/>
      <c r="E1153" s="17"/>
      <c r="F1153" s="17"/>
      <c r="G1153" s="17"/>
      <c r="H1153" s="17"/>
      <c r="I1153" s="17"/>
      <c r="J1153" s="17"/>
      <c r="K1153" s="54"/>
      <c r="L1153" s="145"/>
      <c r="M1153" s="49"/>
      <c r="N1153" s="147"/>
      <c r="O1153" s="148"/>
      <c r="P1153" s="51"/>
      <c r="Q1153" s="149"/>
      <c r="R1153" s="148"/>
      <c r="S1153" s="90"/>
    </row>
    <row r="1154" spans="1:19" s="225" customFormat="1" ht="15.75" x14ac:dyDescent="0.2">
      <c r="A1154" s="97">
        <v>3101</v>
      </c>
      <c r="B1154" s="17"/>
      <c r="C1154" s="17"/>
      <c r="D1154" s="17"/>
      <c r="E1154" s="17"/>
      <c r="F1154" s="17"/>
      <c r="G1154" s="17"/>
      <c r="H1154" s="17"/>
      <c r="I1154" s="17"/>
      <c r="J1154" s="17"/>
      <c r="K1154" s="54"/>
      <c r="L1154" s="145"/>
      <c r="M1154" s="49"/>
      <c r="N1154" s="147"/>
      <c r="O1154" s="148"/>
      <c r="P1154" s="51"/>
      <c r="Q1154" s="149"/>
      <c r="R1154" s="148"/>
      <c r="S1154" s="90"/>
    </row>
    <row r="1155" spans="1:19" s="225" customFormat="1" ht="15.75" x14ac:dyDescent="0.2">
      <c r="A1155" s="97">
        <v>3102</v>
      </c>
      <c r="B1155" s="17"/>
      <c r="C1155" s="17"/>
      <c r="D1155" s="17"/>
      <c r="E1155" s="17"/>
      <c r="F1155" s="17"/>
      <c r="G1155" s="17"/>
      <c r="H1155" s="17"/>
      <c r="I1155" s="17"/>
      <c r="J1155" s="17"/>
      <c r="K1155" s="54"/>
      <c r="L1155" s="145"/>
      <c r="M1155" s="49"/>
      <c r="N1155" s="147"/>
      <c r="O1155" s="49"/>
      <c r="P1155" s="147"/>
      <c r="Q1155" s="150"/>
      <c r="R1155" s="148"/>
      <c r="S1155" s="90"/>
    </row>
    <row r="1156" spans="1:19" s="225" customFormat="1" ht="15.75" x14ac:dyDescent="0.2">
      <c r="A1156" s="97">
        <v>3201</v>
      </c>
      <c r="B1156" s="17"/>
      <c r="C1156" s="17"/>
      <c r="D1156" s="17"/>
      <c r="E1156" s="17"/>
      <c r="F1156" s="17"/>
      <c r="G1156" s="17"/>
      <c r="H1156" s="17"/>
      <c r="I1156" s="17"/>
      <c r="J1156" s="17"/>
      <c r="K1156" s="54"/>
      <c r="L1156" s="145"/>
      <c r="M1156" s="49"/>
      <c r="N1156" s="147"/>
      <c r="O1156" s="102" t="s">
        <v>81</v>
      </c>
      <c r="P1156" s="103"/>
      <c r="Q1156" s="104" t="str">
        <f>IF(SUM(K1147:K1153)=0,"",SUM(K1147:K1153))</f>
        <v/>
      </c>
      <c r="R1156" s="105" t="s">
        <v>10</v>
      </c>
      <c r="S1156" s="90"/>
    </row>
    <row r="1157" spans="1:19" s="225" customFormat="1" ht="15.75" x14ac:dyDescent="0.2">
      <c r="A1157" s="97">
        <v>3202</v>
      </c>
      <c r="B1157" s="17"/>
      <c r="C1157" s="17"/>
      <c r="D1157" s="17"/>
      <c r="E1157" s="17"/>
      <c r="F1157" s="17"/>
      <c r="G1157" s="17"/>
      <c r="H1157" s="17"/>
      <c r="I1157" s="17"/>
      <c r="J1157" s="17"/>
      <c r="K1157" s="54"/>
      <c r="L1157" s="145"/>
      <c r="M1157" s="49"/>
      <c r="N1157" s="147"/>
      <c r="O1157" s="106" t="s">
        <v>83</v>
      </c>
      <c r="P1157" s="32" t="str">
        <f>IF(P1156/B1143=0,"",P1156/B1143)</f>
        <v/>
      </c>
      <c r="Q1157" s="107" t="e">
        <f>IF(P1156/Q1156=0,"",P1156/Q1156)</f>
        <v>#VALUE!</v>
      </c>
      <c r="R1157" s="108" t="s">
        <v>84</v>
      </c>
      <c r="S1157" s="90"/>
    </row>
    <row r="1158" spans="1:19" s="225" customFormat="1" ht="15.75" x14ac:dyDescent="0.2">
      <c r="A1158" s="97">
        <v>3301</v>
      </c>
      <c r="B1158" s="75"/>
      <c r="C1158" s="75"/>
      <c r="D1158" s="75"/>
      <c r="E1158" s="75"/>
      <c r="F1158" s="75"/>
      <c r="G1158" s="75"/>
      <c r="H1158" s="75"/>
      <c r="I1158" s="75"/>
      <c r="J1158" s="75"/>
      <c r="K1158" s="54"/>
      <c r="L1158" s="151"/>
      <c r="M1158" s="152"/>
      <c r="N1158" s="153"/>
      <c r="O1158" s="154"/>
      <c r="P1158" s="155"/>
      <c r="Q1158" s="155"/>
      <c r="R1158" s="156"/>
      <c r="S1158" s="90"/>
    </row>
    <row r="1159" spans="1:19" s="225" customFormat="1" ht="18" x14ac:dyDescent="0.2">
      <c r="A1159" s="226"/>
      <c r="B1159" s="231" t="s">
        <v>106</v>
      </c>
      <c r="C1159" s="231"/>
      <c r="D1159" s="231"/>
      <c r="E1159" s="231"/>
      <c r="F1159" s="231"/>
      <c r="G1159" s="231"/>
      <c r="H1159" s="231"/>
      <c r="I1159" s="231"/>
      <c r="J1159" s="231"/>
      <c r="K1159" s="74">
        <f>SUM(K1143:K1155)</f>
        <v>0</v>
      </c>
      <c r="L1159" s="109" t="str">
        <f>IF(K1151=0,"",K1151/B1143)</f>
        <v/>
      </c>
      <c r="M1159" s="109" t="str">
        <f>IF(K1159=0,"",K1159/B1143)</f>
        <v/>
      </c>
      <c r="N1159" s="109" t="str">
        <f>IF(K1151=0,"",M1159-L1159)</f>
        <v/>
      </c>
      <c r="O1159" s="89"/>
      <c r="P1159" s="85"/>
      <c r="Q1159" s="134"/>
      <c r="R1159" s="89"/>
      <c r="S1159" s="90"/>
    </row>
    <row r="1160" spans="1:19" ht="12.75" customHeight="1" x14ac:dyDescent="0.2"/>
    <row r="1161" spans="1:19" ht="12.75" customHeight="1" x14ac:dyDescent="0.2"/>
    <row r="1162" spans="1:19" ht="12.75" customHeight="1" x14ac:dyDescent="0.2"/>
    <row r="1163" spans="1:19" ht="12.75" customHeight="1" x14ac:dyDescent="0.2"/>
    <row r="1164" spans="1:19" ht="12.75" customHeight="1" x14ac:dyDescent="0.2"/>
    <row r="1165" spans="1:19" ht="12.75" customHeight="1" x14ac:dyDescent="0.2"/>
    <row r="1166" spans="1:19" ht="12.75" customHeight="1" x14ac:dyDescent="0.2"/>
    <row r="1167" spans="1:19" ht="12.75" customHeight="1" x14ac:dyDescent="0.2"/>
    <row r="1168" spans="1:19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ht="12.75" customHeight="1" x14ac:dyDescent="0.2"/>
    <row r="9986" ht="12.75" customHeight="1" x14ac:dyDescent="0.2"/>
    <row r="9987" ht="12.75" customHeight="1" x14ac:dyDescent="0.2"/>
    <row r="9988" ht="12.75" customHeight="1" x14ac:dyDescent="0.2"/>
    <row r="9989" ht="12.75" customHeight="1" x14ac:dyDescent="0.2"/>
    <row r="9990" ht="12.75" customHeight="1" x14ac:dyDescent="0.2"/>
    <row r="9991" ht="12.75" customHeight="1" x14ac:dyDescent="0.2"/>
    <row r="9992" ht="12.75" customHeight="1" x14ac:dyDescent="0.2"/>
    <row r="9993" ht="12.75" customHeight="1" x14ac:dyDescent="0.2"/>
    <row r="9994" ht="12.75" customHeight="1" x14ac:dyDescent="0.2"/>
    <row r="9995" ht="12.75" customHeight="1" x14ac:dyDescent="0.2"/>
    <row r="9996" ht="12.75" customHeight="1" x14ac:dyDescent="0.2"/>
    <row r="9997" ht="12.75" customHeight="1" x14ac:dyDescent="0.2"/>
    <row r="9998" ht="12.75" customHeight="1" x14ac:dyDescent="0.2"/>
    <row r="9999" ht="12.75" customHeight="1" x14ac:dyDescent="0.2"/>
    <row r="10000" ht="12.75" customHeight="1" x14ac:dyDescent="0.2"/>
    <row r="10001" ht="12.75" customHeight="1" x14ac:dyDescent="0.2"/>
    <row r="10002" ht="12.75" customHeight="1" x14ac:dyDescent="0.2"/>
    <row r="10003" ht="12.75" customHeight="1" x14ac:dyDescent="0.2"/>
    <row r="10004" ht="12.75" customHeight="1" x14ac:dyDescent="0.2"/>
    <row r="10005" ht="12.75" customHeight="1" x14ac:dyDescent="0.2"/>
    <row r="10006" ht="12.75" customHeight="1" x14ac:dyDescent="0.2"/>
    <row r="10007" ht="12.75" customHeight="1" x14ac:dyDescent="0.2"/>
    <row r="10008" ht="12.75" customHeight="1" x14ac:dyDescent="0.2"/>
    <row r="10009" ht="12.75" customHeight="1" x14ac:dyDescent="0.2"/>
    <row r="10010" ht="12.75" customHeight="1" x14ac:dyDescent="0.2"/>
    <row r="10011" ht="12.75" customHeight="1" x14ac:dyDescent="0.2"/>
    <row r="10012" ht="12.75" customHeight="1" x14ac:dyDescent="0.2"/>
    <row r="10013" ht="12.75" customHeight="1" x14ac:dyDescent="0.2"/>
    <row r="10014" ht="12.75" customHeight="1" x14ac:dyDescent="0.2"/>
    <row r="10015" ht="12.75" customHeight="1" x14ac:dyDescent="0.2"/>
    <row r="10016" ht="12.75" customHeight="1" x14ac:dyDescent="0.2"/>
    <row r="10017" ht="12.75" customHeight="1" x14ac:dyDescent="0.2"/>
    <row r="10018" ht="12.75" customHeight="1" x14ac:dyDescent="0.2"/>
    <row r="10019" ht="12.75" customHeight="1" x14ac:dyDescent="0.2"/>
    <row r="10020" ht="12.75" customHeight="1" x14ac:dyDescent="0.2"/>
    <row r="10021" ht="12.75" customHeight="1" x14ac:dyDescent="0.2"/>
    <row r="10022" ht="12.75" customHeight="1" x14ac:dyDescent="0.2"/>
    <row r="10023" ht="12.75" customHeight="1" x14ac:dyDescent="0.2"/>
    <row r="10024" ht="12.75" customHeight="1" x14ac:dyDescent="0.2"/>
    <row r="10025" ht="12.75" customHeight="1" x14ac:dyDescent="0.2"/>
    <row r="10026" ht="12.75" customHeight="1" x14ac:dyDescent="0.2"/>
    <row r="10027" ht="12.75" customHeight="1" x14ac:dyDescent="0.2"/>
    <row r="10028" ht="12.75" customHeight="1" x14ac:dyDescent="0.2"/>
    <row r="10029" ht="12.75" customHeight="1" x14ac:dyDescent="0.2"/>
    <row r="10030" ht="12.75" customHeight="1" x14ac:dyDescent="0.2"/>
    <row r="10031" ht="12.75" customHeight="1" x14ac:dyDescent="0.2"/>
    <row r="10032" ht="12.75" customHeight="1" x14ac:dyDescent="0.2"/>
    <row r="10033" ht="12.75" customHeight="1" x14ac:dyDescent="0.2"/>
    <row r="10034" ht="12.75" customHeight="1" x14ac:dyDescent="0.2"/>
    <row r="10035" ht="12.75" customHeight="1" x14ac:dyDescent="0.2"/>
    <row r="10036" ht="12.75" customHeight="1" x14ac:dyDescent="0.2"/>
    <row r="10037" ht="12.75" customHeight="1" x14ac:dyDescent="0.2"/>
    <row r="10038" ht="12.75" customHeight="1" x14ac:dyDescent="0.2"/>
    <row r="10039" ht="12.75" customHeight="1" x14ac:dyDescent="0.2"/>
    <row r="10040" ht="12.75" customHeight="1" x14ac:dyDescent="0.2"/>
    <row r="10041" ht="12.75" customHeight="1" x14ac:dyDescent="0.2"/>
    <row r="10042" ht="12.75" customHeight="1" x14ac:dyDescent="0.2"/>
    <row r="10043" ht="12.75" customHeight="1" x14ac:dyDescent="0.2"/>
    <row r="10044" ht="12.75" customHeight="1" x14ac:dyDescent="0.2"/>
    <row r="10045" ht="12.75" customHeight="1" x14ac:dyDescent="0.2"/>
    <row r="10046" ht="12.75" customHeight="1" x14ac:dyDescent="0.2"/>
    <row r="10047" ht="12.75" customHeight="1" x14ac:dyDescent="0.2"/>
    <row r="10048" ht="12.75" customHeight="1" x14ac:dyDescent="0.2"/>
    <row r="10049" ht="12.75" customHeight="1" x14ac:dyDescent="0.2"/>
    <row r="10050" ht="12.75" customHeight="1" x14ac:dyDescent="0.2"/>
    <row r="10051" ht="12.75" customHeight="1" x14ac:dyDescent="0.2"/>
    <row r="10052" ht="12.75" customHeight="1" x14ac:dyDescent="0.2"/>
    <row r="10053" ht="12.75" customHeight="1" x14ac:dyDescent="0.2"/>
    <row r="10054" ht="12.75" customHeight="1" x14ac:dyDescent="0.2"/>
    <row r="10055" ht="12.75" customHeight="1" x14ac:dyDescent="0.2"/>
    <row r="10056" ht="12.75" customHeight="1" x14ac:dyDescent="0.2"/>
    <row r="10057" ht="12.75" customHeight="1" x14ac:dyDescent="0.2"/>
    <row r="10058" ht="12.75" customHeight="1" x14ac:dyDescent="0.2"/>
    <row r="10059" ht="12.75" customHeight="1" x14ac:dyDescent="0.2"/>
    <row r="10060" ht="12.75" customHeight="1" x14ac:dyDescent="0.2"/>
    <row r="10061" ht="12.75" customHeight="1" x14ac:dyDescent="0.2"/>
    <row r="10062" ht="12.75" customHeight="1" x14ac:dyDescent="0.2"/>
    <row r="10063" ht="12.75" customHeight="1" x14ac:dyDescent="0.2"/>
    <row r="10064" ht="12.75" customHeight="1" x14ac:dyDescent="0.2"/>
    <row r="10065" ht="12.75" customHeight="1" x14ac:dyDescent="0.2"/>
    <row r="10066" ht="12.75" customHeight="1" x14ac:dyDescent="0.2"/>
    <row r="10067" ht="12.75" customHeight="1" x14ac:dyDescent="0.2"/>
    <row r="10068" ht="12.75" customHeight="1" x14ac:dyDescent="0.2"/>
    <row r="10069" ht="12.75" customHeight="1" x14ac:dyDescent="0.2"/>
    <row r="10070" ht="12.75" customHeight="1" x14ac:dyDescent="0.2"/>
    <row r="10071" ht="12.75" customHeight="1" x14ac:dyDescent="0.2"/>
    <row r="10072" ht="12.75" customHeight="1" x14ac:dyDescent="0.2"/>
    <row r="10073" ht="12.75" customHeight="1" x14ac:dyDescent="0.2"/>
    <row r="10074" ht="12.75" customHeight="1" x14ac:dyDescent="0.2"/>
    <row r="10075" ht="12.75" customHeight="1" x14ac:dyDescent="0.2"/>
    <row r="10076" ht="12.75" customHeight="1" x14ac:dyDescent="0.2"/>
    <row r="10077" ht="12.75" customHeight="1" x14ac:dyDescent="0.2"/>
    <row r="10078" ht="12.75" customHeight="1" x14ac:dyDescent="0.2"/>
    <row r="10079" ht="12.75" customHeight="1" x14ac:dyDescent="0.2"/>
    <row r="10080" ht="12.75" customHeight="1" x14ac:dyDescent="0.2"/>
    <row r="10081" ht="12.75" customHeight="1" x14ac:dyDescent="0.2"/>
    <row r="10082" ht="12.75" customHeight="1" x14ac:dyDescent="0.2"/>
    <row r="10083" ht="12.75" customHeight="1" x14ac:dyDescent="0.2"/>
    <row r="10084" ht="12.75" customHeight="1" x14ac:dyDescent="0.2"/>
    <row r="10085" ht="12.75" customHeight="1" x14ac:dyDescent="0.2"/>
    <row r="10086" ht="12.75" customHeight="1" x14ac:dyDescent="0.2"/>
    <row r="10087" ht="12.75" customHeight="1" x14ac:dyDescent="0.2"/>
    <row r="10088" ht="12.75" customHeight="1" x14ac:dyDescent="0.2"/>
    <row r="10089" ht="12.75" customHeight="1" x14ac:dyDescent="0.2"/>
    <row r="10090" ht="12.75" customHeight="1" x14ac:dyDescent="0.2"/>
    <row r="10091" ht="12.75" customHeight="1" x14ac:dyDescent="0.2"/>
    <row r="10092" ht="12.75" customHeight="1" x14ac:dyDescent="0.2"/>
    <row r="10093" ht="12.75" customHeight="1" x14ac:dyDescent="0.2"/>
    <row r="10094" ht="12.75" customHeight="1" x14ac:dyDescent="0.2"/>
    <row r="10095" ht="12.75" customHeight="1" x14ac:dyDescent="0.2"/>
    <row r="10096" ht="12.75" customHeight="1" x14ac:dyDescent="0.2"/>
    <row r="10097" ht="12.75" customHeight="1" x14ac:dyDescent="0.2"/>
    <row r="10098" ht="12.75" customHeight="1" x14ac:dyDescent="0.2"/>
    <row r="10099" ht="12.75" customHeight="1" x14ac:dyDescent="0.2"/>
    <row r="10100" ht="12.75" customHeight="1" x14ac:dyDescent="0.2"/>
    <row r="10101" ht="12.75" customHeight="1" x14ac:dyDescent="0.2"/>
    <row r="10102" ht="12.75" customHeight="1" x14ac:dyDescent="0.2"/>
    <row r="10103" ht="12.75" customHeight="1" x14ac:dyDescent="0.2"/>
    <row r="10104" ht="12.75" customHeight="1" x14ac:dyDescent="0.2"/>
    <row r="10105" ht="12.75" customHeight="1" x14ac:dyDescent="0.2"/>
    <row r="10106" ht="12.75" customHeight="1" x14ac:dyDescent="0.2"/>
    <row r="10107" ht="12.75" customHeight="1" x14ac:dyDescent="0.2"/>
    <row r="10108" ht="12.75" customHeight="1" x14ac:dyDescent="0.2"/>
    <row r="10109" ht="12.75" customHeight="1" x14ac:dyDescent="0.2"/>
    <row r="10110" ht="12.75" customHeight="1" x14ac:dyDescent="0.2"/>
    <row r="10111" ht="12.75" customHeight="1" x14ac:dyDescent="0.2"/>
    <row r="10112" ht="12.75" customHeight="1" x14ac:dyDescent="0.2"/>
    <row r="10113" ht="12.75" customHeight="1" x14ac:dyDescent="0.2"/>
    <row r="10114" ht="12.75" customHeight="1" x14ac:dyDescent="0.2"/>
    <row r="10115" ht="12.75" customHeight="1" x14ac:dyDescent="0.2"/>
    <row r="10116" ht="12.75" customHeight="1" x14ac:dyDescent="0.2"/>
    <row r="10117" ht="12.75" customHeight="1" x14ac:dyDescent="0.2"/>
    <row r="10118" ht="12.75" customHeight="1" x14ac:dyDescent="0.2"/>
    <row r="10119" ht="12.75" customHeight="1" x14ac:dyDescent="0.2"/>
    <row r="10120" ht="12.75" customHeight="1" x14ac:dyDescent="0.2"/>
    <row r="10121" ht="12.75" customHeight="1" x14ac:dyDescent="0.2"/>
    <row r="10122" ht="12.75" customHeight="1" x14ac:dyDescent="0.2"/>
    <row r="10123" ht="12.75" customHeight="1" x14ac:dyDescent="0.2"/>
    <row r="10124" ht="12.75" customHeight="1" x14ac:dyDescent="0.2"/>
    <row r="10125" ht="12.75" customHeight="1" x14ac:dyDescent="0.2"/>
    <row r="10126" ht="12.75" customHeight="1" x14ac:dyDescent="0.2"/>
    <row r="10127" ht="12.75" customHeight="1" x14ac:dyDescent="0.2"/>
    <row r="10128" ht="12.75" customHeight="1" x14ac:dyDescent="0.2"/>
    <row r="10129" ht="12.75" customHeight="1" x14ac:dyDescent="0.2"/>
    <row r="10130" ht="12.75" customHeight="1" x14ac:dyDescent="0.2"/>
    <row r="10131" ht="12.75" customHeight="1" x14ac:dyDescent="0.2"/>
    <row r="10132" ht="12.75" customHeight="1" x14ac:dyDescent="0.2"/>
    <row r="10133" ht="12.75" customHeight="1" x14ac:dyDescent="0.2"/>
    <row r="10134" ht="12.75" customHeight="1" x14ac:dyDescent="0.2"/>
    <row r="10135" ht="12.75" customHeight="1" x14ac:dyDescent="0.2"/>
    <row r="10136" ht="12.75" customHeight="1" x14ac:dyDescent="0.2"/>
    <row r="10137" ht="12.75" customHeight="1" x14ac:dyDescent="0.2"/>
    <row r="10138" ht="12.75" customHeight="1" x14ac:dyDescent="0.2"/>
    <row r="10139" ht="12.75" customHeight="1" x14ac:dyDescent="0.2"/>
    <row r="10140" ht="12.75" customHeight="1" x14ac:dyDescent="0.2"/>
    <row r="10141" ht="12.75" customHeight="1" x14ac:dyDescent="0.2"/>
    <row r="10142" ht="12.75" customHeight="1" x14ac:dyDescent="0.2"/>
    <row r="10143" ht="12.75" customHeight="1" x14ac:dyDescent="0.2"/>
    <row r="10144" ht="12.75" customHeight="1" x14ac:dyDescent="0.2"/>
    <row r="10145" ht="12.75" customHeight="1" x14ac:dyDescent="0.2"/>
    <row r="10146" ht="12.75" customHeight="1" x14ac:dyDescent="0.2"/>
    <row r="10147" ht="12.75" customHeight="1" x14ac:dyDescent="0.2"/>
    <row r="10148" ht="12.75" customHeight="1" x14ac:dyDescent="0.2"/>
    <row r="10149" ht="12.75" customHeight="1" x14ac:dyDescent="0.2"/>
    <row r="10150" ht="12.75" customHeight="1" x14ac:dyDescent="0.2"/>
    <row r="10151" ht="12.75" customHeight="1" x14ac:dyDescent="0.2"/>
    <row r="10152" ht="12.75" customHeight="1" x14ac:dyDescent="0.2"/>
    <row r="10153" ht="12.75" customHeight="1" x14ac:dyDescent="0.2"/>
    <row r="10154" ht="12.75" customHeight="1" x14ac:dyDescent="0.2"/>
    <row r="10155" ht="12.75" customHeight="1" x14ac:dyDescent="0.2"/>
    <row r="10156" ht="12.75" customHeight="1" x14ac:dyDescent="0.2"/>
    <row r="10157" ht="12.75" customHeight="1" x14ac:dyDescent="0.2"/>
    <row r="10158" ht="12.75" customHeight="1" x14ac:dyDescent="0.2"/>
    <row r="10159" ht="12.75" customHeight="1" x14ac:dyDescent="0.2"/>
    <row r="10160" ht="12.75" customHeight="1" x14ac:dyDescent="0.2"/>
    <row r="10161" ht="12.75" customHeight="1" x14ac:dyDescent="0.2"/>
    <row r="10162" ht="12.75" customHeight="1" x14ac:dyDescent="0.2"/>
    <row r="10163" ht="12.75" customHeight="1" x14ac:dyDescent="0.2"/>
    <row r="10164" ht="12.75" customHeight="1" x14ac:dyDescent="0.2"/>
    <row r="10165" ht="12.75" customHeight="1" x14ac:dyDescent="0.2"/>
    <row r="10166" ht="12.75" customHeight="1" x14ac:dyDescent="0.2"/>
    <row r="10167" ht="12.75" customHeight="1" x14ac:dyDescent="0.2"/>
    <row r="10168" ht="12.75" customHeight="1" x14ac:dyDescent="0.2"/>
    <row r="10169" ht="12.75" customHeight="1" x14ac:dyDescent="0.2"/>
    <row r="10170" ht="12.75" customHeight="1" x14ac:dyDescent="0.2"/>
    <row r="10171" ht="12.75" customHeight="1" x14ac:dyDescent="0.2"/>
    <row r="10172" ht="12.75" customHeight="1" x14ac:dyDescent="0.2"/>
    <row r="10173" ht="12.75" customHeight="1" x14ac:dyDescent="0.2"/>
    <row r="10174" ht="12.75" customHeight="1" x14ac:dyDescent="0.2"/>
    <row r="10175" ht="12.75" customHeight="1" x14ac:dyDescent="0.2"/>
    <row r="10176" ht="12.75" customHeight="1" x14ac:dyDescent="0.2"/>
    <row r="10177" ht="12.75" customHeight="1" x14ac:dyDescent="0.2"/>
    <row r="10178" ht="12.75" customHeight="1" x14ac:dyDescent="0.2"/>
    <row r="10179" ht="12.75" customHeight="1" x14ac:dyDescent="0.2"/>
    <row r="10180" ht="12.75" customHeight="1" x14ac:dyDescent="0.2"/>
    <row r="10181" ht="12.75" customHeight="1" x14ac:dyDescent="0.2"/>
    <row r="10182" ht="12.75" customHeight="1" x14ac:dyDescent="0.2"/>
    <row r="10183" ht="12.75" customHeight="1" x14ac:dyDescent="0.2"/>
    <row r="10184" ht="12.75" customHeight="1" x14ac:dyDescent="0.2"/>
    <row r="10185" ht="12.75" customHeight="1" x14ac:dyDescent="0.2"/>
    <row r="10186" ht="12.75" customHeight="1" x14ac:dyDescent="0.2"/>
    <row r="10187" ht="12.75" customHeight="1" x14ac:dyDescent="0.2"/>
    <row r="10188" ht="12.75" customHeight="1" x14ac:dyDescent="0.2"/>
    <row r="10189" ht="12.75" customHeight="1" x14ac:dyDescent="0.2"/>
    <row r="10190" ht="12.75" customHeight="1" x14ac:dyDescent="0.2"/>
    <row r="10191" ht="12.75" customHeight="1" x14ac:dyDescent="0.2"/>
    <row r="10192" ht="12.75" customHeight="1" x14ac:dyDescent="0.2"/>
    <row r="10193" ht="12.75" customHeight="1" x14ac:dyDescent="0.2"/>
    <row r="10194" ht="12.75" customHeight="1" x14ac:dyDescent="0.2"/>
    <row r="10195" ht="12.75" customHeight="1" x14ac:dyDescent="0.2"/>
    <row r="10196" ht="12.75" customHeight="1" x14ac:dyDescent="0.2"/>
    <row r="10197" ht="12.75" customHeight="1" x14ac:dyDescent="0.2"/>
    <row r="10198" ht="12.75" customHeight="1" x14ac:dyDescent="0.2"/>
    <row r="10199" ht="12.75" customHeight="1" x14ac:dyDescent="0.2"/>
    <row r="10200" ht="12.75" customHeight="1" x14ac:dyDescent="0.2"/>
    <row r="10201" ht="12.75" customHeight="1" x14ac:dyDescent="0.2"/>
    <row r="10202" ht="12.75" customHeight="1" x14ac:dyDescent="0.2"/>
    <row r="10203" ht="12.75" customHeight="1" x14ac:dyDescent="0.2"/>
    <row r="10204" ht="12.75" customHeight="1" x14ac:dyDescent="0.2"/>
    <row r="10205" ht="12.75" customHeight="1" x14ac:dyDescent="0.2"/>
    <row r="10206" ht="12.75" customHeight="1" x14ac:dyDescent="0.2"/>
    <row r="10207" ht="12.75" customHeight="1" x14ac:dyDescent="0.2"/>
    <row r="10208" ht="12.75" customHeight="1" x14ac:dyDescent="0.2"/>
    <row r="10209" ht="12.75" customHeight="1" x14ac:dyDescent="0.2"/>
    <row r="10210" ht="12.75" customHeight="1" x14ac:dyDescent="0.2"/>
    <row r="10211" ht="12.75" customHeight="1" x14ac:dyDescent="0.2"/>
    <row r="10212" ht="12.75" customHeight="1" x14ac:dyDescent="0.2"/>
    <row r="10213" ht="12.75" customHeight="1" x14ac:dyDescent="0.2"/>
    <row r="10214" ht="12.75" customHeight="1" x14ac:dyDescent="0.2"/>
    <row r="10215" ht="12.75" customHeight="1" x14ac:dyDescent="0.2"/>
    <row r="10216" ht="12.75" customHeight="1" x14ac:dyDescent="0.2"/>
    <row r="10217" ht="12.75" customHeight="1" x14ac:dyDescent="0.2"/>
    <row r="10218" ht="12.75" customHeight="1" x14ac:dyDescent="0.2"/>
    <row r="10219" ht="12.75" customHeight="1" x14ac:dyDescent="0.2"/>
    <row r="10220" ht="12.75" customHeight="1" x14ac:dyDescent="0.2"/>
    <row r="10221" ht="12.75" customHeight="1" x14ac:dyDescent="0.2"/>
    <row r="10222" ht="12.75" customHeight="1" x14ac:dyDescent="0.2"/>
    <row r="10223" ht="12.75" customHeight="1" x14ac:dyDescent="0.2"/>
    <row r="10224" ht="12.75" customHeight="1" x14ac:dyDescent="0.2"/>
    <row r="10225" ht="12.75" customHeight="1" x14ac:dyDescent="0.2"/>
    <row r="10226" ht="12.75" customHeight="1" x14ac:dyDescent="0.2"/>
    <row r="10227" ht="12.75" customHeight="1" x14ac:dyDescent="0.2"/>
    <row r="10228" ht="12.75" customHeight="1" x14ac:dyDescent="0.2"/>
    <row r="10229" ht="12.75" customHeight="1" x14ac:dyDescent="0.2"/>
    <row r="10230" ht="12.75" customHeight="1" x14ac:dyDescent="0.2"/>
    <row r="10231" ht="12.75" customHeight="1" x14ac:dyDescent="0.2"/>
    <row r="10232" ht="12.75" customHeight="1" x14ac:dyDescent="0.2"/>
    <row r="10233" ht="12.75" customHeight="1" x14ac:dyDescent="0.2"/>
    <row r="10234" ht="12.75" customHeight="1" x14ac:dyDescent="0.2"/>
    <row r="10235" ht="12.75" customHeight="1" x14ac:dyDescent="0.2"/>
    <row r="10236" ht="12.75" customHeight="1" x14ac:dyDescent="0.2"/>
    <row r="10237" ht="12.75" customHeight="1" x14ac:dyDescent="0.2"/>
    <row r="10238" ht="12.75" customHeight="1" x14ac:dyDescent="0.2"/>
    <row r="10239" ht="12.75" customHeight="1" x14ac:dyDescent="0.2"/>
    <row r="10240" ht="12.75" customHeight="1" x14ac:dyDescent="0.2"/>
    <row r="10241" ht="12.75" customHeight="1" x14ac:dyDescent="0.2"/>
    <row r="10242" ht="12.75" customHeight="1" x14ac:dyDescent="0.2"/>
    <row r="10243" ht="12.75" customHeight="1" x14ac:dyDescent="0.2"/>
    <row r="10244" ht="12.75" customHeight="1" x14ac:dyDescent="0.2"/>
    <row r="10245" ht="12.75" customHeight="1" x14ac:dyDescent="0.2"/>
    <row r="10246" ht="12.75" customHeight="1" x14ac:dyDescent="0.2"/>
    <row r="10247" ht="12.75" customHeight="1" x14ac:dyDescent="0.2"/>
    <row r="10248" ht="12.75" customHeight="1" x14ac:dyDescent="0.2"/>
    <row r="10249" ht="12.75" customHeight="1" x14ac:dyDescent="0.2"/>
    <row r="10250" ht="12.75" customHeight="1" x14ac:dyDescent="0.2"/>
    <row r="10251" ht="12.75" customHeight="1" x14ac:dyDescent="0.2"/>
    <row r="10252" ht="12.75" customHeight="1" x14ac:dyDescent="0.2"/>
    <row r="10253" ht="12.75" customHeight="1" x14ac:dyDescent="0.2"/>
    <row r="10254" ht="12.75" customHeight="1" x14ac:dyDescent="0.2"/>
    <row r="10255" ht="12.75" customHeight="1" x14ac:dyDescent="0.2"/>
    <row r="10256" ht="12.75" customHeight="1" x14ac:dyDescent="0.2"/>
    <row r="10257" ht="12.75" customHeight="1" x14ac:dyDescent="0.2"/>
    <row r="10258" ht="12.75" customHeight="1" x14ac:dyDescent="0.2"/>
    <row r="10259" ht="12.75" customHeight="1" x14ac:dyDescent="0.2"/>
    <row r="10260" ht="12.75" customHeight="1" x14ac:dyDescent="0.2"/>
    <row r="10261" ht="12.75" customHeight="1" x14ac:dyDescent="0.2"/>
    <row r="10262" ht="12.75" customHeight="1" x14ac:dyDescent="0.2"/>
    <row r="10263" ht="12.75" customHeight="1" x14ac:dyDescent="0.2"/>
    <row r="10264" ht="12.75" customHeight="1" x14ac:dyDescent="0.2"/>
    <row r="10265" ht="12.75" customHeight="1" x14ac:dyDescent="0.2"/>
    <row r="10266" ht="12.75" customHeight="1" x14ac:dyDescent="0.2"/>
    <row r="10267" ht="12.75" customHeight="1" x14ac:dyDescent="0.2"/>
    <row r="10268" ht="12.75" customHeight="1" x14ac:dyDescent="0.2"/>
    <row r="10269" ht="12.75" customHeight="1" x14ac:dyDescent="0.2"/>
    <row r="10270" ht="12.75" customHeight="1" x14ac:dyDescent="0.2"/>
    <row r="10271" ht="12.75" customHeight="1" x14ac:dyDescent="0.2"/>
    <row r="10272" ht="12.75" customHeight="1" x14ac:dyDescent="0.2"/>
    <row r="10273" ht="12.75" customHeight="1" x14ac:dyDescent="0.2"/>
    <row r="10274" ht="12.75" customHeight="1" x14ac:dyDescent="0.2"/>
    <row r="10275" ht="12.75" customHeight="1" x14ac:dyDescent="0.2"/>
    <row r="10276" ht="12.75" customHeight="1" x14ac:dyDescent="0.2"/>
    <row r="10277" ht="12.75" customHeight="1" x14ac:dyDescent="0.2"/>
    <row r="10278" ht="12.75" customHeight="1" x14ac:dyDescent="0.2"/>
    <row r="10279" ht="12.75" customHeight="1" x14ac:dyDescent="0.2"/>
    <row r="10280" ht="12.75" customHeight="1" x14ac:dyDescent="0.2"/>
    <row r="10281" ht="12.75" customHeight="1" x14ac:dyDescent="0.2"/>
    <row r="10282" ht="12.75" customHeight="1" x14ac:dyDescent="0.2"/>
    <row r="10283" ht="12.75" customHeight="1" x14ac:dyDescent="0.2"/>
    <row r="10284" ht="12.75" customHeight="1" x14ac:dyDescent="0.2"/>
    <row r="10285" ht="12.75" customHeight="1" x14ac:dyDescent="0.2"/>
    <row r="10286" ht="12.75" customHeight="1" x14ac:dyDescent="0.2"/>
    <row r="10287" ht="12.75" customHeight="1" x14ac:dyDescent="0.2"/>
    <row r="10288" ht="12.75" customHeight="1" x14ac:dyDescent="0.2"/>
    <row r="10289" ht="12.75" customHeight="1" x14ac:dyDescent="0.2"/>
    <row r="10290" ht="12.75" customHeight="1" x14ac:dyDescent="0.2"/>
    <row r="10291" ht="12.75" customHeight="1" x14ac:dyDescent="0.2"/>
    <row r="10292" ht="12.75" customHeight="1" x14ac:dyDescent="0.2"/>
    <row r="10293" ht="12.75" customHeight="1" x14ac:dyDescent="0.2"/>
    <row r="10294" ht="12.75" customHeight="1" x14ac:dyDescent="0.2"/>
    <row r="10295" ht="12.75" customHeight="1" x14ac:dyDescent="0.2"/>
    <row r="10296" ht="12.75" customHeight="1" x14ac:dyDescent="0.2"/>
    <row r="10297" ht="12.75" customHeight="1" x14ac:dyDescent="0.2"/>
    <row r="10298" ht="12.75" customHeight="1" x14ac:dyDescent="0.2"/>
    <row r="10299" ht="12.75" customHeight="1" x14ac:dyDescent="0.2"/>
    <row r="10300" ht="12.75" customHeight="1" x14ac:dyDescent="0.2"/>
    <row r="10301" ht="12.75" customHeight="1" x14ac:dyDescent="0.2"/>
    <row r="10302" ht="12.75" customHeight="1" x14ac:dyDescent="0.2"/>
    <row r="10303" ht="12.75" customHeight="1" x14ac:dyDescent="0.2"/>
    <row r="10304" ht="12.75" customHeight="1" x14ac:dyDescent="0.2"/>
    <row r="10305" ht="12.75" customHeight="1" x14ac:dyDescent="0.2"/>
    <row r="10306" ht="12.75" customHeight="1" x14ac:dyDescent="0.2"/>
    <row r="10307" ht="12.75" customHeight="1" x14ac:dyDescent="0.2"/>
    <row r="10308" ht="12.75" customHeight="1" x14ac:dyDescent="0.2"/>
    <row r="10309" ht="12.75" customHeight="1" x14ac:dyDescent="0.2"/>
    <row r="10310" ht="12.75" customHeight="1" x14ac:dyDescent="0.2"/>
    <row r="10311" ht="12.75" customHeight="1" x14ac:dyDescent="0.2"/>
    <row r="10312" ht="12.75" customHeight="1" x14ac:dyDescent="0.2"/>
    <row r="10313" ht="12.75" customHeight="1" x14ac:dyDescent="0.2"/>
    <row r="10314" ht="12.75" customHeight="1" x14ac:dyDescent="0.2"/>
    <row r="10315" ht="12.75" customHeight="1" x14ac:dyDescent="0.2"/>
    <row r="10316" ht="12.75" customHeight="1" x14ac:dyDescent="0.2"/>
    <row r="10317" ht="12.75" customHeight="1" x14ac:dyDescent="0.2"/>
    <row r="10318" ht="12.75" customHeight="1" x14ac:dyDescent="0.2"/>
    <row r="10319" ht="12.75" customHeight="1" x14ac:dyDescent="0.2"/>
    <row r="10320" ht="12.75" customHeight="1" x14ac:dyDescent="0.2"/>
    <row r="10321" ht="12.75" customHeight="1" x14ac:dyDescent="0.2"/>
    <row r="10322" ht="12.75" customHeight="1" x14ac:dyDescent="0.2"/>
    <row r="10323" ht="12.75" customHeight="1" x14ac:dyDescent="0.2"/>
    <row r="10324" ht="12.75" customHeight="1" x14ac:dyDescent="0.2"/>
    <row r="10325" ht="12.75" customHeight="1" x14ac:dyDescent="0.2"/>
    <row r="10326" ht="12.75" customHeight="1" x14ac:dyDescent="0.2"/>
    <row r="10327" ht="12.75" customHeight="1" x14ac:dyDescent="0.2"/>
    <row r="10328" ht="12.75" customHeight="1" x14ac:dyDescent="0.2"/>
    <row r="10329" ht="12.75" customHeight="1" x14ac:dyDescent="0.2"/>
    <row r="10330" ht="12.75" customHeight="1" x14ac:dyDescent="0.2"/>
    <row r="10331" ht="12.75" customHeight="1" x14ac:dyDescent="0.2"/>
    <row r="10332" ht="12.75" customHeight="1" x14ac:dyDescent="0.2"/>
    <row r="10333" ht="12.75" customHeight="1" x14ac:dyDescent="0.2"/>
    <row r="10334" ht="12.75" customHeight="1" x14ac:dyDescent="0.2"/>
    <row r="10335" ht="12.75" customHeight="1" x14ac:dyDescent="0.2"/>
    <row r="10336" ht="12.75" customHeight="1" x14ac:dyDescent="0.2"/>
    <row r="10337" ht="12.75" customHeight="1" x14ac:dyDescent="0.2"/>
    <row r="10338" ht="12.75" customHeight="1" x14ac:dyDescent="0.2"/>
    <row r="10339" ht="12.75" customHeight="1" x14ac:dyDescent="0.2"/>
    <row r="10340" ht="12.75" customHeight="1" x14ac:dyDescent="0.2"/>
    <row r="10341" ht="12.75" customHeight="1" x14ac:dyDescent="0.2"/>
    <row r="10342" ht="12.75" customHeight="1" x14ac:dyDescent="0.2"/>
    <row r="10343" ht="12.75" customHeight="1" x14ac:dyDescent="0.2"/>
    <row r="10344" ht="12.75" customHeight="1" x14ac:dyDescent="0.2"/>
    <row r="10345" ht="12.75" customHeight="1" x14ac:dyDescent="0.2"/>
    <row r="10346" ht="12.75" customHeight="1" x14ac:dyDescent="0.2"/>
    <row r="10347" ht="12.75" customHeight="1" x14ac:dyDescent="0.2"/>
    <row r="10348" ht="12.75" customHeight="1" x14ac:dyDescent="0.2"/>
    <row r="10349" ht="12.75" customHeight="1" x14ac:dyDescent="0.2"/>
    <row r="10350" ht="12.75" customHeight="1" x14ac:dyDescent="0.2"/>
    <row r="10351" ht="12.75" customHeight="1" x14ac:dyDescent="0.2"/>
    <row r="10352" ht="12.75" customHeight="1" x14ac:dyDescent="0.2"/>
    <row r="10353" ht="12.75" customHeight="1" x14ac:dyDescent="0.2"/>
    <row r="10354" ht="12.75" customHeight="1" x14ac:dyDescent="0.2"/>
    <row r="10355" ht="12.75" customHeight="1" x14ac:dyDescent="0.2"/>
    <row r="10356" ht="12.75" customHeight="1" x14ac:dyDescent="0.2"/>
    <row r="10357" ht="12.75" customHeight="1" x14ac:dyDescent="0.2"/>
    <row r="10358" ht="12.75" customHeight="1" x14ac:dyDescent="0.2"/>
    <row r="10359" ht="12.75" customHeight="1" x14ac:dyDescent="0.2"/>
    <row r="10360" ht="12.75" customHeight="1" x14ac:dyDescent="0.2"/>
    <row r="10361" ht="12.75" customHeight="1" x14ac:dyDescent="0.2"/>
    <row r="10362" ht="12.75" customHeight="1" x14ac:dyDescent="0.2"/>
    <row r="10363" ht="12.75" customHeight="1" x14ac:dyDescent="0.2"/>
    <row r="10364" ht="12.75" customHeight="1" x14ac:dyDescent="0.2"/>
    <row r="10365" ht="12.75" customHeight="1" x14ac:dyDescent="0.2"/>
    <row r="10366" ht="12.75" customHeight="1" x14ac:dyDescent="0.2"/>
    <row r="10367" ht="12.75" customHeight="1" x14ac:dyDescent="0.2"/>
    <row r="10368" ht="12.75" customHeight="1" x14ac:dyDescent="0.2"/>
    <row r="10369" ht="12.75" customHeight="1" x14ac:dyDescent="0.2"/>
    <row r="10370" ht="12.75" customHeight="1" x14ac:dyDescent="0.2"/>
    <row r="10371" ht="12.75" customHeight="1" x14ac:dyDescent="0.2"/>
    <row r="10372" ht="12.75" customHeight="1" x14ac:dyDescent="0.2"/>
    <row r="10373" ht="12.75" customHeight="1" x14ac:dyDescent="0.2"/>
    <row r="10374" ht="12.75" customHeight="1" x14ac:dyDescent="0.2"/>
    <row r="10375" ht="12.75" customHeight="1" x14ac:dyDescent="0.2"/>
    <row r="10376" ht="12.75" customHeight="1" x14ac:dyDescent="0.2"/>
    <row r="10377" ht="12.75" customHeight="1" x14ac:dyDescent="0.2"/>
    <row r="10378" ht="12.75" customHeight="1" x14ac:dyDescent="0.2"/>
    <row r="10379" ht="12.75" customHeight="1" x14ac:dyDescent="0.2"/>
    <row r="10380" ht="12.75" customHeight="1" x14ac:dyDescent="0.2"/>
    <row r="10381" ht="12.75" customHeight="1" x14ac:dyDescent="0.2"/>
    <row r="10382" ht="12.75" customHeight="1" x14ac:dyDescent="0.2"/>
    <row r="10383" ht="12.75" customHeight="1" x14ac:dyDescent="0.2"/>
    <row r="10384" ht="12.75" customHeight="1" x14ac:dyDescent="0.2"/>
    <row r="10385" ht="12.75" customHeight="1" x14ac:dyDescent="0.2"/>
    <row r="10386" ht="12.75" customHeight="1" x14ac:dyDescent="0.2"/>
    <row r="10387" ht="12.75" customHeight="1" x14ac:dyDescent="0.2"/>
    <row r="10388" ht="12.75" customHeight="1" x14ac:dyDescent="0.2"/>
    <row r="10389" ht="12.75" customHeight="1" x14ac:dyDescent="0.2"/>
    <row r="10390" ht="12.75" customHeight="1" x14ac:dyDescent="0.2"/>
    <row r="10391" ht="12.75" customHeight="1" x14ac:dyDescent="0.2"/>
    <row r="10392" ht="12.75" customHeight="1" x14ac:dyDescent="0.2"/>
    <row r="10393" ht="12.75" customHeight="1" x14ac:dyDescent="0.2"/>
    <row r="10394" ht="12.75" customHeight="1" x14ac:dyDescent="0.2"/>
    <row r="10395" ht="12.75" customHeight="1" x14ac:dyDescent="0.2"/>
    <row r="10396" ht="12.75" customHeight="1" x14ac:dyDescent="0.2"/>
    <row r="10397" ht="12.75" customHeight="1" x14ac:dyDescent="0.2"/>
    <row r="10398" ht="12.75" customHeight="1" x14ac:dyDescent="0.2"/>
    <row r="10399" ht="12.75" customHeight="1" x14ac:dyDescent="0.2"/>
    <row r="10400" ht="12.75" customHeight="1" x14ac:dyDescent="0.2"/>
    <row r="10401" ht="12.75" customHeight="1" x14ac:dyDescent="0.2"/>
    <row r="10402" ht="12.75" customHeight="1" x14ac:dyDescent="0.2"/>
    <row r="10403" ht="12.75" customHeight="1" x14ac:dyDescent="0.2"/>
    <row r="10404" ht="12.75" customHeight="1" x14ac:dyDescent="0.2"/>
    <row r="10405" ht="12.75" customHeight="1" x14ac:dyDescent="0.2"/>
    <row r="10406" ht="12.75" customHeight="1" x14ac:dyDescent="0.2"/>
    <row r="10407" ht="12.75" customHeight="1" x14ac:dyDescent="0.2"/>
    <row r="10408" ht="12.75" customHeight="1" x14ac:dyDescent="0.2"/>
    <row r="10409" ht="12.75" customHeight="1" x14ac:dyDescent="0.2"/>
    <row r="10410" ht="12.75" customHeight="1" x14ac:dyDescent="0.2"/>
    <row r="10411" ht="12.75" customHeight="1" x14ac:dyDescent="0.2"/>
    <row r="10412" ht="12.75" customHeight="1" x14ac:dyDescent="0.2"/>
    <row r="10413" ht="12.75" customHeight="1" x14ac:dyDescent="0.2"/>
    <row r="10414" ht="12.75" customHeight="1" x14ac:dyDescent="0.2"/>
    <row r="10415" ht="12.75" customHeight="1" x14ac:dyDescent="0.2"/>
    <row r="10416" ht="12.75" customHeight="1" x14ac:dyDescent="0.2"/>
    <row r="10417" ht="12.75" customHeight="1" x14ac:dyDescent="0.2"/>
    <row r="10418" ht="12.75" customHeight="1" x14ac:dyDescent="0.2"/>
    <row r="10419" ht="12.75" customHeight="1" x14ac:dyDescent="0.2"/>
    <row r="10420" ht="12.75" customHeight="1" x14ac:dyDescent="0.2"/>
    <row r="10421" ht="12.75" customHeight="1" x14ac:dyDescent="0.2"/>
    <row r="10422" ht="12.75" customHeight="1" x14ac:dyDescent="0.2"/>
    <row r="10423" ht="12.75" customHeight="1" x14ac:dyDescent="0.2"/>
    <row r="10424" ht="12.75" customHeight="1" x14ac:dyDescent="0.2"/>
    <row r="10425" ht="12.75" customHeight="1" x14ac:dyDescent="0.2"/>
    <row r="10426" ht="12.75" customHeight="1" x14ac:dyDescent="0.2"/>
    <row r="10427" ht="12.75" customHeight="1" x14ac:dyDescent="0.2"/>
    <row r="10428" ht="12.75" customHeight="1" x14ac:dyDescent="0.2"/>
    <row r="10429" ht="12.75" customHeight="1" x14ac:dyDescent="0.2"/>
    <row r="10430" ht="12.75" customHeight="1" x14ac:dyDescent="0.2"/>
    <row r="10431" ht="12.75" customHeight="1" x14ac:dyDescent="0.2"/>
    <row r="10432" ht="12.75" customHeight="1" x14ac:dyDescent="0.2"/>
    <row r="10433" ht="12.75" customHeight="1" x14ac:dyDescent="0.2"/>
    <row r="10434" ht="12.75" customHeight="1" x14ac:dyDescent="0.2"/>
    <row r="10435" ht="12.75" customHeight="1" x14ac:dyDescent="0.2"/>
    <row r="10436" ht="12.75" customHeight="1" x14ac:dyDescent="0.2"/>
    <row r="10437" ht="12.75" customHeight="1" x14ac:dyDescent="0.2"/>
    <row r="10438" ht="12.75" customHeight="1" x14ac:dyDescent="0.2"/>
    <row r="10439" ht="12.75" customHeight="1" x14ac:dyDescent="0.2"/>
    <row r="10440" ht="12.75" customHeight="1" x14ac:dyDescent="0.2"/>
    <row r="10441" ht="12.75" customHeight="1" x14ac:dyDescent="0.2"/>
    <row r="10442" ht="12.75" customHeight="1" x14ac:dyDescent="0.2"/>
    <row r="10443" ht="12.75" customHeight="1" x14ac:dyDescent="0.2"/>
    <row r="10444" ht="12.75" customHeight="1" x14ac:dyDescent="0.2"/>
    <row r="10445" ht="12.75" customHeight="1" x14ac:dyDescent="0.2"/>
    <row r="10446" ht="12.75" customHeight="1" x14ac:dyDescent="0.2"/>
    <row r="10447" ht="12.75" customHeight="1" x14ac:dyDescent="0.2"/>
    <row r="10448" ht="12.75" customHeight="1" x14ac:dyDescent="0.2"/>
    <row r="10449" ht="12.75" customHeight="1" x14ac:dyDescent="0.2"/>
    <row r="10450" ht="12.75" customHeight="1" x14ac:dyDescent="0.2"/>
    <row r="10451" ht="12.75" customHeight="1" x14ac:dyDescent="0.2"/>
    <row r="10452" ht="12.75" customHeight="1" x14ac:dyDescent="0.2"/>
    <row r="10453" ht="12.75" customHeight="1" x14ac:dyDescent="0.2"/>
    <row r="10454" ht="12.75" customHeight="1" x14ac:dyDescent="0.2"/>
    <row r="10455" ht="12.75" customHeight="1" x14ac:dyDescent="0.2"/>
    <row r="10456" ht="12.75" customHeight="1" x14ac:dyDescent="0.2"/>
    <row r="10457" ht="12.75" customHeight="1" x14ac:dyDescent="0.2"/>
    <row r="10458" ht="12.75" customHeight="1" x14ac:dyDescent="0.2"/>
    <row r="10459" ht="12.75" customHeight="1" x14ac:dyDescent="0.2"/>
    <row r="10460" ht="12.75" customHeight="1" x14ac:dyDescent="0.2"/>
    <row r="10461" ht="12.75" customHeight="1" x14ac:dyDescent="0.2"/>
    <row r="10462" ht="12.75" customHeight="1" x14ac:dyDescent="0.2"/>
    <row r="10463" ht="12.75" customHeight="1" x14ac:dyDescent="0.2"/>
    <row r="10464" ht="12.75" customHeight="1" x14ac:dyDescent="0.2"/>
    <row r="10465" ht="12.75" customHeight="1" x14ac:dyDescent="0.2"/>
    <row r="10466" ht="12.75" customHeight="1" x14ac:dyDescent="0.2"/>
    <row r="10467" ht="12.75" customHeight="1" x14ac:dyDescent="0.2"/>
    <row r="10468" ht="12.75" customHeight="1" x14ac:dyDescent="0.2"/>
    <row r="10469" ht="12.75" customHeight="1" x14ac:dyDescent="0.2"/>
    <row r="10470" ht="12.75" customHeight="1" x14ac:dyDescent="0.2"/>
    <row r="10471" ht="12.75" customHeight="1" x14ac:dyDescent="0.2"/>
    <row r="10472" ht="12.75" customHeight="1" x14ac:dyDescent="0.2"/>
    <row r="10473" ht="12.75" customHeight="1" x14ac:dyDescent="0.2"/>
    <row r="10474" ht="12.75" customHeight="1" x14ac:dyDescent="0.2"/>
    <row r="10475" ht="12.75" customHeight="1" x14ac:dyDescent="0.2"/>
    <row r="10476" ht="12.75" customHeight="1" x14ac:dyDescent="0.2"/>
    <row r="10477" ht="12.75" customHeight="1" x14ac:dyDescent="0.2"/>
    <row r="10478" ht="12.75" customHeight="1" x14ac:dyDescent="0.2"/>
    <row r="10479" ht="12.75" customHeight="1" x14ac:dyDescent="0.2"/>
    <row r="10480" ht="12.75" customHeight="1" x14ac:dyDescent="0.2"/>
    <row r="10481" ht="12.75" customHeight="1" x14ac:dyDescent="0.2"/>
    <row r="10482" ht="12.75" customHeight="1" x14ac:dyDescent="0.2"/>
    <row r="10483" ht="12.75" customHeight="1" x14ac:dyDescent="0.2"/>
    <row r="10484" ht="12.75" customHeight="1" x14ac:dyDescent="0.2"/>
    <row r="10485" ht="12.75" customHeight="1" x14ac:dyDescent="0.2"/>
    <row r="10486" ht="12.75" customHeight="1" x14ac:dyDescent="0.2"/>
    <row r="10487" ht="12.75" customHeight="1" x14ac:dyDescent="0.2"/>
    <row r="10488" ht="12.75" customHeight="1" x14ac:dyDescent="0.2"/>
    <row r="10489" ht="12.75" customHeight="1" x14ac:dyDescent="0.2"/>
    <row r="10490" ht="12.75" customHeight="1" x14ac:dyDescent="0.2"/>
    <row r="10491" ht="12.75" customHeight="1" x14ac:dyDescent="0.2"/>
    <row r="10492" ht="12.75" customHeight="1" x14ac:dyDescent="0.2"/>
    <row r="10493" ht="12.75" customHeight="1" x14ac:dyDescent="0.2"/>
    <row r="10494" ht="12.75" customHeight="1" x14ac:dyDescent="0.2"/>
    <row r="10495" ht="12.75" customHeight="1" x14ac:dyDescent="0.2"/>
    <row r="10496" ht="12.75" customHeight="1" x14ac:dyDescent="0.2"/>
    <row r="10497" ht="12.75" customHeight="1" x14ac:dyDescent="0.2"/>
    <row r="10498" ht="12.75" customHeight="1" x14ac:dyDescent="0.2"/>
    <row r="10499" ht="12.75" customHeight="1" x14ac:dyDescent="0.2"/>
    <row r="10500" ht="12.75" customHeight="1" x14ac:dyDescent="0.2"/>
    <row r="10501" ht="12.75" customHeight="1" x14ac:dyDescent="0.2"/>
    <row r="10502" ht="12.75" customHeight="1" x14ac:dyDescent="0.2"/>
    <row r="10503" ht="12.75" customHeight="1" x14ac:dyDescent="0.2"/>
    <row r="10504" ht="12.75" customHeight="1" x14ac:dyDescent="0.2"/>
    <row r="10505" ht="12.75" customHeight="1" x14ac:dyDescent="0.2"/>
    <row r="10506" ht="12.75" customHeight="1" x14ac:dyDescent="0.2"/>
    <row r="10507" ht="12.75" customHeight="1" x14ac:dyDescent="0.2"/>
    <row r="10508" ht="12.75" customHeight="1" x14ac:dyDescent="0.2"/>
    <row r="10509" ht="12.75" customHeight="1" x14ac:dyDescent="0.2"/>
    <row r="10510" ht="12.75" customHeight="1" x14ac:dyDescent="0.2"/>
    <row r="10511" ht="12.75" customHeight="1" x14ac:dyDescent="0.2"/>
    <row r="10512" ht="12.75" customHeight="1" x14ac:dyDescent="0.2"/>
    <row r="10513" ht="12.75" customHeight="1" x14ac:dyDescent="0.2"/>
    <row r="10514" ht="12.75" customHeight="1" x14ac:dyDescent="0.2"/>
    <row r="10515" ht="12.75" customHeight="1" x14ac:dyDescent="0.2"/>
    <row r="10516" ht="12.75" customHeight="1" x14ac:dyDescent="0.2"/>
    <row r="10517" ht="12.75" customHeight="1" x14ac:dyDescent="0.2"/>
    <row r="10518" ht="12.75" customHeight="1" x14ac:dyDescent="0.2"/>
    <row r="10519" ht="12.75" customHeight="1" x14ac:dyDescent="0.2"/>
    <row r="10520" ht="12.75" customHeight="1" x14ac:dyDescent="0.2"/>
    <row r="10521" ht="12.75" customHeight="1" x14ac:dyDescent="0.2"/>
    <row r="10522" ht="12.75" customHeight="1" x14ac:dyDescent="0.2"/>
    <row r="10523" ht="12.75" customHeight="1" x14ac:dyDescent="0.2"/>
    <row r="10524" ht="12.75" customHeight="1" x14ac:dyDescent="0.2"/>
    <row r="10525" ht="12.75" customHeight="1" x14ac:dyDescent="0.2"/>
    <row r="10526" ht="12.75" customHeight="1" x14ac:dyDescent="0.2"/>
    <row r="10527" ht="12.75" customHeight="1" x14ac:dyDescent="0.2"/>
    <row r="10528" ht="12.75" customHeight="1" x14ac:dyDescent="0.2"/>
    <row r="10529" ht="12.75" customHeight="1" x14ac:dyDescent="0.2"/>
    <row r="10530" ht="12.75" customHeight="1" x14ac:dyDescent="0.2"/>
    <row r="10531" ht="12.75" customHeight="1" x14ac:dyDescent="0.2"/>
    <row r="10532" ht="12.75" customHeight="1" x14ac:dyDescent="0.2"/>
    <row r="10533" ht="12.75" customHeight="1" x14ac:dyDescent="0.2"/>
    <row r="10534" ht="12.75" customHeight="1" x14ac:dyDescent="0.2"/>
    <row r="10535" ht="12.75" customHeight="1" x14ac:dyDescent="0.2"/>
    <row r="10536" ht="12.75" customHeight="1" x14ac:dyDescent="0.2"/>
    <row r="10537" ht="12.75" customHeight="1" x14ac:dyDescent="0.2"/>
    <row r="10538" ht="12.75" customHeight="1" x14ac:dyDescent="0.2"/>
    <row r="10539" ht="12.75" customHeight="1" x14ac:dyDescent="0.2"/>
    <row r="10540" ht="12.75" customHeight="1" x14ac:dyDescent="0.2"/>
    <row r="10541" ht="12.75" customHeight="1" x14ac:dyDescent="0.2"/>
    <row r="10542" ht="12.75" customHeight="1" x14ac:dyDescent="0.2"/>
    <row r="10543" ht="12.75" customHeight="1" x14ac:dyDescent="0.2"/>
    <row r="10544" ht="12.75" customHeight="1" x14ac:dyDescent="0.2"/>
    <row r="10545" ht="12.75" customHeight="1" x14ac:dyDescent="0.2"/>
    <row r="10546" ht="12.75" customHeight="1" x14ac:dyDescent="0.2"/>
    <row r="10547" ht="12.75" customHeight="1" x14ac:dyDescent="0.2"/>
    <row r="10548" ht="12.75" customHeight="1" x14ac:dyDescent="0.2"/>
    <row r="10549" ht="12.75" customHeight="1" x14ac:dyDescent="0.2"/>
    <row r="10550" ht="12.75" customHeight="1" x14ac:dyDescent="0.2"/>
    <row r="10551" ht="12.75" customHeight="1" x14ac:dyDescent="0.2"/>
    <row r="10552" ht="12.75" customHeight="1" x14ac:dyDescent="0.2"/>
    <row r="10553" ht="12.75" customHeight="1" x14ac:dyDescent="0.2"/>
    <row r="10554" ht="12.75" customHeight="1" x14ac:dyDescent="0.2"/>
    <row r="10555" ht="12.75" customHeight="1" x14ac:dyDescent="0.2"/>
    <row r="10556" ht="12.75" customHeight="1" x14ac:dyDescent="0.2"/>
    <row r="10557" ht="12.75" customHeight="1" x14ac:dyDescent="0.2"/>
    <row r="10558" ht="12.75" customHeight="1" x14ac:dyDescent="0.2"/>
    <row r="10559" ht="12.75" customHeight="1" x14ac:dyDescent="0.2"/>
    <row r="10560" ht="12.75" customHeight="1" x14ac:dyDescent="0.2"/>
    <row r="10561" ht="12.75" customHeight="1" x14ac:dyDescent="0.2"/>
    <row r="10562" ht="12.75" customHeight="1" x14ac:dyDescent="0.2"/>
    <row r="10563" ht="12.75" customHeight="1" x14ac:dyDescent="0.2"/>
    <row r="10564" ht="12.75" customHeight="1" x14ac:dyDescent="0.2"/>
    <row r="10565" ht="12.75" customHeight="1" x14ac:dyDescent="0.2"/>
    <row r="10566" ht="12.75" customHeight="1" x14ac:dyDescent="0.2"/>
    <row r="10567" ht="12.75" customHeight="1" x14ac:dyDescent="0.2"/>
    <row r="10568" ht="12.75" customHeight="1" x14ac:dyDescent="0.2"/>
    <row r="10569" ht="12.75" customHeight="1" x14ac:dyDescent="0.2"/>
    <row r="10570" ht="12.75" customHeight="1" x14ac:dyDescent="0.2"/>
    <row r="10571" ht="12.75" customHeight="1" x14ac:dyDescent="0.2"/>
    <row r="10572" ht="12.75" customHeight="1" x14ac:dyDescent="0.2"/>
    <row r="10573" ht="12.75" customHeight="1" x14ac:dyDescent="0.2"/>
    <row r="10574" ht="12.75" customHeight="1" x14ac:dyDescent="0.2"/>
    <row r="10575" ht="12.75" customHeight="1" x14ac:dyDescent="0.2"/>
    <row r="10576" ht="12.75" customHeight="1" x14ac:dyDescent="0.2"/>
    <row r="10577" ht="12.75" customHeight="1" x14ac:dyDescent="0.2"/>
    <row r="10578" ht="12.75" customHeight="1" x14ac:dyDescent="0.2"/>
    <row r="10579" ht="12.75" customHeight="1" x14ac:dyDescent="0.2"/>
    <row r="10580" ht="12.75" customHeight="1" x14ac:dyDescent="0.2"/>
    <row r="10581" ht="12.75" customHeight="1" x14ac:dyDescent="0.2"/>
    <row r="10582" ht="12.75" customHeight="1" x14ac:dyDescent="0.2"/>
    <row r="10583" ht="12.75" customHeight="1" x14ac:dyDescent="0.2"/>
    <row r="10584" ht="12.75" customHeight="1" x14ac:dyDescent="0.2"/>
    <row r="10585" ht="12.75" customHeight="1" x14ac:dyDescent="0.2"/>
    <row r="10586" ht="12.75" customHeight="1" x14ac:dyDescent="0.2"/>
    <row r="10587" ht="12.75" customHeight="1" x14ac:dyDescent="0.2"/>
    <row r="10588" ht="12.75" customHeight="1" x14ac:dyDescent="0.2"/>
    <row r="10589" ht="12.75" customHeight="1" x14ac:dyDescent="0.2"/>
    <row r="10590" ht="12.75" customHeight="1" x14ac:dyDescent="0.2"/>
    <row r="10591" ht="12.75" customHeight="1" x14ac:dyDescent="0.2"/>
    <row r="10592" ht="12.75" customHeight="1" x14ac:dyDescent="0.2"/>
    <row r="10593" ht="12.75" customHeight="1" x14ac:dyDescent="0.2"/>
    <row r="10594" ht="12.75" customHeight="1" x14ac:dyDescent="0.2"/>
    <row r="10595" ht="12.75" customHeight="1" x14ac:dyDescent="0.2"/>
    <row r="10596" ht="12.75" customHeight="1" x14ac:dyDescent="0.2"/>
    <row r="10597" ht="12.75" customHeight="1" x14ac:dyDescent="0.2"/>
    <row r="10598" ht="12.75" customHeight="1" x14ac:dyDescent="0.2"/>
    <row r="10599" ht="12.75" customHeight="1" x14ac:dyDescent="0.2"/>
    <row r="10600" ht="12.75" customHeight="1" x14ac:dyDescent="0.2"/>
    <row r="10601" ht="12.75" customHeight="1" x14ac:dyDescent="0.2"/>
    <row r="10602" ht="12.75" customHeight="1" x14ac:dyDescent="0.2"/>
    <row r="10603" ht="12.75" customHeight="1" x14ac:dyDescent="0.2"/>
    <row r="10604" ht="12.75" customHeight="1" x14ac:dyDescent="0.2"/>
    <row r="10605" ht="12.75" customHeight="1" x14ac:dyDescent="0.2"/>
    <row r="10606" ht="12.75" customHeight="1" x14ac:dyDescent="0.2"/>
    <row r="10607" ht="12.75" customHeight="1" x14ac:dyDescent="0.2"/>
    <row r="10608" ht="12.75" customHeight="1" x14ac:dyDescent="0.2"/>
    <row r="10609" ht="12.75" customHeight="1" x14ac:dyDescent="0.2"/>
    <row r="10610" ht="12.75" customHeight="1" x14ac:dyDescent="0.2"/>
    <row r="10611" ht="12.75" customHeight="1" x14ac:dyDescent="0.2"/>
    <row r="10612" ht="12.75" customHeight="1" x14ac:dyDescent="0.2"/>
    <row r="10613" ht="12.75" customHeight="1" x14ac:dyDescent="0.2"/>
    <row r="10614" ht="12.75" customHeight="1" x14ac:dyDescent="0.2"/>
    <row r="10615" ht="12.75" customHeight="1" x14ac:dyDescent="0.2"/>
    <row r="10616" ht="12.75" customHeight="1" x14ac:dyDescent="0.2"/>
    <row r="10617" ht="12.75" customHeight="1" x14ac:dyDescent="0.2"/>
    <row r="10618" ht="12.75" customHeight="1" x14ac:dyDescent="0.2"/>
    <row r="10619" ht="12.75" customHeight="1" x14ac:dyDescent="0.2"/>
    <row r="10620" ht="12.75" customHeight="1" x14ac:dyDescent="0.2"/>
    <row r="10621" ht="12.75" customHeight="1" x14ac:dyDescent="0.2"/>
    <row r="10622" ht="12.75" customHeight="1" x14ac:dyDescent="0.2"/>
    <row r="10623" ht="12.75" customHeight="1" x14ac:dyDescent="0.2"/>
    <row r="10624" ht="12.75" customHeight="1" x14ac:dyDescent="0.2"/>
    <row r="10625" ht="12.75" customHeight="1" x14ac:dyDescent="0.2"/>
    <row r="10626" ht="12.75" customHeight="1" x14ac:dyDescent="0.2"/>
    <row r="10627" ht="12.75" customHeight="1" x14ac:dyDescent="0.2"/>
    <row r="10628" ht="12.75" customHeight="1" x14ac:dyDescent="0.2"/>
    <row r="10629" ht="12.75" customHeight="1" x14ac:dyDescent="0.2"/>
    <row r="10630" ht="12.75" customHeight="1" x14ac:dyDescent="0.2"/>
    <row r="10631" ht="12.75" customHeight="1" x14ac:dyDescent="0.2"/>
    <row r="10632" ht="12.75" customHeight="1" x14ac:dyDescent="0.2"/>
    <row r="10633" ht="12.75" customHeight="1" x14ac:dyDescent="0.2"/>
    <row r="10634" ht="12.75" customHeight="1" x14ac:dyDescent="0.2"/>
    <row r="10635" ht="12.75" customHeight="1" x14ac:dyDescent="0.2"/>
    <row r="10636" ht="12.75" customHeight="1" x14ac:dyDescent="0.2"/>
    <row r="10637" ht="12.75" customHeight="1" x14ac:dyDescent="0.2"/>
    <row r="10638" ht="12.75" customHeight="1" x14ac:dyDescent="0.2"/>
    <row r="10639" ht="12.75" customHeight="1" x14ac:dyDescent="0.2"/>
    <row r="10640" ht="12.75" customHeight="1" x14ac:dyDescent="0.2"/>
    <row r="10641" ht="12.75" customHeight="1" x14ac:dyDescent="0.2"/>
    <row r="10642" ht="12.75" customHeight="1" x14ac:dyDescent="0.2"/>
    <row r="10643" ht="12.75" customHeight="1" x14ac:dyDescent="0.2"/>
    <row r="10644" ht="12.75" customHeight="1" x14ac:dyDescent="0.2"/>
    <row r="10645" ht="12.75" customHeight="1" x14ac:dyDescent="0.2"/>
    <row r="10646" ht="12.75" customHeight="1" x14ac:dyDescent="0.2"/>
    <row r="10647" ht="12.75" customHeight="1" x14ac:dyDescent="0.2"/>
    <row r="10648" ht="12.75" customHeight="1" x14ac:dyDescent="0.2"/>
    <row r="10649" ht="12.75" customHeight="1" x14ac:dyDescent="0.2"/>
    <row r="10650" ht="12.75" customHeight="1" x14ac:dyDescent="0.2"/>
    <row r="10651" ht="12.75" customHeight="1" x14ac:dyDescent="0.2"/>
    <row r="10652" ht="12.75" customHeight="1" x14ac:dyDescent="0.2"/>
    <row r="10653" ht="12.75" customHeight="1" x14ac:dyDescent="0.2"/>
    <row r="10654" ht="12.75" customHeight="1" x14ac:dyDescent="0.2"/>
    <row r="10655" ht="12.75" customHeight="1" x14ac:dyDescent="0.2"/>
    <row r="10656" ht="12.75" customHeight="1" x14ac:dyDescent="0.2"/>
    <row r="10657" ht="12.75" customHeight="1" x14ac:dyDescent="0.2"/>
    <row r="10658" ht="12.75" customHeight="1" x14ac:dyDescent="0.2"/>
    <row r="10659" ht="12.75" customHeight="1" x14ac:dyDescent="0.2"/>
    <row r="10660" ht="12.75" customHeight="1" x14ac:dyDescent="0.2"/>
    <row r="10661" ht="12.75" customHeight="1" x14ac:dyDescent="0.2"/>
    <row r="10662" ht="12.75" customHeight="1" x14ac:dyDescent="0.2"/>
    <row r="10663" ht="12.75" customHeight="1" x14ac:dyDescent="0.2"/>
    <row r="10664" ht="12.75" customHeight="1" x14ac:dyDescent="0.2"/>
    <row r="10665" ht="12.75" customHeight="1" x14ac:dyDescent="0.2"/>
    <row r="10666" ht="12.75" customHeight="1" x14ac:dyDescent="0.2"/>
    <row r="10667" ht="12.75" customHeight="1" x14ac:dyDescent="0.2"/>
    <row r="10668" ht="12.75" customHeight="1" x14ac:dyDescent="0.2"/>
    <row r="10669" ht="12.75" customHeight="1" x14ac:dyDescent="0.2"/>
    <row r="10670" ht="12.75" customHeight="1" x14ac:dyDescent="0.2"/>
    <row r="10671" ht="12.75" customHeight="1" x14ac:dyDescent="0.2"/>
    <row r="10672" ht="12.75" customHeight="1" x14ac:dyDescent="0.2"/>
    <row r="10673" ht="12.75" customHeight="1" x14ac:dyDescent="0.2"/>
    <row r="10674" ht="12.75" customHeight="1" x14ac:dyDescent="0.2"/>
    <row r="10675" ht="12.75" customHeight="1" x14ac:dyDescent="0.2"/>
    <row r="10676" ht="12.75" customHeight="1" x14ac:dyDescent="0.2"/>
    <row r="10677" ht="12.75" customHeight="1" x14ac:dyDescent="0.2"/>
    <row r="10678" ht="12.75" customHeight="1" x14ac:dyDescent="0.2"/>
    <row r="10679" ht="12.75" customHeight="1" x14ac:dyDescent="0.2"/>
    <row r="10680" ht="12.75" customHeight="1" x14ac:dyDescent="0.2"/>
    <row r="10681" ht="12.75" customHeight="1" x14ac:dyDescent="0.2"/>
    <row r="10682" ht="12.75" customHeight="1" x14ac:dyDescent="0.2"/>
    <row r="10683" ht="12.75" customHeight="1" x14ac:dyDescent="0.2"/>
    <row r="10684" ht="12.75" customHeight="1" x14ac:dyDescent="0.2"/>
    <row r="10685" ht="12.75" customHeight="1" x14ac:dyDescent="0.2"/>
    <row r="10686" ht="12.75" customHeight="1" x14ac:dyDescent="0.2"/>
    <row r="10687" ht="12.75" customHeight="1" x14ac:dyDescent="0.2"/>
    <row r="10688" ht="12.75" customHeight="1" x14ac:dyDescent="0.2"/>
    <row r="10689" ht="12.75" customHeight="1" x14ac:dyDescent="0.2"/>
    <row r="10690" ht="12.75" customHeight="1" x14ac:dyDescent="0.2"/>
    <row r="10691" ht="12.75" customHeight="1" x14ac:dyDescent="0.2"/>
    <row r="10692" ht="12.75" customHeight="1" x14ac:dyDescent="0.2"/>
    <row r="10693" ht="12.75" customHeight="1" x14ac:dyDescent="0.2"/>
    <row r="10694" ht="12.75" customHeight="1" x14ac:dyDescent="0.2"/>
    <row r="10695" ht="12.75" customHeight="1" x14ac:dyDescent="0.2"/>
    <row r="10696" ht="12.75" customHeight="1" x14ac:dyDescent="0.2"/>
    <row r="10697" ht="12.75" customHeight="1" x14ac:dyDescent="0.2"/>
    <row r="10698" ht="12.75" customHeight="1" x14ac:dyDescent="0.2"/>
    <row r="10699" ht="12.75" customHeight="1" x14ac:dyDescent="0.2"/>
    <row r="10700" ht="12.75" customHeight="1" x14ac:dyDescent="0.2"/>
    <row r="10701" ht="12.75" customHeight="1" x14ac:dyDescent="0.2"/>
    <row r="10702" ht="12.75" customHeight="1" x14ac:dyDescent="0.2"/>
    <row r="10703" ht="12.75" customHeight="1" x14ac:dyDescent="0.2"/>
    <row r="10704" ht="12.75" customHeight="1" x14ac:dyDescent="0.2"/>
    <row r="10705" ht="12.75" customHeight="1" x14ac:dyDescent="0.2"/>
    <row r="10706" ht="12.75" customHeight="1" x14ac:dyDescent="0.2"/>
    <row r="10707" ht="12.75" customHeight="1" x14ac:dyDescent="0.2"/>
    <row r="10708" ht="12.75" customHeight="1" x14ac:dyDescent="0.2"/>
    <row r="10709" ht="12.75" customHeight="1" x14ac:dyDescent="0.2"/>
    <row r="10710" ht="12.75" customHeight="1" x14ac:dyDescent="0.2"/>
    <row r="10711" ht="12.75" customHeight="1" x14ac:dyDescent="0.2"/>
    <row r="10712" ht="12.75" customHeight="1" x14ac:dyDescent="0.2"/>
    <row r="10713" ht="12.75" customHeight="1" x14ac:dyDescent="0.2"/>
    <row r="10714" ht="12.75" customHeight="1" x14ac:dyDescent="0.2"/>
    <row r="10715" ht="12.75" customHeight="1" x14ac:dyDescent="0.2"/>
    <row r="10716" ht="12.75" customHeight="1" x14ac:dyDescent="0.2"/>
    <row r="10717" ht="12.75" customHeight="1" x14ac:dyDescent="0.2"/>
    <row r="10718" ht="12.75" customHeight="1" x14ac:dyDescent="0.2"/>
    <row r="10719" ht="12.75" customHeight="1" x14ac:dyDescent="0.2"/>
    <row r="10720" ht="12.75" customHeight="1" x14ac:dyDescent="0.2"/>
    <row r="10721" ht="12.75" customHeight="1" x14ac:dyDescent="0.2"/>
    <row r="10722" ht="12.75" customHeight="1" x14ac:dyDescent="0.2"/>
    <row r="10723" ht="12.75" customHeight="1" x14ac:dyDescent="0.2"/>
    <row r="10724" ht="12.75" customHeight="1" x14ac:dyDescent="0.2"/>
    <row r="10725" ht="12.75" customHeight="1" x14ac:dyDescent="0.2"/>
    <row r="10726" ht="12.75" customHeight="1" x14ac:dyDescent="0.2"/>
    <row r="10727" ht="12.75" customHeight="1" x14ac:dyDescent="0.2"/>
    <row r="10728" ht="12.75" customHeight="1" x14ac:dyDescent="0.2"/>
    <row r="10729" ht="12.75" customHeight="1" x14ac:dyDescent="0.2"/>
    <row r="10730" ht="12.75" customHeight="1" x14ac:dyDescent="0.2"/>
    <row r="10731" ht="12.75" customHeight="1" x14ac:dyDescent="0.2"/>
    <row r="10732" ht="12.75" customHeight="1" x14ac:dyDescent="0.2"/>
    <row r="10733" ht="12.75" customHeight="1" x14ac:dyDescent="0.2"/>
    <row r="10734" ht="12.75" customHeight="1" x14ac:dyDescent="0.2"/>
    <row r="10735" ht="12.75" customHeight="1" x14ac:dyDescent="0.2"/>
    <row r="10736" ht="12.75" customHeight="1" x14ac:dyDescent="0.2"/>
    <row r="10737" ht="12.75" customHeight="1" x14ac:dyDescent="0.2"/>
    <row r="10738" ht="12.75" customHeight="1" x14ac:dyDescent="0.2"/>
    <row r="10739" ht="12.75" customHeight="1" x14ac:dyDescent="0.2"/>
    <row r="10740" ht="12.75" customHeight="1" x14ac:dyDescent="0.2"/>
    <row r="10741" ht="12.75" customHeight="1" x14ac:dyDescent="0.2"/>
    <row r="10742" ht="12.75" customHeight="1" x14ac:dyDescent="0.2"/>
    <row r="10743" ht="12.75" customHeight="1" x14ac:dyDescent="0.2"/>
    <row r="10744" ht="12.75" customHeight="1" x14ac:dyDescent="0.2"/>
    <row r="10745" ht="12.75" customHeight="1" x14ac:dyDescent="0.2"/>
    <row r="10746" ht="12.75" customHeight="1" x14ac:dyDescent="0.2"/>
    <row r="10747" ht="12.75" customHeight="1" x14ac:dyDescent="0.2"/>
    <row r="10748" ht="12.75" customHeight="1" x14ac:dyDescent="0.2"/>
    <row r="10749" ht="12.75" customHeight="1" x14ac:dyDescent="0.2"/>
    <row r="10750" ht="12.75" customHeight="1" x14ac:dyDescent="0.2"/>
    <row r="10751" ht="12.75" customHeight="1" x14ac:dyDescent="0.2"/>
    <row r="10752" ht="12.75" customHeight="1" x14ac:dyDescent="0.2"/>
    <row r="10753" ht="12.75" customHeight="1" x14ac:dyDescent="0.2"/>
    <row r="10754" ht="12.75" customHeight="1" x14ac:dyDescent="0.2"/>
    <row r="10755" ht="12.75" customHeight="1" x14ac:dyDescent="0.2"/>
    <row r="10756" ht="12.75" customHeight="1" x14ac:dyDescent="0.2"/>
    <row r="10757" ht="12.75" customHeight="1" x14ac:dyDescent="0.2"/>
    <row r="10758" ht="12.75" customHeight="1" x14ac:dyDescent="0.2"/>
    <row r="10759" ht="12.75" customHeight="1" x14ac:dyDescent="0.2"/>
    <row r="10760" ht="12.75" customHeight="1" x14ac:dyDescent="0.2"/>
    <row r="10761" ht="12.75" customHeight="1" x14ac:dyDescent="0.2"/>
    <row r="10762" ht="12.75" customHeight="1" x14ac:dyDescent="0.2"/>
    <row r="10763" ht="12.75" customHeight="1" x14ac:dyDescent="0.2"/>
    <row r="10764" ht="12.75" customHeight="1" x14ac:dyDescent="0.2"/>
    <row r="10765" ht="12.75" customHeight="1" x14ac:dyDescent="0.2"/>
    <row r="10766" ht="12.75" customHeight="1" x14ac:dyDescent="0.2"/>
    <row r="10767" ht="12.75" customHeight="1" x14ac:dyDescent="0.2"/>
    <row r="10768" ht="12.75" customHeight="1" x14ac:dyDescent="0.2"/>
    <row r="10769" ht="12.75" customHeight="1" x14ac:dyDescent="0.2"/>
    <row r="10770" ht="12.75" customHeight="1" x14ac:dyDescent="0.2"/>
    <row r="10771" ht="12.75" customHeight="1" x14ac:dyDescent="0.2"/>
    <row r="10772" ht="12.75" customHeight="1" x14ac:dyDescent="0.2"/>
    <row r="10773" ht="12.75" customHeight="1" x14ac:dyDescent="0.2"/>
    <row r="10774" ht="12.75" customHeight="1" x14ac:dyDescent="0.2"/>
    <row r="10775" ht="12.75" customHeight="1" x14ac:dyDescent="0.2"/>
    <row r="10776" ht="12.75" customHeight="1" x14ac:dyDescent="0.2"/>
    <row r="10777" ht="12.75" customHeight="1" x14ac:dyDescent="0.2"/>
    <row r="10778" ht="12.75" customHeight="1" x14ac:dyDescent="0.2"/>
    <row r="10779" ht="12.75" customHeight="1" x14ac:dyDescent="0.2"/>
    <row r="10780" ht="12.75" customHeight="1" x14ac:dyDescent="0.2"/>
    <row r="10781" ht="12.75" customHeight="1" x14ac:dyDescent="0.2"/>
    <row r="10782" ht="12.75" customHeight="1" x14ac:dyDescent="0.2"/>
    <row r="10783" ht="12.75" customHeight="1" x14ac:dyDescent="0.2"/>
    <row r="10784" ht="12.75" customHeight="1" x14ac:dyDescent="0.2"/>
    <row r="10785" ht="12.75" customHeight="1" x14ac:dyDescent="0.2"/>
    <row r="10786" ht="12.75" customHeight="1" x14ac:dyDescent="0.2"/>
    <row r="10787" ht="12.75" customHeight="1" x14ac:dyDescent="0.2"/>
    <row r="10788" ht="12.75" customHeight="1" x14ac:dyDescent="0.2"/>
    <row r="10789" ht="12.75" customHeight="1" x14ac:dyDescent="0.2"/>
    <row r="10790" ht="12.75" customHeight="1" x14ac:dyDescent="0.2"/>
    <row r="10791" ht="12.75" customHeight="1" x14ac:dyDescent="0.2"/>
    <row r="10792" ht="12.75" customHeight="1" x14ac:dyDescent="0.2"/>
    <row r="10793" ht="12.75" customHeight="1" x14ac:dyDescent="0.2"/>
    <row r="10794" ht="12.75" customHeight="1" x14ac:dyDescent="0.2"/>
    <row r="10795" ht="12.75" customHeight="1" x14ac:dyDescent="0.2"/>
    <row r="10796" ht="12.75" customHeight="1" x14ac:dyDescent="0.2"/>
    <row r="10797" ht="12.75" customHeight="1" x14ac:dyDescent="0.2"/>
    <row r="10798" ht="12.75" customHeight="1" x14ac:dyDescent="0.2"/>
    <row r="10799" ht="12.75" customHeight="1" x14ac:dyDescent="0.2"/>
    <row r="10800" ht="12.75" customHeight="1" x14ac:dyDescent="0.2"/>
    <row r="10801" ht="12.75" customHeight="1" x14ac:dyDescent="0.2"/>
    <row r="10802" ht="12.75" customHeight="1" x14ac:dyDescent="0.2"/>
    <row r="10803" ht="12.75" customHeight="1" x14ac:dyDescent="0.2"/>
    <row r="10804" ht="12.75" customHeight="1" x14ac:dyDescent="0.2"/>
    <row r="10805" ht="12.75" customHeight="1" x14ac:dyDescent="0.2"/>
    <row r="10806" ht="12.75" customHeight="1" x14ac:dyDescent="0.2"/>
    <row r="10807" ht="12.75" customHeight="1" x14ac:dyDescent="0.2"/>
    <row r="10808" ht="12.75" customHeight="1" x14ac:dyDescent="0.2"/>
    <row r="10809" ht="12.75" customHeight="1" x14ac:dyDescent="0.2"/>
    <row r="10810" ht="12.75" customHeight="1" x14ac:dyDescent="0.2"/>
    <row r="10811" ht="12.75" customHeight="1" x14ac:dyDescent="0.2"/>
    <row r="10812" ht="12.75" customHeight="1" x14ac:dyDescent="0.2"/>
    <row r="10813" ht="12.75" customHeight="1" x14ac:dyDescent="0.2"/>
    <row r="10814" ht="12.75" customHeight="1" x14ac:dyDescent="0.2"/>
    <row r="10815" ht="12.75" customHeight="1" x14ac:dyDescent="0.2"/>
    <row r="10816" ht="12.75" customHeight="1" x14ac:dyDescent="0.2"/>
    <row r="10817" ht="12.75" customHeight="1" x14ac:dyDescent="0.2"/>
    <row r="10818" ht="12.75" customHeight="1" x14ac:dyDescent="0.2"/>
    <row r="10819" ht="12.75" customHeight="1" x14ac:dyDescent="0.2"/>
    <row r="10820" ht="12.75" customHeight="1" x14ac:dyDescent="0.2"/>
    <row r="10821" ht="12.75" customHeight="1" x14ac:dyDescent="0.2"/>
    <row r="10822" ht="12.75" customHeight="1" x14ac:dyDescent="0.2"/>
    <row r="10823" ht="12.75" customHeight="1" x14ac:dyDescent="0.2"/>
    <row r="10824" ht="12.75" customHeight="1" x14ac:dyDescent="0.2"/>
    <row r="10825" ht="12.75" customHeight="1" x14ac:dyDescent="0.2"/>
    <row r="10826" ht="12.75" customHeight="1" x14ac:dyDescent="0.2"/>
    <row r="10827" ht="12.75" customHeight="1" x14ac:dyDescent="0.2"/>
    <row r="10828" ht="12.75" customHeight="1" x14ac:dyDescent="0.2"/>
    <row r="10829" ht="12.75" customHeight="1" x14ac:dyDescent="0.2"/>
    <row r="10830" ht="12.75" customHeight="1" x14ac:dyDescent="0.2"/>
    <row r="10831" ht="12.75" customHeight="1" x14ac:dyDescent="0.2"/>
    <row r="10832" ht="12.75" customHeight="1" x14ac:dyDescent="0.2"/>
    <row r="10833" ht="12.75" customHeight="1" x14ac:dyDescent="0.2"/>
    <row r="10834" ht="12.75" customHeight="1" x14ac:dyDescent="0.2"/>
    <row r="10835" ht="12.75" customHeight="1" x14ac:dyDescent="0.2"/>
    <row r="10836" ht="12.75" customHeight="1" x14ac:dyDescent="0.2"/>
    <row r="10837" ht="12.75" customHeight="1" x14ac:dyDescent="0.2"/>
    <row r="10838" ht="12.75" customHeight="1" x14ac:dyDescent="0.2"/>
    <row r="10839" ht="12.75" customHeight="1" x14ac:dyDescent="0.2"/>
    <row r="10840" ht="12.75" customHeight="1" x14ac:dyDescent="0.2"/>
    <row r="10841" ht="12.75" customHeight="1" x14ac:dyDescent="0.2"/>
    <row r="10842" ht="12.75" customHeight="1" x14ac:dyDescent="0.2"/>
    <row r="10843" ht="12.75" customHeight="1" x14ac:dyDescent="0.2"/>
    <row r="10844" ht="12.75" customHeight="1" x14ac:dyDescent="0.2"/>
    <row r="10845" ht="12.75" customHeight="1" x14ac:dyDescent="0.2"/>
    <row r="10846" ht="12.75" customHeight="1" x14ac:dyDescent="0.2"/>
    <row r="10847" ht="12.75" customHeight="1" x14ac:dyDescent="0.2"/>
    <row r="10848" ht="12.75" customHeight="1" x14ac:dyDescent="0.2"/>
    <row r="10849" ht="12.75" customHeight="1" x14ac:dyDescent="0.2"/>
    <row r="10850" ht="12.75" customHeight="1" x14ac:dyDescent="0.2"/>
    <row r="10851" ht="12.75" customHeight="1" x14ac:dyDescent="0.2"/>
    <row r="10852" ht="12.75" customHeight="1" x14ac:dyDescent="0.2"/>
    <row r="10853" ht="12.75" customHeight="1" x14ac:dyDescent="0.2"/>
    <row r="10854" ht="12.75" customHeight="1" x14ac:dyDescent="0.2"/>
    <row r="10855" ht="12.75" customHeight="1" x14ac:dyDescent="0.2"/>
    <row r="10856" ht="12.75" customHeight="1" x14ac:dyDescent="0.2"/>
    <row r="10857" ht="12.75" customHeight="1" x14ac:dyDescent="0.2"/>
    <row r="10858" ht="12.75" customHeight="1" x14ac:dyDescent="0.2"/>
    <row r="10859" ht="12.75" customHeight="1" x14ac:dyDescent="0.2"/>
    <row r="10860" ht="12.75" customHeight="1" x14ac:dyDescent="0.2"/>
    <row r="10861" ht="12.75" customHeight="1" x14ac:dyDescent="0.2"/>
    <row r="10862" ht="12.75" customHeight="1" x14ac:dyDescent="0.2"/>
    <row r="10863" ht="12.75" customHeight="1" x14ac:dyDescent="0.2"/>
    <row r="10864" ht="12.75" customHeight="1" x14ac:dyDescent="0.2"/>
    <row r="10865" ht="12.75" customHeight="1" x14ac:dyDescent="0.2"/>
    <row r="10866" ht="12.75" customHeight="1" x14ac:dyDescent="0.2"/>
    <row r="10867" ht="12.75" customHeight="1" x14ac:dyDescent="0.2"/>
    <row r="10868" ht="12.75" customHeight="1" x14ac:dyDescent="0.2"/>
    <row r="10869" ht="12.75" customHeight="1" x14ac:dyDescent="0.2"/>
    <row r="10870" ht="12.75" customHeight="1" x14ac:dyDescent="0.2"/>
    <row r="10871" ht="12.75" customHeight="1" x14ac:dyDescent="0.2"/>
    <row r="10872" ht="12.75" customHeight="1" x14ac:dyDescent="0.2"/>
    <row r="10873" ht="12.75" customHeight="1" x14ac:dyDescent="0.2"/>
    <row r="10874" ht="12.75" customHeight="1" x14ac:dyDescent="0.2"/>
    <row r="10875" ht="12.75" customHeight="1" x14ac:dyDescent="0.2"/>
    <row r="10876" ht="12.75" customHeight="1" x14ac:dyDescent="0.2"/>
    <row r="10877" ht="12.75" customHeight="1" x14ac:dyDescent="0.2"/>
    <row r="10878" ht="12.75" customHeight="1" x14ac:dyDescent="0.2"/>
    <row r="10879" ht="12.75" customHeight="1" x14ac:dyDescent="0.2"/>
    <row r="10880" ht="12.75" customHeight="1" x14ac:dyDescent="0.2"/>
    <row r="10881" ht="12.75" customHeight="1" x14ac:dyDescent="0.2"/>
    <row r="10882" ht="12.75" customHeight="1" x14ac:dyDescent="0.2"/>
    <row r="10883" ht="12.75" customHeight="1" x14ac:dyDescent="0.2"/>
    <row r="10884" ht="12.75" customHeight="1" x14ac:dyDescent="0.2"/>
    <row r="10885" ht="12.75" customHeight="1" x14ac:dyDescent="0.2"/>
    <row r="10886" ht="12.75" customHeight="1" x14ac:dyDescent="0.2"/>
    <row r="10887" ht="12.75" customHeight="1" x14ac:dyDescent="0.2"/>
    <row r="10888" ht="12.75" customHeight="1" x14ac:dyDescent="0.2"/>
    <row r="10889" ht="12.75" customHeight="1" x14ac:dyDescent="0.2"/>
    <row r="10890" ht="12.75" customHeight="1" x14ac:dyDescent="0.2"/>
    <row r="10891" ht="12.75" customHeight="1" x14ac:dyDescent="0.2"/>
    <row r="10892" ht="12.75" customHeight="1" x14ac:dyDescent="0.2"/>
    <row r="10893" ht="12.75" customHeight="1" x14ac:dyDescent="0.2"/>
    <row r="10894" ht="12.75" customHeight="1" x14ac:dyDescent="0.2"/>
    <row r="10895" ht="12.75" customHeight="1" x14ac:dyDescent="0.2"/>
    <row r="10896" ht="12.75" customHeight="1" x14ac:dyDescent="0.2"/>
    <row r="10897" ht="12.75" customHeight="1" x14ac:dyDescent="0.2"/>
    <row r="10898" ht="12.75" customHeight="1" x14ac:dyDescent="0.2"/>
    <row r="10899" ht="12.75" customHeight="1" x14ac:dyDescent="0.2"/>
    <row r="10900" ht="12.75" customHeight="1" x14ac:dyDescent="0.2"/>
    <row r="10901" ht="12.75" customHeight="1" x14ac:dyDescent="0.2"/>
    <row r="10902" ht="12.75" customHeight="1" x14ac:dyDescent="0.2"/>
    <row r="10903" ht="12.75" customHeight="1" x14ac:dyDescent="0.2"/>
    <row r="10904" ht="12.75" customHeight="1" x14ac:dyDescent="0.2"/>
    <row r="10905" ht="12.75" customHeight="1" x14ac:dyDescent="0.2"/>
    <row r="10906" ht="12.75" customHeight="1" x14ac:dyDescent="0.2"/>
    <row r="10907" ht="12.75" customHeight="1" x14ac:dyDescent="0.2"/>
    <row r="10908" ht="12.75" customHeight="1" x14ac:dyDescent="0.2"/>
    <row r="10909" ht="12.75" customHeight="1" x14ac:dyDescent="0.2"/>
    <row r="10910" ht="12.75" customHeight="1" x14ac:dyDescent="0.2"/>
    <row r="10911" ht="12.75" customHeight="1" x14ac:dyDescent="0.2"/>
    <row r="10912" ht="12.75" customHeight="1" x14ac:dyDescent="0.2"/>
    <row r="10913" ht="12.75" customHeight="1" x14ac:dyDescent="0.2"/>
    <row r="10914" ht="12.75" customHeight="1" x14ac:dyDescent="0.2"/>
    <row r="10915" ht="12.75" customHeight="1" x14ac:dyDescent="0.2"/>
    <row r="10916" ht="12.75" customHeight="1" x14ac:dyDescent="0.2"/>
    <row r="10917" ht="12.75" customHeight="1" x14ac:dyDescent="0.2"/>
    <row r="10918" ht="12.75" customHeight="1" x14ac:dyDescent="0.2"/>
    <row r="10919" ht="12.75" customHeight="1" x14ac:dyDescent="0.2"/>
    <row r="10920" ht="12.75" customHeight="1" x14ac:dyDescent="0.2"/>
    <row r="10921" ht="12.75" customHeight="1" x14ac:dyDescent="0.2"/>
    <row r="10922" ht="12.75" customHeight="1" x14ac:dyDescent="0.2"/>
    <row r="10923" ht="12.75" customHeight="1" x14ac:dyDescent="0.2"/>
    <row r="10924" ht="12.75" customHeight="1" x14ac:dyDescent="0.2"/>
    <row r="10925" ht="12.75" customHeight="1" x14ac:dyDescent="0.2"/>
    <row r="10926" ht="12.75" customHeight="1" x14ac:dyDescent="0.2"/>
    <row r="10927" ht="12.75" customHeight="1" x14ac:dyDescent="0.2"/>
    <row r="10928" ht="12.75" customHeight="1" x14ac:dyDescent="0.2"/>
    <row r="10929" ht="12.75" customHeight="1" x14ac:dyDescent="0.2"/>
    <row r="10930" ht="12.75" customHeight="1" x14ac:dyDescent="0.2"/>
    <row r="10931" ht="12.75" customHeight="1" x14ac:dyDescent="0.2"/>
    <row r="10932" ht="12.75" customHeight="1" x14ac:dyDescent="0.2"/>
    <row r="10933" ht="12.75" customHeight="1" x14ac:dyDescent="0.2"/>
    <row r="10934" ht="12.75" customHeight="1" x14ac:dyDescent="0.2"/>
    <row r="10935" ht="12.75" customHeight="1" x14ac:dyDescent="0.2"/>
    <row r="10936" ht="12.75" customHeight="1" x14ac:dyDescent="0.2"/>
    <row r="10937" ht="12.75" customHeight="1" x14ac:dyDescent="0.2"/>
    <row r="10938" ht="12.75" customHeight="1" x14ac:dyDescent="0.2"/>
    <row r="10939" ht="12.75" customHeight="1" x14ac:dyDescent="0.2"/>
    <row r="10940" ht="12.75" customHeight="1" x14ac:dyDescent="0.2"/>
    <row r="10941" ht="12.75" customHeight="1" x14ac:dyDescent="0.2"/>
    <row r="10942" ht="12.75" customHeight="1" x14ac:dyDescent="0.2"/>
    <row r="10943" ht="12.75" customHeight="1" x14ac:dyDescent="0.2"/>
    <row r="10944" ht="12.75" customHeight="1" x14ac:dyDescent="0.2"/>
    <row r="10945" ht="12.75" customHeight="1" x14ac:dyDescent="0.2"/>
    <row r="10946" ht="12.75" customHeight="1" x14ac:dyDescent="0.2"/>
    <row r="10947" ht="12.75" customHeight="1" x14ac:dyDescent="0.2"/>
    <row r="10948" ht="12.75" customHeight="1" x14ac:dyDescent="0.2"/>
    <row r="10949" ht="12.75" customHeight="1" x14ac:dyDescent="0.2"/>
    <row r="10950" ht="12.75" customHeight="1" x14ac:dyDescent="0.2"/>
    <row r="10951" ht="12.75" customHeight="1" x14ac:dyDescent="0.2"/>
    <row r="10952" ht="12.75" customHeight="1" x14ac:dyDescent="0.2"/>
    <row r="10953" ht="12.75" customHeight="1" x14ac:dyDescent="0.2"/>
    <row r="10954" ht="12.75" customHeight="1" x14ac:dyDescent="0.2"/>
    <row r="10955" ht="12.75" customHeight="1" x14ac:dyDescent="0.2"/>
    <row r="10956" ht="12.75" customHeight="1" x14ac:dyDescent="0.2"/>
    <row r="10957" ht="12.75" customHeight="1" x14ac:dyDescent="0.2"/>
    <row r="10958" ht="12.75" customHeight="1" x14ac:dyDescent="0.2"/>
    <row r="10959" ht="12.75" customHeight="1" x14ac:dyDescent="0.2"/>
    <row r="10960" ht="12.75" customHeight="1" x14ac:dyDescent="0.2"/>
    <row r="10961" ht="12.75" customHeight="1" x14ac:dyDescent="0.2"/>
    <row r="10962" ht="12.75" customHeight="1" x14ac:dyDescent="0.2"/>
    <row r="10963" ht="12.75" customHeight="1" x14ac:dyDescent="0.2"/>
    <row r="10964" ht="12.75" customHeight="1" x14ac:dyDescent="0.2"/>
    <row r="10965" ht="12.75" customHeight="1" x14ac:dyDescent="0.2"/>
    <row r="10966" ht="12.75" customHeight="1" x14ac:dyDescent="0.2"/>
    <row r="10967" ht="12.75" customHeight="1" x14ac:dyDescent="0.2"/>
    <row r="10968" ht="12.75" customHeight="1" x14ac:dyDescent="0.2"/>
    <row r="10969" ht="12.75" customHeight="1" x14ac:dyDescent="0.2"/>
    <row r="10970" ht="12.75" customHeight="1" x14ac:dyDescent="0.2"/>
    <row r="10971" ht="12.75" customHeight="1" x14ac:dyDescent="0.2"/>
    <row r="10972" ht="12.75" customHeight="1" x14ac:dyDescent="0.2"/>
    <row r="10973" ht="12.75" customHeight="1" x14ac:dyDescent="0.2"/>
    <row r="10974" ht="12.75" customHeight="1" x14ac:dyDescent="0.2"/>
    <row r="10975" ht="12.75" customHeight="1" x14ac:dyDescent="0.2"/>
    <row r="10976" ht="12.75" customHeight="1" x14ac:dyDescent="0.2"/>
    <row r="10977" ht="12.75" customHeight="1" x14ac:dyDescent="0.2"/>
    <row r="10978" ht="12.75" customHeight="1" x14ac:dyDescent="0.2"/>
    <row r="10979" ht="12.75" customHeight="1" x14ac:dyDescent="0.2"/>
    <row r="10980" ht="12.75" customHeight="1" x14ac:dyDescent="0.2"/>
    <row r="10981" ht="12.75" customHeight="1" x14ac:dyDescent="0.2"/>
    <row r="10982" ht="12.75" customHeight="1" x14ac:dyDescent="0.2"/>
    <row r="10983" ht="12.75" customHeight="1" x14ac:dyDescent="0.2"/>
    <row r="10984" ht="12.75" customHeight="1" x14ac:dyDescent="0.2"/>
    <row r="10985" ht="12.75" customHeight="1" x14ac:dyDescent="0.2"/>
    <row r="10986" ht="12.75" customHeight="1" x14ac:dyDescent="0.2"/>
    <row r="10987" ht="12.75" customHeight="1" x14ac:dyDescent="0.2"/>
    <row r="10988" ht="12.75" customHeight="1" x14ac:dyDescent="0.2"/>
    <row r="10989" ht="12.75" customHeight="1" x14ac:dyDescent="0.2"/>
    <row r="10990" ht="12.75" customHeight="1" x14ac:dyDescent="0.2"/>
    <row r="10991" ht="12.75" customHeight="1" x14ac:dyDescent="0.2"/>
    <row r="10992" ht="12.75" customHeight="1" x14ac:dyDescent="0.2"/>
    <row r="10993" ht="12.75" customHeight="1" x14ac:dyDescent="0.2"/>
    <row r="10994" ht="12.75" customHeight="1" x14ac:dyDescent="0.2"/>
    <row r="10995" ht="12.75" customHeight="1" x14ac:dyDescent="0.2"/>
    <row r="10996" ht="12.75" customHeight="1" x14ac:dyDescent="0.2"/>
    <row r="10997" ht="12.75" customHeight="1" x14ac:dyDescent="0.2"/>
    <row r="10998" ht="12.75" customHeight="1" x14ac:dyDescent="0.2"/>
    <row r="10999" ht="12.75" customHeight="1" x14ac:dyDescent="0.2"/>
    <row r="11000" ht="12.75" customHeight="1" x14ac:dyDescent="0.2"/>
    <row r="11001" ht="12.75" customHeight="1" x14ac:dyDescent="0.2"/>
    <row r="11002" ht="12.75" customHeight="1" x14ac:dyDescent="0.2"/>
    <row r="11003" ht="12.75" customHeight="1" x14ac:dyDescent="0.2"/>
    <row r="11004" ht="12.75" customHeight="1" x14ac:dyDescent="0.2"/>
    <row r="11005" ht="12.75" customHeight="1" x14ac:dyDescent="0.2"/>
    <row r="11006" ht="12.75" customHeight="1" x14ac:dyDescent="0.2"/>
    <row r="11007" ht="12.75" customHeight="1" x14ac:dyDescent="0.2"/>
    <row r="11008" ht="12.75" customHeight="1" x14ac:dyDescent="0.2"/>
    <row r="11009" ht="12.75" customHeight="1" x14ac:dyDescent="0.2"/>
    <row r="11010" ht="12.75" customHeight="1" x14ac:dyDescent="0.2"/>
    <row r="11011" ht="12.75" customHeight="1" x14ac:dyDescent="0.2"/>
    <row r="11012" ht="12.75" customHeight="1" x14ac:dyDescent="0.2"/>
    <row r="11013" ht="12.75" customHeight="1" x14ac:dyDescent="0.2"/>
    <row r="11014" ht="12.75" customHeight="1" x14ac:dyDescent="0.2"/>
    <row r="11015" ht="12.75" customHeight="1" x14ac:dyDescent="0.2"/>
    <row r="11016" ht="12.75" customHeight="1" x14ac:dyDescent="0.2"/>
    <row r="11017" ht="12.75" customHeight="1" x14ac:dyDescent="0.2"/>
    <row r="11018" ht="12.75" customHeight="1" x14ac:dyDescent="0.2"/>
    <row r="11019" ht="12.75" customHeight="1" x14ac:dyDescent="0.2"/>
    <row r="11020" ht="12.75" customHeight="1" x14ac:dyDescent="0.2"/>
    <row r="11021" ht="12.75" customHeight="1" x14ac:dyDescent="0.2"/>
    <row r="11022" ht="12.75" customHeight="1" x14ac:dyDescent="0.2"/>
    <row r="11023" ht="12.75" customHeight="1" x14ac:dyDescent="0.2"/>
    <row r="11024" ht="12.75" customHeight="1" x14ac:dyDescent="0.2"/>
    <row r="11025" ht="12.75" customHeight="1" x14ac:dyDescent="0.2"/>
    <row r="11026" ht="12.75" customHeight="1" x14ac:dyDescent="0.2"/>
    <row r="11027" ht="12.75" customHeight="1" x14ac:dyDescent="0.2"/>
    <row r="11028" ht="12.75" customHeight="1" x14ac:dyDescent="0.2"/>
    <row r="11029" ht="12.75" customHeight="1" x14ac:dyDescent="0.2"/>
    <row r="11030" ht="12.75" customHeight="1" x14ac:dyDescent="0.2"/>
    <row r="11031" ht="12.75" customHeight="1" x14ac:dyDescent="0.2"/>
    <row r="11032" ht="12.75" customHeight="1" x14ac:dyDescent="0.2"/>
    <row r="11033" ht="12.75" customHeight="1" x14ac:dyDescent="0.2"/>
    <row r="11034" ht="12.75" customHeight="1" x14ac:dyDescent="0.2"/>
    <row r="11035" ht="12.75" customHeight="1" x14ac:dyDescent="0.2"/>
    <row r="11036" ht="12.75" customHeight="1" x14ac:dyDescent="0.2"/>
    <row r="11037" ht="12.75" customHeight="1" x14ac:dyDescent="0.2"/>
    <row r="11038" ht="12.75" customHeight="1" x14ac:dyDescent="0.2"/>
    <row r="11039" ht="12.75" customHeight="1" x14ac:dyDescent="0.2"/>
    <row r="11040" ht="12.75" customHeight="1" x14ac:dyDescent="0.2"/>
    <row r="11041" ht="12.75" customHeight="1" x14ac:dyDescent="0.2"/>
    <row r="11042" ht="12.75" customHeight="1" x14ac:dyDescent="0.2"/>
    <row r="11043" ht="12.75" customHeight="1" x14ac:dyDescent="0.2"/>
    <row r="11044" ht="12.75" customHeight="1" x14ac:dyDescent="0.2"/>
    <row r="11045" ht="12.75" customHeight="1" x14ac:dyDescent="0.2"/>
    <row r="11046" ht="12.75" customHeight="1" x14ac:dyDescent="0.2"/>
    <row r="11047" ht="12.75" customHeight="1" x14ac:dyDescent="0.2"/>
    <row r="11048" ht="12.75" customHeight="1" x14ac:dyDescent="0.2"/>
    <row r="11049" ht="12.75" customHeight="1" x14ac:dyDescent="0.2"/>
    <row r="11050" ht="12.75" customHeight="1" x14ac:dyDescent="0.2"/>
    <row r="11051" ht="12.75" customHeight="1" x14ac:dyDescent="0.2"/>
    <row r="11052" ht="12.75" customHeight="1" x14ac:dyDescent="0.2"/>
    <row r="11053" ht="12.75" customHeight="1" x14ac:dyDescent="0.2"/>
    <row r="11054" ht="12.75" customHeight="1" x14ac:dyDescent="0.2"/>
    <row r="11055" ht="12.75" customHeight="1" x14ac:dyDescent="0.2"/>
    <row r="11056" ht="12.75" customHeight="1" x14ac:dyDescent="0.2"/>
    <row r="11057" ht="12.75" customHeight="1" x14ac:dyDescent="0.2"/>
    <row r="11058" ht="12.75" customHeight="1" x14ac:dyDescent="0.2"/>
    <row r="11059" ht="12.75" customHeight="1" x14ac:dyDescent="0.2"/>
    <row r="11060" ht="12.75" customHeight="1" x14ac:dyDescent="0.2"/>
    <row r="11061" ht="12.75" customHeight="1" x14ac:dyDescent="0.2"/>
    <row r="11062" ht="12.75" customHeight="1" x14ac:dyDescent="0.2"/>
    <row r="11063" ht="12.75" customHeight="1" x14ac:dyDescent="0.2"/>
    <row r="11064" ht="12.75" customHeight="1" x14ac:dyDescent="0.2"/>
    <row r="11065" ht="12.75" customHeight="1" x14ac:dyDescent="0.2"/>
    <row r="11066" ht="12.75" customHeight="1" x14ac:dyDescent="0.2"/>
    <row r="11067" ht="12.75" customHeight="1" x14ac:dyDescent="0.2"/>
    <row r="11068" ht="12.75" customHeight="1" x14ac:dyDescent="0.2"/>
    <row r="11069" ht="12.75" customHeight="1" x14ac:dyDescent="0.2"/>
    <row r="11070" ht="12.75" customHeight="1" x14ac:dyDescent="0.2"/>
    <row r="11071" ht="12.75" customHeight="1" x14ac:dyDescent="0.2"/>
    <row r="11072" ht="12.75" customHeight="1" x14ac:dyDescent="0.2"/>
    <row r="11073" ht="12.75" customHeight="1" x14ac:dyDescent="0.2"/>
    <row r="11074" ht="12.75" customHeight="1" x14ac:dyDescent="0.2"/>
    <row r="11075" ht="12.75" customHeight="1" x14ac:dyDescent="0.2"/>
    <row r="11076" ht="12.75" customHeight="1" x14ac:dyDescent="0.2"/>
    <row r="11077" ht="12.75" customHeight="1" x14ac:dyDescent="0.2"/>
    <row r="11078" ht="12.75" customHeight="1" x14ac:dyDescent="0.2"/>
    <row r="11079" ht="12.75" customHeight="1" x14ac:dyDescent="0.2"/>
    <row r="11080" ht="12.75" customHeight="1" x14ac:dyDescent="0.2"/>
    <row r="11081" ht="12.75" customHeight="1" x14ac:dyDescent="0.2"/>
    <row r="11082" ht="12.75" customHeight="1" x14ac:dyDescent="0.2"/>
    <row r="11083" ht="12.75" customHeight="1" x14ac:dyDescent="0.2"/>
    <row r="11084" ht="12.75" customHeight="1" x14ac:dyDescent="0.2"/>
    <row r="11085" ht="12.75" customHeight="1" x14ac:dyDescent="0.2"/>
    <row r="11086" ht="12.75" customHeight="1" x14ac:dyDescent="0.2"/>
    <row r="11087" ht="12.75" customHeight="1" x14ac:dyDescent="0.2"/>
    <row r="11088" ht="12.75" customHeight="1" x14ac:dyDescent="0.2"/>
    <row r="11089" ht="12.75" customHeight="1" x14ac:dyDescent="0.2"/>
    <row r="11090" ht="12.75" customHeight="1" x14ac:dyDescent="0.2"/>
    <row r="11091" ht="12.75" customHeight="1" x14ac:dyDescent="0.2"/>
    <row r="11092" ht="12.75" customHeight="1" x14ac:dyDescent="0.2"/>
    <row r="11093" ht="12.75" customHeight="1" x14ac:dyDescent="0.2"/>
    <row r="11094" ht="12.75" customHeight="1" x14ac:dyDescent="0.2"/>
    <row r="11095" ht="12.75" customHeight="1" x14ac:dyDescent="0.2"/>
    <row r="11096" ht="12.75" customHeight="1" x14ac:dyDescent="0.2"/>
    <row r="11097" ht="12.75" customHeight="1" x14ac:dyDescent="0.2"/>
    <row r="11098" ht="12.75" customHeight="1" x14ac:dyDescent="0.2"/>
    <row r="11099" ht="12.75" customHeight="1" x14ac:dyDescent="0.2"/>
    <row r="11100" ht="12.75" customHeight="1" x14ac:dyDescent="0.2"/>
    <row r="11101" ht="12.75" customHeight="1" x14ac:dyDescent="0.2"/>
    <row r="11102" ht="12.75" customHeight="1" x14ac:dyDescent="0.2"/>
    <row r="11103" ht="12.75" customHeight="1" x14ac:dyDescent="0.2"/>
    <row r="11104" ht="12.75" customHeight="1" x14ac:dyDescent="0.2"/>
    <row r="11105" ht="12.75" customHeight="1" x14ac:dyDescent="0.2"/>
    <row r="11106" ht="12.75" customHeight="1" x14ac:dyDescent="0.2"/>
    <row r="11107" ht="12.75" customHeight="1" x14ac:dyDescent="0.2"/>
    <row r="11108" ht="12.75" customHeight="1" x14ac:dyDescent="0.2"/>
    <row r="11109" ht="12.75" customHeight="1" x14ac:dyDescent="0.2"/>
    <row r="11110" ht="12.75" customHeight="1" x14ac:dyDescent="0.2"/>
    <row r="11111" ht="12.75" customHeight="1" x14ac:dyDescent="0.2"/>
    <row r="11112" ht="12.75" customHeight="1" x14ac:dyDescent="0.2"/>
    <row r="11113" ht="12.75" customHeight="1" x14ac:dyDescent="0.2"/>
    <row r="11114" ht="12.75" customHeight="1" x14ac:dyDescent="0.2"/>
    <row r="11115" ht="12.75" customHeight="1" x14ac:dyDescent="0.2"/>
    <row r="11116" ht="12.75" customHeight="1" x14ac:dyDescent="0.2"/>
    <row r="11117" ht="12.75" customHeight="1" x14ac:dyDescent="0.2"/>
    <row r="11118" ht="12.75" customHeight="1" x14ac:dyDescent="0.2"/>
    <row r="11119" ht="12.75" customHeight="1" x14ac:dyDescent="0.2"/>
    <row r="11120" ht="12.75" customHeight="1" x14ac:dyDescent="0.2"/>
    <row r="11121" ht="12.75" customHeight="1" x14ac:dyDescent="0.2"/>
    <row r="11122" ht="12.75" customHeight="1" x14ac:dyDescent="0.2"/>
    <row r="11123" ht="12.75" customHeight="1" x14ac:dyDescent="0.2"/>
    <row r="11124" ht="12.75" customHeight="1" x14ac:dyDescent="0.2"/>
    <row r="11125" ht="12.75" customHeight="1" x14ac:dyDescent="0.2"/>
    <row r="11126" ht="12.75" customHeight="1" x14ac:dyDescent="0.2"/>
    <row r="11127" ht="12.75" customHeight="1" x14ac:dyDescent="0.2"/>
    <row r="11128" ht="12.75" customHeight="1" x14ac:dyDescent="0.2"/>
    <row r="11129" ht="12.75" customHeight="1" x14ac:dyDescent="0.2"/>
    <row r="11130" ht="12.75" customHeight="1" x14ac:dyDescent="0.2"/>
    <row r="11131" ht="12.75" customHeight="1" x14ac:dyDescent="0.2"/>
    <row r="11132" ht="12.75" customHeight="1" x14ac:dyDescent="0.2"/>
    <row r="11133" ht="12.75" customHeight="1" x14ac:dyDescent="0.2"/>
    <row r="11134" ht="12.75" customHeight="1" x14ac:dyDescent="0.2"/>
    <row r="11135" ht="12.75" customHeight="1" x14ac:dyDescent="0.2"/>
    <row r="11136" ht="12.75" customHeight="1" x14ac:dyDescent="0.2"/>
    <row r="11137" ht="12.75" customHeight="1" x14ac:dyDescent="0.2"/>
    <row r="11138" ht="12.75" customHeight="1" x14ac:dyDescent="0.2"/>
    <row r="11139" ht="12.75" customHeight="1" x14ac:dyDescent="0.2"/>
    <row r="11140" ht="12.75" customHeight="1" x14ac:dyDescent="0.2"/>
    <row r="11141" ht="12.75" customHeight="1" x14ac:dyDescent="0.2"/>
    <row r="11142" ht="12.75" customHeight="1" x14ac:dyDescent="0.2"/>
    <row r="11143" ht="12.75" customHeight="1" x14ac:dyDescent="0.2"/>
    <row r="11144" ht="12.75" customHeight="1" x14ac:dyDescent="0.2"/>
    <row r="11145" ht="12.75" customHeight="1" x14ac:dyDescent="0.2"/>
    <row r="11146" ht="12.75" customHeight="1" x14ac:dyDescent="0.2"/>
    <row r="11147" ht="12.75" customHeight="1" x14ac:dyDescent="0.2"/>
    <row r="11148" ht="12.75" customHeight="1" x14ac:dyDescent="0.2"/>
    <row r="11149" ht="12.75" customHeight="1" x14ac:dyDescent="0.2"/>
    <row r="11150" ht="12.75" customHeight="1" x14ac:dyDescent="0.2"/>
    <row r="11151" ht="12.75" customHeight="1" x14ac:dyDescent="0.2"/>
    <row r="11152" ht="12.75" customHeight="1" x14ac:dyDescent="0.2"/>
    <row r="11153" ht="12.75" customHeight="1" x14ac:dyDescent="0.2"/>
    <row r="11154" ht="12.75" customHeight="1" x14ac:dyDescent="0.2"/>
    <row r="11155" ht="12.75" customHeight="1" x14ac:dyDescent="0.2"/>
    <row r="11156" ht="12.75" customHeight="1" x14ac:dyDescent="0.2"/>
    <row r="11157" ht="12.75" customHeight="1" x14ac:dyDescent="0.2"/>
    <row r="11158" ht="12.75" customHeight="1" x14ac:dyDescent="0.2"/>
    <row r="11159" ht="12.75" customHeight="1" x14ac:dyDescent="0.2"/>
    <row r="11160" ht="12.75" customHeight="1" x14ac:dyDescent="0.2"/>
    <row r="11161" ht="12.75" customHeight="1" x14ac:dyDescent="0.2"/>
    <row r="11162" ht="12.75" customHeight="1" x14ac:dyDescent="0.2"/>
    <row r="11163" ht="12.75" customHeight="1" x14ac:dyDescent="0.2"/>
    <row r="11164" ht="12.75" customHeight="1" x14ac:dyDescent="0.2"/>
    <row r="11165" ht="12.75" customHeight="1" x14ac:dyDescent="0.2"/>
    <row r="11166" ht="12.75" customHeight="1" x14ac:dyDescent="0.2"/>
    <row r="11167" ht="12.75" customHeight="1" x14ac:dyDescent="0.2"/>
    <row r="11168" ht="12.75" customHeight="1" x14ac:dyDescent="0.2"/>
    <row r="11169" ht="12.75" customHeight="1" x14ac:dyDescent="0.2"/>
    <row r="11170" ht="12.75" customHeight="1" x14ac:dyDescent="0.2"/>
    <row r="11171" ht="12.75" customHeight="1" x14ac:dyDescent="0.2"/>
    <row r="11172" ht="12.75" customHeight="1" x14ac:dyDescent="0.2"/>
    <row r="11173" ht="12.75" customHeight="1" x14ac:dyDescent="0.2"/>
    <row r="11174" ht="12.75" customHeight="1" x14ac:dyDescent="0.2"/>
    <row r="11175" ht="12.75" customHeight="1" x14ac:dyDescent="0.2"/>
    <row r="11176" ht="12.75" customHeight="1" x14ac:dyDescent="0.2"/>
    <row r="11177" ht="12.75" customHeight="1" x14ac:dyDescent="0.2"/>
    <row r="11178" ht="12.75" customHeight="1" x14ac:dyDescent="0.2"/>
    <row r="11179" ht="12.75" customHeight="1" x14ac:dyDescent="0.2"/>
    <row r="11180" ht="12.75" customHeight="1" x14ac:dyDescent="0.2"/>
    <row r="11181" ht="12.75" customHeight="1" x14ac:dyDescent="0.2"/>
    <row r="11182" ht="12.75" customHeight="1" x14ac:dyDescent="0.2"/>
    <row r="11183" ht="12.75" customHeight="1" x14ac:dyDescent="0.2"/>
    <row r="11184" ht="12.75" customHeight="1" x14ac:dyDescent="0.2"/>
    <row r="11185" ht="12.75" customHeight="1" x14ac:dyDescent="0.2"/>
    <row r="11186" ht="12.75" customHeight="1" x14ac:dyDescent="0.2"/>
    <row r="11187" ht="12.75" customHeight="1" x14ac:dyDescent="0.2"/>
    <row r="11188" ht="12.75" customHeight="1" x14ac:dyDescent="0.2"/>
    <row r="11189" ht="12.75" customHeight="1" x14ac:dyDescent="0.2"/>
    <row r="11190" ht="12.75" customHeight="1" x14ac:dyDescent="0.2"/>
    <row r="11191" ht="12.75" customHeight="1" x14ac:dyDescent="0.2"/>
    <row r="11192" ht="12.75" customHeight="1" x14ac:dyDescent="0.2"/>
    <row r="11193" ht="12.75" customHeight="1" x14ac:dyDescent="0.2"/>
    <row r="11194" ht="12.75" customHeight="1" x14ac:dyDescent="0.2"/>
    <row r="11195" ht="12.75" customHeight="1" x14ac:dyDescent="0.2"/>
    <row r="11196" ht="12.75" customHeight="1" x14ac:dyDescent="0.2"/>
    <row r="11197" ht="12.75" customHeight="1" x14ac:dyDescent="0.2"/>
    <row r="11198" ht="12.75" customHeight="1" x14ac:dyDescent="0.2"/>
    <row r="11199" ht="12.75" customHeight="1" x14ac:dyDescent="0.2"/>
    <row r="11200" ht="12.75" customHeight="1" x14ac:dyDescent="0.2"/>
    <row r="11201" ht="12.75" customHeight="1" x14ac:dyDescent="0.2"/>
    <row r="11202" ht="12.75" customHeight="1" x14ac:dyDescent="0.2"/>
    <row r="11203" ht="12.75" customHeight="1" x14ac:dyDescent="0.2"/>
    <row r="11204" ht="12.75" customHeight="1" x14ac:dyDescent="0.2"/>
    <row r="11205" ht="12.75" customHeight="1" x14ac:dyDescent="0.2"/>
    <row r="11206" ht="12.75" customHeight="1" x14ac:dyDescent="0.2"/>
    <row r="11207" ht="12.75" customHeight="1" x14ac:dyDescent="0.2"/>
    <row r="11208" ht="12.75" customHeight="1" x14ac:dyDescent="0.2"/>
    <row r="11209" ht="12.75" customHeight="1" x14ac:dyDescent="0.2"/>
    <row r="11210" ht="12.75" customHeight="1" x14ac:dyDescent="0.2"/>
    <row r="11211" ht="12.75" customHeight="1" x14ac:dyDescent="0.2"/>
    <row r="11212" ht="12.75" customHeight="1" x14ac:dyDescent="0.2"/>
    <row r="11213" ht="12.75" customHeight="1" x14ac:dyDescent="0.2"/>
    <row r="11214" ht="12.75" customHeight="1" x14ac:dyDescent="0.2"/>
    <row r="11215" ht="12.75" customHeight="1" x14ac:dyDescent="0.2"/>
    <row r="11216" ht="12.75" customHeight="1" x14ac:dyDescent="0.2"/>
    <row r="11217" ht="12.75" customHeight="1" x14ac:dyDescent="0.2"/>
    <row r="11218" ht="12.75" customHeight="1" x14ac:dyDescent="0.2"/>
    <row r="11219" ht="12.75" customHeight="1" x14ac:dyDescent="0.2"/>
    <row r="11220" ht="12.75" customHeight="1" x14ac:dyDescent="0.2"/>
    <row r="11221" ht="12.75" customHeight="1" x14ac:dyDescent="0.2"/>
    <row r="11222" ht="12.75" customHeight="1" x14ac:dyDescent="0.2"/>
    <row r="11223" ht="12.75" customHeight="1" x14ac:dyDescent="0.2"/>
    <row r="11224" ht="12.75" customHeight="1" x14ac:dyDescent="0.2"/>
    <row r="11225" ht="12.75" customHeight="1" x14ac:dyDescent="0.2"/>
    <row r="11226" ht="12.75" customHeight="1" x14ac:dyDescent="0.2"/>
    <row r="11227" ht="12.75" customHeight="1" x14ac:dyDescent="0.2"/>
    <row r="11228" ht="12.75" customHeight="1" x14ac:dyDescent="0.2"/>
    <row r="11229" ht="12.75" customHeight="1" x14ac:dyDescent="0.2"/>
    <row r="11230" ht="12.75" customHeight="1" x14ac:dyDescent="0.2"/>
    <row r="11231" ht="12.75" customHeight="1" x14ac:dyDescent="0.2"/>
    <row r="11232" ht="12.75" customHeight="1" x14ac:dyDescent="0.2"/>
    <row r="11233" ht="12.75" customHeight="1" x14ac:dyDescent="0.2"/>
    <row r="11234" ht="12.75" customHeight="1" x14ac:dyDescent="0.2"/>
    <row r="11235" ht="12.75" customHeight="1" x14ac:dyDescent="0.2"/>
    <row r="11236" ht="12.75" customHeight="1" x14ac:dyDescent="0.2"/>
    <row r="11237" ht="12.75" customHeight="1" x14ac:dyDescent="0.2"/>
    <row r="11238" ht="12.75" customHeight="1" x14ac:dyDescent="0.2"/>
    <row r="11239" ht="12.75" customHeight="1" x14ac:dyDescent="0.2"/>
    <row r="11240" ht="12.75" customHeight="1" x14ac:dyDescent="0.2"/>
    <row r="11241" ht="12.75" customHeight="1" x14ac:dyDescent="0.2"/>
    <row r="11242" ht="12.75" customHeight="1" x14ac:dyDescent="0.2"/>
    <row r="11243" ht="12.75" customHeight="1" x14ac:dyDescent="0.2"/>
    <row r="11244" ht="12.75" customHeight="1" x14ac:dyDescent="0.2"/>
    <row r="11245" ht="12.75" customHeight="1" x14ac:dyDescent="0.2"/>
    <row r="11246" ht="12.75" customHeight="1" x14ac:dyDescent="0.2"/>
    <row r="11247" ht="12.75" customHeight="1" x14ac:dyDescent="0.2"/>
    <row r="11248" ht="12.75" customHeight="1" x14ac:dyDescent="0.2"/>
    <row r="11249" ht="12.75" customHeight="1" x14ac:dyDescent="0.2"/>
    <row r="11250" ht="12.75" customHeight="1" x14ac:dyDescent="0.2"/>
    <row r="11251" ht="12.75" customHeight="1" x14ac:dyDescent="0.2"/>
    <row r="11252" ht="12.75" customHeight="1" x14ac:dyDescent="0.2"/>
    <row r="11253" ht="12.75" customHeight="1" x14ac:dyDescent="0.2"/>
    <row r="11254" ht="12.75" customHeight="1" x14ac:dyDescent="0.2"/>
    <row r="11255" ht="12.75" customHeight="1" x14ac:dyDescent="0.2"/>
    <row r="11256" ht="12.75" customHeight="1" x14ac:dyDescent="0.2"/>
    <row r="11257" ht="12.75" customHeight="1" x14ac:dyDescent="0.2"/>
    <row r="11258" ht="12.75" customHeight="1" x14ac:dyDescent="0.2"/>
    <row r="11259" ht="12.75" customHeight="1" x14ac:dyDescent="0.2"/>
    <row r="11260" ht="12.75" customHeight="1" x14ac:dyDescent="0.2"/>
    <row r="11261" ht="12.75" customHeight="1" x14ac:dyDescent="0.2"/>
    <row r="11262" ht="12.75" customHeight="1" x14ac:dyDescent="0.2"/>
    <row r="11263" ht="12.75" customHeight="1" x14ac:dyDescent="0.2"/>
    <row r="11264" ht="12.75" customHeight="1" x14ac:dyDescent="0.2"/>
    <row r="11265" ht="12.75" customHeight="1" x14ac:dyDescent="0.2"/>
    <row r="11266" ht="12.75" customHeight="1" x14ac:dyDescent="0.2"/>
    <row r="11267" ht="12.75" customHeight="1" x14ac:dyDescent="0.2"/>
    <row r="11268" ht="12.75" customHeight="1" x14ac:dyDescent="0.2"/>
    <row r="11269" ht="12.75" customHeight="1" x14ac:dyDescent="0.2"/>
    <row r="11270" ht="12.75" customHeight="1" x14ac:dyDescent="0.2"/>
    <row r="11271" ht="12.75" customHeight="1" x14ac:dyDescent="0.2"/>
    <row r="11272" ht="12.75" customHeight="1" x14ac:dyDescent="0.2"/>
    <row r="11273" ht="12.75" customHeight="1" x14ac:dyDescent="0.2"/>
    <row r="11274" ht="12.75" customHeight="1" x14ac:dyDescent="0.2"/>
    <row r="11275" ht="12.75" customHeight="1" x14ac:dyDescent="0.2"/>
    <row r="11276" ht="12.75" customHeight="1" x14ac:dyDescent="0.2"/>
    <row r="11277" ht="12.75" customHeight="1" x14ac:dyDescent="0.2"/>
    <row r="11278" ht="12.75" customHeight="1" x14ac:dyDescent="0.2"/>
    <row r="11279" ht="12.75" customHeight="1" x14ac:dyDescent="0.2"/>
    <row r="11280" ht="12.75" customHeight="1" x14ac:dyDescent="0.2"/>
    <row r="11281" ht="12.75" customHeight="1" x14ac:dyDescent="0.2"/>
    <row r="11282" ht="12.75" customHeight="1" x14ac:dyDescent="0.2"/>
    <row r="11283" ht="12.75" customHeight="1" x14ac:dyDescent="0.2"/>
    <row r="11284" ht="12.75" customHeight="1" x14ac:dyDescent="0.2"/>
    <row r="11285" ht="12.75" customHeight="1" x14ac:dyDescent="0.2"/>
    <row r="11286" ht="12.75" customHeight="1" x14ac:dyDescent="0.2"/>
    <row r="11287" ht="12.75" customHeight="1" x14ac:dyDescent="0.2"/>
    <row r="11288" ht="12.75" customHeight="1" x14ac:dyDescent="0.2"/>
    <row r="11289" ht="12.75" customHeight="1" x14ac:dyDescent="0.2"/>
    <row r="11290" ht="12.75" customHeight="1" x14ac:dyDescent="0.2"/>
    <row r="11291" ht="12.75" customHeight="1" x14ac:dyDescent="0.2"/>
    <row r="11292" ht="12.75" customHeight="1" x14ac:dyDescent="0.2"/>
    <row r="11293" ht="12.75" customHeight="1" x14ac:dyDescent="0.2"/>
    <row r="11294" ht="12.75" customHeight="1" x14ac:dyDescent="0.2"/>
    <row r="11295" ht="12.75" customHeight="1" x14ac:dyDescent="0.2"/>
    <row r="11296" ht="12.75" customHeight="1" x14ac:dyDescent="0.2"/>
    <row r="11297" ht="12.75" customHeight="1" x14ac:dyDescent="0.2"/>
    <row r="11298" ht="12.75" customHeight="1" x14ac:dyDescent="0.2"/>
    <row r="11299" ht="12.75" customHeight="1" x14ac:dyDescent="0.2"/>
    <row r="11300" ht="12.75" customHeight="1" x14ac:dyDescent="0.2"/>
    <row r="11301" ht="12.75" customHeight="1" x14ac:dyDescent="0.2"/>
    <row r="11302" ht="12.75" customHeight="1" x14ac:dyDescent="0.2"/>
    <row r="11303" ht="12.75" customHeight="1" x14ac:dyDescent="0.2"/>
    <row r="11304" ht="12.75" customHeight="1" x14ac:dyDescent="0.2"/>
    <row r="11305" ht="12.75" customHeight="1" x14ac:dyDescent="0.2"/>
    <row r="11306" ht="12.75" customHeight="1" x14ac:dyDescent="0.2"/>
    <row r="11307" ht="12.75" customHeight="1" x14ac:dyDescent="0.2"/>
    <row r="11308" ht="12.75" customHeight="1" x14ac:dyDescent="0.2"/>
    <row r="11309" ht="12.75" customHeight="1" x14ac:dyDescent="0.2"/>
    <row r="11310" ht="12.75" customHeight="1" x14ac:dyDescent="0.2"/>
    <row r="11311" ht="12.75" customHeight="1" x14ac:dyDescent="0.2"/>
    <row r="11312" ht="12.75" customHeight="1" x14ac:dyDescent="0.2"/>
    <row r="11313" ht="12.75" customHeight="1" x14ac:dyDescent="0.2"/>
    <row r="11314" ht="12.75" customHeight="1" x14ac:dyDescent="0.2"/>
    <row r="11315" ht="12.75" customHeight="1" x14ac:dyDescent="0.2"/>
    <row r="11316" ht="12.75" customHeight="1" x14ac:dyDescent="0.2"/>
    <row r="11317" ht="12.75" customHeight="1" x14ac:dyDescent="0.2"/>
    <row r="11318" ht="12.75" customHeight="1" x14ac:dyDescent="0.2"/>
    <row r="11319" ht="12.75" customHeight="1" x14ac:dyDescent="0.2"/>
    <row r="11320" ht="12.75" customHeight="1" x14ac:dyDescent="0.2"/>
    <row r="11321" ht="12.75" customHeight="1" x14ac:dyDescent="0.2"/>
    <row r="11322" ht="12.75" customHeight="1" x14ac:dyDescent="0.2"/>
    <row r="11323" ht="12.75" customHeight="1" x14ac:dyDescent="0.2"/>
    <row r="11324" ht="12.75" customHeight="1" x14ac:dyDescent="0.2"/>
    <row r="11325" ht="12.75" customHeight="1" x14ac:dyDescent="0.2"/>
    <row r="11326" ht="12.75" customHeight="1" x14ac:dyDescent="0.2"/>
    <row r="11327" ht="12.75" customHeight="1" x14ac:dyDescent="0.2"/>
    <row r="11328" ht="12.75" customHeight="1" x14ac:dyDescent="0.2"/>
    <row r="11329" ht="12.75" customHeight="1" x14ac:dyDescent="0.2"/>
    <row r="11330" ht="12.75" customHeight="1" x14ac:dyDescent="0.2"/>
    <row r="11331" ht="12.75" customHeight="1" x14ac:dyDescent="0.2"/>
    <row r="11332" ht="12.75" customHeight="1" x14ac:dyDescent="0.2"/>
    <row r="11333" ht="12.75" customHeight="1" x14ac:dyDescent="0.2"/>
    <row r="11334" ht="12.75" customHeight="1" x14ac:dyDescent="0.2"/>
    <row r="11335" ht="12.75" customHeight="1" x14ac:dyDescent="0.2"/>
    <row r="11336" ht="12.75" customHeight="1" x14ac:dyDescent="0.2"/>
    <row r="11337" ht="12.75" customHeight="1" x14ac:dyDescent="0.2"/>
    <row r="11338" ht="12.75" customHeight="1" x14ac:dyDescent="0.2"/>
    <row r="11339" ht="12.75" customHeight="1" x14ac:dyDescent="0.2"/>
    <row r="11340" ht="12.75" customHeight="1" x14ac:dyDescent="0.2"/>
    <row r="11341" ht="12.75" customHeight="1" x14ac:dyDescent="0.2"/>
    <row r="11342" ht="12.75" customHeight="1" x14ac:dyDescent="0.2"/>
    <row r="11343" ht="12.75" customHeight="1" x14ac:dyDescent="0.2"/>
    <row r="11344" ht="12.75" customHeight="1" x14ac:dyDescent="0.2"/>
    <row r="11345" ht="12.75" customHeight="1" x14ac:dyDescent="0.2"/>
    <row r="11346" ht="12.75" customHeight="1" x14ac:dyDescent="0.2"/>
    <row r="11347" ht="12.75" customHeight="1" x14ac:dyDescent="0.2"/>
    <row r="11348" ht="12.75" customHeight="1" x14ac:dyDescent="0.2"/>
    <row r="11349" ht="12.75" customHeight="1" x14ac:dyDescent="0.2"/>
    <row r="11350" ht="12.75" customHeight="1" x14ac:dyDescent="0.2"/>
    <row r="11351" ht="12.75" customHeight="1" x14ac:dyDescent="0.2"/>
    <row r="11352" ht="12.75" customHeight="1" x14ac:dyDescent="0.2"/>
    <row r="11353" ht="12.75" customHeight="1" x14ac:dyDescent="0.2"/>
    <row r="11354" ht="12.75" customHeight="1" x14ac:dyDescent="0.2"/>
    <row r="11355" ht="12.75" customHeight="1" x14ac:dyDescent="0.2"/>
    <row r="11356" ht="12.75" customHeight="1" x14ac:dyDescent="0.2"/>
    <row r="11357" ht="12.75" customHeight="1" x14ac:dyDescent="0.2"/>
    <row r="11358" ht="12.75" customHeight="1" x14ac:dyDescent="0.2"/>
    <row r="11359" ht="12.75" customHeight="1" x14ac:dyDescent="0.2"/>
    <row r="11360" ht="12.75" customHeight="1" x14ac:dyDescent="0.2"/>
    <row r="11361" ht="12.75" customHeight="1" x14ac:dyDescent="0.2"/>
    <row r="11362" ht="12.75" customHeight="1" x14ac:dyDescent="0.2"/>
    <row r="11363" ht="12.75" customHeight="1" x14ac:dyDescent="0.2"/>
    <row r="11364" ht="12.75" customHeight="1" x14ac:dyDescent="0.2"/>
    <row r="11365" ht="12.75" customHeight="1" x14ac:dyDescent="0.2"/>
    <row r="11366" ht="12.75" customHeight="1" x14ac:dyDescent="0.2"/>
    <row r="11367" ht="12.75" customHeight="1" x14ac:dyDescent="0.2"/>
    <row r="11368" ht="12.75" customHeight="1" x14ac:dyDescent="0.2"/>
    <row r="11369" ht="12.75" customHeight="1" x14ac:dyDescent="0.2"/>
    <row r="11370" ht="12.75" customHeight="1" x14ac:dyDescent="0.2"/>
    <row r="11371" ht="12.75" customHeight="1" x14ac:dyDescent="0.2"/>
    <row r="11372" ht="12.75" customHeight="1" x14ac:dyDescent="0.2"/>
    <row r="11373" ht="12.75" customHeight="1" x14ac:dyDescent="0.2"/>
    <row r="11374" ht="12.75" customHeight="1" x14ac:dyDescent="0.2"/>
    <row r="11375" ht="12.75" customHeight="1" x14ac:dyDescent="0.2"/>
    <row r="11376" ht="12.75" customHeight="1" x14ac:dyDescent="0.2"/>
    <row r="11377" ht="12.75" customHeight="1" x14ac:dyDescent="0.2"/>
    <row r="11378" ht="12.75" customHeight="1" x14ac:dyDescent="0.2"/>
    <row r="11379" ht="12.75" customHeight="1" x14ac:dyDescent="0.2"/>
    <row r="11380" ht="12.75" customHeight="1" x14ac:dyDescent="0.2"/>
    <row r="11381" ht="12.75" customHeight="1" x14ac:dyDescent="0.2"/>
    <row r="11382" ht="12.75" customHeight="1" x14ac:dyDescent="0.2"/>
    <row r="11383" ht="12.75" customHeight="1" x14ac:dyDescent="0.2"/>
    <row r="11384" ht="12.75" customHeight="1" x14ac:dyDescent="0.2"/>
    <row r="11385" ht="12.75" customHeight="1" x14ac:dyDescent="0.2"/>
    <row r="11386" ht="12.75" customHeight="1" x14ac:dyDescent="0.2"/>
    <row r="11387" ht="12.75" customHeight="1" x14ac:dyDescent="0.2"/>
    <row r="11388" ht="12.75" customHeight="1" x14ac:dyDescent="0.2"/>
    <row r="11389" ht="12.75" customHeight="1" x14ac:dyDescent="0.2"/>
    <row r="11390" ht="12.75" customHeight="1" x14ac:dyDescent="0.2"/>
    <row r="11391" ht="12.75" customHeight="1" x14ac:dyDescent="0.2"/>
    <row r="11392" ht="12.75" customHeight="1" x14ac:dyDescent="0.2"/>
    <row r="11393" ht="12.75" customHeight="1" x14ac:dyDescent="0.2"/>
    <row r="11394" ht="12.75" customHeight="1" x14ac:dyDescent="0.2"/>
    <row r="11395" ht="12.75" customHeight="1" x14ac:dyDescent="0.2"/>
    <row r="11396" ht="12.75" customHeight="1" x14ac:dyDescent="0.2"/>
    <row r="11397" ht="12.75" customHeight="1" x14ac:dyDescent="0.2"/>
    <row r="11398" ht="12.75" customHeight="1" x14ac:dyDescent="0.2"/>
    <row r="11399" ht="12.75" customHeight="1" x14ac:dyDescent="0.2"/>
    <row r="11400" ht="12.75" customHeight="1" x14ac:dyDescent="0.2"/>
    <row r="11401" ht="12.75" customHeight="1" x14ac:dyDescent="0.2"/>
    <row r="11402" ht="12.75" customHeight="1" x14ac:dyDescent="0.2"/>
    <row r="11403" ht="12.75" customHeight="1" x14ac:dyDescent="0.2"/>
    <row r="11404" ht="12.75" customHeight="1" x14ac:dyDescent="0.2"/>
    <row r="11405" ht="12.75" customHeight="1" x14ac:dyDescent="0.2"/>
    <row r="11406" ht="12.75" customHeight="1" x14ac:dyDescent="0.2"/>
    <row r="11407" ht="12.75" customHeight="1" x14ac:dyDescent="0.2"/>
    <row r="11408" ht="12.75" customHeight="1" x14ac:dyDescent="0.2"/>
    <row r="11409" ht="12.75" customHeight="1" x14ac:dyDescent="0.2"/>
    <row r="11410" ht="12.75" customHeight="1" x14ac:dyDescent="0.2"/>
    <row r="11411" ht="12.75" customHeight="1" x14ac:dyDescent="0.2"/>
    <row r="11412" ht="12.75" customHeight="1" x14ac:dyDescent="0.2"/>
    <row r="11413" ht="12.75" customHeight="1" x14ac:dyDescent="0.2"/>
    <row r="11414" ht="12.75" customHeight="1" x14ac:dyDescent="0.2"/>
    <row r="11415" ht="12.75" customHeight="1" x14ac:dyDescent="0.2"/>
    <row r="11416" ht="12.75" customHeight="1" x14ac:dyDescent="0.2"/>
    <row r="11417" ht="12.75" customHeight="1" x14ac:dyDescent="0.2"/>
    <row r="11418" ht="12.75" customHeight="1" x14ac:dyDescent="0.2"/>
    <row r="11419" ht="12.75" customHeight="1" x14ac:dyDescent="0.2"/>
    <row r="11420" ht="12.75" customHeight="1" x14ac:dyDescent="0.2"/>
    <row r="11421" ht="12.75" customHeight="1" x14ac:dyDescent="0.2"/>
    <row r="11422" ht="12.75" customHeight="1" x14ac:dyDescent="0.2"/>
    <row r="11423" ht="12.75" customHeight="1" x14ac:dyDescent="0.2"/>
    <row r="11424" ht="12.75" customHeight="1" x14ac:dyDescent="0.2"/>
    <row r="11425" ht="12.75" customHeight="1" x14ac:dyDescent="0.2"/>
    <row r="11426" ht="12.75" customHeight="1" x14ac:dyDescent="0.2"/>
    <row r="11427" ht="12.75" customHeight="1" x14ac:dyDescent="0.2"/>
    <row r="11428" ht="12.75" customHeight="1" x14ac:dyDescent="0.2"/>
    <row r="11429" ht="12.75" customHeight="1" x14ac:dyDescent="0.2"/>
    <row r="11430" ht="12.75" customHeight="1" x14ac:dyDescent="0.2"/>
    <row r="11431" ht="12.75" customHeight="1" x14ac:dyDescent="0.2"/>
    <row r="11432" ht="12.75" customHeight="1" x14ac:dyDescent="0.2"/>
    <row r="11433" ht="12.75" customHeight="1" x14ac:dyDescent="0.2"/>
    <row r="11434" ht="12.75" customHeight="1" x14ac:dyDescent="0.2"/>
    <row r="11435" ht="12.75" customHeight="1" x14ac:dyDescent="0.2"/>
    <row r="11436" ht="12.75" customHeight="1" x14ac:dyDescent="0.2"/>
    <row r="11437" ht="12.75" customHeight="1" x14ac:dyDescent="0.2"/>
    <row r="11438" ht="12.75" customHeight="1" x14ac:dyDescent="0.2"/>
    <row r="11439" ht="12.75" customHeight="1" x14ac:dyDescent="0.2"/>
    <row r="11440" ht="12.75" customHeight="1" x14ac:dyDescent="0.2"/>
    <row r="11441" ht="12.75" customHeight="1" x14ac:dyDescent="0.2"/>
    <row r="11442" ht="12.75" customHeight="1" x14ac:dyDescent="0.2"/>
    <row r="11443" ht="12.75" customHeight="1" x14ac:dyDescent="0.2"/>
    <row r="11444" ht="12.75" customHeight="1" x14ac:dyDescent="0.2"/>
    <row r="11445" ht="12.75" customHeight="1" x14ac:dyDescent="0.2"/>
    <row r="11446" ht="12.75" customHeight="1" x14ac:dyDescent="0.2"/>
    <row r="11447" ht="12.75" customHeight="1" x14ac:dyDescent="0.2"/>
    <row r="11448" ht="12.75" customHeight="1" x14ac:dyDescent="0.2"/>
    <row r="11449" ht="12.75" customHeight="1" x14ac:dyDescent="0.2"/>
    <row r="11450" ht="12.75" customHeight="1" x14ac:dyDescent="0.2"/>
    <row r="11451" ht="12.75" customHeight="1" x14ac:dyDescent="0.2"/>
    <row r="11452" ht="12.75" customHeight="1" x14ac:dyDescent="0.2"/>
    <row r="11453" ht="12.75" customHeight="1" x14ac:dyDescent="0.2"/>
    <row r="11454" ht="12.75" customHeight="1" x14ac:dyDescent="0.2"/>
    <row r="11455" ht="12.75" customHeight="1" x14ac:dyDescent="0.2"/>
    <row r="11456" ht="12.75" customHeight="1" x14ac:dyDescent="0.2"/>
    <row r="11457" ht="12.75" customHeight="1" x14ac:dyDescent="0.2"/>
    <row r="11458" ht="12.75" customHeight="1" x14ac:dyDescent="0.2"/>
    <row r="11459" ht="12.75" customHeight="1" x14ac:dyDescent="0.2"/>
    <row r="11460" ht="12.75" customHeight="1" x14ac:dyDescent="0.2"/>
    <row r="11461" ht="12.75" customHeight="1" x14ac:dyDescent="0.2"/>
    <row r="11462" ht="12.75" customHeight="1" x14ac:dyDescent="0.2"/>
    <row r="11463" ht="12.75" customHeight="1" x14ac:dyDescent="0.2"/>
    <row r="11464" ht="12.75" customHeight="1" x14ac:dyDescent="0.2"/>
    <row r="11465" ht="12.75" customHeight="1" x14ac:dyDescent="0.2"/>
    <row r="11466" ht="12.75" customHeight="1" x14ac:dyDescent="0.2"/>
    <row r="11467" ht="12.75" customHeight="1" x14ac:dyDescent="0.2"/>
    <row r="11468" ht="12.75" customHeight="1" x14ac:dyDescent="0.2"/>
    <row r="11469" ht="12.75" customHeight="1" x14ac:dyDescent="0.2"/>
    <row r="11470" ht="12.75" customHeight="1" x14ac:dyDescent="0.2"/>
    <row r="11471" ht="12.75" customHeight="1" x14ac:dyDescent="0.2"/>
    <row r="11472" ht="12.75" customHeight="1" x14ac:dyDescent="0.2"/>
    <row r="11473" ht="12.75" customHeight="1" x14ac:dyDescent="0.2"/>
    <row r="11474" ht="12.75" customHeight="1" x14ac:dyDescent="0.2"/>
    <row r="11475" ht="12.75" customHeight="1" x14ac:dyDescent="0.2"/>
    <row r="11476" ht="12.75" customHeight="1" x14ac:dyDescent="0.2"/>
    <row r="11477" ht="12.75" customHeight="1" x14ac:dyDescent="0.2"/>
    <row r="11478" ht="12.75" customHeight="1" x14ac:dyDescent="0.2"/>
    <row r="11479" ht="12.75" customHeight="1" x14ac:dyDescent="0.2"/>
    <row r="11480" ht="12.75" customHeight="1" x14ac:dyDescent="0.2"/>
    <row r="11481" ht="12.75" customHeight="1" x14ac:dyDescent="0.2"/>
    <row r="11482" ht="12.75" customHeight="1" x14ac:dyDescent="0.2"/>
    <row r="11483" ht="12.75" customHeight="1" x14ac:dyDescent="0.2"/>
    <row r="11484" ht="12.75" customHeight="1" x14ac:dyDescent="0.2"/>
    <row r="11485" ht="12.75" customHeight="1" x14ac:dyDescent="0.2"/>
    <row r="11486" ht="12.75" customHeight="1" x14ac:dyDescent="0.2"/>
    <row r="11487" ht="12.75" customHeight="1" x14ac:dyDescent="0.2"/>
    <row r="11488" ht="12.75" customHeight="1" x14ac:dyDescent="0.2"/>
    <row r="11489" ht="12.75" customHeight="1" x14ac:dyDescent="0.2"/>
    <row r="11490" ht="12.75" customHeight="1" x14ac:dyDescent="0.2"/>
    <row r="11491" ht="12.75" customHeight="1" x14ac:dyDescent="0.2"/>
    <row r="11492" ht="12.75" customHeight="1" x14ac:dyDescent="0.2"/>
    <row r="11493" ht="12.75" customHeight="1" x14ac:dyDescent="0.2"/>
    <row r="11494" ht="12.75" customHeight="1" x14ac:dyDescent="0.2"/>
    <row r="11495" ht="12.75" customHeight="1" x14ac:dyDescent="0.2"/>
    <row r="11496" ht="12.75" customHeight="1" x14ac:dyDescent="0.2"/>
    <row r="11497" ht="12.75" customHeight="1" x14ac:dyDescent="0.2"/>
    <row r="11498" ht="12.75" customHeight="1" x14ac:dyDescent="0.2"/>
    <row r="11499" ht="12.75" customHeight="1" x14ac:dyDescent="0.2"/>
    <row r="11500" ht="12.75" customHeight="1" x14ac:dyDescent="0.2"/>
    <row r="11501" ht="12.75" customHeight="1" x14ac:dyDescent="0.2"/>
    <row r="11502" ht="12.75" customHeight="1" x14ac:dyDescent="0.2"/>
    <row r="11503" ht="12.75" customHeight="1" x14ac:dyDescent="0.2"/>
    <row r="11504" ht="12.75" customHeight="1" x14ac:dyDescent="0.2"/>
    <row r="11505" ht="12.75" customHeight="1" x14ac:dyDescent="0.2"/>
    <row r="11506" ht="12.75" customHeight="1" x14ac:dyDescent="0.2"/>
    <row r="11507" ht="12.75" customHeight="1" x14ac:dyDescent="0.2"/>
    <row r="11508" ht="12.75" customHeight="1" x14ac:dyDescent="0.2"/>
    <row r="11509" ht="12.75" customHeight="1" x14ac:dyDescent="0.2"/>
    <row r="11510" ht="12.75" customHeight="1" x14ac:dyDescent="0.2"/>
    <row r="11511" ht="12.75" customHeight="1" x14ac:dyDescent="0.2"/>
    <row r="11512" ht="12.75" customHeight="1" x14ac:dyDescent="0.2"/>
    <row r="11513" ht="12.75" customHeight="1" x14ac:dyDescent="0.2"/>
    <row r="11514" ht="12.75" customHeight="1" x14ac:dyDescent="0.2"/>
    <row r="11515" ht="12.75" customHeight="1" x14ac:dyDescent="0.2"/>
    <row r="11516" ht="12.75" customHeight="1" x14ac:dyDescent="0.2"/>
    <row r="11517" ht="12.75" customHeight="1" x14ac:dyDescent="0.2"/>
    <row r="11518" ht="12.75" customHeight="1" x14ac:dyDescent="0.2"/>
    <row r="11519" ht="12.75" customHeight="1" x14ac:dyDescent="0.2"/>
    <row r="11520" ht="12.75" customHeight="1" x14ac:dyDescent="0.2"/>
    <row r="11521" ht="12.75" customHeight="1" x14ac:dyDescent="0.2"/>
    <row r="11522" ht="12.75" customHeight="1" x14ac:dyDescent="0.2"/>
    <row r="11523" ht="12.75" customHeight="1" x14ac:dyDescent="0.2"/>
    <row r="11524" ht="12.75" customHeight="1" x14ac:dyDescent="0.2"/>
    <row r="11525" ht="12.75" customHeight="1" x14ac:dyDescent="0.2"/>
    <row r="11526" ht="12.75" customHeight="1" x14ac:dyDescent="0.2"/>
    <row r="11527" ht="12.75" customHeight="1" x14ac:dyDescent="0.2"/>
    <row r="11528" ht="12.75" customHeight="1" x14ac:dyDescent="0.2"/>
    <row r="11529" ht="12.75" customHeight="1" x14ac:dyDescent="0.2"/>
    <row r="11530" ht="12.75" customHeight="1" x14ac:dyDescent="0.2"/>
    <row r="11531" ht="12.75" customHeight="1" x14ac:dyDescent="0.2"/>
    <row r="11532" ht="12.75" customHeight="1" x14ac:dyDescent="0.2"/>
    <row r="11533" ht="12.75" customHeight="1" x14ac:dyDescent="0.2"/>
    <row r="11534" ht="12.75" customHeight="1" x14ac:dyDescent="0.2"/>
    <row r="11535" ht="12.75" customHeight="1" x14ac:dyDescent="0.2"/>
    <row r="11536" ht="12.75" customHeight="1" x14ac:dyDescent="0.2"/>
    <row r="11537" ht="12.75" customHeight="1" x14ac:dyDescent="0.2"/>
    <row r="11538" ht="12.75" customHeight="1" x14ac:dyDescent="0.2"/>
    <row r="11539" ht="12.75" customHeight="1" x14ac:dyDescent="0.2"/>
    <row r="11540" ht="12.75" customHeight="1" x14ac:dyDescent="0.2"/>
    <row r="11541" ht="12.75" customHeight="1" x14ac:dyDescent="0.2"/>
    <row r="11542" ht="12.75" customHeight="1" x14ac:dyDescent="0.2"/>
    <row r="11543" ht="12.75" customHeight="1" x14ac:dyDescent="0.2"/>
    <row r="11544" ht="12.75" customHeight="1" x14ac:dyDescent="0.2"/>
    <row r="11545" ht="12.75" customHeight="1" x14ac:dyDescent="0.2"/>
    <row r="11546" ht="12.75" customHeight="1" x14ac:dyDescent="0.2"/>
    <row r="11547" ht="12.75" customHeight="1" x14ac:dyDescent="0.2"/>
    <row r="11548" ht="12.75" customHeight="1" x14ac:dyDescent="0.2"/>
    <row r="11549" ht="12.75" customHeight="1" x14ac:dyDescent="0.2"/>
    <row r="11550" ht="12.75" customHeight="1" x14ac:dyDescent="0.2"/>
    <row r="11551" ht="12.75" customHeight="1" x14ac:dyDescent="0.2"/>
    <row r="11552" ht="12.75" customHeight="1" x14ac:dyDescent="0.2"/>
    <row r="11553" ht="12.75" customHeight="1" x14ac:dyDescent="0.2"/>
    <row r="11554" ht="12.75" customHeight="1" x14ac:dyDescent="0.2"/>
    <row r="11555" ht="12.75" customHeight="1" x14ac:dyDescent="0.2"/>
    <row r="11556" ht="12.75" customHeight="1" x14ac:dyDescent="0.2"/>
    <row r="11557" ht="12.75" customHeight="1" x14ac:dyDescent="0.2"/>
    <row r="11558" ht="12.75" customHeight="1" x14ac:dyDescent="0.2"/>
    <row r="11559" ht="12.75" customHeight="1" x14ac:dyDescent="0.2"/>
    <row r="11560" ht="12.75" customHeight="1" x14ac:dyDescent="0.2"/>
    <row r="11561" ht="12.75" customHeight="1" x14ac:dyDescent="0.2"/>
    <row r="11562" ht="12.75" customHeight="1" x14ac:dyDescent="0.2"/>
    <row r="11563" ht="12.75" customHeight="1" x14ac:dyDescent="0.2"/>
    <row r="11564" ht="12.75" customHeight="1" x14ac:dyDescent="0.2"/>
    <row r="11565" ht="12.75" customHeight="1" x14ac:dyDescent="0.2"/>
    <row r="11566" ht="12.75" customHeight="1" x14ac:dyDescent="0.2"/>
    <row r="11567" ht="12.75" customHeight="1" x14ac:dyDescent="0.2"/>
    <row r="11568" ht="12.75" customHeight="1" x14ac:dyDescent="0.2"/>
    <row r="11569" ht="12.75" customHeight="1" x14ac:dyDescent="0.2"/>
    <row r="11570" ht="12.75" customHeight="1" x14ac:dyDescent="0.2"/>
    <row r="11571" ht="12.75" customHeight="1" x14ac:dyDescent="0.2"/>
    <row r="11572" ht="12.75" customHeight="1" x14ac:dyDescent="0.2"/>
    <row r="11573" ht="12.75" customHeight="1" x14ac:dyDescent="0.2"/>
    <row r="11574" ht="12.75" customHeight="1" x14ac:dyDescent="0.2"/>
    <row r="11575" ht="12.75" customHeight="1" x14ac:dyDescent="0.2"/>
    <row r="11576" ht="12.75" customHeight="1" x14ac:dyDescent="0.2"/>
    <row r="11577" ht="12.75" customHeight="1" x14ac:dyDescent="0.2"/>
    <row r="11578" ht="12.75" customHeight="1" x14ac:dyDescent="0.2"/>
    <row r="11579" ht="12.75" customHeight="1" x14ac:dyDescent="0.2"/>
    <row r="11580" ht="12.75" customHeight="1" x14ac:dyDescent="0.2"/>
    <row r="11581" ht="12.75" customHeight="1" x14ac:dyDescent="0.2"/>
    <row r="11582" ht="12.75" customHeight="1" x14ac:dyDescent="0.2"/>
    <row r="11583" ht="12.75" customHeight="1" x14ac:dyDescent="0.2"/>
    <row r="11584" ht="12.75" customHeight="1" x14ac:dyDescent="0.2"/>
    <row r="11585" ht="12.75" customHeight="1" x14ac:dyDescent="0.2"/>
    <row r="11586" ht="12.75" customHeight="1" x14ac:dyDescent="0.2"/>
    <row r="11587" ht="12.75" customHeight="1" x14ac:dyDescent="0.2"/>
    <row r="11588" ht="12.75" customHeight="1" x14ac:dyDescent="0.2"/>
    <row r="11589" ht="12.75" customHeight="1" x14ac:dyDescent="0.2"/>
    <row r="11590" ht="12.75" customHeight="1" x14ac:dyDescent="0.2"/>
    <row r="11591" ht="12.75" customHeight="1" x14ac:dyDescent="0.2"/>
    <row r="11592" ht="12.75" customHeight="1" x14ac:dyDescent="0.2"/>
    <row r="11593" ht="12.75" customHeight="1" x14ac:dyDescent="0.2"/>
    <row r="11594" ht="12.75" customHeight="1" x14ac:dyDescent="0.2"/>
    <row r="11595" ht="12.75" customHeight="1" x14ac:dyDescent="0.2"/>
    <row r="11596" ht="12.75" customHeight="1" x14ac:dyDescent="0.2"/>
    <row r="11597" ht="12.75" customHeight="1" x14ac:dyDescent="0.2"/>
    <row r="11598" ht="12.75" customHeight="1" x14ac:dyDescent="0.2"/>
    <row r="11599" ht="12.75" customHeight="1" x14ac:dyDescent="0.2"/>
    <row r="11600" ht="12.75" customHeight="1" x14ac:dyDescent="0.2"/>
    <row r="11601" ht="12.75" customHeight="1" x14ac:dyDescent="0.2"/>
    <row r="11602" ht="12.75" customHeight="1" x14ac:dyDescent="0.2"/>
    <row r="11603" ht="12.75" customHeight="1" x14ac:dyDescent="0.2"/>
    <row r="11604" ht="12.75" customHeight="1" x14ac:dyDescent="0.2"/>
    <row r="11605" ht="12.75" customHeight="1" x14ac:dyDescent="0.2"/>
    <row r="11606" ht="12.75" customHeight="1" x14ac:dyDescent="0.2"/>
    <row r="11607" ht="12.75" customHeight="1" x14ac:dyDescent="0.2"/>
    <row r="11608" ht="12.75" customHeight="1" x14ac:dyDescent="0.2"/>
    <row r="11609" ht="12.75" customHeight="1" x14ac:dyDescent="0.2"/>
    <row r="11610" ht="12.75" customHeight="1" x14ac:dyDescent="0.2"/>
    <row r="11611" ht="12.75" customHeight="1" x14ac:dyDescent="0.2"/>
    <row r="11612" ht="12.75" customHeight="1" x14ac:dyDescent="0.2"/>
    <row r="11613" ht="12.75" customHeight="1" x14ac:dyDescent="0.2"/>
    <row r="11614" ht="12.75" customHeight="1" x14ac:dyDescent="0.2"/>
    <row r="11615" ht="12.75" customHeight="1" x14ac:dyDescent="0.2"/>
    <row r="11616" ht="12.75" customHeight="1" x14ac:dyDescent="0.2"/>
    <row r="11617" ht="12.75" customHeight="1" x14ac:dyDescent="0.2"/>
    <row r="11618" ht="12.75" customHeight="1" x14ac:dyDescent="0.2"/>
    <row r="11619" ht="12.75" customHeight="1" x14ac:dyDescent="0.2"/>
    <row r="11620" ht="12.75" customHeight="1" x14ac:dyDescent="0.2"/>
    <row r="11621" ht="12.75" customHeight="1" x14ac:dyDescent="0.2"/>
    <row r="11622" ht="12.75" customHeight="1" x14ac:dyDescent="0.2"/>
    <row r="11623" ht="12.75" customHeight="1" x14ac:dyDescent="0.2"/>
    <row r="11624" ht="12.75" customHeight="1" x14ac:dyDescent="0.2"/>
    <row r="11625" ht="12.75" customHeight="1" x14ac:dyDescent="0.2"/>
    <row r="11626" ht="12.75" customHeight="1" x14ac:dyDescent="0.2"/>
    <row r="11627" ht="12.75" customHeight="1" x14ac:dyDescent="0.2"/>
    <row r="11628" ht="12.75" customHeight="1" x14ac:dyDescent="0.2"/>
    <row r="11629" ht="12.75" customHeight="1" x14ac:dyDescent="0.2"/>
    <row r="11630" ht="12.75" customHeight="1" x14ac:dyDescent="0.2"/>
    <row r="11631" ht="12.75" customHeight="1" x14ac:dyDescent="0.2"/>
    <row r="11632" ht="12.75" customHeight="1" x14ac:dyDescent="0.2"/>
    <row r="11633" ht="12.75" customHeight="1" x14ac:dyDescent="0.2"/>
    <row r="11634" ht="12.75" customHeight="1" x14ac:dyDescent="0.2"/>
    <row r="11635" ht="12.75" customHeight="1" x14ac:dyDescent="0.2"/>
    <row r="11636" ht="12.75" customHeight="1" x14ac:dyDescent="0.2"/>
    <row r="11637" ht="12.75" customHeight="1" x14ac:dyDescent="0.2"/>
    <row r="11638" ht="12.75" customHeight="1" x14ac:dyDescent="0.2"/>
    <row r="11639" ht="12.75" customHeight="1" x14ac:dyDescent="0.2"/>
    <row r="11640" ht="12.75" customHeight="1" x14ac:dyDescent="0.2"/>
    <row r="11641" ht="12.75" customHeight="1" x14ac:dyDescent="0.2"/>
    <row r="11642" ht="12.75" customHeight="1" x14ac:dyDescent="0.2"/>
    <row r="11643" ht="12.75" customHeight="1" x14ac:dyDescent="0.2"/>
    <row r="11644" ht="12.75" customHeight="1" x14ac:dyDescent="0.2"/>
    <row r="11645" ht="12.75" customHeight="1" x14ac:dyDescent="0.2"/>
    <row r="11646" ht="12.75" customHeight="1" x14ac:dyDescent="0.2"/>
    <row r="11647" ht="12.75" customHeight="1" x14ac:dyDescent="0.2"/>
    <row r="11648" ht="12.75" customHeight="1" x14ac:dyDescent="0.2"/>
    <row r="11649" ht="12.75" customHeight="1" x14ac:dyDescent="0.2"/>
    <row r="11650" ht="12.75" customHeight="1" x14ac:dyDescent="0.2"/>
    <row r="11651" ht="12.75" customHeight="1" x14ac:dyDescent="0.2"/>
    <row r="11652" ht="12.75" customHeight="1" x14ac:dyDescent="0.2"/>
    <row r="11653" ht="12.75" customHeight="1" x14ac:dyDescent="0.2"/>
    <row r="11654" ht="12.75" customHeight="1" x14ac:dyDescent="0.2"/>
    <row r="11655" ht="12.75" customHeight="1" x14ac:dyDescent="0.2"/>
    <row r="11656" ht="12.75" customHeight="1" x14ac:dyDescent="0.2"/>
    <row r="11657" ht="12.75" customHeight="1" x14ac:dyDescent="0.2"/>
    <row r="11658" ht="12.75" customHeight="1" x14ac:dyDescent="0.2"/>
    <row r="11659" ht="12.75" customHeight="1" x14ac:dyDescent="0.2"/>
    <row r="11660" ht="12.75" customHeight="1" x14ac:dyDescent="0.2"/>
    <row r="11661" ht="12.75" customHeight="1" x14ac:dyDescent="0.2"/>
    <row r="11662" ht="12.75" customHeight="1" x14ac:dyDescent="0.2"/>
    <row r="11663" ht="12.75" customHeight="1" x14ac:dyDescent="0.2"/>
    <row r="11664" ht="12.75" customHeight="1" x14ac:dyDescent="0.2"/>
    <row r="11665" ht="12.75" customHeight="1" x14ac:dyDescent="0.2"/>
    <row r="11666" ht="12.75" customHeight="1" x14ac:dyDescent="0.2"/>
    <row r="11667" ht="12.75" customHeight="1" x14ac:dyDescent="0.2"/>
    <row r="11668" ht="12.75" customHeight="1" x14ac:dyDescent="0.2"/>
    <row r="11669" ht="12.75" customHeight="1" x14ac:dyDescent="0.2"/>
    <row r="11670" ht="12.75" customHeight="1" x14ac:dyDescent="0.2"/>
    <row r="11671" ht="12.75" customHeight="1" x14ac:dyDescent="0.2"/>
    <row r="11672" ht="12.75" customHeight="1" x14ac:dyDescent="0.2"/>
    <row r="11673" ht="12.75" customHeight="1" x14ac:dyDescent="0.2"/>
    <row r="11674" ht="12.75" customHeight="1" x14ac:dyDescent="0.2"/>
    <row r="11675" ht="12.75" customHeight="1" x14ac:dyDescent="0.2"/>
    <row r="11676" ht="12.75" customHeight="1" x14ac:dyDescent="0.2"/>
    <row r="11677" ht="12.75" customHeight="1" x14ac:dyDescent="0.2"/>
    <row r="11678" ht="12.75" customHeight="1" x14ac:dyDescent="0.2"/>
    <row r="11679" ht="12.75" customHeight="1" x14ac:dyDescent="0.2"/>
    <row r="11680" ht="12.75" customHeight="1" x14ac:dyDescent="0.2"/>
    <row r="11681" ht="12.75" customHeight="1" x14ac:dyDescent="0.2"/>
    <row r="11682" ht="12.75" customHeight="1" x14ac:dyDescent="0.2"/>
    <row r="11683" ht="12.75" customHeight="1" x14ac:dyDescent="0.2"/>
    <row r="11684" ht="12.75" customHeight="1" x14ac:dyDescent="0.2"/>
    <row r="11685" ht="12.75" customHeight="1" x14ac:dyDescent="0.2"/>
    <row r="11686" ht="12.75" customHeight="1" x14ac:dyDescent="0.2"/>
    <row r="11687" ht="12.75" customHeight="1" x14ac:dyDescent="0.2"/>
    <row r="11688" ht="12.75" customHeight="1" x14ac:dyDescent="0.2"/>
    <row r="11689" ht="12.75" customHeight="1" x14ac:dyDescent="0.2"/>
    <row r="11690" ht="12.75" customHeight="1" x14ac:dyDescent="0.2"/>
    <row r="11691" ht="12.75" customHeight="1" x14ac:dyDescent="0.2"/>
    <row r="11692" ht="12.75" customHeight="1" x14ac:dyDescent="0.2"/>
    <row r="11693" ht="12.75" customHeight="1" x14ac:dyDescent="0.2"/>
    <row r="11694" ht="12.75" customHeight="1" x14ac:dyDescent="0.2"/>
    <row r="11695" ht="12.75" customHeight="1" x14ac:dyDescent="0.2"/>
    <row r="11696" ht="12.75" customHeight="1" x14ac:dyDescent="0.2"/>
    <row r="11697" ht="12.75" customHeight="1" x14ac:dyDescent="0.2"/>
    <row r="11698" ht="12.75" customHeight="1" x14ac:dyDescent="0.2"/>
    <row r="11699" ht="12.75" customHeight="1" x14ac:dyDescent="0.2"/>
    <row r="11700" ht="12.75" customHeight="1" x14ac:dyDescent="0.2"/>
    <row r="11701" ht="12.75" customHeight="1" x14ac:dyDescent="0.2"/>
    <row r="11702" ht="12.75" customHeight="1" x14ac:dyDescent="0.2"/>
    <row r="11703" ht="12.75" customHeight="1" x14ac:dyDescent="0.2"/>
    <row r="11704" ht="12.75" customHeight="1" x14ac:dyDescent="0.2"/>
    <row r="11705" ht="12.75" customHeight="1" x14ac:dyDescent="0.2"/>
    <row r="11706" ht="12.75" customHeight="1" x14ac:dyDescent="0.2"/>
    <row r="11707" ht="12.75" customHeight="1" x14ac:dyDescent="0.2"/>
    <row r="11708" ht="12.75" customHeight="1" x14ac:dyDescent="0.2"/>
    <row r="11709" ht="12.75" customHeight="1" x14ac:dyDescent="0.2"/>
    <row r="11710" ht="12.75" customHeight="1" x14ac:dyDescent="0.2"/>
    <row r="11711" ht="12.75" customHeight="1" x14ac:dyDescent="0.2"/>
    <row r="11712" ht="12.75" customHeight="1" x14ac:dyDescent="0.2"/>
    <row r="11713" ht="12.75" customHeight="1" x14ac:dyDescent="0.2"/>
    <row r="11714" ht="12.75" customHeight="1" x14ac:dyDescent="0.2"/>
    <row r="11715" ht="12.75" customHeight="1" x14ac:dyDescent="0.2"/>
    <row r="11716" ht="12.75" customHeight="1" x14ac:dyDescent="0.2"/>
    <row r="11717" ht="12.75" customHeight="1" x14ac:dyDescent="0.2"/>
    <row r="11718" ht="12.75" customHeight="1" x14ac:dyDescent="0.2"/>
    <row r="11719" ht="12.75" customHeight="1" x14ac:dyDescent="0.2"/>
    <row r="11720" ht="12.75" customHeight="1" x14ac:dyDescent="0.2"/>
    <row r="11721" ht="12.75" customHeight="1" x14ac:dyDescent="0.2"/>
    <row r="11722" ht="12.75" customHeight="1" x14ac:dyDescent="0.2"/>
    <row r="11723" ht="12.75" customHeight="1" x14ac:dyDescent="0.2"/>
    <row r="11724" ht="12.75" customHeight="1" x14ac:dyDescent="0.2"/>
    <row r="11725" ht="12.75" customHeight="1" x14ac:dyDescent="0.2"/>
    <row r="11726" ht="12.75" customHeight="1" x14ac:dyDescent="0.2"/>
    <row r="11727" ht="12.75" customHeight="1" x14ac:dyDescent="0.2"/>
    <row r="11728" ht="12.75" customHeight="1" x14ac:dyDescent="0.2"/>
    <row r="11729" ht="12.75" customHeight="1" x14ac:dyDescent="0.2"/>
    <row r="11730" ht="12.75" customHeight="1" x14ac:dyDescent="0.2"/>
    <row r="11731" ht="12.75" customHeight="1" x14ac:dyDescent="0.2"/>
    <row r="11732" ht="12.75" customHeight="1" x14ac:dyDescent="0.2"/>
    <row r="11733" ht="12.75" customHeight="1" x14ac:dyDescent="0.2"/>
    <row r="11734" ht="12.75" customHeight="1" x14ac:dyDescent="0.2"/>
    <row r="11735" ht="12.75" customHeight="1" x14ac:dyDescent="0.2"/>
    <row r="11736" ht="12.75" customHeight="1" x14ac:dyDescent="0.2"/>
    <row r="11737" ht="12.75" customHeight="1" x14ac:dyDescent="0.2"/>
    <row r="11738" ht="12.75" customHeight="1" x14ac:dyDescent="0.2"/>
    <row r="11739" ht="12.75" customHeight="1" x14ac:dyDescent="0.2"/>
    <row r="11740" ht="12.75" customHeight="1" x14ac:dyDescent="0.2"/>
    <row r="11741" ht="12.75" customHeight="1" x14ac:dyDescent="0.2"/>
    <row r="11742" ht="12.75" customHeight="1" x14ac:dyDescent="0.2"/>
    <row r="11743" ht="12.75" customHeight="1" x14ac:dyDescent="0.2"/>
    <row r="11744" ht="12.75" customHeight="1" x14ac:dyDescent="0.2"/>
    <row r="11745" ht="12.75" customHeight="1" x14ac:dyDescent="0.2"/>
    <row r="11746" ht="12.75" customHeight="1" x14ac:dyDescent="0.2"/>
    <row r="11747" ht="12.75" customHeight="1" x14ac:dyDescent="0.2"/>
    <row r="11748" ht="12.75" customHeight="1" x14ac:dyDescent="0.2"/>
    <row r="11749" ht="12.75" customHeight="1" x14ac:dyDescent="0.2"/>
    <row r="11750" ht="12.75" customHeight="1" x14ac:dyDescent="0.2"/>
    <row r="11751" ht="12.75" customHeight="1" x14ac:dyDescent="0.2"/>
    <row r="11752" ht="12.75" customHeight="1" x14ac:dyDescent="0.2"/>
    <row r="11753" ht="12.75" customHeight="1" x14ac:dyDescent="0.2"/>
    <row r="11754" ht="12.75" customHeight="1" x14ac:dyDescent="0.2"/>
    <row r="11755" ht="12.75" customHeight="1" x14ac:dyDescent="0.2"/>
    <row r="11756" ht="12.75" customHeight="1" x14ac:dyDescent="0.2"/>
    <row r="11757" ht="12.75" customHeight="1" x14ac:dyDescent="0.2"/>
    <row r="11758" ht="12.75" customHeight="1" x14ac:dyDescent="0.2"/>
    <row r="11759" ht="12.75" customHeight="1" x14ac:dyDescent="0.2"/>
    <row r="11760" ht="12.75" customHeight="1" x14ac:dyDescent="0.2"/>
    <row r="11761" ht="12.75" customHeight="1" x14ac:dyDescent="0.2"/>
    <row r="11762" ht="12.75" customHeight="1" x14ac:dyDescent="0.2"/>
    <row r="11763" ht="12.75" customHeight="1" x14ac:dyDescent="0.2"/>
    <row r="11764" ht="12.75" customHeight="1" x14ac:dyDescent="0.2"/>
    <row r="11765" ht="12.75" customHeight="1" x14ac:dyDescent="0.2"/>
    <row r="11766" ht="12.75" customHeight="1" x14ac:dyDescent="0.2"/>
    <row r="11767" ht="12.75" customHeight="1" x14ac:dyDescent="0.2"/>
    <row r="11768" ht="12.75" customHeight="1" x14ac:dyDescent="0.2"/>
    <row r="11769" ht="12.75" customHeight="1" x14ac:dyDescent="0.2"/>
    <row r="11770" ht="12.75" customHeight="1" x14ac:dyDescent="0.2"/>
    <row r="11771" ht="12.75" customHeight="1" x14ac:dyDescent="0.2"/>
    <row r="11772" ht="12.75" customHeight="1" x14ac:dyDescent="0.2"/>
    <row r="11773" ht="12.75" customHeight="1" x14ac:dyDescent="0.2"/>
    <row r="11774" ht="12.75" customHeight="1" x14ac:dyDescent="0.2"/>
    <row r="11775" ht="12.75" customHeight="1" x14ac:dyDescent="0.2"/>
    <row r="11776" ht="12.75" customHeight="1" x14ac:dyDescent="0.2"/>
    <row r="11777" ht="12.75" customHeight="1" x14ac:dyDescent="0.2"/>
    <row r="11778" ht="12.75" customHeight="1" x14ac:dyDescent="0.2"/>
    <row r="11779" ht="12.75" customHeight="1" x14ac:dyDescent="0.2"/>
    <row r="11780" ht="12.75" customHeight="1" x14ac:dyDescent="0.2"/>
    <row r="11781" ht="12.75" customHeight="1" x14ac:dyDescent="0.2"/>
    <row r="11782" ht="12.75" customHeight="1" x14ac:dyDescent="0.2"/>
    <row r="11783" ht="12.75" customHeight="1" x14ac:dyDescent="0.2"/>
    <row r="11784" ht="12.75" customHeight="1" x14ac:dyDescent="0.2"/>
    <row r="11785" ht="12.75" customHeight="1" x14ac:dyDescent="0.2"/>
    <row r="11786" ht="12.75" customHeight="1" x14ac:dyDescent="0.2"/>
    <row r="11787" ht="12.75" customHeight="1" x14ac:dyDescent="0.2"/>
    <row r="11788" ht="12.75" customHeight="1" x14ac:dyDescent="0.2"/>
    <row r="11789" ht="12.75" customHeight="1" x14ac:dyDescent="0.2"/>
    <row r="11790" ht="12.75" customHeight="1" x14ac:dyDescent="0.2"/>
    <row r="11791" ht="12.75" customHeight="1" x14ac:dyDescent="0.2"/>
    <row r="11792" ht="12.75" customHeight="1" x14ac:dyDescent="0.2"/>
    <row r="11793" ht="12.75" customHeight="1" x14ac:dyDescent="0.2"/>
    <row r="11794" ht="12.75" customHeight="1" x14ac:dyDescent="0.2"/>
    <row r="11795" ht="12.75" customHeight="1" x14ac:dyDescent="0.2"/>
    <row r="11796" ht="12.75" customHeight="1" x14ac:dyDescent="0.2"/>
    <row r="11797" ht="12.75" customHeight="1" x14ac:dyDescent="0.2"/>
    <row r="11798" ht="12.75" customHeight="1" x14ac:dyDescent="0.2"/>
    <row r="11799" ht="12.75" customHeight="1" x14ac:dyDescent="0.2"/>
    <row r="11800" ht="12.75" customHeight="1" x14ac:dyDescent="0.2"/>
    <row r="11801" ht="12.75" customHeight="1" x14ac:dyDescent="0.2"/>
    <row r="11802" ht="12.75" customHeight="1" x14ac:dyDescent="0.2"/>
    <row r="11803" ht="12.75" customHeight="1" x14ac:dyDescent="0.2"/>
    <row r="11804" ht="12.75" customHeight="1" x14ac:dyDescent="0.2"/>
    <row r="11805" ht="12.75" customHeight="1" x14ac:dyDescent="0.2"/>
    <row r="11806" ht="12.75" customHeight="1" x14ac:dyDescent="0.2"/>
    <row r="11807" ht="12.75" customHeight="1" x14ac:dyDescent="0.2"/>
    <row r="11808" ht="12.75" customHeight="1" x14ac:dyDescent="0.2"/>
    <row r="11809" ht="12.75" customHeight="1" x14ac:dyDescent="0.2"/>
    <row r="11810" ht="12.75" customHeight="1" x14ac:dyDescent="0.2"/>
    <row r="11811" ht="12.75" customHeight="1" x14ac:dyDescent="0.2"/>
    <row r="11812" ht="12.75" customHeight="1" x14ac:dyDescent="0.2"/>
    <row r="11813" ht="12.75" customHeight="1" x14ac:dyDescent="0.2"/>
    <row r="11814" ht="12.75" customHeight="1" x14ac:dyDescent="0.2"/>
    <row r="11815" ht="12.75" customHeight="1" x14ac:dyDescent="0.2"/>
    <row r="11816" ht="12.75" customHeight="1" x14ac:dyDescent="0.2"/>
    <row r="11817" ht="12.75" customHeight="1" x14ac:dyDescent="0.2"/>
    <row r="11818" ht="12.75" customHeight="1" x14ac:dyDescent="0.2"/>
    <row r="11819" ht="12.75" customHeight="1" x14ac:dyDescent="0.2"/>
    <row r="11820" ht="12.75" customHeight="1" x14ac:dyDescent="0.2"/>
    <row r="11821" ht="12.75" customHeight="1" x14ac:dyDescent="0.2"/>
    <row r="11822" ht="12.75" customHeight="1" x14ac:dyDescent="0.2"/>
    <row r="11823" ht="12.75" customHeight="1" x14ac:dyDescent="0.2"/>
    <row r="11824" ht="12.75" customHeight="1" x14ac:dyDescent="0.2"/>
    <row r="11825" ht="12.75" customHeight="1" x14ac:dyDescent="0.2"/>
    <row r="11826" ht="12.75" customHeight="1" x14ac:dyDescent="0.2"/>
    <row r="11827" ht="12.75" customHeight="1" x14ac:dyDescent="0.2"/>
    <row r="11828" ht="12.75" customHeight="1" x14ac:dyDescent="0.2"/>
    <row r="11829" ht="12.75" customHeight="1" x14ac:dyDescent="0.2"/>
    <row r="11830" ht="12.75" customHeight="1" x14ac:dyDescent="0.2"/>
    <row r="11831" ht="12.75" customHeight="1" x14ac:dyDescent="0.2"/>
    <row r="11832" ht="12.75" customHeight="1" x14ac:dyDescent="0.2"/>
    <row r="11833" ht="12.75" customHeight="1" x14ac:dyDescent="0.2"/>
    <row r="11834" ht="12.75" customHeight="1" x14ac:dyDescent="0.2"/>
    <row r="11835" ht="12.75" customHeight="1" x14ac:dyDescent="0.2"/>
    <row r="11836" ht="12.75" customHeight="1" x14ac:dyDescent="0.2"/>
    <row r="11837" ht="12.75" customHeight="1" x14ac:dyDescent="0.2"/>
    <row r="11838" ht="12.75" customHeight="1" x14ac:dyDescent="0.2"/>
    <row r="11839" ht="12.75" customHeight="1" x14ac:dyDescent="0.2"/>
    <row r="11840" ht="12.75" customHeight="1" x14ac:dyDescent="0.2"/>
    <row r="11841" ht="12.75" customHeight="1" x14ac:dyDescent="0.2"/>
    <row r="11842" ht="12.75" customHeight="1" x14ac:dyDescent="0.2"/>
    <row r="11843" ht="12.75" customHeight="1" x14ac:dyDescent="0.2"/>
    <row r="11844" ht="12.75" customHeight="1" x14ac:dyDescent="0.2"/>
    <row r="11845" ht="12.75" customHeight="1" x14ac:dyDescent="0.2"/>
    <row r="11846" ht="12.75" customHeight="1" x14ac:dyDescent="0.2"/>
    <row r="11847" ht="12.75" customHeight="1" x14ac:dyDescent="0.2"/>
    <row r="11848" ht="12.75" customHeight="1" x14ac:dyDescent="0.2"/>
    <row r="11849" ht="12.75" customHeight="1" x14ac:dyDescent="0.2"/>
    <row r="11850" ht="12.75" customHeight="1" x14ac:dyDescent="0.2"/>
    <row r="11851" ht="12.75" customHeight="1" x14ac:dyDescent="0.2"/>
    <row r="11852" ht="12.75" customHeight="1" x14ac:dyDescent="0.2"/>
    <row r="11853" ht="12.75" customHeight="1" x14ac:dyDescent="0.2"/>
    <row r="11854" ht="12.75" customHeight="1" x14ac:dyDescent="0.2"/>
    <row r="11855" ht="12.75" customHeight="1" x14ac:dyDescent="0.2"/>
    <row r="11856" ht="12.75" customHeight="1" x14ac:dyDescent="0.2"/>
    <row r="11857" ht="12.75" customHeight="1" x14ac:dyDescent="0.2"/>
    <row r="11858" ht="12.75" customHeight="1" x14ac:dyDescent="0.2"/>
    <row r="11859" ht="12.75" customHeight="1" x14ac:dyDescent="0.2"/>
    <row r="11860" ht="12.75" customHeight="1" x14ac:dyDescent="0.2"/>
    <row r="11861" ht="12.75" customHeight="1" x14ac:dyDescent="0.2"/>
    <row r="11862" ht="12.75" customHeight="1" x14ac:dyDescent="0.2"/>
    <row r="11863" ht="12.75" customHeight="1" x14ac:dyDescent="0.2"/>
    <row r="11864" ht="12.75" customHeight="1" x14ac:dyDescent="0.2"/>
    <row r="11865" ht="12.75" customHeight="1" x14ac:dyDescent="0.2"/>
    <row r="11866" ht="12.75" customHeight="1" x14ac:dyDescent="0.2"/>
    <row r="11867" ht="12.75" customHeight="1" x14ac:dyDescent="0.2"/>
    <row r="11868" ht="12.75" customHeight="1" x14ac:dyDescent="0.2"/>
    <row r="11869" ht="12.75" customHeight="1" x14ac:dyDescent="0.2"/>
    <row r="11870" ht="12.75" customHeight="1" x14ac:dyDescent="0.2"/>
    <row r="11871" ht="12.75" customHeight="1" x14ac:dyDescent="0.2"/>
    <row r="11872" ht="12.75" customHeight="1" x14ac:dyDescent="0.2"/>
    <row r="11873" ht="12.75" customHeight="1" x14ac:dyDescent="0.2"/>
    <row r="11874" ht="12.75" customHeight="1" x14ac:dyDescent="0.2"/>
    <row r="11875" ht="12.75" customHeight="1" x14ac:dyDescent="0.2"/>
    <row r="11876" ht="12.75" customHeight="1" x14ac:dyDescent="0.2"/>
    <row r="11877" ht="12.75" customHeight="1" x14ac:dyDescent="0.2"/>
    <row r="11878" ht="12.75" customHeight="1" x14ac:dyDescent="0.2"/>
    <row r="11879" ht="12.75" customHeight="1" x14ac:dyDescent="0.2"/>
    <row r="11880" ht="12.75" customHeight="1" x14ac:dyDescent="0.2"/>
    <row r="11881" ht="12.75" customHeight="1" x14ac:dyDescent="0.2"/>
    <row r="11882" ht="12.75" customHeight="1" x14ac:dyDescent="0.2"/>
    <row r="11883" ht="12.75" customHeight="1" x14ac:dyDescent="0.2"/>
    <row r="11884" ht="12.75" customHeight="1" x14ac:dyDescent="0.2"/>
    <row r="11885" ht="12.75" customHeight="1" x14ac:dyDescent="0.2"/>
    <row r="11886" ht="12.75" customHeight="1" x14ac:dyDescent="0.2"/>
    <row r="11887" ht="12.75" customHeight="1" x14ac:dyDescent="0.2"/>
    <row r="11888" ht="12.75" customHeight="1" x14ac:dyDescent="0.2"/>
    <row r="11889" ht="12.75" customHeight="1" x14ac:dyDescent="0.2"/>
    <row r="11890" ht="12.75" customHeight="1" x14ac:dyDescent="0.2"/>
    <row r="11891" ht="12.75" customHeight="1" x14ac:dyDescent="0.2"/>
    <row r="11892" ht="12.75" customHeight="1" x14ac:dyDescent="0.2"/>
    <row r="11893" ht="12.75" customHeight="1" x14ac:dyDescent="0.2"/>
    <row r="11894" ht="12.75" customHeight="1" x14ac:dyDescent="0.2"/>
    <row r="11895" ht="12.75" customHeight="1" x14ac:dyDescent="0.2"/>
    <row r="11896" ht="12.75" customHeight="1" x14ac:dyDescent="0.2"/>
    <row r="11897" ht="12.75" customHeight="1" x14ac:dyDescent="0.2"/>
    <row r="11898" ht="12.75" customHeight="1" x14ac:dyDescent="0.2"/>
    <row r="11899" ht="12.75" customHeight="1" x14ac:dyDescent="0.2"/>
    <row r="11900" ht="12.75" customHeight="1" x14ac:dyDescent="0.2"/>
    <row r="11901" ht="12.75" customHeight="1" x14ac:dyDescent="0.2"/>
    <row r="11902" ht="12.75" customHeight="1" x14ac:dyDescent="0.2"/>
    <row r="11903" ht="12.75" customHeight="1" x14ac:dyDescent="0.2"/>
    <row r="11904" ht="12.75" customHeight="1" x14ac:dyDescent="0.2"/>
    <row r="11905" ht="12.75" customHeight="1" x14ac:dyDescent="0.2"/>
    <row r="11906" ht="12.75" customHeight="1" x14ac:dyDescent="0.2"/>
    <row r="11907" ht="12.75" customHeight="1" x14ac:dyDescent="0.2"/>
    <row r="11908" ht="12.75" customHeight="1" x14ac:dyDescent="0.2"/>
    <row r="11909" ht="12.75" customHeight="1" x14ac:dyDescent="0.2"/>
    <row r="11910" ht="12.75" customHeight="1" x14ac:dyDescent="0.2"/>
    <row r="11911" ht="12.75" customHeight="1" x14ac:dyDescent="0.2"/>
    <row r="11912" ht="12.75" customHeight="1" x14ac:dyDescent="0.2"/>
    <row r="11913" ht="12.75" customHeight="1" x14ac:dyDescent="0.2"/>
    <row r="11914" ht="12.75" customHeight="1" x14ac:dyDescent="0.2"/>
    <row r="11915" ht="12.75" customHeight="1" x14ac:dyDescent="0.2"/>
    <row r="11916" ht="12.75" customHeight="1" x14ac:dyDescent="0.2"/>
    <row r="11917" ht="12.75" customHeight="1" x14ac:dyDescent="0.2"/>
    <row r="11918" ht="12.75" customHeight="1" x14ac:dyDescent="0.2"/>
    <row r="11919" ht="12.75" customHeight="1" x14ac:dyDescent="0.2"/>
    <row r="11920" ht="12.75" customHeight="1" x14ac:dyDescent="0.2"/>
    <row r="11921" ht="12.75" customHeight="1" x14ac:dyDescent="0.2"/>
    <row r="11922" ht="12.75" customHeight="1" x14ac:dyDescent="0.2"/>
    <row r="11923" ht="12.75" customHeight="1" x14ac:dyDescent="0.2"/>
    <row r="11924" ht="12.75" customHeight="1" x14ac:dyDescent="0.2"/>
    <row r="11925" ht="12.75" customHeight="1" x14ac:dyDescent="0.2"/>
    <row r="11926" ht="12.75" customHeight="1" x14ac:dyDescent="0.2"/>
    <row r="11927" ht="12.75" customHeight="1" x14ac:dyDescent="0.2"/>
    <row r="11928" ht="12.75" customHeight="1" x14ac:dyDescent="0.2"/>
    <row r="11929" ht="12.75" customHeight="1" x14ac:dyDescent="0.2"/>
    <row r="11930" ht="12.75" customHeight="1" x14ac:dyDescent="0.2"/>
    <row r="11931" ht="12.75" customHeight="1" x14ac:dyDescent="0.2"/>
    <row r="11932" ht="12.75" customHeight="1" x14ac:dyDescent="0.2"/>
    <row r="11933" ht="12.75" customHeight="1" x14ac:dyDescent="0.2"/>
    <row r="11934" ht="12.75" customHeight="1" x14ac:dyDescent="0.2"/>
    <row r="11935" ht="12.75" customHeight="1" x14ac:dyDescent="0.2"/>
    <row r="11936" ht="12.75" customHeight="1" x14ac:dyDescent="0.2"/>
    <row r="11937" ht="12.75" customHeight="1" x14ac:dyDescent="0.2"/>
    <row r="11938" ht="12.75" customHeight="1" x14ac:dyDescent="0.2"/>
    <row r="11939" ht="12.75" customHeight="1" x14ac:dyDescent="0.2"/>
    <row r="11940" ht="12.75" customHeight="1" x14ac:dyDescent="0.2"/>
    <row r="11941" ht="12.75" customHeight="1" x14ac:dyDescent="0.2"/>
    <row r="11942" ht="12.75" customHeight="1" x14ac:dyDescent="0.2"/>
    <row r="11943" ht="12.75" customHeight="1" x14ac:dyDescent="0.2"/>
    <row r="11944" ht="12.75" customHeight="1" x14ac:dyDescent="0.2"/>
    <row r="11945" ht="12.75" customHeight="1" x14ac:dyDescent="0.2"/>
    <row r="11946" ht="12.75" customHeight="1" x14ac:dyDescent="0.2"/>
    <row r="11947" ht="12.75" customHeight="1" x14ac:dyDescent="0.2"/>
    <row r="11948" ht="12.75" customHeight="1" x14ac:dyDescent="0.2"/>
    <row r="11949" ht="12.75" customHeight="1" x14ac:dyDescent="0.2"/>
    <row r="11950" ht="12.75" customHeight="1" x14ac:dyDescent="0.2"/>
    <row r="11951" ht="12.75" customHeight="1" x14ac:dyDescent="0.2"/>
    <row r="11952" ht="12.75" customHeight="1" x14ac:dyDescent="0.2"/>
    <row r="11953" ht="12.75" customHeight="1" x14ac:dyDescent="0.2"/>
    <row r="11954" ht="12.75" customHeight="1" x14ac:dyDescent="0.2"/>
    <row r="11955" ht="12.75" customHeight="1" x14ac:dyDescent="0.2"/>
    <row r="11956" ht="12.75" customHeight="1" x14ac:dyDescent="0.2"/>
    <row r="11957" ht="12.75" customHeight="1" x14ac:dyDescent="0.2"/>
    <row r="11958" ht="12.75" customHeight="1" x14ac:dyDescent="0.2"/>
    <row r="11959" ht="12.75" customHeight="1" x14ac:dyDescent="0.2"/>
    <row r="11960" ht="12.75" customHeight="1" x14ac:dyDescent="0.2"/>
    <row r="11961" ht="12.75" customHeight="1" x14ac:dyDescent="0.2"/>
    <row r="11962" ht="12.75" customHeight="1" x14ac:dyDescent="0.2"/>
    <row r="11963" ht="12.75" customHeight="1" x14ac:dyDescent="0.2"/>
    <row r="11964" ht="12.75" customHeight="1" x14ac:dyDescent="0.2"/>
    <row r="11965" ht="12.75" customHeight="1" x14ac:dyDescent="0.2"/>
    <row r="11966" ht="12.75" customHeight="1" x14ac:dyDescent="0.2"/>
    <row r="11967" ht="12.75" customHeight="1" x14ac:dyDescent="0.2"/>
    <row r="11968" ht="12.75" customHeight="1" x14ac:dyDescent="0.2"/>
    <row r="11969" ht="12.75" customHeight="1" x14ac:dyDescent="0.2"/>
    <row r="11970" ht="12.75" customHeight="1" x14ac:dyDescent="0.2"/>
    <row r="11971" ht="12.75" customHeight="1" x14ac:dyDescent="0.2"/>
    <row r="11972" ht="12.75" customHeight="1" x14ac:dyDescent="0.2"/>
    <row r="11973" ht="12.75" customHeight="1" x14ac:dyDescent="0.2"/>
    <row r="11974" ht="12.75" customHeight="1" x14ac:dyDescent="0.2"/>
    <row r="11975" ht="12.75" customHeight="1" x14ac:dyDescent="0.2"/>
    <row r="11976" ht="12.75" customHeight="1" x14ac:dyDescent="0.2"/>
    <row r="11977" ht="12.75" customHeight="1" x14ac:dyDescent="0.2"/>
    <row r="11978" ht="12.75" customHeight="1" x14ac:dyDescent="0.2"/>
    <row r="11979" ht="12.75" customHeight="1" x14ac:dyDescent="0.2"/>
    <row r="11980" ht="12.75" customHeight="1" x14ac:dyDescent="0.2"/>
    <row r="11981" ht="12.75" customHeight="1" x14ac:dyDescent="0.2"/>
    <row r="11982" ht="12.75" customHeight="1" x14ac:dyDescent="0.2"/>
    <row r="11983" ht="12.75" customHeight="1" x14ac:dyDescent="0.2"/>
    <row r="11984" ht="12.75" customHeight="1" x14ac:dyDescent="0.2"/>
    <row r="11985" ht="12.75" customHeight="1" x14ac:dyDescent="0.2"/>
    <row r="11986" ht="12.75" customHeight="1" x14ac:dyDescent="0.2"/>
    <row r="11987" ht="12.75" customHeight="1" x14ac:dyDescent="0.2"/>
    <row r="11988" ht="12.75" customHeight="1" x14ac:dyDescent="0.2"/>
    <row r="11989" ht="12.75" customHeight="1" x14ac:dyDescent="0.2"/>
    <row r="11990" ht="12.75" customHeight="1" x14ac:dyDescent="0.2"/>
    <row r="11991" ht="12.75" customHeight="1" x14ac:dyDescent="0.2"/>
    <row r="11992" ht="12.75" customHeight="1" x14ac:dyDescent="0.2"/>
    <row r="11993" ht="12.75" customHeight="1" x14ac:dyDescent="0.2"/>
    <row r="11994" ht="12.75" customHeight="1" x14ac:dyDescent="0.2"/>
    <row r="11995" ht="12.75" customHeight="1" x14ac:dyDescent="0.2"/>
    <row r="11996" ht="12.75" customHeight="1" x14ac:dyDescent="0.2"/>
    <row r="11997" ht="12.75" customHeight="1" x14ac:dyDescent="0.2"/>
    <row r="11998" ht="12.75" customHeight="1" x14ac:dyDescent="0.2"/>
    <row r="11999" ht="12.75" customHeight="1" x14ac:dyDescent="0.2"/>
    <row r="12000" ht="12.75" customHeight="1" x14ac:dyDescent="0.2"/>
    <row r="12001" ht="12.75" customHeight="1" x14ac:dyDescent="0.2"/>
    <row r="12002" ht="12.75" customHeight="1" x14ac:dyDescent="0.2"/>
    <row r="12003" ht="12.75" customHeight="1" x14ac:dyDescent="0.2"/>
    <row r="12004" ht="12.75" customHeight="1" x14ac:dyDescent="0.2"/>
    <row r="12005" ht="12.75" customHeight="1" x14ac:dyDescent="0.2"/>
    <row r="12006" ht="12.75" customHeight="1" x14ac:dyDescent="0.2"/>
    <row r="12007" ht="12.75" customHeight="1" x14ac:dyDescent="0.2"/>
    <row r="12008" ht="12.75" customHeight="1" x14ac:dyDescent="0.2"/>
    <row r="12009" ht="12.75" customHeight="1" x14ac:dyDescent="0.2"/>
    <row r="12010" ht="12.75" customHeight="1" x14ac:dyDescent="0.2"/>
    <row r="12011" ht="12.75" customHeight="1" x14ac:dyDescent="0.2"/>
    <row r="12012" ht="12.75" customHeight="1" x14ac:dyDescent="0.2"/>
    <row r="12013" ht="12.75" customHeight="1" x14ac:dyDescent="0.2"/>
    <row r="12014" ht="12.75" customHeight="1" x14ac:dyDescent="0.2"/>
    <row r="12015" ht="12.75" customHeight="1" x14ac:dyDescent="0.2"/>
    <row r="12016" ht="12.75" customHeight="1" x14ac:dyDescent="0.2"/>
    <row r="12017" ht="12.75" customHeight="1" x14ac:dyDescent="0.2"/>
    <row r="12018" ht="12.75" customHeight="1" x14ac:dyDescent="0.2"/>
    <row r="12019" ht="12.75" customHeight="1" x14ac:dyDescent="0.2"/>
    <row r="12020" ht="12.75" customHeight="1" x14ac:dyDescent="0.2"/>
    <row r="12021" ht="12.75" customHeight="1" x14ac:dyDescent="0.2"/>
    <row r="12022" ht="12.75" customHeight="1" x14ac:dyDescent="0.2"/>
    <row r="12023" ht="12.75" customHeight="1" x14ac:dyDescent="0.2"/>
    <row r="12024" ht="12.75" customHeight="1" x14ac:dyDescent="0.2"/>
    <row r="12025" ht="12.75" customHeight="1" x14ac:dyDescent="0.2"/>
    <row r="12026" ht="12.75" customHeight="1" x14ac:dyDescent="0.2"/>
    <row r="12027" ht="12.75" customHeight="1" x14ac:dyDescent="0.2"/>
    <row r="12028" ht="12.75" customHeight="1" x14ac:dyDescent="0.2"/>
    <row r="12029" ht="12.75" customHeight="1" x14ac:dyDescent="0.2"/>
    <row r="12030" ht="12.75" customHeight="1" x14ac:dyDescent="0.2"/>
    <row r="12031" ht="12.75" customHeight="1" x14ac:dyDescent="0.2"/>
    <row r="12032" ht="12.75" customHeight="1" x14ac:dyDescent="0.2"/>
    <row r="12033" ht="12.75" customHeight="1" x14ac:dyDescent="0.2"/>
    <row r="12034" ht="12.75" customHeight="1" x14ac:dyDescent="0.2"/>
    <row r="12035" ht="12.75" customHeight="1" x14ac:dyDescent="0.2"/>
    <row r="12036" ht="12.75" customHeight="1" x14ac:dyDescent="0.2"/>
    <row r="12037" ht="12.75" customHeight="1" x14ac:dyDescent="0.2"/>
    <row r="12038" ht="12.75" customHeight="1" x14ac:dyDescent="0.2"/>
    <row r="12039" ht="12.75" customHeight="1" x14ac:dyDescent="0.2"/>
    <row r="12040" ht="12.75" customHeight="1" x14ac:dyDescent="0.2"/>
    <row r="12041" ht="12.75" customHeight="1" x14ac:dyDescent="0.2"/>
    <row r="12042" ht="12.75" customHeight="1" x14ac:dyDescent="0.2"/>
    <row r="12043" ht="12.75" customHeight="1" x14ac:dyDescent="0.2"/>
    <row r="12044" ht="12.75" customHeight="1" x14ac:dyDescent="0.2"/>
    <row r="12045" ht="12.75" customHeight="1" x14ac:dyDescent="0.2"/>
    <row r="12046" ht="12.75" customHeight="1" x14ac:dyDescent="0.2"/>
    <row r="12047" ht="12.75" customHeight="1" x14ac:dyDescent="0.2"/>
    <row r="12048" ht="12.75" customHeight="1" x14ac:dyDescent="0.2"/>
    <row r="12049" ht="12.75" customHeight="1" x14ac:dyDescent="0.2"/>
    <row r="12050" ht="12.75" customHeight="1" x14ac:dyDescent="0.2"/>
    <row r="12051" ht="12.75" customHeight="1" x14ac:dyDescent="0.2"/>
    <row r="12052" ht="12.75" customHeight="1" x14ac:dyDescent="0.2"/>
    <row r="12053" ht="12.75" customHeight="1" x14ac:dyDescent="0.2"/>
    <row r="12054" ht="12.75" customHeight="1" x14ac:dyDescent="0.2"/>
    <row r="12055" ht="12.75" customHeight="1" x14ac:dyDescent="0.2"/>
    <row r="12056" ht="12.75" customHeight="1" x14ac:dyDescent="0.2"/>
    <row r="12057" ht="12.75" customHeight="1" x14ac:dyDescent="0.2"/>
    <row r="12058" ht="12.75" customHeight="1" x14ac:dyDescent="0.2"/>
    <row r="12059" ht="12.75" customHeight="1" x14ac:dyDescent="0.2"/>
    <row r="12060" ht="12.75" customHeight="1" x14ac:dyDescent="0.2"/>
    <row r="12061" ht="12.75" customHeight="1" x14ac:dyDescent="0.2"/>
    <row r="12062" ht="12.75" customHeight="1" x14ac:dyDescent="0.2"/>
    <row r="12063" ht="12.75" customHeight="1" x14ac:dyDescent="0.2"/>
    <row r="12064" ht="12.75" customHeight="1" x14ac:dyDescent="0.2"/>
    <row r="12065" ht="12.75" customHeight="1" x14ac:dyDescent="0.2"/>
    <row r="12066" ht="12.75" customHeight="1" x14ac:dyDescent="0.2"/>
    <row r="12067" ht="12.75" customHeight="1" x14ac:dyDescent="0.2"/>
    <row r="12068" ht="12.75" customHeight="1" x14ac:dyDescent="0.2"/>
    <row r="12069" ht="12.75" customHeight="1" x14ac:dyDescent="0.2"/>
    <row r="12070" ht="12.75" customHeight="1" x14ac:dyDescent="0.2"/>
    <row r="12071" ht="12.75" customHeight="1" x14ac:dyDescent="0.2"/>
    <row r="12072" ht="12.75" customHeight="1" x14ac:dyDescent="0.2"/>
    <row r="12073" ht="12.75" customHeight="1" x14ac:dyDescent="0.2"/>
    <row r="12074" ht="12.75" customHeight="1" x14ac:dyDescent="0.2"/>
    <row r="12075" ht="12.75" customHeight="1" x14ac:dyDescent="0.2"/>
    <row r="12076" ht="12.75" customHeight="1" x14ac:dyDescent="0.2"/>
    <row r="12077" ht="12.75" customHeight="1" x14ac:dyDescent="0.2"/>
    <row r="12078" ht="12.75" customHeight="1" x14ac:dyDescent="0.2"/>
    <row r="12079" ht="12.75" customHeight="1" x14ac:dyDescent="0.2"/>
    <row r="12080" ht="12.75" customHeight="1" x14ac:dyDescent="0.2"/>
    <row r="12081" ht="12.75" customHeight="1" x14ac:dyDescent="0.2"/>
    <row r="12082" ht="12.75" customHeight="1" x14ac:dyDescent="0.2"/>
    <row r="12083" ht="12.75" customHeight="1" x14ac:dyDescent="0.2"/>
    <row r="12084" ht="12.75" customHeight="1" x14ac:dyDescent="0.2"/>
    <row r="12085" ht="12.75" customHeight="1" x14ac:dyDescent="0.2"/>
    <row r="12086" ht="12.75" customHeight="1" x14ac:dyDescent="0.2"/>
    <row r="12087" ht="12.75" customHeight="1" x14ac:dyDescent="0.2"/>
    <row r="12088" ht="12.75" customHeight="1" x14ac:dyDescent="0.2"/>
    <row r="12089" ht="12.75" customHeight="1" x14ac:dyDescent="0.2"/>
    <row r="12090" ht="12.75" customHeight="1" x14ac:dyDescent="0.2"/>
    <row r="12091" ht="12.75" customHeight="1" x14ac:dyDescent="0.2"/>
    <row r="12092" ht="12.75" customHeight="1" x14ac:dyDescent="0.2"/>
    <row r="12093" ht="12.75" customHeight="1" x14ac:dyDescent="0.2"/>
    <row r="12094" ht="12.75" customHeight="1" x14ac:dyDescent="0.2"/>
    <row r="12095" ht="12.75" customHeight="1" x14ac:dyDescent="0.2"/>
    <row r="12096" ht="12.75" customHeight="1" x14ac:dyDescent="0.2"/>
    <row r="12097" ht="12.75" customHeight="1" x14ac:dyDescent="0.2"/>
    <row r="12098" ht="12.75" customHeight="1" x14ac:dyDescent="0.2"/>
    <row r="12099" ht="12.75" customHeight="1" x14ac:dyDescent="0.2"/>
    <row r="12100" ht="12.75" customHeight="1" x14ac:dyDescent="0.2"/>
    <row r="12101" ht="12.75" customHeight="1" x14ac:dyDescent="0.2"/>
    <row r="12102" ht="12.75" customHeight="1" x14ac:dyDescent="0.2"/>
    <row r="12103" ht="12.75" customHeight="1" x14ac:dyDescent="0.2"/>
    <row r="12104" ht="12.75" customHeight="1" x14ac:dyDescent="0.2"/>
    <row r="12105" ht="12.75" customHeight="1" x14ac:dyDescent="0.2"/>
    <row r="12106" ht="12.75" customHeight="1" x14ac:dyDescent="0.2"/>
    <row r="12107" ht="12.75" customHeight="1" x14ac:dyDescent="0.2"/>
    <row r="12108" ht="12.75" customHeight="1" x14ac:dyDescent="0.2"/>
    <row r="12109" ht="12.75" customHeight="1" x14ac:dyDescent="0.2"/>
    <row r="12110" ht="12.75" customHeight="1" x14ac:dyDescent="0.2"/>
    <row r="12111" ht="12.75" customHeight="1" x14ac:dyDescent="0.2"/>
    <row r="12112" ht="12.75" customHeight="1" x14ac:dyDescent="0.2"/>
    <row r="12113" ht="12.75" customHeight="1" x14ac:dyDescent="0.2"/>
    <row r="12114" ht="12.75" customHeight="1" x14ac:dyDescent="0.2"/>
    <row r="12115" ht="12.75" customHeight="1" x14ac:dyDescent="0.2"/>
    <row r="12116" ht="12.75" customHeight="1" x14ac:dyDescent="0.2"/>
    <row r="12117" ht="12.75" customHeight="1" x14ac:dyDescent="0.2"/>
    <row r="12118" ht="12.75" customHeight="1" x14ac:dyDescent="0.2"/>
    <row r="12119" ht="12.75" customHeight="1" x14ac:dyDescent="0.2"/>
    <row r="12120" ht="12.75" customHeight="1" x14ac:dyDescent="0.2"/>
    <row r="12121" ht="12.75" customHeight="1" x14ac:dyDescent="0.2"/>
    <row r="12122" ht="12.75" customHeight="1" x14ac:dyDescent="0.2"/>
    <row r="12123" ht="12.75" customHeight="1" x14ac:dyDescent="0.2"/>
    <row r="12124" ht="12.75" customHeight="1" x14ac:dyDescent="0.2"/>
    <row r="12125" ht="12.75" customHeight="1" x14ac:dyDescent="0.2"/>
    <row r="12126" ht="12.75" customHeight="1" x14ac:dyDescent="0.2"/>
    <row r="12127" ht="12.75" customHeight="1" x14ac:dyDescent="0.2"/>
    <row r="12128" ht="12.75" customHeight="1" x14ac:dyDescent="0.2"/>
    <row r="12129" ht="12.75" customHeight="1" x14ac:dyDescent="0.2"/>
    <row r="12130" ht="12.75" customHeight="1" x14ac:dyDescent="0.2"/>
    <row r="12131" ht="12.75" customHeight="1" x14ac:dyDescent="0.2"/>
    <row r="12132" ht="12.75" customHeight="1" x14ac:dyDescent="0.2"/>
    <row r="12133" ht="12.75" customHeight="1" x14ac:dyDescent="0.2"/>
    <row r="12134" ht="12.75" customHeight="1" x14ac:dyDescent="0.2"/>
    <row r="12135" ht="12.75" customHeight="1" x14ac:dyDescent="0.2"/>
    <row r="12136" ht="12.75" customHeight="1" x14ac:dyDescent="0.2"/>
    <row r="12137" ht="12.75" customHeight="1" x14ac:dyDescent="0.2"/>
    <row r="12138" ht="12.75" customHeight="1" x14ac:dyDescent="0.2"/>
    <row r="12139" ht="12.75" customHeight="1" x14ac:dyDescent="0.2"/>
    <row r="12140" ht="12.75" customHeight="1" x14ac:dyDescent="0.2"/>
    <row r="12141" ht="12.75" customHeight="1" x14ac:dyDescent="0.2"/>
    <row r="12142" ht="12.75" customHeight="1" x14ac:dyDescent="0.2"/>
    <row r="12143" ht="12.75" customHeight="1" x14ac:dyDescent="0.2"/>
    <row r="12144" ht="12.75" customHeight="1" x14ac:dyDescent="0.2"/>
    <row r="12145" ht="12.75" customHeight="1" x14ac:dyDescent="0.2"/>
    <row r="12146" ht="12.75" customHeight="1" x14ac:dyDescent="0.2"/>
    <row r="12147" ht="12.75" customHeight="1" x14ac:dyDescent="0.2"/>
    <row r="12148" ht="12.75" customHeight="1" x14ac:dyDescent="0.2"/>
    <row r="12149" ht="12.75" customHeight="1" x14ac:dyDescent="0.2"/>
    <row r="12150" ht="12.75" customHeight="1" x14ac:dyDescent="0.2"/>
    <row r="12151" ht="12.75" customHeight="1" x14ac:dyDescent="0.2"/>
    <row r="12152" ht="12.75" customHeight="1" x14ac:dyDescent="0.2"/>
    <row r="12153" ht="12.75" customHeight="1" x14ac:dyDescent="0.2"/>
    <row r="12154" ht="12.75" customHeight="1" x14ac:dyDescent="0.2"/>
    <row r="12155" ht="12.75" customHeight="1" x14ac:dyDescent="0.2"/>
    <row r="12156" ht="12.75" customHeight="1" x14ac:dyDescent="0.2"/>
    <row r="12157" ht="12.75" customHeight="1" x14ac:dyDescent="0.2"/>
    <row r="12158" ht="12.75" customHeight="1" x14ac:dyDescent="0.2"/>
    <row r="12159" ht="12.75" customHeight="1" x14ac:dyDescent="0.2"/>
    <row r="12160" ht="12.75" customHeight="1" x14ac:dyDescent="0.2"/>
    <row r="12161" ht="12.75" customHeight="1" x14ac:dyDescent="0.2"/>
    <row r="12162" ht="12.75" customHeight="1" x14ac:dyDescent="0.2"/>
    <row r="12163" ht="12.75" customHeight="1" x14ac:dyDescent="0.2"/>
    <row r="12164" ht="12.75" customHeight="1" x14ac:dyDescent="0.2"/>
    <row r="12165" ht="12.75" customHeight="1" x14ac:dyDescent="0.2"/>
    <row r="12166" ht="12.75" customHeight="1" x14ac:dyDescent="0.2"/>
    <row r="12167" ht="12.75" customHeight="1" x14ac:dyDescent="0.2"/>
    <row r="12168" ht="12.75" customHeight="1" x14ac:dyDescent="0.2"/>
    <row r="12169" ht="12.75" customHeight="1" x14ac:dyDescent="0.2"/>
    <row r="12170" ht="12.75" customHeight="1" x14ac:dyDescent="0.2"/>
    <row r="12171" ht="12.75" customHeight="1" x14ac:dyDescent="0.2"/>
    <row r="12172" ht="12.75" customHeight="1" x14ac:dyDescent="0.2"/>
    <row r="12173" ht="12.75" customHeight="1" x14ac:dyDescent="0.2"/>
    <row r="12174" ht="12.75" customHeight="1" x14ac:dyDescent="0.2"/>
    <row r="12175" ht="12.75" customHeight="1" x14ac:dyDescent="0.2"/>
    <row r="12176" ht="12.75" customHeight="1" x14ac:dyDescent="0.2"/>
    <row r="12177" ht="12.75" customHeight="1" x14ac:dyDescent="0.2"/>
    <row r="12178" ht="12.75" customHeight="1" x14ac:dyDescent="0.2"/>
    <row r="12179" ht="12.75" customHeight="1" x14ac:dyDescent="0.2"/>
    <row r="12180" ht="12.75" customHeight="1" x14ac:dyDescent="0.2"/>
    <row r="12181" ht="12.75" customHeight="1" x14ac:dyDescent="0.2"/>
    <row r="12182" ht="12.75" customHeight="1" x14ac:dyDescent="0.2"/>
    <row r="12183" ht="12.75" customHeight="1" x14ac:dyDescent="0.2"/>
    <row r="12184" ht="12.75" customHeight="1" x14ac:dyDescent="0.2"/>
    <row r="12185" ht="12.75" customHeight="1" x14ac:dyDescent="0.2"/>
    <row r="12186" ht="12.75" customHeight="1" x14ac:dyDescent="0.2"/>
    <row r="12187" ht="12.75" customHeight="1" x14ac:dyDescent="0.2"/>
    <row r="12188" ht="12.75" customHeight="1" x14ac:dyDescent="0.2"/>
    <row r="12189" ht="12.75" customHeight="1" x14ac:dyDescent="0.2"/>
    <row r="12190" ht="12.75" customHeight="1" x14ac:dyDescent="0.2"/>
    <row r="12191" ht="12.75" customHeight="1" x14ac:dyDescent="0.2"/>
    <row r="12192" ht="12.75" customHeight="1" x14ac:dyDescent="0.2"/>
    <row r="12193" ht="12.75" customHeight="1" x14ac:dyDescent="0.2"/>
    <row r="12194" ht="12.75" customHeight="1" x14ac:dyDescent="0.2"/>
    <row r="12195" ht="12.75" customHeight="1" x14ac:dyDescent="0.2"/>
    <row r="12196" ht="12.75" customHeight="1" x14ac:dyDescent="0.2"/>
    <row r="12197" ht="12.75" customHeight="1" x14ac:dyDescent="0.2"/>
    <row r="12198" ht="12.75" customHeight="1" x14ac:dyDescent="0.2"/>
    <row r="12199" ht="12.75" customHeight="1" x14ac:dyDescent="0.2"/>
    <row r="12200" ht="12.75" customHeight="1" x14ac:dyDescent="0.2"/>
    <row r="12201" ht="12.75" customHeight="1" x14ac:dyDescent="0.2"/>
    <row r="12202" ht="12.75" customHeight="1" x14ac:dyDescent="0.2"/>
    <row r="12203" ht="12.75" customHeight="1" x14ac:dyDescent="0.2"/>
    <row r="12204" ht="12.75" customHeight="1" x14ac:dyDescent="0.2"/>
    <row r="12205" ht="12.75" customHeight="1" x14ac:dyDescent="0.2"/>
    <row r="12206" ht="12.75" customHeight="1" x14ac:dyDescent="0.2"/>
    <row r="12207" ht="12.75" customHeight="1" x14ac:dyDescent="0.2"/>
    <row r="12208" ht="12.75" customHeight="1" x14ac:dyDescent="0.2"/>
    <row r="12209" ht="12.75" customHeight="1" x14ac:dyDescent="0.2"/>
    <row r="12210" ht="12.75" customHeight="1" x14ac:dyDescent="0.2"/>
    <row r="12211" ht="12.75" customHeight="1" x14ac:dyDescent="0.2"/>
    <row r="12212" ht="12.75" customHeight="1" x14ac:dyDescent="0.2"/>
    <row r="12213" ht="12.75" customHeight="1" x14ac:dyDescent="0.2"/>
    <row r="12214" ht="12.75" customHeight="1" x14ac:dyDescent="0.2"/>
    <row r="12215" ht="12.75" customHeight="1" x14ac:dyDescent="0.2"/>
    <row r="12216" ht="12.75" customHeight="1" x14ac:dyDescent="0.2"/>
    <row r="12217" ht="12.75" customHeight="1" x14ac:dyDescent="0.2"/>
    <row r="12218" ht="12.75" customHeight="1" x14ac:dyDescent="0.2"/>
    <row r="12219" ht="12.75" customHeight="1" x14ac:dyDescent="0.2"/>
    <row r="12220" ht="12.75" customHeight="1" x14ac:dyDescent="0.2"/>
    <row r="12221" ht="12.75" customHeight="1" x14ac:dyDescent="0.2"/>
    <row r="12222" ht="12.75" customHeight="1" x14ac:dyDescent="0.2"/>
    <row r="12223" ht="12.75" customHeight="1" x14ac:dyDescent="0.2"/>
    <row r="12224" ht="12.75" customHeight="1" x14ac:dyDescent="0.2"/>
    <row r="12225" ht="12.75" customHeight="1" x14ac:dyDescent="0.2"/>
    <row r="12226" ht="12.75" customHeight="1" x14ac:dyDescent="0.2"/>
    <row r="12227" ht="12.75" customHeight="1" x14ac:dyDescent="0.2"/>
    <row r="12228" ht="12.75" customHeight="1" x14ac:dyDescent="0.2"/>
    <row r="12229" ht="12.75" customHeight="1" x14ac:dyDescent="0.2"/>
    <row r="12230" ht="12.75" customHeight="1" x14ac:dyDescent="0.2"/>
    <row r="12231" ht="12.75" customHeight="1" x14ac:dyDescent="0.2"/>
    <row r="12232" ht="12.75" customHeight="1" x14ac:dyDescent="0.2"/>
    <row r="12233" ht="12.75" customHeight="1" x14ac:dyDescent="0.2"/>
    <row r="12234" ht="12.75" customHeight="1" x14ac:dyDescent="0.2"/>
    <row r="12235" ht="12.75" customHeight="1" x14ac:dyDescent="0.2"/>
    <row r="12236" ht="12.75" customHeight="1" x14ac:dyDescent="0.2"/>
    <row r="12237" ht="12.75" customHeight="1" x14ac:dyDescent="0.2"/>
    <row r="12238" ht="12.75" customHeight="1" x14ac:dyDescent="0.2"/>
    <row r="12239" ht="12.75" customHeight="1" x14ac:dyDescent="0.2"/>
    <row r="12240" ht="12.75" customHeight="1" x14ac:dyDescent="0.2"/>
    <row r="12241" ht="12.75" customHeight="1" x14ac:dyDescent="0.2"/>
    <row r="12242" ht="12.75" customHeight="1" x14ac:dyDescent="0.2"/>
    <row r="12243" ht="12.75" customHeight="1" x14ac:dyDescent="0.2"/>
    <row r="12244" ht="12.75" customHeight="1" x14ac:dyDescent="0.2"/>
    <row r="12245" ht="12.75" customHeight="1" x14ac:dyDescent="0.2"/>
    <row r="12246" ht="12.75" customHeight="1" x14ac:dyDescent="0.2"/>
    <row r="12247" ht="12.75" customHeight="1" x14ac:dyDescent="0.2"/>
    <row r="12248" ht="12.75" customHeight="1" x14ac:dyDescent="0.2"/>
    <row r="12249" ht="12.75" customHeight="1" x14ac:dyDescent="0.2"/>
    <row r="12250" ht="12.75" customHeight="1" x14ac:dyDescent="0.2"/>
    <row r="12251" ht="12.75" customHeight="1" x14ac:dyDescent="0.2"/>
    <row r="12252" ht="12.75" customHeight="1" x14ac:dyDescent="0.2"/>
    <row r="12253" ht="12.75" customHeight="1" x14ac:dyDescent="0.2"/>
    <row r="12254" ht="12.75" customHeight="1" x14ac:dyDescent="0.2"/>
    <row r="12255" ht="12.75" customHeight="1" x14ac:dyDescent="0.2"/>
    <row r="12256" ht="12.75" customHeight="1" x14ac:dyDescent="0.2"/>
    <row r="12257" ht="12.75" customHeight="1" x14ac:dyDescent="0.2"/>
    <row r="12258" ht="12.75" customHeight="1" x14ac:dyDescent="0.2"/>
    <row r="12259" ht="12.75" customHeight="1" x14ac:dyDescent="0.2"/>
    <row r="12260" ht="12.75" customHeight="1" x14ac:dyDescent="0.2"/>
    <row r="12261" ht="12.75" customHeight="1" x14ac:dyDescent="0.2"/>
    <row r="12262" ht="12.75" customHeight="1" x14ac:dyDescent="0.2"/>
    <row r="12263" ht="12.75" customHeight="1" x14ac:dyDescent="0.2"/>
    <row r="12264" ht="12.75" customHeight="1" x14ac:dyDescent="0.2"/>
    <row r="12265" ht="12.75" customHeight="1" x14ac:dyDescent="0.2"/>
    <row r="12266" ht="12.75" customHeight="1" x14ac:dyDescent="0.2"/>
    <row r="12267" ht="12.75" customHeight="1" x14ac:dyDescent="0.2"/>
    <row r="12268" ht="12.75" customHeight="1" x14ac:dyDescent="0.2"/>
    <row r="12269" ht="12.75" customHeight="1" x14ac:dyDescent="0.2"/>
    <row r="12270" ht="12.75" customHeight="1" x14ac:dyDescent="0.2"/>
    <row r="12271" ht="12.75" customHeight="1" x14ac:dyDescent="0.2"/>
    <row r="12272" ht="12.75" customHeight="1" x14ac:dyDescent="0.2"/>
    <row r="12273" ht="12.75" customHeight="1" x14ac:dyDescent="0.2"/>
    <row r="12274" ht="12.75" customHeight="1" x14ac:dyDescent="0.2"/>
    <row r="12275" ht="12.75" customHeight="1" x14ac:dyDescent="0.2"/>
    <row r="12276" ht="12.75" customHeight="1" x14ac:dyDescent="0.2"/>
    <row r="12277" ht="12.75" customHeight="1" x14ac:dyDescent="0.2"/>
    <row r="12278" ht="12.75" customHeight="1" x14ac:dyDescent="0.2"/>
    <row r="12279" ht="12.75" customHeight="1" x14ac:dyDescent="0.2"/>
    <row r="12280" ht="12.75" customHeight="1" x14ac:dyDescent="0.2"/>
    <row r="12281" ht="12.75" customHeight="1" x14ac:dyDescent="0.2"/>
    <row r="12282" ht="12.75" customHeight="1" x14ac:dyDescent="0.2"/>
    <row r="12283" ht="12.75" customHeight="1" x14ac:dyDescent="0.2"/>
    <row r="12284" ht="12.75" customHeight="1" x14ac:dyDescent="0.2"/>
    <row r="12285" ht="12.75" customHeight="1" x14ac:dyDescent="0.2"/>
    <row r="12286" ht="12.75" customHeight="1" x14ac:dyDescent="0.2"/>
    <row r="12287" ht="12.75" customHeight="1" x14ac:dyDescent="0.2"/>
    <row r="12288" ht="12.75" customHeight="1" x14ac:dyDescent="0.2"/>
    <row r="12289" ht="12.75" customHeight="1" x14ac:dyDescent="0.2"/>
    <row r="12290" ht="12.75" customHeight="1" x14ac:dyDescent="0.2"/>
    <row r="12291" ht="12.75" customHeight="1" x14ac:dyDescent="0.2"/>
    <row r="12292" ht="12.75" customHeight="1" x14ac:dyDescent="0.2"/>
    <row r="12293" ht="12.75" customHeight="1" x14ac:dyDescent="0.2"/>
    <row r="12294" ht="12.75" customHeight="1" x14ac:dyDescent="0.2"/>
    <row r="12295" ht="12.75" customHeight="1" x14ac:dyDescent="0.2"/>
    <row r="12296" ht="12.75" customHeight="1" x14ac:dyDescent="0.2"/>
    <row r="12297" ht="12.75" customHeight="1" x14ac:dyDescent="0.2"/>
    <row r="12298" ht="12.75" customHeight="1" x14ac:dyDescent="0.2"/>
    <row r="12299" ht="12.75" customHeight="1" x14ac:dyDescent="0.2"/>
    <row r="12300" ht="12.75" customHeight="1" x14ac:dyDescent="0.2"/>
    <row r="12301" ht="12.75" customHeight="1" x14ac:dyDescent="0.2"/>
    <row r="12302" ht="12.75" customHeight="1" x14ac:dyDescent="0.2"/>
    <row r="12303" ht="12.75" customHeight="1" x14ac:dyDescent="0.2"/>
    <row r="12304" ht="12.75" customHeight="1" x14ac:dyDescent="0.2"/>
    <row r="12305" ht="12.75" customHeight="1" x14ac:dyDescent="0.2"/>
    <row r="12306" ht="12.75" customHeight="1" x14ac:dyDescent="0.2"/>
    <row r="12307" ht="12.75" customHeight="1" x14ac:dyDescent="0.2"/>
    <row r="12308" ht="12.75" customHeight="1" x14ac:dyDescent="0.2"/>
    <row r="12309" ht="12.75" customHeight="1" x14ac:dyDescent="0.2"/>
    <row r="12310" ht="12.75" customHeight="1" x14ac:dyDescent="0.2"/>
    <row r="12311" ht="12.75" customHeight="1" x14ac:dyDescent="0.2"/>
    <row r="12312" ht="12.75" customHeight="1" x14ac:dyDescent="0.2"/>
    <row r="12313" ht="12.75" customHeight="1" x14ac:dyDescent="0.2"/>
    <row r="12314" ht="12.75" customHeight="1" x14ac:dyDescent="0.2"/>
    <row r="12315" ht="12.75" customHeight="1" x14ac:dyDescent="0.2"/>
    <row r="12316" ht="12.75" customHeight="1" x14ac:dyDescent="0.2"/>
    <row r="12317" ht="12.75" customHeight="1" x14ac:dyDescent="0.2"/>
    <row r="12318" ht="12.75" customHeight="1" x14ac:dyDescent="0.2"/>
    <row r="12319" ht="12.75" customHeight="1" x14ac:dyDescent="0.2"/>
    <row r="12320" ht="12.75" customHeight="1" x14ac:dyDescent="0.2"/>
    <row r="12321" ht="12.75" customHeight="1" x14ac:dyDescent="0.2"/>
    <row r="12322" ht="12.75" customHeight="1" x14ac:dyDescent="0.2"/>
    <row r="12323" ht="12.75" customHeight="1" x14ac:dyDescent="0.2"/>
    <row r="12324" ht="12.75" customHeight="1" x14ac:dyDescent="0.2"/>
    <row r="12325" ht="12.75" customHeight="1" x14ac:dyDescent="0.2"/>
    <row r="12326" ht="12.75" customHeight="1" x14ac:dyDescent="0.2"/>
    <row r="12327" ht="12.75" customHeight="1" x14ac:dyDescent="0.2"/>
    <row r="12328" ht="12.75" customHeight="1" x14ac:dyDescent="0.2"/>
    <row r="12329" ht="12.75" customHeight="1" x14ac:dyDescent="0.2"/>
    <row r="12330" ht="12.75" customHeight="1" x14ac:dyDescent="0.2"/>
    <row r="12331" ht="12.75" customHeight="1" x14ac:dyDescent="0.2"/>
    <row r="12332" ht="12.75" customHeight="1" x14ac:dyDescent="0.2"/>
    <row r="12333" ht="12.75" customHeight="1" x14ac:dyDescent="0.2"/>
    <row r="12334" ht="12.75" customHeight="1" x14ac:dyDescent="0.2"/>
    <row r="12335" ht="12.75" customHeight="1" x14ac:dyDescent="0.2"/>
    <row r="12336" ht="12.75" customHeight="1" x14ac:dyDescent="0.2"/>
    <row r="12337" ht="12.75" customHeight="1" x14ac:dyDescent="0.2"/>
    <row r="12338" ht="12.75" customHeight="1" x14ac:dyDescent="0.2"/>
    <row r="12339" ht="12.75" customHeight="1" x14ac:dyDescent="0.2"/>
    <row r="12340" ht="12.75" customHeight="1" x14ac:dyDescent="0.2"/>
    <row r="12341" ht="12.75" customHeight="1" x14ac:dyDescent="0.2"/>
    <row r="12342" ht="12.75" customHeight="1" x14ac:dyDescent="0.2"/>
    <row r="12343" ht="12.75" customHeight="1" x14ac:dyDescent="0.2"/>
    <row r="12344" ht="12.75" customHeight="1" x14ac:dyDescent="0.2"/>
    <row r="12345" ht="12.75" customHeight="1" x14ac:dyDescent="0.2"/>
    <row r="12346" ht="12.75" customHeight="1" x14ac:dyDescent="0.2"/>
    <row r="12347" ht="12.75" customHeight="1" x14ac:dyDescent="0.2"/>
    <row r="12348" ht="12.75" customHeight="1" x14ac:dyDescent="0.2"/>
    <row r="12349" ht="12.75" customHeight="1" x14ac:dyDescent="0.2"/>
    <row r="12350" ht="12.75" customHeight="1" x14ac:dyDescent="0.2"/>
    <row r="12351" ht="12.75" customHeight="1" x14ac:dyDescent="0.2"/>
    <row r="12352" ht="12.75" customHeight="1" x14ac:dyDescent="0.2"/>
    <row r="12353" ht="12.75" customHeight="1" x14ac:dyDescent="0.2"/>
    <row r="12354" ht="12.75" customHeight="1" x14ac:dyDescent="0.2"/>
    <row r="12355" ht="12.75" customHeight="1" x14ac:dyDescent="0.2"/>
    <row r="12356" ht="12.75" customHeight="1" x14ac:dyDescent="0.2"/>
    <row r="12357" ht="12.75" customHeight="1" x14ac:dyDescent="0.2"/>
    <row r="12358" ht="12.75" customHeight="1" x14ac:dyDescent="0.2"/>
    <row r="12359" ht="12.75" customHeight="1" x14ac:dyDescent="0.2"/>
    <row r="12360" ht="12.75" customHeight="1" x14ac:dyDescent="0.2"/>
    <row r="12361" ht="12.75" customHeight="1" x14ac:dyDescent="0.2"/>
    <row r="12362" ht="12.75" customHeight="1" x14ac:dyDescent="0.2"/>
    <row r="12363" ht="12.75" customHeight="1" x14ac:dyDescent="0.2"/>
    <row r="12364" ht="12.75" customHeight="1" x14ac:dyDescent="0.2"/>
    <row r="12365" ht="12.75" customHeight="1" x14ac:dyDescent="0.2"/>
    <row r="12366" ht="12.75" customHeight="1" x14ac:dyDescent="0.2"/>
    <row r="12367" ht="12.75" customHeight="1" x14ac:dyDescent="0.2"/>
    <row r="12368" ht="12.75" customHeight="1" x14ac:dyDescent="0.2"/>
    <row r="12369" ht="12.75" customHeight="1" x14ac:dyDescent="0.2"/>
    <row r="12370" ht="12.75" customHeight="1" x14ac:dyDescent="0.2"/>
    <row r="12371" ht="12.75" customHeight="1" x14ac:dyDescent="0.2"/>
    <row r="12372" ht="12.75" customHeight="1" x14ac:dyDescent="0.2"/>
    <row r="12373" ht="12.75" customHeight="1" x14ac:dyDescent="0.2"/>
    <row r="12374" ht="12.75" customHeight="1" x14ac:dyDescent="0.2"/>
    <row r="12375" ht="12.75" customHeight="1" x14ac:dyDescent="0.2"/>
    <row r="12376" ht="12.75" customHeight="1" x14ac:dyDescent="0.2"/>
    <row r="12377" ht="12.75" customHeight="1" x14ac:dyDescent="0.2"/>
    <row r="12378" ht="12.75" customHeight="1" x14ac:dyDescent="0.2"/>
    <row r="12379" ht="12.75" customHeight="1" x14ac:dyDescent="0.2"/>
    <row r="12380" ht="12.75" customHeight="1" x14ac:dyDescent="0.2"/>
    <row r="12381" ht="12.75" customHeight="1" x14ac:dyDescent="0.2"/>
    <row r="12382" ht="12.75" customHeight="1" x14ac:dyDescent="0.2"/>
    <row r="12383" ht="12.75" customHeight="1" x14ac:dyDescent="0.2"/>
    <row r="12384" ht="12.75" customHeight="1" x14ac:dyDescent="0.2"/>
    <row r="12385" ht="12.75" customHeight="1" x14ac:dyDescent="0.2"/>
    <row r="12386" ht="12.75" customHeight="1" x14ac:dyDescent="0.2"/>
    <row r="12387" ht="12.75" customHeight="1" x14ac:dyDescent="0.2"/>
    <row r="12388" ht="12.75" customHeight="1" x14ac:dyDescent="0.2"/>
    <row r="12389" ht="12.75" customHeight="1" x14ac:dyDescent="0.2"/>
    <row r="12390" ht="12.75" customHeight="1" x14ac:dyDescent="0.2"/>
    <row r="12391" ht="12.75" customHeight="1" x14ac:dyDescent="0.2"/>
    <row r="12392" ht="12.75" customHeight="1" x14ac:dyDescent="0.2"/>
    <row r="12393" ht="12.75" customHeight="1" x14ac:dyDescent="0.2"/>
    <row r="12394" ht="12.75" customHeight="1" x14ac:dyDescent="0.2"/>
    <row r="12395" ht="12.75" customHeight="1" x14ac:dyDescent="0.2"/>
    <row r="12396" ht="12.75" customHeight="1" x14ac:dyDescent="0.2"/>
    <row r="12397" ht="12.75" customHeight="1" x14ac:dyDescent="0.2"/>
    <row r="12398" ht="12.75" customHeight="1" x14ac:dyDescent="0.2"/>
    <row r="12399" ht="12.75" customHeight="1" x14ac:dyDescent="0.2"/>
    <row r="12400" ht="12.75" customHeight="1" x14ac:dyDescent="0.2"/>
    <row r="12401" ht="12.75" customHeight="1" x14ac:dyDescent="0.2"/>
    <row r="12402" ht="12.75" customHeight="1" x14ac:dyDescent="0.2"/>
    <row r="12403" ht="12.75" customHeight="1" x14ac:dyDescent="0.2"/>
    <row r="12404" ht="12.75" customHeight="1" x14ac:dyDescent="0.2"/>
    <row r="12405" ht="12.75" customHeight="1" x14ac:dyDescent="0.2"/>
    <row r="12406" ht="12.75" customHeight="1" x14ac:dyDescent="0.2"/>
    <row r="12407" ht="12.75" customHeight="1" x14ac:dyDescent="0.2"/>
    <row r="12408" ht="12.75" customHeight="1" x14ac:dyDescent="0.2"/>
    <row r="12409" ht="12.75" customHeight="1" x14ac:dyDescent="0.2"/>
    <row r="12410" ht="12.75" customHeight="1" x14ac:dyDescent="0.2"/>
    <row r="12411" ht="12.75" customHeight="1" x14ac:dyDescent="0.2"/>
    <row r="12412" ht="12.75" customHeight="1" x14ac:dyDescent="0.2"/>
    <row r="12413" ht="12.75" customHeight="1" x14ac:dyDescent="0.2"/>
    <row r="12414" ht="12.75" customHeight="1" x14ac:dyDescent="0.2"/>
    <row r="12415" ht="12.75" customHeight="1" x14ac:dyDescent="0.2"/>
    <row r="12416" ht="12.75" customHeight="1" x14ac:dyDescent="0.2"/>
    <row r="12417" ht="12.75" customHeight="1" x14ac:dyDescent="0.2"/>
    <row r="12418" ht="12.75" customHeight="1" x14ac:dyDescent="0.2"/>
    <row r="12419" ht="12.75" customHeight="1" x14ac:dyDescent="0.2"/>
    <row r="12420" ht="12.75" customHeight="1" x14ac:dyDescent="0.2"/>
    <row r="12421" ht="12.75" customHeight="1" x14ac:dyDescent="0.2"/>
    <row r="12422" ht="12.75" customHeight="1" x14ac:dyDescent="0.2"/>
    <row r="12423" ht="12.75" customHeight="1" x14ac:dyDescent="0.2"/>
    <row r="12424" ht="12.75" customHeight="1" x14ac:dyDescent="0.2"/>
    <row r="12425" ht="12.75" customHeight="1" x14ac:dyDescent="0.2"/>
    <row r="12426" ht="12.75" customHeight="1" x14ac:dyDescent="0.2"/>
    <row r="12427" ht="12.75" customHeight="1" x14ac:dyDescent="0.2"/>
    <row r="12428" ht="12.75" customHeight="1" x14ac:dyDescent="0.2"/>
    <row r="12429" ht="12.75" customHeight="1" x14ac:dyDescent="0.2"/>
    <row r="12430" ht="12.75" customHeight="1" x14ac:dyDescent="0.2"/>
    <row r="12431" ht="12.75" customHeight="1" x14ac:dyDescent="0.2"/>
    <row r="12432" ht="12.75" customHeight="1" x14ac:dyDescent="0.2"/>
    <row r="12433" ht="12.75" customHeight="1" x14ac:dyDescent="0.2"/>
    <row r="12434" ht="12.75" customHeight="1" x14ac:dyDescent="0.2"/>
    <row r="12435" ht="12.75" customHeight="1" x14ac:dyDescent="0.2"/>
    <row r="12436" ht="12.75" customHeight="1" x14ac:dyDescent="0.2"/>
    <row r="12437" ht="12.75" customHeight="1" x14ac:dyDescent="0.2"/>
    <row r="12438" ht="12.75" customHeight="1" x14ac:dyDescent="0.2"/>
    <row r="12439" ht="12.75" customHeight="1" x14ac:dyDescent="0.2"/>
    <row r="12440" ht="12.75" customHeight="1" x14ac:dyDescent="0.2"/>
    <row r="12441" ht="12.75" customHeight="1" x14ac:dyDescent="0.2"/>
    <row r="12442" ht="12.75" customHeight="1" x14ac:dyDescent="0.2"/>
    <row r="12443" ht="12.75" customHeight="1" x14ac:dyDescent="0.2"/>
    <row r="12444" ht="12.75" customHeight="1" x14ac:dyDescent="0.2"/>
    <row r="12445" ht="12.75" customHeight="1" x14ac:dyDescent="0.2"/>
    <row r="12446" ht="12.75" customHeight="1" x14ac:dyDescent="0.2"/>
    <row r="12447" ht="12.75" customHeight="1" x14ac:dyDescent="0.2"/>
    <row r="12448" ht="12.75" customHeight="1" x14ac:dyDescent="0.2"/>
    <row r="12449" ht="12.75" customHeight="1" x14ac:dyDescent="0.2"/>
    <row r="12450" ht="12.75" customHeight="1" x14ac:dyDescent="0.2"/>
    <row r="12451" ht="12.75" customHeight="1" x14ac:dyDescent="0.2"/>
    <row r="12452" ht="12.75" customHeight="1" x14ac:dyDescent="0.2"/>
    <row r="12453" ht="12.75" customHeight="1" x14ac:dyDescent="0.2"/>
    <row r="12454" ht="12.75" customHeight="1" x14ac:dyDescent="0.2"/>
    <row r="12455" ht="12.75" customHeight="1" x14ac:dyDescent="0.2"/>
    <row r="12456" ht="12.75" customHeight="1" x14ac:dyDescent="0.2"/>
    <row r="12457" ht="12.75" customHeight="1" x14ac:dyDescent="0.2"/>
    <row r="12458" ht="12.75" customHeight="1" x14ac:dyDescent="0.2"/>
    <row r="12459" ht="12.75" customHeight="1" x14ac:dyDescent="0.2"/>
    <row r="12460" ht="12.75" customHeight="1" x14ac:dyDescent="0.2"/>
    <row r="12461" ht="12.75" customHeight="1" x14ac:dyDescent="0.2"/>
    <row r="12462" ht="12.75" customHeight="1" x14ac:dyDescent="0.2"/>
    <row r="12463" ht="12.75" customHeight="1" x14ac:dyDescent="0.2"/>
    <row r="12464" ht="12.75" customHeight="1" x14ac:dyDescent="0.2"/>
    <row r="12465" ht="12.75" customHeight="1" x14ac:dyDescent="0.2"/>
    <row r="12466" ht="12.75" customHeight="1" x14ac:dyDescent="0.2"/>
    <row r="12467" ht="12.75" customHeight="1" x14ac:dyDescent="0.2"/>
    <row r="12468" ht="12.75" customHeight="1" x14ac:dyDescent="0.2"/>
    <row r="12469" ht="12.75" customHeight="1" x14ac:dyDescent="0.2"/>
    <row r="12470" ht="12.75" customHeight="1" x14ac:dyDescent="0.2"/>
    <row r="12471" ht="12.75" customHeight="1" x14ac:dyDescent="0.2"/>
    <row r="12472" ht="12.75" customHeight="1" x14ac:dyDescent="0.2"/>
    <row r="12473" ht="12.75" customHeight="1" x14ac:dyDescent="0.2"/>
    <row r="12474" ht="12.75" customHeight="1" x14ac:dyDescent="0.2"/>
    <row r="12475" ht="12.75" customHeight="1" x14ac:dyDescent="0.2"/>
    <row r="12476" ht="12.75" customHeight="1" x14ac:dyDescent="0.2"/>
    <row r="12477" ht="12.75" customHeight="1" x14ac:dyDescent="0.2"/>
    <row r="12478" ht="12.75" customHeight="1" x14ac:dyDescent="0.2"/>
    <row r="12479" ht="12.75" customHeight="1" x14ac:dyDescent="0.2"/>
    <row r="12480" ht="12.75" customHeight="1" x14ac:dyDescent="0.2"/>
    <row r="12481" ht="12.75" customHeight="1" x14ac:dyDescent="0.2"/>
    <row r="12482" ht="12.75" customHeight="1" x14ac:dyDescent="0.2"/>
    <row r="12483" ht="12.75" customHeight="1" x14ac:dyDescent="0.2"/>
    <row r="12484" ht="12.75" customHeight="1" x14ac:dyDescent="0.2"/>
    <row r="12485" ht="12.75" customHeight="1" x14ac:dyDescent="0.2"/>
    <row r="12486" ht="12.75" customHeight="1" x14ac:dyDescent="0.2"/>
    <row r="12487" ht="12.75" customHeight="1" x14ac:dyDescent="0.2"/>
    <row r="12488" ht="12.75" customHeight="1" x14ac:dyDescent="0.2"/>
    <row r="12489" ht="12.75" customHeight="1" x14ac:dyDescent="0.2"/>
    <row r="12490" ht="12.75" customHeight="1" x14ac:dyDescent="0.2"/>
    <row r="12491" ht="12.75" customHeight="1" x14ac:dyDescent="0.2"/>
    <row r="12492" ht="12.75" customHeight="1" x14ac:dyDescent="0.2"/>
    <row r="12493" ht="12.75" customHeight="1" x14ac:dyDescent="0.2"/>
    <row r="12494" ht="12.75" customHeight="1" x14ac:dyDescent="0.2"/>
    <row r="12495" ht="12.75" customHeight="1" x14ac:dyDescent="0.2"/>
    <row r="12496" ht="12.75" customHeight="1" x14ac:dyDescent="0.2"/>
    <row r="12497" ht="12.75" customHeight="1" x14ac:dyDescent="0.2"/>
    <row r="12498" ht="12.75" customHeight="1" x14ac:dyDescent="0.2"/>
    <row r="12499" ht="12.75" customHeight="1" x14ac:dyDescent="0.2"/>
    <row r="12500" ht="12.75" customHeight="1" x14ac:dyDescent="0.2"/>
    <row r="12501" ht="12.75" customHeight="1" x14ac:dyDescent="0.2"/>
    <row r="12502" ht="12.75" customHeight="1" x14ac:dyDescent="0.2"/>
    <row r="12503" ht="12.75" customHeight="1" x14ac:dyDescent="0.2"/>
    <row r="12504" ht="12.75" customHeight="1" x14ac:dyDescent="0.2"/>
    <row r="12505" ht="12.75" customHeight="1" x14ac:dyDescent="0.2"/>
    <row r="12506" ht="12.75" customHeight="1" x14ac:dyDescent="0.2"/>
    <row r="12507" ht="12.75" customHeight="1" x14ac:dyDescent="0.2"/>
    <row r="12508" ht="12.75" customHeight="1" x14ac:dyDescent="0.2"/>
    <row r="12509" ht="12.75" customHeight="1" x14ac:dyDescent="0.2"/>
    <row r="12510" ht="12.75" customHeight="1" x14ac:dyDescent="0.2"/>
    <row r="12511" ht="12.75" customHeight="1" x14ac:dyDescent="0.2"/>
    <row r="12512" ht="12.75" customHeight="1" x14ac:dyDescent="0.2"/>
    <row r="12513" ht="12.75" customHeight="1" x14ac:dyDescent="0.2"/>
    <row r="12514" ht="12.75" customHeight="1" x14ac:dyDescent="0.2"/>
    <row r="12515" ht="12.75" customHeight="1" x14ac:dyDescent="0.2"/>
    <row r="12516" ht="12.75" customHeight="1" x14ac:dyDescent="0.2"/>
    <row r="12517" ht="12.75" customHeight="1" x14ac:dyDescent="0.2"/>
    <row r="12518" ht="12.75" customHeight="1" x14ac:dyDescent="0.2"/>
    <row r="12519" ht="12.75" customHeight="1" x14ac:dyDescent="0.2"/>
    <row r="12520" ht="12.75" customHeight="1" x14ac:dyDescent="0.2"/>
    <row r="12521" ht="12.75" customHeight="1" x14ac:dyDescent="0.2"/>
    <row r="12522" ht="12.75" customHeight="1" x14ac:dyDescent="0.2"/>
    <row r="12523" ht="12.75" customHeight="1" x14ac:dyDescent="0.2"/>
    <row r="12524" ht="12.75" customHeight="1" x14ac:dyDescent="0.2"/>
    <row r="12525" ht="12.75" customHeight="1" x14ac:dyDescent="0.2"/>
    <row r="12526" ht="12.75" customHeight="1" x14ac:dyDescent="0.2"/>
    <row r="12527" ht="12.75" customHeight="1" x14ac:dyDescent="0.2"/>
    <row r="12528" ht="12.75" customHeight="1" x14ac:dyDescent="0.2"/>
    <row r="12529" ht="12.75" customHeight="1" x14ac:dyDescent="0.2"/>
    <row r="12530" ht="12.75" customHeight="1" x14ac:dyDescent="0.2"/>
    <row r="12531" ht="12.75" customHeight="1" x14ac:dyDescent="0.2"/>
    <row r="12532" ht="12.75" customHeight="1" x14ac:dyDescent="0.2"/>
    <row r="12533" ht="12.75" customHeight="1" x14ac:dyDescent="0.2"/>
    <row r="12534" ht="12.75" customHeight="1" x14ac:dyDescent="0.2"/>
    <row r="12535" ht="12.75" customHeight="1" x14ac:dyDescent="0.2"/>
    <row r="12536" ht="12.75" customHeight="1" x14ac:dyDescent="0.2"/>
    <row r="12537" ht="12.75" customHeight="1" x14ac:dyDescent="0.2"/>
    <row r="12538" ht="12.75" customHeight="1" x14ac:dyDescent="0.2"/>
    <row r="12539" ht="12.75" customHeight="1" x14ac:dyDescent="0.2"/>
    <row r="12540" ht="12.75" customHeight="1" x14ac:dyDescent="0.2"/>
    <row r="12541" ht="12.75" customHeight="1" x14ac:dyDescent="0.2"/>
    <row r="12542" ht="12.75" customHeight="1" x14ac:dyDescent="0.2"/>
    <row r="12543" ht="12.75" customHeight="1" x14ac:dyDescent="0.2"/>
    <row r="12544" ht="12.75" customHeight="1" x14ac:dyDescent="0.2"/>
    <row r="12545" ht="12.75" customHeight="1" x14ac:dyDescent="0.2"/>
    <row r="12546" ht="12.75" customHeight="1" x14ac:dyDescent="0.2"/>
    <row r="12547" ht="12.75" customHeight="1" x14ac:dyDescent="0.2"/>
    <row r="12548" ht="12.75" customHeight="1" x14ac:dyDescent="0.2"/>
    <row r="12549" ht="12.75" customHeight="1" x14ac:dyDescent="0.2"/>
    <row r="12550" ht="12.75" customHeight="1" x14ac:dyDescent="0.2"/>
    <row r="12551" ht="12.75" customHeight="1" x14ac:dyDescent="0.2"/>
    <row r="12552" ht="12.75" customHeight="1" x14ac:dyDescent="0.2"/>
    <row r="12553" ht="12.75" customHeight="1" x14ac:dyDescent="0.2"/>
    <row r="12554" ht="12.75" customHeight="1" x14ac:dyDescent="0.2"/>
    <row r="12555" ht="12.75" customHeight="1" x14ac:dyDescent="0.2"/>
    <row r="12556" ht="12.75" customHeight="1" x14ac:dyDescent="0.2"/>
    <row r="12557" ht="12.75" customHeight="1" x14ac:dyDescent="0.2"/>
    <row r="12558" ht="12.75" customHeight="1" x14ac:dyDescent="0.2"/>
    <row r="12559" ht="12.75" customHeight="1" x14ac:dyDescent="0.2"/>
    <row r="12560" ht="12.75" customHeight="1" x14ac:dyDescent="0.2"/>
    <row r="12561" ht="12.75" customHeight="1" x14ac:dyDescent="0.2"/>
    <row r="12562" ht="12.75" customHeight="1" x14ac:dyDescent="0.2"/>
    <row r="12563" ht="12.75" customHeight="1" x14ac:dyDescent="0.2"/>
    <row r="12564" ht="12.75" customHeight="1" x14ac:dyDescent="0.2"/>
    <row r="12565" ht="12.75" customHeight="1" x14ac:dyDescent="0.2"/>
    <row r="12566" ht="12.75" customHeight="1" x14ac:dyDescent="0.2"/>
    <row r="12567" ht="12.75" customHeight="1" x14ac:dyDescent="0.2"/>
    <row r="12568" ht="12.75" customHeight="1" x14ac:dyDescent="0.2"/>
    <row r="12569" ht="12.75" customHeight="1" x14ac:dyDescent="0.2"/>
    <row r="12570" ht="12.75" customHeight="1" x14ac:dyDescent="0.2"/>
    <row r="12571" ht="12.75" customHeight="1" x14ac:dyDescent="0.2"/>
    <row r="12572" ht="12.75" customHeight="1" x14ac:dyDescent="0.2"/>
    <row r="12573" ht="12.75" customHeight="1" x14ac:dyDescent="0.2"/>
    <row r="12574" ht="12.75" customHeight="1" x14ac:dyDescent="0.2"/>
    <row r="12575" ht="12.75" customHeight="1" x14ac:dyDescent="0.2"/>
    <row r="12576" ht="12.75" customHeight="1" x14ac:dyDescent="0.2"/>
    <row r="12577" ht="12.75" customHeight="1" x14ac:dyDescent="0.2"/>
    <row r="12578" ht="12.75" customHeight="1" x14ac:dyDescent="0.2"/>
    <row r="12579" ht="12.75" customHeight="1" x14ac:dyDescent="0.2"/>
    <row r="12580" ht="12.75" customHeight="1" x14ac:dyDescent="0.2"/>
    <row r="12581" ht="12.75" customHeight="1" x14ac:dyDescent="0.2"/>
    <row r="12582" ht="12.75" customHeight="1" x14ac:dyDescent="0.2"/>
    <row r="12583" ht="12.75" customHeight="1" x14ac:dyDescent="0.2"/>
    <row r="12584" ht="12.75" customHeight="1" x14ac:dyDescent="0.2"/>
    <row r="12585" ht="12.75" customHeight="1" x14ac:dyDescent="0.2"/>
    <row r="12586" ht="12.75" customHeight="1" x14ac:dyDescent="0.2"/>
    <row r="12587" ht="12.75" customHeight="1" x14ac:dyDescent="0.2"/>
    <row r="12588" ht="12.75" customHeight="1" x14ac:dyDescent="0.2"/>
    <row r="12589" ht="12.75" customHeight="1" x14ac:dyDescent="0.2"/>
    <row r="12590" ht="12.75" customHeight="1" x14ac:dyDescent="0.2"/>
    <row r="12591" ht="12.75" customHeight="1" x14ac:dyDescent="0.2"/>
    <row r="12592" ht="12.75" customHeight="1" x14ac:dyDescent="0.2"/>
    <row r="12593" ht="12.75" customHeight="1" x14ac:dyDescent="0.2"/>
    <row r="12594" ht="12.75" customHeight="1" x14ac:dyDescent="0.2"/>
    <row r="12595" ht="12.75" customHeight="1" x14ac:dyDescent="0.2"/>
    <row r="12596" ht="12.75" customHeight="1" x14ac:dyDescent="0.2"/>
    <row r="12597" ht="12.75" customHeight="1" x14ac:dyDescent="0.2"/>
    <row r="12598" ht="12.75" customHeight="1" x14ac:dyDescent="0.2"/>
    <row r="12599" ht="12.75" customHeight="1" x14ac:dyDescent="0.2"/>
    <row r="12600" ht="12.75" customHeight="1" x14ac:dyDescent="0.2"/>
    <row r="12601" ht="12.75" customHeight="1" x14ac:dyDescent="0.2"/>
    <row r="12602" ht="12.75" customHeight="1" x14ac:dyDescent="0.2"/>
    <row r="12603" ht="12.75" customHeight="1" x14ac:dyDescent="0.2"/>
    <row r="12604" ht="12.75" customHeight="1" x14ac:dyDescent="0.2"/>
    <row r="12605" ht="12.75" customHeight="1" x14ac:dyDescent="0.2"/>
    <row r="12606" ht="12.75" customHeight="1" x14ac:dyDescent="0.2"/>
    <row r="12607" ht="12.75" customHeight="1" x14ac:dyDescent="0.2"/>
    <row r="12608" ht="12.75" customHeight="1" x14ac:dyDescent="0.2"/>
    <row r="12609" ht="12.75" customHeight="1" x14ac:dyDescent="0.2"/>
    <row r="12610" ht="12.75" customHeight="1" x14ac:dyDescent="0.2"/>
    <row r="12611" ht="12.75" customHeight="1" x14ac:dyDescent="0.2"/>
    <row r="12612" ht="12.75" customHeight="1" x14ac:dyDescent="0.2"/>
    <row r="12613" ht="12.75" customHeight="1" x14ac:dyDescent="0.2"/>
    <row r="12614" ht="12.75" customHeight="1" x14ac:dyDescent="0.2"/>
    <row r="12615" ht="12.75" customHeight="1" x14ac:dyDescent="0.2"/>
    <row r="12616" ht="12.75" customHeight="1" x14ac:dyDescent="0.2"/>
    <row r="12617" ht="12.75" customHeight="1" x14ac:dyDescent="0.2"/>
    <row r="12618" ht="12.75" customHeight="1" x14ac:dyDescent="0.2"/>
    <row r="12619" ht="12.75" customHeight="1" x14ac:dyDescent="0.2"/>
    <row r="12620" ht="12.75" customHeight="1" x14ac:dyDescent="0.2"/>
    <row r="12621" ht="12.75" customHeight="1" x14ac:dyDescent="0.2"/>
    <row r="12622" ht="12.75" customHeight="1" x14ac:dyDescent="0.2"/>
    <row r="12623" ht="12.75" customHeight="1" x14ac:dyDescent="0.2"/>
    <row r="12624" ht="12.75" customHeight="1" x14ac:dyDescent="0.2"/>
    <row r="12625" ht="12.75" customHeight="1" x14ac:dyDescent="0.2"/>
    <row r="12626" ht="12.75" customHeight="1" x14ac:dyDescent="0.2"/>
    <row r="12627" ht="12.75" customHeight="1" x14ac:dyDescent="0.2"/>
    <row r="12628" ht="12.75" customHeight="1" x14ac:dyDescent="0.2"/>
    <row r="12629" ht="12.75" customHeight="1" x14ac:dyDescent="0.2"/>
    <row r="12630" ht="12.75" customHeight="1" x14ac:dyDescent="0.2"/>
    <row r="12631" ht="12.75" customHeight="1" x14ac:dyDescent="0.2"/>
    <row r="12632" ht="12.75" customHeight="1" x14ac:dyDescent="0.2"/>
    <row r="12633" ht="12.75" customHeight="1" x14ac:dyDescent="0.2"/>
    <row r="12634" ht="12.75" customHeight="1" x14ac:dyDescent="0.2"/>
    <row r="12635" ht="12.75" customHeight="1" x14ac:dyDescent="0.2"/>
    <row r="12636" ht="12.75" customHeight="1" x14ac:dyDescent="0.2"/>
    <row r="12637" ht="12.75" customHeight="1" x14ac:dyDescent="0.2"/>
    <row r="12638" ht="12.75" customHeight="1" x14ac:dyDescent="0.2"/>
    <row r="12639" ht="12.75" customHeight="1" x14ac:dyDescent="0.2"/>
    <row r="12640" ht="12.75" customHeight="1" x14ac:dyDescent="0.2"/>
    <row r="12641" ht="12.75" customHeight="1" x14ac:dyDescent="0.2"/>
    <row r="12642" ht="12.75" customHeight="1" x14ac:dyDescent="0.2"/>
    <row r="12643" ht="12.75" customHeight="1" x14ac:dyDescent="0.2"/>
    <row r="12644" ht="12.75" customHeight="1" x14ac:dyDescent="0.2"/>
    <row r="12645" ht="12.75" customHeight="1" x14ac:dyDescent="0.2"/>
    <row r="12646" ht="12.75" customHeight="1" x14ac:dyDescent="0.2"/>
    <row r="12647" ht="12.75" customHeight="1" x14ac:dyDescent="0.2"/>
    <row r="12648" ht="12.75" customHeight="1" x14ac:dyDescent="0.2"/>
    <row r="12649" ht="12.75" customHeight="1" x14ac:dyDescent="0.2"/>
    <row r="12650" ht="12.75" customHeight="1" x14ac:dyDescent="0.2"/>
    <row r="12651" ht="12.75" customHeight="1" x14ac:dyDescent="0.2"/>
    <row r="12652" ht="12.75" customHeight="1" x14ac:dyDescent="0.2"/>
    <row r="12653" ht="12.75" customHeight="1" x14ac:dyDescent="0.2"/>
    <row r="12654" ht="12.75" customHeight="1" x14ac:dyDescent="0.2"/>
    <row r="12655" ht="12.75" customHeight="1" x14ac:dyDescent="0.2"/>
    <row r="12656" ht="12.75" customHeight="1" x14ac:dyDescent="0.2"/>
    <row r="12657" ht="12.75" customHeight="1" x14ac:dyDescent="0.2"/>
    <row r="12658" ht="12.75" customHeight="1" x14ac:dyDescent="0.2"/>
    <row r="12659" ht="12.75" customHeight="1" x14ac:dyDescent="0.2"/>
    <row r="12660" ht="12.75" customHeight="1" x14ac:dyDescent="0.2"/>
    <row r="12661" ht="12.75" customHeight="1" x14ac:dyDescent="0.2"/>
    <row r="12662" ht="12.75" customHeight="1" x14ac:dyDescent="0.2"/>
    <row r="12663" ht="12.75" customHeight="1" x14ac:dyDescent="0.2"/>
    <row r="12664" ht="12.75" customHeight="1" x14ac:dyDescent="0.2"/>
    <row r="12665" ht="12.75" customHeight="1" x14ac:dyDescent="0.2"/>
    <row r="12666" ht="12.75" customHeight="1" x14ac:dyDescent="0.2"/>
    <row r="12667" ht="12.75" customHeight="1" x14ac:dyDescent="0.2"/>
    <row r="12668" ht="12.75" customHeight="1" x14ac:dyDescent="0.2"/>
    <row r="12669" ht="12.75" customHeight="1" x14ac:dyDescent="0.2"/>
    <row r="12670" ht="12.75" customHeight="1" x14ac:dyDescent="0.2"/>
    <row r="12671" ht="12.75" customHeight="1" x14ac:dyDescent="0.2"/>
    <row r="12672" ht="12.75" customHeight="1" x14ac:dyDescent="0.2"/>
    <row r="12673" ht="12.75" customHeight="1" x14ac:dyDescent="0.2"/>
    <row r="12674" ht="12.75" customHeight="1" x14ac:dyDescent="0.2"/>
    <row r="12675" ht="12.75" customHeight="1" x14ac:dyDescent="0.2"/>
    <row r="12676" ht="12.75" customHeight="1" x14ac:dyDescent="0.2"/>
    <row r="12677" ht="12.75" customHeight="1" x14ac:dyDescent="0.2"/>
    <row r="12678" ht="12.75" customHeight="1" x14ac:dyDescent="0.2"/>
    <row r="12679" ht="12.75" customHeight="1" x14ac:dyDescent="0.2"/>
    <row r="12680" ht="12.75" customHeight="1" x14ac:dyDescent="0.2"/>
    <row r="12681" ht="12.75" customHeight="1" x14ac:dyDescent="0.2"/>
    <row r="12682" ht="12.75" customHeight="1" x14ac:dyDescent="0.2"/>
    <row r="12683" ht="12.75" customHeight="1" x14ac:dyDescent="0.2"/>
    <row r="12684" ht="12.75" customHeight="1" x14ac:dyDescent="0.2"/>
    <row r="12685" ht="12.75" customHeight="1" x14ac:dyDescent="0.2"/>
    <row r="12686" ht="12.75" customHeight="1" x14ac:dyDescent="0.2"/>
    <row r="12687" ht="12.75" customHeight="1" x14ac:dyDescent="0.2"/>
    <row r="12688" ht="12.75" customHeight="1" x14ac:dyDescent="0.2"/>
    <row r="12689" ht="12.75" customHeight="1" x14ac:dyDescent="0.2"/>
    <row r="12690" ht="12.75" customHeight="1" x14ac:dyDescent="0.2"/>
    <row r="12691" ht="12.75" customHeight="1" x14ac:dyDescent="0.2"/>
    <row r="12692" ht="12.75" customHeight="1" x14ac:dyDescent="0.2"/>
    <row r="12693" ht="12.75" customHeight="1" x14ac:dyDescent="0.2"/>
    <row r="12694" ht="12.75" customHeight="1" x14ac:dyDescent="0.2"/>
    <row r="12695" ht="12.75" customHeight="1" x14ac:dyDescent="0.2"/>
    <row r="12696" ht="12.75" customHeight="1" x14ac:dyDescent="0.2"/>
    <row r="12697" ht="12.75" customHeight="1" x14ac:dyDescent="0.2"/>
    <row r="12698" ht="12.75" customHeight="1" x14ac:dyDescent="0.2"/>
    <row r="12699" ht="12.75" customHeight="1" x14ac:dyDescent="0.2"/>
    <row r="12700" ht="12.75" customHeight="1" x14ac:dyDescent="0.2"/>
    <row r="12701" ht="12.75" customHeight="1" x14ac:dyDescent="0.2"/>
    <row r="12702" ht="12.75" customHeight="1" x14ac:dyDescent="0.2"/>
    <row r="12703" ht="12.75" customHeight="1" x14ac:dyDescent="0.2"/>
    <row r="12704" ht="12.75" customHeight="1" x14ac:dyDescent="0.2"/>
    <row r="12705" ht="12.75" customHeight="1" x14ac:dyDescent="0.2"/>
    <row r="12706" ht="12.75" customHeight="1" x14ac:dyDescent="0.2"/>
    <row r="12707" ht="12.75" customHeight="1" x14ac:dyDescent="0.2"/>
    <row r="12708" ht="12.75" customHeight="1" x14ac:dyDescent="0.2"/>
    <row r="12709" ht="12.75" customHeight="1" x14ac:dyDescent="0.2"/>
    <row r="12710" ht="12.75" customHeight="1" x14ac:dyDescent="0.2"/>
    <row r="12711" ht="12.75" customHeight="1" x14ac:dyDescent="0.2"/>
    <row r="12712" ht="12.75" customHeight="1" x14ac:dyDescent="0.2"/>
    <row r="12713" ht="12.75" customHeight="1" x14ac:dyDescent="0.2"/>
    <row r="12714" ht="12.75" customHeight="1" x14ac:dyDescent="0.2"/>
    <row r="12715" ht="12.75" customHeight="1" x14ac:dyDescent="0.2"/>
    <row r="12716" ht="12.75" customHeight="1" x14ac:dyDescent="0.2"/>
    <row r="12717" ht="12.75" customHeight="1" x14ac:dyDescent="0.2"/>
    <row r="12718" ht="12.75" customHeight="1" x14ac:dyDescent="0.2"/>
    <row r="12719" ht="12.75" customHeight="1" x14ac:dyDescent="0.2"/>
    <row r="12720" ht="12.75" customHeight="1" x14ac:dyDescent="0.2"/>
    <row r="12721" ht="12.75" customHeight="1" x14ac:dyDescent="0.2"/>
    <row r="12722" ht="12.75" customHeight="1" x14ac:dyDescent="0.2"/>
    <row r="12723" ht="12.75" customHeight="1" x14ac:dyDescent="0.2"/>
    <row r="12724" ht="12.75" customHeight="1" x14ac:dyDescent="0.2"/>
    <row r="12725" ht="12.75" customHeight="1" x14ac:dyDescent="0.2"/>
    <row r="12726" ht="12.75" customHeight="1" x14ac:dyDescent="0.2"/>
    <row r="12727" ht="12.75" customHeight="1" x14ac:dyDescent="0.2"/>
    <row r="12728" ht="12.75" customHeight="1" x14ac:dyDescent="0.2"/>
    <row r="12729" ht="12.75" customHeight="1" x14ac:dyDescent="0.2"/>
    <row r="12730" ht="12.75" customHeight="1" x14ac:dyDescent="0.2"/>
    <row r="12731" ht="12.75" customHeight="1" x14ac:dyDescent="0.2"/>
    <row r="12732" ht="12.75" customHeight="1" x14ac:dyDescent="0.2"/>
    <row r="12733" ht="12.75" customHeight="1" x14ac:dyDescent="0.2"/>
    <row r="12734" ht="12.75" customHeight="1" x14ac:dyDescent="0.2"/>
    <row r="12735" ht="12.75" customHeight="1" x14ac:dyDescent="0.2"/>
    <row r="12736" ht="12.75" customHeight="1" x14ac:dyDescent="0.2"/>
    <row r="12737" ht="12.75" customHeight="1" x14ac:dyDescent="0.2"/>
    <row r="12738" ht="12.75" customHeight="1" x14ac:dyDescent="0.2"/>
    <row r="12739" ht="12.75" customHeight="1" x14ac:dyDescent="0.2"/>
    <row r="12740" ht="12.75" customHeight="1" x14ac:dyDescent="0.2"/>
    <row r="12741" ht="12.75" customHeight="1" x14ac:dyDescent="0.2"/>
    <row r="12742" ht="12.75" customHeight="1" x14ac:dyDescent="0.2"/>
    <row r="12743" ht="12.75" customHeight="1" x14ac:dyDescent="0.2"/>
    <row r="12744" ht="12.75" customHeight="1" x14ac:dyDescent="0.2"/>
    <row r="12745" ht="12.75" customHeight="1" x14ac:dyDescent="0.2"/>
    <row r="12746" ht="12.75" customHeight="1" x14ac:dyDescent="0.2"/>
    <row r="12747" ht="12.75" customHeight="1" x14ac:dyDescent="0.2"/>
    <row r="12748" ht="12.75" customHeight="1" x14ac:dyDescent="0.2"/>
    <row r="12749" ht="12.75" customHeight="1" x14ac:dyDescent="0.2"/>
    <row r="12750" ht="12.75" customHeight="1" x14ac:dyDescent="0.2"/>
    <row r="12751" ht="12.75" customHeight="1" x14ac:dyDescent="0.2"/>
    <row r="12752" ht="12.75" customHeight="1" x14ac:dyDescent="0.2"/>
    <row r="12753" ht="12.75" customHeight="1" x14ac:dyDescent="0.2"/>
    <row r="12754" ht="12.75" customHeight="1" x14ac:dyDescent="0.2"/>
    <row r="12755" ht="12.75" customHeight="1" x14ac:dyDescent="0.2"/>
    <row r="12756" ht="12.75" customHeight="1" x14ac:dyDescent="0.2"/>
    <row r="12757" ht="12.75" customHeight="1" x14ac:dyDescent="0.2"/>
    <row r="12758" ht="12.75" customHeight="1" x14ac:dyDescent="0.2"/>
    <row r="12759" ht="12.75" customHeight="1" x14ac:dyDescent="0.2"/>
    <row r="12760" ht="12.75" customHeight="1" x14ac:dyDescent="0.2"/>
    <row r="12761" ht="12.75" customHeight="1" x14ac:dyDescent="0.2"/>
    <row r="12762" ht="12.75" customHeight="1" x14ac:dyDescent="0.2"/>
    <row r="12763" ht="12.75" customHeight="1" x14ac:dyDescent="0.2"/>
    <row r="12764" ht="12.75" customHeight="1" x14ac:dyDescent="0.2"/>
    <row r="12765" ht="12.75" customHeight="1" x14ac:dyDescent="0.2"/>
    <row r="12766" ht="12.75" customHeight="1" x14ac:dyDescent="0.2"/>
    <row r="12767" ht="12.75" customHeight="1" x14ac:dyDescent="0.2"/>
    <row r="12768" ht="12.75" customHeight="1" x14ac:dyDescent="0.2"/>
    <row r="12769" ht="12.75" customHeight="1" x14ac:dyDescent="0.2"/>
    <row r="12770" ht="12.75" customHeight="1" x14ac:dyDescent="0.2"/>
    <row r="12771" ht="12.75" customHeight="1" x14ac:dyDescent="0.2"/>
    <row r="12772" ht="12.75" customHeight="1" x14ac:dyDescent="0.2"/>
    <row r="12773" ht="12.75" customHeight="1" x14ac:dyDescent="0.2"/>
    <row r="12774" ht="12.75" customHeight="1" x14ac:dyDescent="0.2"/>
    <row r="12775" ht="12.75" customHeight="1" x14ac:dyDescent="0.2"/>
    <row r="12776" ht="12.75" customHeight="1" x14ac:dyDescent="0.2"/>
    <row r="12777" ht="12.75" customHeight="1" x14ac:dyDescent="0.2"/>
    <row r="12778" ht="12.75" customHeight="1" x14ac:dyDescent="0.2"/>
    <row r="12779" ht="12.75" customHeight="1" x14ac:dyDescent="0.2"/>
    <row r="12780" ht="12.75" customHeight="1" x14ac:dyDescent="0.2"/>
    <row r="12781" ht="12.75" customHeight="1" x14ac:dyDescent="0.2"/>
    <row r="12782" ht="12.75" customHeight="1" x14ac:dyDescent="0.2"/>
    <row r="12783" ht="12.75" customHeight="1" x14ac:dyDescent="0.2"/>
    <row r="12784" ht="12.75" customHeight="1" x14ac:dyDescent="0.2"/>
    <row r="12785" ht="12.75" customHeight="1" x14ac:dyDescent="0.2"/>
    <row r="12786" ht="12.75" customHeight="1" x14ac:dyDescent="0.2"/>
    <row r="12787" ht="12.75" customHeight="1" x14ac:dyDescent="0.2"/>
    <row r="12788" ht="12.75" customHeight="1" x14ac:dyDescent="0.2"/>
    <row r="12789" ht="12.75" customHeight="1" x14ac:dyDescent="0.2"/>
    <row r="12790" ht="12.75" customHeight="1" x14ac:dyDescent="0.2"/>
    <row r="12791" ht="12.75" customHeight="1" x14ac:dyDescent="0.2"/>
    <row r="12792" ht="12.75" customHeight="1" x14ac:dyDescent="0.2"/>
    <row r="12793" ht="12.75" customHeight="1" x14ac:dyDescent="0.2"/>
    <row r="12794" ht="12.75" customHeight="1" x14ac:dyDescent="0.2"/>
    <row r="12795" ht="12.75" customHeight="1" x14ac:dyDescent="0.2"/>
    <row r="12796" ht="12.75" customHeight="1" x14ac:dyDescent="0.2"/>
    <row r="12797" ht="12.75" customHeight="1" x14ac:dyDescent="0.2"/>
    <row r="12798" ht="12.75" customHeight="1" x14ac:dyDescent="0.2"/>
    <row r="12799" ht="12.75" customHeight="1" x14ac:dyDescent="0.2"/>
    <row r="12800" ht="12.75" customHeight="1" x14ac:dyDescent="0.2"/>
    <row r="12801" ht="12.75" customHeight="1" x14ac:dyDescent="0.2"/>
    <row r="12802" ht="12.75" customHeight="1" x14ac:dyDescent="0.2"/>
    <row r="12803" ht="12.75" customHeight="1" x14ac:dyDescent="0.2"/>
    <row r="12804" ht="12.75" customHeight="1" x14ac:dyDescent="0.2"/>
    <row r="12805" ht="12.75" customHeight="1" x14ac:dyDescent="0.2"/>
    <row r="12806" ht="12.75" customHeight="1" x14ac:dyDescent="0.2"/>
    <row r="12807" ht="12.75" customHeight="1" x14ac:dyDescent="0.2"/>
    <row r="12808" ht="12.75" customHeight="1" x14ac:dyDescent="0.2"/>
    <row r="12809" ht="12.75" customHeight="1" x14ac:dyDescent="0.2"/>
    <row r="12810" ht="12.75" customHeight="1" x14ac:dyDescent="0.2"/>
    <row r="12811" ht="12.75" customHeight="1" x14ac:dyDescent="0.2"/>
    <row r="12812" ht="12.75" customHeight="1" x14ac:dyDescent="0.2"/>
    <row r="12813" ht="12.75" customHeight="1" x14ac:dyDescent="0.2"/>
    <row r="12814" ht="12.75" customHeight="1" x14ac:dyDescent="0.2"/>
    <row r="12815" ht="12.75" customHeight="1" x14ac:dyDescent="0.2"/>
    <row r="12816" ht="12.75" customHeight="1" x14ac:dyDescent="0.2"/>
    <row r="12817" ht="12.75" customHeight="1" x14ac:dyDescent="0.2"/>
    <row r="12818" ht="12.75" customHeight="1" x14ac:dyDescent="0.2"/>
    <row r="12819" ht="12.75" customHeight="1" x14ac:dyDescent="0.2"/>
    <row r="12820" ht="12.75" customHeight="1" x14ac:dyDescent="0.2"/>
    <row r="12821" ht="12.75" customHeight="1" x14ac:dyDescent="0.2"/>
    <row r="12822" ht="12.75" customHeight="1" x14ac:dyDescent="0.2"/>
    <row r="12823" ht="12.75" customHeight="1" x14ac:dyDescent="0.2"/>
    <row r="12824" ht="12.75" customHeight="1" x14ac:dyDescent="0.2"/>
    <row r="12825" ht="12.75" customHeight="1" x14ac:dyDescent="0.2"/>
    <row r="12826" ht="12.75" customHeight="1" x14ac:dyDescent="0.2"/>
    <row r="12827" ht="12.75" customHeight="1" x14ac:dyDescent="0.2"/>
    <row r="12828" ht="12.75" customHeight="1" x14ac:dyDescent="0.2"/>
    <row r="12829" ht="12.75" customHeight="1" x14ac:dyDescent="0.2"/>
    <row r="12830" ht="12.75" customHeight="1" x14ac:dyDescent="0.2"/>
    <row r="12831" ht="12.75" customHeight="1" x14ac:dyDescent="0.2"/>
    <row r="12832" ht="12.75" customHeight="1" x14ac:dyDescent="0.2"/>
    <row r="12833" ht="12.75" customHeight="1" x14ac:dyDescent="0.2"/>
    <row r="12834" ht="12.75" customHeight="1" x14ac:dyDescent="0.2"/>
    <row r="12835" ht="12.75" customHeight="1" x14ac:dyDescent="0.2"/>
    <row r="12836" ht="12.75" customHeight="1" x14ac:dyDescent="0.2"/>
    <row r="12837" ht="12.75" customHeight="1" x14ac:dyDescent="0.2"/>
    <row r="12838" ht="12.75" customHeight="1" x14ac:dyDescent="0.2"/>
    <row r="12839" ht="12.75" customHeight="1" x14ac:dyDescent="0.2"/>
    <row r="12840" ht="12.75" customHeight="1" x14ac:dyDescent="0.2"/>
    <row r="12841" ht="12.75" customHeight="1" x14ac:dyDescent="0.2"/>
    <row r="12842" ht="12.75" customHeight="1" x14ac:dyDescent="0.2"/>
    <row r="12843" ht="12.75" customHeight="1" x14ac:dyDescent="0.2"/>
    <row r="12844" ht="12.75" customHeight="1" x14ac:dyDescent="0.2"/>
    <row r="12845" ht="12.75" customHeight="1" x14ac:dyDescent="0.2"/>
    <row r="12846" ht="12.75" customHeight="1" x14ac:dyDescent="0.2"/>
    <row r="12847" ht="12.75" customHeight="1" x14ac:dyDescent="0.2"/>
    <row r="12848" ht="12.75" customHeight="1" x14ac:dyDescent="0.2"/>
    <row r="12849" ht="12.75" customHeight="1" x14ac:dyDescent="0.2"/>
    <row r="12850" ht="12.75" customHeight="1" x14ac:dyDescent="0.2"/>
    <row r="12851" ht="12.75" customHeight="1" x14ac:dyDescent="0.2"/>
    <row r="12852" ht="12.75" customHeight="1" x14ac:dyDescent="0.2"/>
    <row r="12853" ht="12.75" customHeight="1" x14ac:dyDescent="0.2"/>
    <row r="12854" ht="12.75" customHeight="1" x14ac:dyDescent="0.2"/>
    <row r="12855" ht="12.75" customHeight="1" x14ac:dyDescent="0.2"/>
    <row r="12856" ht="12.75" customHeight="1" x14ac:dyDescent="0.2"/>
    <row r="12857" ht="12.75" customHeight="1" x14ac:dyDescent="0.2"/>
    <row r="12858" ht="12.75" customHeight="1" x14ac:dyDescent="0.2"/>
    <row r="12859" ht="12.75" customHeight="1" x14ac:dyDescent="0.2"/>
    <row r="12860" ht="12.75" customHeight="1" x14ac:dyDescent="0.2"/>
    <row r="12861" ht="12.75" customHeight="1" x14ac:dyDescent="0.2"/>
    <row r="12862" ht="12.75" customHeight="1" x14ac:dyDescent="0.2"/>
    <row r="12863" ht="12.75" customHeight="1" x14ac:dyDescent="0.2"/>
    <row r="12864" ht="12.75" customHeight="1" x14ac:dyDescent="0.2"/>
    <row r="12865" ht="12.75" customHeight="1" x14ac:dyDescent="0.2"/>
    <row r="12866" ht="12.75" customHeight="1" x14ac:dyDescent="0.2"/>
    <row r="12867" ht="12.75" customHeight="1" x14ac:dyDescent="0.2"/>
    <row r="12868" ht="12.75" customHeight="1" x14ac:dyDescent="0.2"/>
    <row r="12869" ht="12.75" customHeight="1" x14ac:dyDescent="0.2"/>
    <row r="12870" ht="12.75" customHeight="1" x14ac:dyDescent="0.2"/>
    <row r="12871" ht="12.75" customHeight="1" x14ac:dyDescent="0.2"/>
    <row r="12872" ht="12.75" customHeight="1" x14ac:dyDescent="0.2"/>
    <row r="12873" ht="12.75" customHeight="1" x14ac:dyDescent="0.2"/>
    <row r="12874" ht="12.75" customHeight="1" x14ac:dyDescent="0.2"/>
    <row r="12875" ht="12.75" customHeight="1" x14ac:dyDescent="0.2"/>
    <row r="12876" ht="12.75" customHeight="1" x14ac:dyDescent="0.2"/>
    <row r="12877" ht="12.75" customHeight="1" x14ac:dyDescent="0.2"/>
    <row r="12878" ht="12.75" customHeight="1" x14ac:dyDescent="0.2"/>
    <row r="12879" ht="12.75" customHeight="1" x14ac:dyDescent="0.2"/>
    <row r="12880" ht="12.75" customHeight="1" x14ac:dyDescent="0.2"/>
    <row r="12881" ht="12.75" customHeight="1" x14ac:dyDescent="0.2"/>
    <row r="12882" ht="12.75" customHeight="1" x14ac:dyDescent="0.2"/>
    <row r="12883" ht="12.75" customHeight="1" x14ac:dyDescent="0.2"/>
    <row r="12884" ht="12.75" customHeight="1" x14ac:dyDescent="0.2"/>
    <row r="12885" ht="12.75" customHeight="1" x14ac:dyDescent="0.2"/>
    <row r="12886" ht="12.75" customHeight="1" x14ac:dyDescent="0.2"/>
    <row r="12887" ht="12.75" customHeight="1" x14ac:dyDescent="0.2"/>
    <row r="12888" ht="12.75" customHeight="1" x14ac:dyDescent="0.2"/>
    <row r="12889" ht="12.75" customHeight="1" x14ac:dyDescent="0.2"/>
    <row r="12890" ht="12.75" customHeight="1" x14ac:dyDescent="0.2"/>
    <row r="12891" ht="12.75" customHeight="1" x14ac:dyDescent="0.2"/>
    <row r="12892" ht="12.75" customHeight="1" x14ac:dyDescent="0.2"/>
    <row r="12893" ht="12.75" customHeight="1" x14ac:dyDescent="0.2"/>
    <row r="12894" ht="12.75" customHeight="1" x14ac:dyDescent="0.2"/>
    <row r="12895" ht="12.75" customHeight="1" x14ac:dyDescent="0.2"/>
    <row r="12896" ht="12.75" customHeight="1" x14ac:dyDescent="0.2"/>
    <row r="12897" ht="12.75" customHeight="1" x14ac:dyDescent="0.2"/>
    <row r="12898" ht="12.75" customHeight="1" x14ac:dyDescent="0.2"/>
    <row r="12899" ht="12.75" customHeight="1" x14ac:dyDescent="0.2"/>
    <row r="12900" ht="12.75" customHeight="1" x14ac:dyDescent="0.2"/>
    <row r="12901" ht="12.75" customHeight="1" x14ac:dyDescent="0.2"/>
    <row r="12902" ht="12.75" customHeight="1" x14ac:dyDescent="0.2"/>
    <row r="12903" ht="12.75" customHeight="1" x14ac:dyDescent="0.2"/>
    <row r="12904" ht="12.75" customHeight="1" x14ac:dyDescent="0.2"/>
    <row r="12905" ht="12.75" customHeight="1" x14ac:dyDescent="0.2"/>
    <row r="12906" ht="12.75" customHeight="1" x14ac:dyDescent="0.2"/>
    <row r="12907" ht="12.75" customHeight="1" x14ac:dyDescent="0.2"/>
    <row r="12908" ht="12.75" customHeight="1" x14ac:dyDescent="0.2"/>
    <row r="12909" ht="12.75" customHeight="1" x14ac:dyDescent="0.2"/>
    <row r="12910" ht="12.75" customHeight="1" x14ac:dyDescent="0.2"/>
    <row r="12911" ht="12.75" customHeight="1" x14ac:dyDescent="0.2"/>
    <row r="12912" ht="12.75" customHeight="1" x14ac:dyDescent="0.2"/>
    <row r="12913" ht="12.75" customHeight="1" x14ac:dyDescent="0.2"/>
    <row r="12914" ht="12.75" customHeight="1" x14ac:dyDescent="0.2"/>
    <row r="12915" ht="12.75" customHeight="1" x14ac:dyDescent="0.2"/>
    <row r="12916" ht="12.75" customHeight="1" x14ac:dyDescent="0.2"/>
    <row r="12917" ht="12.75" customHeight="1" x14ac:dyDescent="0.2"/>
    <row r="12918" ht="12.75" customHeight="1" x14ac:dyDescent="0.2"/>
    <row r="12919" ht="12.75" customHeight="1" x14ac:dyDescent="0.2"/>
    <row r="12920" ht="12.75" customHeight="1" x14ac:dyDescent="0.2"/>
    <row r="12921" ht="12.75" customHeight="1" x14ac:dyDescent="0.2"/>
    <row r="12922" ht="12.75" customHeight="1" x14ac:dyDescent="0.2"/>
    <row r="12923" ht="12.75" customHeight="1" x14ac:dyDescent="0.2"/>
    <row r="12924" ht="12.75" customHeight="1" x14ac:dyDescent="0.2"/>
    <row r="12925" ht="12.75" customHeight="1" x14ac:dyDescent="0.2"/>
    <row r="12926" ht="12.75" customHeight="1" x14ac:dyDescent="0.2"/>
    <row r="12927" ht="12.75" customHeight="1" x14ac:dyDescent="0.2"/>
    <row r="12928" ht="12.75" customHeight="1" x14ac:dyDescent="0.2"/>
    <row r="12929" ht="12.75" customHeight="1" x14ac:dyDescent="0.2"/>
    <row r="12930" ht="12.75" customHeight="1" x14ac:dyDescent="0.2"/>
    <row r="12931" ht="12.75" customHeight="1" x14ac:dyDescent="0.2"/>
    <row r="12932" ht="12.75" customHeight="1" x14ac:dyDescent="0.2"/>
    <row r="12933" ht="12.75" customHeight="1" x14ac:dyDescent="0.2"/>
    <row r="12934" ht="12.75" customHeight="1" x14ac:dyDescent="0.2"/>
    <row r="12935" ht="12.75" customHeight="1" x14ac:dyDescent="0.2"/>
    <row r="12936" ht="12.75" customHeight="1" x14ac:dyDescent="0.2"/>
    <row r="12937" ht="12.75" customHeight="1" x14ac:dyDescent="0.2"/>
    <row r="12938" ht="12.75" customHeight="1" x14ac:dyDescent="0.2"/>
    <row r="12939" ht="12.75" customHeight="1" x14ac:dyDescent="0.2"/>
    <row r="12940" ht="12.75" customHeight="1" x14ac:dyDescent="0.2"/>
    <row r="12941" ht="12.75" customHeight="1" x14ac:dyDescent="0.2"/>
    <row r="12942" ht="12.75" customHeight="1" x14ac:dyDescent="0.2"/>
    <row r="12943" ht="12.75" customHeight="1" x14ac:dyDescent="0.2"/>
    <row r="12944" ht="12.75" customHeight="1" x14ac:dyDescent="0.2"/>
    <row r="12945" ht="12.75" customHeight="1" x14ac:dyDescent="0.2"/>
    <row r="12946" ht="12.75" customHeight="1" x14ac:dyDescent="0.2"/>
    <row r="12947" ht="12.75" customHeight="1" x14ac:dyDescent="0.2"/>
    <row r="12948" ht="12.75" customHeight="1" x14ac:dyDescent="0.2"/>
    <row r="12949" ht="12.75" customHeight="1" x14ac:dyDescent="0.2"/>
    <row r="12950" ht="12.75" customHeight="1" x14ac:dyDescent="0.2"/>
    <row r="12951" ht="12.75" customHeight="1" x14ac:dyDescent="0.2"/>
    <row r="12952" ht="12.75" customHeight="1" x14ac:dyDescent="0.2"/>
    <row r="12953" ht="12.75" customHeight="1" x14ac:dyDescent="0.2"/>
    <row r="12954" ht="12.75" customHeight="1" x14ac:dyDescent="0.2"/>
    <row r="12955" ht="12.75" customHeight="1" x14ac:dyDescent="0.2"/>
    <row r="12956" ht="12.75" customHeight="1" x14ac:dyDescent="0.2"/>
    <row r="12957" ht="12.75" customHeight="1" x14ac:dyDescent="0.2"/>
    <row r="12958" ht="12.75" customHeight="1" x14ac:dyDescent="0.2"/>
    <row r="12959" ht="12.75" customHeight="1" x14ac:dyDescent="0.2"/>
    <row r="12960" ht="12.75" customHeight="1" x14ac:dyDescent="0.2"/>
    <row r="12961" ht="12.75" customHeight="1" x14ac:dyDescent="0.2"/>
    <row r="12962" ht="12.75" customHeight="1" x14ac:dyDescent="0.2"/>
    <row r="12963" ht="12.75" customHeight="1" x14ac:dyDescent="0.2"/>
    <row r="12964" ht="12.75" customHeight="1" x14ac:dyDescent="0.2"/>
    <row r="12965" ht="12.75" customHeight="1" x14ac:dyDescent="0.2"/>
    <row r="12966" ht="12.75" customHeight="1" x14ac:dyDescent="0.2"/>
    <row r="12967" ht="12.75" customHeight="1" x14ac:dyDescent="0.2"/>
    <row r="12968" ht="12.75" customHeight="1" x14ac:dyDescent="0.2"/>
    <row r="12969" ht="12.75" customHeight="1" x14ac:dyDescent="0.2"/>
    <row r="12970" ht="12.75" customHeight="1" x14ac:dyDescent="0.2"/>
    <row r="12971" ht="12.75" customHeight="1" x14ac:dyDescent="0.2"/>
    <row r="12972" ht="12.75" customHeight="1" x14ac:dyDescent="0.2"/>
    <row r="12973" ht="12.75" customHeight="1" x14ac:dyDescent="0.2"/>
    <row r="12974" ht="12.75" customHeight="1" x14ac:dyDescent="0.2"/>
    <row r="12975" ht="12.75" customHeight="1" x14ac:dyDescent="0.2"/>
    <row r="12976" ht="12.75" customHeight="1" x14ac:dyDescent="0.2"/>
    <row r="12977" ht="12.75" customHeight="1" x14ac:dyDescent="0.2"/>
    <row r="12978" ht="12.75" customHeight="1" x14ac:dyDescent="0.2"/>
    <row r="12979" ht="12.75" customHeight="1" x14ac:dyDescent="0.2"/>
    <row r="12980" ht="12.75" customHeight="1" x14ac:dyDescent="0.2"/>
    <row r="12981" ht="12.75" customHeight="1" x14ac:dyDescent="0.2"/>
    <row r="12982" ht="12.75" customHeight="1" x14ac:dyDescent="0.2"/>
    <row r="12983" ht="12.75" customHeight="1" x14ac:dyDescent="0.2"/>
    <row r="12984" ht="12.75" customHeight="1" x14ac:dyDescent="0.2"/>
    <row r="12985" ht="12.75" customHeight="1" x14ac:dyDescent="0.2"/>
    <row r="12986" ht="12.75" customHeight="1" x14ac:dyDescent="0.2"/>
    <row r="12987" ht="12.75" customHeight="1" x14ac:dyDescent="0.2"/>
    <row r="12988" ht="12.75" customHeight="1" x14ac:dyDescent="0.2"/>
    <row r="12989" ht="12.75" customHeight="1" x14ac:dyDescent="0.2"/>
    <row r="12990" ht="12.75" customHeight="1" x14ac:dyDescent="0.2"/>
    <row r="12991" ht="12.75" customHeight="1" x14ac:dyDescent="0.2"/>
    <row r="12992" ht="12.75" customHeight="1" x14ac:dyDescent="0.2"/>
    <row r="12993" ht="12.75" customHeight="1" x14ac:dyDescent="0.2"/>
    <row r="12994" ht="12.75" customHeight="1" x14ac:dyDescent="0.2"/>
    <row r="12995" ht="12.75" customHeight="1" x14ac:dyDescent="0.2"/>
    <row r="12996" ht="12.75" customHeight="1" x14ac:dyDescent="0.2"/>
    <row r="12997" ht="12.75" customHeight="1" x14ac:dyDescent="0.2"/>
    <row r="12998" ht="12.75" customHeight="1" x14ac:dyDescent="0.2"/>
    <row r="12999" ht="12.75" customHeight="1" x14ac:dyDescent="0.2"/>
    <row r="13000" ht="12.75" customHeight="1" x14ac:dyDescent="0.2"/>
    <row r="13001" ht="12.75" customHeight="1" x14ac:dyDescent="0.2"/>
    <row r="13002" ht="12.75" customHeight="1" x14ac:dyDescent="0.2"/>
    <row r="13003" ht="12.75" customHeight="1" x14ac:dyDescent="0.2"/>
    <row r="13004" ht="12.75" customHeight="1" x14ac:dyDescent="0.2"/>
    <row r="13005" ht="12.75" customHeight="1" x14ac:dyDescent="0.2"/>
    <row r="13006" ht="12.75" customHeight="1" x14ac:dyDescent="0.2"/>
    <row r="13007" ht="12.75" customHeight="1" x14ac:dyDescent="0.2"/>
    <row r="13008" ht="12.75" customHeight="1" x14ac:dyDescent="0.2"/>
    <row r="13009" ht="12.75" customHeight="1" x14ac:dyDescent="0.2"/>
    <row r="13010" ht="12.75" customHeight="1" x14ac:dyDescent="0.2"/>
    <row r="13011" ht="12.75" customHeight="1" x14ac:dyDescent="0.2"/>
    <row r="13012" ht="12.75" customHeight="1" x14ac:dyDescent="0.2"/>
    <row r="13013" ht="12.75" customHeight="1" x14ac:dyDescent="0.2"/>
    <row r="13014" ht="12.75" customHeight="1" x14ac:dyDescent="0.2"/>
    <row r="13015" ht="12.75" customHeight="1" x14ac:dyDescent="0.2"/>
    <row r="13016" ht="12.75" customHeight="1" x14ac:dyDescent="0.2"/>
    <row r="13017" ht="12.75" customHeight="1" x14ac:dyDescent="0.2"/>
    <row r="13018" ht="12.75" customHeight="1" x14ac:dyDescent="0.2"/>
    <row r="13019" ht="12.75" customHeight="1" x14ac:dyDescent="0.2"/>
    <row r="13020" ht="12.75" customHeight="1" x14ac:dyDescent="0.2"/>
    <row r="13021" ht="12.75" customHeight="1" x14ac:dyDescent="0.2"/>
    <row r="13022" ht="12.75" customHeight="1" x14ac:dyDescent="0.2"/>
    <row r="13023" ht="12.75" customHeight="1" x14ac:dyDescent="0.2"/>
    <row r="13024" ht="12.75" customHeight="1" x14ac:dyDescent="0.2"/>
    <row r="13025" ht="12.75" customHeight="1" x14ac:dyDescent="0.2"/>
    <row r="13026" ht="12.75" customHeight="1" x14ac:dyDescent="0.2"/>
    <row r="13027" ht="12.75" customHeight="1" x14ac:dyDescent="0.2"/>
    <row r="13028" ht="12.75" customHeight="1" x14ac:dyDescent="0.2"/>
    <row r="13029" ht="12.75" customHeight="1" x14ac:dyDescent="0.2"/>
    <row r="13030" ht="12.75" customHeight="1" x14ac:dyDescent="0.2"/>
    <row r="13031" ht="12.75" customHeight="1" x14ac:dyDescent="0.2"/>
    <row r="13032" ht="12.75" customHeight="1" x14ac:dyDescent="0.2"/>
    <row r="13033" ht="12.75" customHeight="1" x14ac:dyDescent="0.2"/>
    <row r="13034" ht="12.75" customHeight="1" x14ac:dyDescent="0.2"/>
    <row r="13035" ht="12.75" customHeight="1" x14ac:dyDescent="0.2"/>
    <row r="13036" ht="12.75" customHeight="1" x14ac:dyDescent="0.2"/>
    <row r="13037" ht="12.75" customHeight="1" x14ac:dyDescent="0.2"/>
    <row r="13038" ht="12.75" customHeight="1" x14ac:dyDescent="0.2"/>
    <row r="13039" ht="12.75" customHeight="1" x14ac:dyDescent="0.2"/>
    <row r="13040" ht="12.75" customHeight="1" x14ac:dyDescent="0.2"/>
    <row r="13041" ht="12.75" customHeight="1" x14ac:dyDescent="0.2"/>
    <row r="13042" ht="12.75" customHeight="1" x14ac:dyDescent="0.2"/>
    <row r="13043" ht="12.75" customHeight="1" x14ac:dyDescent="0.2"/>
    <row r="13044" ht="12.75" customHeight="1" x14ac:dyDescent="0.2"/>
    <row r="13045" ht="12.75" customHeight="1" x14ac:dyDescent="0.2"/>
    <row r="13046" ht="12.75" customHeight="1" x14ac:dyDescent="0.2"/>
    <row r="13047" ht="12.75" customHeight="1" x14ac:dyDescent="0.2"/>
    <row r="13048" ht="12.75" customHeight="1" x14ac:dyDescent="0.2"/>
    <row r="13049" ht="12.75" customHeight="1" x14ac:dyDescent="0.2"/>
    <row r="13050" ht="12.75" customHeight="1" x14ac:dyDescent="0.2"/>
    <row r="13051" ht="12.75" customHeight="1" x14ac:dyDescent="0.2"/>
    <row r="13052" ht="12.75" customHeight="1" x14ac:dyDescent="0.2"/>
    <row r="13053" ht="12.75" customHeight="1" x14ac:dyDescent="0.2"/>
    <row r="13054" ht="12.75" customHeight="1" x14ac:dyDescent="0.2"/>
    <row r="13055" ht="12.75" customHeight="1" x14ac:dyDescent="0.2"/>
    <row r="13056" ht="12.75" customHeight="1" x14ac:dyDescent="0.2"/>
    <row r="13057" ht="12.75" customHeight="1" x14ac:dyDescent="0.2"/>
    <row r="13058" ht="12.75" customHeight="1" x14ac:dyDescent="0.2"/>
    <row r="13059" ht="12.75" customHeight="1" x14ac:dyDescent="0.2"/>
    <row r="13060" ht="12.75" customHeight="1" x14ac:dyDescent="0.2"/>
    <row r="13061" ht="12.75" customHeight="1" x14ac:dyDescent="0.2"/>
    <row r="13062" ht="12.75" customHeight="1" x14ac:dyDescent="0.2"/>
    <row r="13063" ht="12.75" customHeight="1" x14ac:dyDescent="0.2"/>
    <row r="13064" ht="12.75" customHeight="1" x14ac:dyDescent="0.2"/>
    <row r="13065" ht="12.75" customHeight="1" x14ac:dyDescent="0.2"/>
    <row r="13066" ht="12.75" customHeight="1" x14ac:dyDescent="0.2"/>
    <row r="13067" ht="12.75" customHeight="1" x14ac:dyDescent="0.2"/>
    <row r="13068" ht="12.75" customHeight="1" x14ac:dyDescent="0.2"/>
    <row r="13069" ht="12.75" customHeight="1" x14ac:dyDescent="0.2"/>
    <row r="13070" ht="12.75" customHeight="1" x14ac:dyDescent="0.2"/>
    <row r="13071" ht="12.75" customHeight="1" x14ac:dyDescent="0.2"/>
    <row r="13072" ht="12.75" customHeight="1" x14ac:dyDescent="0.2"/>
    <row r="13073" ht="12.75" customHeight="1" x14ac:dyDescent="0.2"/>
    <row r="13074" ht="12.75" customHeight="1" x14ac:dyDescent="0.2"/>
    <row r="13075" ht="12.75" customHeight="1" x14ac:dyDescent="0.2"/>
    <row r="13076" ht="12.75" customHeight="1" x14ac:dyDescent="0.2"/>
    <row r="13077" ht="12.75" customHeight="1" x14ac:dyDescent="0.2"/>
    <row r="13078" ht="12.75" customHeight="1" x14ac:dyDescent="0.2"/>
    <row r="13079" ht="12.75" customHeight="1" x14ac:dyDescent="0.2"/>
    <row r="13080" ht="12.75" customHeight="1" x14ac:dyDescent="0.2"/>
    <row r="13081" ht="12.75" customHeight="1" x14ac:dyDescent="0.2"/>
    <row r="13082" ht="12.75" customHeight="1" x14ac:dyDescent="0.2"/>
    <row r="13083" ht="12.75" customHeight="1" x14ac:dyDescent="0.2"/>
    <row r="13084" ht="12.75" customHeight="1" x14ac:dyDescent="0.2"/>
    <row r="13085" ht="12.75" customHeight="1" x14ac:dyDescent="0.2"/>
    <row r="13086" ht="12.75" customHeight="1" x14ac:dyDescent="0.2"/>
    <row r="13087" ht="12.75" customHeight="1" x14ac:dyDescent="0.2"/>
    <row r="13088" ht="12.75" customHeight="1" x14ac:dyDescent="0.2"/>
    <row r="13089" ht="12.75" customHeight="1" x14ac:dyDescent="0.2"/>
    <row r="13090" ht="12.75" customHeight="1" x14ac:dyDescent="0.2"/>
    <row r="13091" ht="12.75" customHeight="1" x14ac:dyDescent="0.2"/>
    <row r="13092" ht="12.75" customHeight="1" x14ac:dyDescent="0.2"/>
    <row r="13093" ht="12.75" customHeight="1" x14ac:dyDescent="0.2"/>
    <row r="13094" ht="12.75" customHeight="1" x14ac:dyDescent="0.2"/>
    <row r="13095" ht="12.75" customHeight="1" x14ac:dyDescent="0.2"/>
    <row r="13096" ht="12.75" customHeight="1" x14ac:dyDescent="0.2"/>
    <row r="13097" ht="12.75" customHeight="1" x14ac:dyDescent="0.2"/>
    <row r="13098" ht="12.75" customHeight="1" x14ac:dyDescent="0.2"/>
    <row r="13099" ht="12.75" customHeight="1" x14ac:dyDescent="0.2"/>
    <row r="13100" ht="12.75" customHeight="1" x14ac:dyDescent="0.2"/>
    <row r="13101" ht="12.75" customHeight="1" x14ac:dyDescent="0.2"/>
    <row r="13102" ht="12.75" customHeight="1" x14ac:dyDescent="0.2"/>
    <row r="13103" ht="12.75" customHeight="1" x14ac:dyDescent="0.2"/>
    <row r="13104" ht="12.75" customHeight="1" x14ac:dyDescent="0.2"/>
    <row r="13105" ht="12.75" customHeight="1" x14ac:dyDescent="0.2"/>
    <row r="13106" ht="12.75" customHeight="1" x14ac:dyDescent="0.2"/>
    <row r="13107" ht="12.75" customHeight="1" x14ac:dyDescent="0.2"/>
    <row r="13108" ht="12.75" customHeight="1" x14ac:dyDescent="0.2"/>
    <row r="13109" ht="12.75" customHeight="1" x14ac:dyDescent="0.2"/>
    <row r="13110" ht="12.75" customHeight="1" x14ac:dyDescent="0.2"/>
    <row r="13111" ht="12.75" customHeight="1" x14ac:dyDescent="0.2"/>
    <row r="13112" ht="12.75" customHeight="1" x14ac:dyDescent="0.2"/>
    <row r="13113" ht="12.75" customHeight="1" x14ac:dyDescent="0.2"/>
    <row r="13114" ht="12.75" customHeight="1" x14ac:dyDescent="0.2"/>
    <row r="13115" ht="12.75" customHeight="1" x14ac:dyDescent="0.2"/>
    <row r="13116" ht="12.75" customHeight="1" x14ac:dyDescent="0.2"/>
    <row r="13117" ht="12.75" customHeight="1" x14ac:dyDescent="0.2"/>
    <row r="13118" ht="12.75" customHeight="1" x14ac:dyDescent="0.2"/>
    <row r="13119" ht="12.75" customHeight="1" x14ac:dyDescent="0.2"/>
    <row r="13120" ht="12.75" customHeight="1" x14ac:dyDescent="0.2"/>
    <row r="13121" ht="12.75" customHeight="1" x14ac:dyDescent="0.2"/>
    <row r="13122" ht="12.75" customHeight="1" x14ac:dyDescent="0.2"/>
    <row r="13123" ht="12.75" customHeight="1" x14ac:dyDescent="0.2"/>
    <row r="13124" ht="12.75" customHeight="1" x14ac:dyDescent="0.2"/>
    <row r="13125" ht="12.75" customHeight="1" x14ac:dyDescent="0.2"/>
    <row r="13126" ht="12.75" customHeight="1" x14ac:dyDescent="0.2"/>
    <row r="13127" ht="12.75" customHeight="1" x14ac:dyDescent="0.2"/>
    <row r="13128" ht="12.75" customHeight="1" x14ac:dyDescent="0.2"/>
    <row r="13129" ht="12.75" customHeight="1" x14ac:dyDescent="0.2"/>
    <row r="13130" ht="12.75" customHeight="1" x14ac:dyDescent="0.2"/>
    <row r="13131" ht="12.75" customHeight="1" x14ac:dyDescent="0.2"/>
    <row r="13132" ht="12.75" customHeight="1" x14ac:dyDescent="0.2"/>
    <row r="13133" ht="12.75" customHeight="1" x14ac:dyDescent="0.2"/>
    <row r="13134" ht="12.75" customHeight="1" x14ac:dyDescent="0.2"/>
    <row r="13135" ht="12.75" customHeight="1" x14ac:dyDescent="0.2"/>
    <row r="13136" ht="12.75" customHeight="1" x14ac:dyDescent="0.2"/>
    <row r="13137" ht="12.75" customHeight="1" x14ac:dyDescent="0.2"/>
    <row r="13138" ht="12.75" customHeight="1" x14ac:dyDescent="0.2"/>
    <row r="13139" ht="12.75" customHeight="1" x14ac:dyDescent="0.2"/>
    <row r="13140" ht="12.75" customHeight="1" x14ac:dyDescent="0.2"/>
    <row r="13141" ht="12.75" customHeight="1" x14ac:dyDescent="0.2"/>
    <row r="13142" ht="12.75" customHeight="1" x14ac:dyDescent="0.2"/>
    <row r="13143" ht="12.75" customHeight="1" x14ac:dyDescent="0.2"/>
    <row r="13144" ht="12.75" customHeight="1" x14ac:dyDescent="0.2"/>
    <row r="13145" ht="12.75" customHeight="1" x14ac:dyDescent="0.2"/>
    <row r="13146" ht="12.75" customHeight="1" x14ac:dyDescent="0.2"/>
    <row r="13147" ht="12.75" customHeight="1" x14ac:dyDescent="0.2"/>
    <row r="13148" ht="12.75" customHeight="1" x14ac:dyDescent="0.2"/>
    <row r="13149" ht="12.75" customHeight="1" x14ac:dyDescent="0.2"/>
    <row r="13150" ht="12.75" customHeight="1" x14ac:dyDescent="0.2"/>
    <row r="13151" ht="12.75" customHeight="1" x14ac:dyDescent="0.2"/>
    <row r="13152" ht="12.75" customHeight="1" x14ac:dyDescent="0.2"/>
    <row r="13153" ht="12.75" customHeight="1" x14ac:dyDescent="0.2"/>
    <row r="13154" ht="12.75" customHeight="1" x14ac:dyDescent="0.2"/>
    <row r="13155" ht="12.75" customHeight="1" x14ac:dyDescent="0.2"/>
    <row r="13156" ht="12.75" customHeight="1" x14ac:dyDescent="0.2"/>
    <row r="13157" ht="12.75" customHeight="1" x14ac:dyDescent="0.2"/>
    <row r="13158" ht="12.75" customHeight="1" x14ac:dyDescent="0.2"/>
    <row r="13159" ht="12.75" customHeight="1" x14ac:dyDescent="0.2"/>
    <row r="13160" ht="12.75" customHeight="1" x14ac:dyDescent="0.2"/>
    <row r="13161" ht="12.75" customHeight="1" x14ac:dyDescent="0.2"/>
    <row r="13162" ht="12.75" customHeight="1" x14ac:dyDescent="0.2"/>
    <row r="13163" ht="12.75" customHeight="1" x14ac:dyDescent="0.2"/>
    <row r="13164" ht="12.75" customHeight="1" x14ac:dyDescent="0.2"/>
    <row r="13165" ht="12.75" customHeight="1" x14ac:dyDescent="0.2"/>
    <row r="13166" ht="12.75" customHeight="1" x14ac:dyDescent="0.2"/>
    <row r="13167" ht="12.75" customHeight="1" x14ac:dyDescent="0.2"/>
    <row r="13168" ht="12.75" customHeight="1" x14ac:dyDescent="0.2"/>
    <row r="13169" ht="12.75" customHeight="1" x14ac:dyDescent="0.2"/>
    <row r="13170" ht="12.75" customHeight="1" x14ac:dyDescent="0.2"/>
    <row r="13171" ht="12.75" customHeight="1" x14ac:dyDescent="0.2"/>
    <row r="13172" ht="12.75" customHeight="1" x14ac:dyDescent="0.2"/>
    <row r="13173" ht="12.75" customHeight="1" x14ac:dyDescent="0.2"/>
    <row r="13174" ht="12.75" customHeight="1" x14ac:dyDescent="0.2"/>
    <row r="13175" ht="12.75" customHeight="1" x14ac:dyDescent="0.2"/>
    <row r="13176" ht="12.75" customHeight="1" x14ac:dyDescent="0.2"/>
    <row r="13177" ht="12.75" customHeight="1" x14ac:dyDescent="0.2"/>
    <row r="13178" ht="12.75" customHeight="1" x14ac:dyDescent="0.2"/>
    <row r="13179" ht="12.75" customHeight="1" x14ac:dyDescent="0.2"/>
    <row r="13180" ht="12.75" customHeight="1" x14ac:dyDescent="0.2"/>
    <row r="13181" ht="12.75" customHeight="1" x14ac:dyDescent="0.2"/>
    <row r="13182" ht="12.75" customHeight="1" x14ac:dyDescent="0.2"/>
    <row r="13183" ht="12.75" customHeight="1" x14ac:dyDescent="0.2"/>
    <row r="13184" ht="12.75" customHeight="1" x14ac:dyDescent="0.2"/>
    <row r="13185" ht="12.75" customHeight="1" x14ac:dyDescent="0.2"/>
    <row r="13186" ht="12.75" customHeight="1" x14ac:dyDescent="0.2"/>
    <row r="13187" ht="12.75" customHeight="1" x14ac:dyDescent="0.2"/>
    <row r="13188" ht="12.75" customHeight="1" x14ac:dyDescent="0.2"/>
    <row r="13189" ht="12.75" customHeight="1" x14ac:dyDescent="0.2"/>
    <row r="13190" ht="12.75" customHeight="1" x14ac:dyDescent="0.2"/>
    <row r="13191" ht="12.75" customHeight="1" x14ac:dyDescent="0.2"/>
    <row r="13192" ht="12.75" customHeight="1" x14ac:dyDescent="0.2"/>
    <row r="13193" ht="12.75" customHeight="1" x14ac:dyDescent="0.2"/>
    <row r="13194" ht="12.75" customHeight="1" x14ac:dyDescent="0.2"/>
    <row r="13195" ht="12.75" customHeight="1" x14ac:dyDescent="0.2"/>
    <row r="13196" ht="12.75" customHeight="1" x14ac:dyDescent="0.2"/>
    <row r="13197" ht="12.75" customHeight="1" x14ac:dyDescent="0.2"/>
    <row r="13198" ht="12.75" customHeight="1" x14ac:dyDescent="0.2"/>
    <row r="13199" ht="12.75" customHeight="1" x14ac:dyDescent="0.2"/>
    <row r="13200" ht="12.75" customHeight="1" x14ac:dyDescent="0.2"/>
    <row r="13201" ht="12.75" customHeight="1" x14ac:dyDescent="0.2"/>
    <row r="13202" ht="12.75" customHeight="1" x14ac:dyDescent="0.2"/>
    <row r="13203" ht="12.75" customHeight="1" x14ac:dyDescent="0.2"/>
    <row r="13204" ht="12.75" customHeight="1" x14ac:dyDescent="0.2"/>
    <row r="13205" ht="12.75" customHeight="1" x14ac:dyDescent="0.2"/>
    <row r="13206" ht="12.75" customHeight="1" x14ac:dyDescent="0.2"/>
    <row r="13207" ht="12.75" customHeight="1" x14ac:dyDescent="0.2"/>
    <row r="13208" ht="12.75" customHeight="1" x14ac:dyDescent="0.2"/>
    <row r="13209" ht="12.75" customHeight="1" x14ac:dyDescent="0.2"/>
    <row r="13210" ht="12.75" customHeight="1" x14ac:dyDescent="0.2"/>
    <row r="13211" ht="12.75" customHeight="1" x14ac:dyDescent="0.2"/>
    <row r="13212" ht="12.75" customHeight="1" x14ac:dyDescent="0.2"/>
    <row r="13213" ht="12.75" customHeight="1" x14ac:dyDescent="0.2"/>
    <row r="13214" ht="12.75" customHeight="1" x14ac:dyDescent="0.2"/>
    <row r="13215" ht="12.75" customHeight="1" x14ac:dyDescent="0.2"/>
    <row r="13216" ht="12.75" customHeight="1" x14ac:dyDescent="0.2"/>
    <row r="13217" ht="12.75" customHeight="1" x14ac:dyDescent="0.2"/>
    <row r="13218" ht="12.75" customHeight="1" x14ac:dyDescent="0.2"/>
    <row r="13219" ht="12.75" customHeight="1" x14ac:dyDescent="0.2"/>
    <row r="13220" ht="12.75" customHeight="1" x14ac:dyDescent="0.2"/>
    <row r="13221" ht="12.75" customHeight="1" x14ac:dyDescent="0.2"/>
    <row r="13222" ht="12.75" customHeight="1" x14ac:dyDescent="0.2"/>
    <row r="13223" ht="12.75" customHeight="1" x14ac:dyDescent="0.2"/>
    <row r="13224" ht="12.75" customHeight="1" x14ac:dyDescent="0.2"/>
    <row r="13225" ht="12.75" customHeight="1" x14ac:dyDescent="0.2"/>
    <row r="13226" ht="12.75" customHeight="1" x14ac:dyDescent="0.2"/>
    <row r="13227" ht="12.75" customHeight="1" x14ac:dyDescent="0.2"/>
    <row r="13228" ht="12.75" customHeight="1" x14ac:dyDescent="0.2"/>
    <row r="13229" ht="12.75" customHeight="1" x14ac:dyDescent="0.2"/>
    <row r="13230" ht="12.75" customHeight="1" x14ac:dyDescent="0.2"/>
    <row r="13231" ht="12.75" customHeight="1" x14ac:dyDescent="0.2"/>
    <row r="13232" ht="12.75" customHeight="1" x14ac:dyDescent="0.2"/>
    <row r="13233" ht="12.75" customHeight="1" x14ac:dyDescent="0.2"/>
    <row r="13234" ht="12.75" customHeight="1" x14ac:dyDescent="0.2"/>
    <row r="13235" ht="12.75" customHeight="1" x14ac:dyDescent="0.2"/>
    <row r="13236" ht="12.75" customHeight="1" x14ac:dyDescent="0.2"/>
    <row r="13237" ht="12.75" customHeight="1" x14ac:dyDescent="0.2"/>
    <row r="13238" ht="12.75" customHeight="1" x14ac:dyDescent="0.2"/>
    <row r="13239" ht="12.75" customHeight="1" x14ac:dyDescent="0.2"/>
    <row r="13240" ht="12.75" customHeight="1" x14ac:dyDescent="0.2"/>
    <row r="13241" ht="12.75" customHeight="1" x14ac:dyDescent="0.2"/>
    <row r="13242" ht="12.75" customHeight="1" x14ac:dyDescent="0.2"/>
    <row r="13243" ht="12.75" customHeight="1" x14ac:dyDescent="0.2"/>
    <row r="13244" ht="12.75" customHeight="1" x14ac:dyDescent="0.2"/>
    <row r="13245" ht="12.75" customHeight="1" x14ac:dyDescent="0.2"/>
    <row r="13246" ht="12.75" customHeight="1" x14ac:dyDescent="0.2"/>
    <row r="13247" ht="12.75" customHeight="1" x14ac:dyDescent="0.2"/>
    <row r="13248" ht="12.75" customHeight="1" x14ac:dyDescent="0.2"/>
    <row r="13249" ht="12.75" customHeight="1" x14ac:dyDescent="0.2"/>
    <row r="13250" ht="12.75" customHeight="1" x14ac:dyDescent="0.2"/>
    <row r="13251" ht="12.75" customHeight="1" x14ac:dyDescent="0.2"/>
    <row r="13252" ht="12.75" customHeight="1" x14ac:dyDescent="0.2"/>
    <row r="13253" ht="12.75" customHeight="1" x14ac:dyDescent="0.2"/>
    <row r="13254" ht="12.75" customHeight="1" x14ac:dyDescent="0.2"/>
    <row r="13255" ht="12.75" customHeight="1" x14ac:dyDescent="0.2"/>
    <row r="13256" ht="12.75" customHeight="1" x14ac:dyDescent="0.2"/>
    <row r="13257" ht="12.75" customHeight="1" x14ac:dyDescent="0.2"/>
    <row r="13258" ht="12.75" customHeight="1" x14ac:dyDescent="0.2"/>
    <row r="13259" ht="12.75" customHeight="1" x14ac:dyDescent="0.2"/>
    <row r="13260" ht="12.75" customHeight="1" x14ac:dyDescent="0.2"/>
    <row r="13261" ht="12.75" customHeight="1" x14ac:dyDescent="0.2"/>
    <row r="13262" ht="12.75" customHeight="1" x14ac:dyDescent="0.2"/>
    <row r="13263" ht="12.75" customHeight="1" x14ac:dyDescent="0.2"/>
    <row r="13264" ht="12.75" customHeight="1" x14ac:dyDescent="0.2"/>
    <row r="13265" ht="12.75" customHeight="1" x14ac:dyDescent="0.2"/>
    <row r="13266" ht="12.75" customHeight="1" x14ac:dyDescent="0.2"/>
    <row r="13267" ht="12.75" customHeight="1" x14ac:dyDescent="0.2"/>
    <row r="13268" ht="12.75" customHeight="1" x14ac:dyDescent="0.2"/>
    <row r="13269" ht="12.75" customHeight="1" x14ac:dyDescent="0.2"/>
    <row r="13270" ht="12.75" customHeight="1" x14ac:dyDescent="0.2"/>
    <row r="13271" ht="12.75" customHeight="1" x14ac:dyDescent="0.2"/>
    <row r="13272" ht="12.75" customHeight="1" x14ac:dyDescent="0.2"/>
    <row r="13273" ht="12.75" customHeight="1" x14ac:dyDescent="0.2"/>
    <row r="13274" ht="12.75" customHeight="1" x14ac:dyDescent="0.2"/>
    <row r="13275" ht="12.75" customHeight="1" x14ac:dyDescent="0.2"/>
    <row r="13276" ht="12.75" customHeight="1" x14ac:dyDescent="0.2"/>
    <row r="13277" ht="12.75" customHeight="1" x14ac:dyDescent="0.2"/>
    <row r="13278" ht="12.75" customHeight="1" x14ac:dyDescent="0.2"/>
    <row r="13279" ht="12.75" customHeight="1" x14ac:dyDescent="0.2"/>
    <row r="13280" ht="12.75" customHeight="1" x14ac:dyDescent="0.2"/>
    <row r="13281" ht="12.75" customHeight="1" x14ac:dyDescent="0.2"/>
    <row r="13282" ht="12.75" customHeight="1" x14ac:dyDescent="0.2"/>
    <row r="13283" ht="12.75" customHeight="1" x14ac:dyDescent="0.2"/>
    <row r="13284" ht="12.75" customHeight="1" x14ac:dyDescent="0.2"/>
    <row r="13285" ht="12.75" customHeight="1" x14ac:dyDescent="0.2"/>
    <row r="13286" ht="12.75" customHeight="1" x14ac:dyDescent="0.2"/>
    <row r="13287" ht="12.75" customHeight="1" x14ac:dyDescent="0.2"/>
    <row r="13288" ht="12.75" customHeight="1" x14ac:dyDescent="0.2"/>
    <row r="13289" ht="12.75" customHeight="1" x14ac:dyDescent="0.2"/>
    <row r="13290" ht="12.75" customHeight="1" x14ac:dyDescent="0.2"/>
    <row r="13291" ht="12.75" customHeight="1" x14ac:dyDescent="0.2"/>
    <row r="13292" ht="12.75" customHeight="1" x14ac:dyDescent="0.2"/>
    <row r="13293" ht="12.75" customHeight="1" x14ac:dyDescent="0.2"/>
    <row r="13294" ht="12.75" customHeight="1" x14ac:dyDescent="0.2"/>
    <row r="13295" ht="12.75" customHeight="1" x14ac:dyDescent="0.2"/>
    <row r="13296" ht="12.75" customHeight="1" x14ac:dyDescent="0.2"/>
    <row r="13297" ht="12.75" customHeight="1" x14ac:dyDescent="0.2"/>
    <row r="13298" ht="12.75" customHeight="1" x14ac:dyDescent="0.2"/>
    <row r="13299" ht="12.75" customHeight="1" x14ac:dyDescent="0.2"/>
    <row r="13300" ht="12.75" customHeight="1" x14ac:dyDescent="0.2"/>
    <row r="13301" ht="12.75" customHeight="1" x14ac:dyDescent="0.2"/>
    <row r="13302" ht="12.75" customHeight="1" x14ac:dyDescent="0.2"/>
    <row r="13303" ht="12.75" customHeight="1" x14ac:dyDescent="0.2"/>
    <row r="13304" ht="12.75" customHeight="1" x14ac:dyDescent="0.2"/>
    <row r="13305" ht="12.75" customHeight="1" x14ac:dyDescent="0.2"/>
    <row r="13306" ht="12.75" customHeight="1" x14ac:dyDescent="0.2"/>
    <row r="13307" ht="12.75" customHeight="1" x14ac:dyDescent="0.2"/>
    <row r="13308" ht="12.75" customHeight="1" x14ac:dyDescent="0.2"/>
    <row r="13309" ht="12.75" customHeight="1" x14ac:dyDescent="0.2"/>
    <row r="13310" ht="12.75" customHeight="1" x14ac:dyDescent="0.2"/>
    <row r="13311" ht="12.75" customHeight="1" x14ac:dyDescent="0.2"/>
    <row r="13312" ht="12.75" customHeight="1" x14ac:dyDescent="0.2"/>
    <row r="13313" ht="12.75" customHeight="1" x14ac:dyDescent="0.2"/>
    <row r="13314" ht="12.75" customHeight="1" x14ac:dyDescent="0.2"/>
    <row r="13315" ht="12.75" customHeight="1" x14ac:dyDescent="0.2"/>
    <row r="13316" ht="12.75" customHeight="1" x14ac:dyDescent="0.2"/>
    <row r="13317" ht="12.75" customHeight="1" x14ac:dyDescent="0.2"/>
    <row r="13318" ht="12.75" customHeight="1" x14ac:dyDescent="0.2"/>
    <row r="13319" ht="12.75" customHeight="1" x14ac:dyDescent="0.2"/>
    <row r="13320" ht="12.75" customHeight="1" x14ac:dyDescent="0.2"/>
    <row r="13321" ht="12.75" customHeight="1" x14ac:dyDescent="0.2"/>
    <row r="13322" ht="12.75" customHeight="1" x14ac:dyDescent="0.2"/>
    <row r="13323" ht="12.75" customHeight="1" x14ac:dyDescent="0.2"/>
    <row r="13324" ht="12.75" customHeight="1" x14ac:dyDescent="0.2"/>
    <row r="13325" ht="12.75" customHeight="1" x14ac:dyDescent="0.2"/>
    <row r="13326" ht="12.75" customHeight="1" x14ac:dyDescent="0.2"/>
    <row r="13327" ht="12.75" customHeight="1" x14ac:dyDescent="0.2"/>
    <row r="13328" ht="12.75" customHeight="1" x14ac:dyDescent="0.2"/>
    <row r="13329" ht="12.75" customHeight="1" x14ac:dyDescent="0.2"/>
    <row r="13330" ht="12.75" customHeight="1" x14ac:dyDescent="0.2"/>
    <row r="13331" ht="12.75" customHeight="1" x14ac:dyDescent="0.2"/>
    <row r="13332" ht="12.75" customHeight="1" x14ac:dyDescent="0.2"/>
    <row r="13333" ht="12.75" customHeight="1" x14ac:dyDescent="0.2"/>
    <row r="13334" ht="12.75" customHeight="1" x14ac:dyDescent="0.2"/>
    <row r="13335" ht="12.75" customHeight="1" x14ac:dyDescent="0.2"/>
    <row r="13336" ht="12.75" customHeight="1" x14ac:dyDescent="0.2"/>
    <row r="13337" ht="12.75" customHeight="1" x14ac:dyDescent="0.2"/>
    <row r="13338" ht="12.75" customHeight="1" x14ac:dyDescent="0.2"/>
    <row r="13339" ht="12.75" customHeight="1" x14ac:dyDescent="0.2"/>
    <row r="13340" ht="12.75" customHeight="1" x14ac:dyDescent="0.2"/>
    <row r="13341" ht="12.75" customHeight="1" x14ac:dyDescent="0.2"/>
    <row r="13342" ht="12.75" customHeight="1" x14ac:dyDescent="0.2"/>
    <row r="13343" ht="12.75" customHeight="1" x14ac:dyDescent="0.2"/>
    <row r="13344" ht="12.75" customHeight="1" x14ac:dyDescent="0.2"/>
    <row r="13345" ht="12.75" customHeight="1" x14ac:dyDescent="0.2"/>
    <row r="13346" ht="12.75" customHeight="1" x14ac:dyDescent="0.2"/>
    <row r="13347" ht="12.75" customHeight="1" x14ac:dyDescent="0.2"/>
    <row r="13348" ht="12.75" customHeight="1" x14ac:dyDescent="0.2"/>
    <row r="13349" ht="12.75" customHeight="1" x14ac:dyDescent="0.2"/>
    <row r="13350" ht="12.75" customHeight="1" x14ac:dyDescent="0.2"/>
    <row r="13351" ht="12.75" customHeight="1" x14ac:dyDescent="0.2"/>
    <row r="13352" ht="12.75" customHeight="1" x14ac:dyDescent="0.2"/>
    <row r="13353" ht="12.75" customHeight="1" x14ac:dyDescent="0.2"/>
    <row r="13354" ht="12.75" customHeight="1" x14ac:dyDescent="0.2"/>
    <row r="13355" ht="12.75" customHeight="1" x14ac:dyDescent="0.2"/>
    <row r="13356" ht="12.75" customHeight="1" x14ac:dyDescent="0.2"/>
    <row r="13357" ht="12.75" customHeight="1" x14ac:dyDescent="0.2"/>
    <row r="13358" ht="12.75" customHeight="1" x14ac:dyDescent="0.2"/>
    <row r="13359" ht="12.75" customHeight="1" x14ac:dyDescent="0.2"/>
    <row r="13360" ht="12.75" customHeight="1" x14ac:dyDescent="0.2"/>
    <row r="13361" ht="12.75" customHeight="1" x14ac:dyDescent="0.2"/>
    <row r="13362" ht="12.75" customHeight="1" x14ac:dyDescent="0.2"/>
    <row r="13363" ht="12.75" customHeight="1" x14ac:dyDescent="0.2"/>
    <row r="13364" ht="12.75" customHeight="1" x14ac:dyDescent="0.2"/>
    <row r="13365" ht="12.75" customHeight="1" x14ac:dyDescent="0.2"/>
    <row r="13366" ht="12.75" customHeight="1" x14ac:dyDescent="0.2"/>
    <row r="13367" ht="12.75" customHeight="1" x14ac:dyDescent="0.2"/>
    <row r="13368" ht="12.75" customHeight="1" x14ac:dyDescent="0.2"/>
    <row r="13369" ht="12.75" customHeight="1" x14ac:dyDescent="0.2"/>
    <row r="13370" ht="12.75" customHeight="1" x14ac:dyDescent="0.2"/>
    <row r="13371" ht="12.75" customHeight="1" x14ac:dyDescent="0.2"/>
    <row r="13372" ht="12.75" customHeight="1" x14ac:dyDescent="0.2"/>
    <row r="13373" ht="12.75" customHeight="1" x14ac:dyDescent="0.2"/>
    <row r="13374" ht="12.75" customHeight="1" x14ac:dyDescent="0.2"/>
    <row r="13375" ht="12.75" customHeight="1" x14ac:dyDescent="0.2"/>
    <row r="13376" ht="12.75" customHeight="1" x14ac:dyDescent="0.2"/>
    <row r="13377" ht="12.75" customHeight="1" x14ac:dyDescent="0.2"/>
    <row r="13378" ht="12.75" customHeight="1" x14ac:dyDescent="0.2"/>
    <row r="13379" ht="12.75" customHeight="1" x14ac:dyDescent="0.2"/>
    <row r="13380" ht="12.75" customHeight="1" x14ac:dyDescent="0.2"/>
    <row r="13381" ht="12.75" customHeight="1" x14ac:dyDescent="0.2"/>
    <row r="13382" ht="12.75" customHeight="1" x14ac:dyDescent="0.2"/>
    <row r="13383" ht="12.75" customHeight="1" x14ac:dyDescent="0.2"/>
    <row r="13384" ht="12.75" customHeight="1" x14ac:dyDescent="0.2"/>
    <row r="13385" ht="12.75" customHeight="1" x14ac:dyDescent="0.2"/>
    <row r="13386" ht="12.75" customHeight="1" x14ac:dyDescent="0.2"/>
    <row r="13387" ht="12.75" customHeight="1" x14ac:dyDescent="0.2"/>
    <row r="13388" ht="12.75" customHeight="1" x14ac:dyDescent="0.2"/>
    <row r="13389" ht="12.75" customHeight="1" x14ac:dyDescent="0.2"/>
    <row r="13390" ht="12.75" customHeight="1" x14ac:dyDescent="0.2"/>
    <row r="13391" ht="12.75" customHeight="1" x14ac:dyDescent="0.2"/>
    <row r="13392" ht="12.75" customHeight="1" x14ac:dyDescent="0.2"/>
    <row r="13393" ht="12.75" customHeight="1" x14ac:dyDescent="0.2"/>
    <row r="13394" ht="12.75" customHeight="1" x14ac:dyDescent="0.2"/>
    <row r="13395" ht="12.75" customHeight="1" x14ac:dyDescent="0.2"/>
    <row r="13396" ht="12.75" customHeight="1" x14ac:dyDescent="0.2"/>
    <row r="13397" ht="12.75" customHeight="1" x14ac:dyDescent="0.2"/>
    <row r="13398" ht="12.75" customHeight="1" x14ac:dyDescent="0.2"/>
    <row r="13399" ht="12.75" customHeight="1" x14ac:dyDescent="0.2"/>
    <row r="13400" ht="12.75" customHeight="1" x14ac:dyDescent="0.2"/>
    <row r="13401" ht="12.75" customHeight="1" x14ac:dyDescent="0.2"/>
    <row r="13402" ht="12.75" customHeight="1" x14ac:dyDescent="0.2"/>
    <row r="13403" ht="12.75" customHeight="1" x14ac:dyDescent="0.2"/>
    <row r="13404" ht="12.75" customHeight="1" x14ac:dyDescent="0.2"/>
    <row r="13405" ht="12.75" customHeight="1" x14ac:dyDescent="0.2"/>
    <row r="13406" ht="12.75" customHeight="1" x14ac:dyDescent="0.2"/>
    <row r="13407" ht="12.75" customHeight="1" x14ac:dyDescent="0.2"/>
    <row r="13408" ht="12.75" customHeight="1" x14ac:dyDescent="0.2"/>
    <row r="13409" ht="12.75" customHeight="1" x14ac:dyDescent="0.2"/>
    <row r="13410" ht="12.75" customHeight="1" x14ac:dyDescent="0.2"/>
    <row r="13411" ht="12.75" customHeight="1" x14ac:dyDescent="0.2"/>
    <row r="13412" ht="12.75" customHeight="1" x14ac:dyDescent="0.2"/>
    <row r="13413" ht="12.75" customHeight="1" x14ac:dyDescent="0.2"/>
    <row r="13414" ht="12.75" customHeight="1" x14ac:dyDescent="0.2"/>
    <row r="13415" ht="12.75" customHeight="1" x14ac:dyDescent="0.2"/>
    <row r="13416" ht="12.75" customHeight="1" x14ac:dyDescent="0.2"/>
    <row r="13417" ht="12.75" customHeight="1" x14ac:dyDescent="0.2"/>
    <row r="13418" ht="12.75" customHeight="1" x14ac:dyDescent="0.2"/>
    <row r="13419" ht="12.75" customHeight="1" x14ac:dyDescent="0.2"/>
    <row r="13420" ht="12.75" customHeight="1" x14ac:dyDescent="0.2"/>
    <row r="13421" ht="12.75" customHeight="1" x14ac:dyDescent="0.2"/>
    <row r="13422" ht="12.75" customHeight="1" x14ac:dyDescent="0.2"/>
    <row r="13423" ht="12.75" customHeight="1" x14ac:dyDescent="0.2"/>
    <row r="13424" ht="12.75" customHeight="1" x14ac:dyDescent="0.2"/>
    <row r="13425" ht="12.75" customHeight="1" x14ac:dyDescent="0.2"/>
    <row r="13426" ht="12.75" customHeight="1" x14ac:dyDescent="0.2"/>
    <row r="13427" ht="12.75" customHeight="1" x14ac:dyDescent="0.2"/>
    <row r="13428" ht="12.75" customHeight="1" x14ac:dyDescent="0.2"/>
    <row r="13429" ht="12.75" customHeight="1" x14ac:dyDescent="0.2"/>
    <row r="13430" ht="12.75" customHeight="1" x14ac:dyDescent="0.2"/>
    <row r="13431" ht="12.75" customHeight="1" x14ac:dyDescent="0.2"/>
    <row r="13432" ht="12.75" customHeight="1" x14ac:dyDescent="0.2"/>
    <row r="13433" ht="12.75" customHeight="1" x14ac:dyDescent="0.2"/>
    <row r="13434" ht="12.75" customHeight="1" x14ac:dyDescent="0.2"/>
    <row r="13435" ht="12.75" customHeight="1" x14ac:dyDescent="0.2"/>
    <row r="13436" ht="12.75" customHeight="1" x14ac:dyDescent="0.2"/>
    <row r="13437" ht="12.75" customHeight="1" x14ac:dyDescent="0.2"/>
    <row r="13438" ht="12.75" customHeight="1" x14ac:dyDescent="0.2"/>
    <row r="13439" ht="12.75" customHeight="1" x14ac:dyDescent="0.2"/>
    <row r="13440" ht="12.75" customHeight="1" x14ac:dyDescent="0.2"/>
    <row r="13441" ht="12.75" customHeight="1" x14ac:dyDescent="0.2"/>
    <row r="13442" ht="12.75" customHeight="1" x14ac:dyDescent="0.2"/>
    <row r="13443" ht="12.75" customHeight="1" x14ac:dyDescent="0.2"/>
    <row r="13444" ht="12.75" customHeight="1" x14ac:dyDescent="0.2"/>
    <row r="13445" ht="12.75" customHeight="1" x14ac:dyDescent="0.2"/>
    <row r="13446" ht="12.75" customHeight="1" x14ac:dyDescent="0.2"/>
    <row r="13447" ht="12.75" customHeight="1" x14ac:dyDescent="0.2"/>
    <row r="13448" ht="12.75" customHeight="1" x14ac:dyDescent="0.2"/>
    <row r="13449" ht="12.75" customHeight="1" x14ac:dyDescent="0.2"/>
    <row r="13450" ht="12.75" customHeight="1" x14ac:dyDescent="0.2"/>
    <row r="13451" ht="12.75" customHeight="1" x14ac:dyDescent="0.2"/>
    <row r="13452" ht="12.75" customHeight="1" x14ac:dyDescent="0.2"/>
    <row r="13453" ht="12.75" customHeight="1" x14ac:dyDescent="0.2"/>
    <row r="13454" ht="12.75" customHeight="1" x14ac:dyDescent="0.2"/>
    <row r="13455" ht="12.75" customHeight="1" x14ac:dyDescent="0.2"/>
    <row r="13456" ht="12.75" customHeight="1" x14ac:dyDescent="0.2"/>
    <row r="13457" ht="12.75" customHeight="1" x14ac:dyDescent="0.2"/>
    <row r="13458" ht="12.75" customHeight="1" x14ac:dyDescent="0.2"/>
    <row r="13459" ht="12.75" customHeight="1" x14ac:dyDescent="0.2"/>
    <row r="13460" ht="12.75" customHeight="1" x14ac:dyDescent="0.2"/>
    <row r="13461" ht="12.75" customHeight="1" x14ac:dyDescent="0.2"/>
    <row r="13462" ht="12.75" customHeight="1" x14ac:dyDescent="0.2"/>
    <row r="13463" ht="12.75" customHeight="1" x14ac:dyDescent="0.2"/>
    <row r="13464" ht="12.75" customHeight="1" x14ac:dyDescent="0.2"/>
    <row r="13465" ht="12.75" customHeight="1" x14ac:dyDescent="0.2"/>
    <row r="13466" ht="12.75" customHeight="1" x14ac:dyDescent="0.2"/>
    <row r="13467" ht="12.75" customHeight="1" x14ac:dyDescent="0.2"/>
    <row r="13468" ht="12.75" customHeight="1" x14ac:dyDescent="0.2"/>
    <row r="13469" ht="12.75" customHeight="1" x14ac:dyDescent="0.2"/>
    <row r="13470" ht="12.75" customHeight="1" x14ac:dyDescent="0.2"/>
    <row r="13471" ht="12.75" customHeight="1" x14ac:dyDescent="0.2"/>
    <row r="13472" ht="12.75" customHeight="1" x14ac:dyDescent="0.2"/>
    <row r="13473" ht="12.75" customHeight="1" x14ac:dyDescent="0.2"/>
    <row r="13474" ht="12.75" customHeight="1" x14ac:dyDescent="0.2"/>
    <row r="13475" ht="12.75" customHeight="1" x14ac:dyDescent="0.2"/>
    <row r="13476" ht="12.75" customHeight="1" x14ac:dyDescent="0.2"/>
    <row r="13477" ht="12.75" customHeight="1" x14ac:dyDescent="0.2"/>
    <row r="13478" ht="12.75" customHeight="1" x14ac:dyDescent="0.2"/>
    <row r="13479" ht="12.75" customHeight="1" x14ac:dyDescent="0.2"/>
    <row r="13480" ht="12.75" customHeight="1" x14ac:dyDescent="0.2"/>
    <row r="13481" ht="12.75" customHeight="1" x14ac:dyDescent="0.2"/>
    <row r="13482" ht="12.75" customHeight="1" x14ac:dyDescent="0.2"/>
    <row r="13483" ht="12.75" customHeight="1" x14ac:dyDescent="0.2"/>
    <row r="13484" ht="12.75" customHeight="1" x14ac:dyDescent="0.2"/>
    <row r="13485" ht="12.75" customHeight="1" x14ac:dyDescent="0.2"/>
    <row r="13486" ht="12.75" customHeight="1" x14ac:dyDescent="0.2"/>
    <row r="13487" ht="12.75" customHeight="1" x14ac:dyDescent="0.2"/>
    <row r="13488" ht="12.75" customHeight="1" x14ac:dyDescent="0.2"/>
    <row r="13489" ht="12.75" customHeight="1" x14ac:dyDescent="0.2"/>
    <row r="13490" ht="12.75" customHeight="1" x14ac:dyDescent="0.2"/>
    <row r="13491" ht="12.75" customHeight="1" x14ac:dyDescent="0.2"/>
    <row r="13492" ht="12.75" customHeight="1" x14ac:dyDescent="0.2"/>
    <row r="13493" ht="12.75" customHeight="1" x14ac:dyDescent="0.2"/>
    <row r="13494" ht="12.75" customHeight="1" x14ac:dyDescent="0.2"/>
    <row r="13495" ht="12.75" customHeight="1" x14ac:dyDescent="0.2"/>
    <row r="13496" ht="12.75" customHeight="1" x14ac:dyDescent="0.2"/>
    <row r="13497" ht="12.75" customHeight="1" x14ac:dyDescent="0.2"/>
    <row r="13498" ht="12.75" customHeight="1" x14ac:dyDescent="0.2"/>
    <row r="13499" ht="12.75" customHeight="1" x14ac:dyDescent="0.2"/>
    <row r="13500" ht="12.75" customHeight="1" x14ac:dyDescent="0.2"/>
    <row r="13501" ht="12.75" customHeight="1" x14ac:dyDescent="0.2"/>
    <row r="13502" ht="12.75" customHeight="1" x14ac:dyDescent="0.2"/>
    <row r="13503" ht="12.75" customHeight="1" x14ac:dyDescent="0.2"/>
    <row r="13504" ht="12.75" customHeight="1" x14ac:dyDescent="0.2"/>
    <row r="13505" ht="12.75" customHeight="1" x14ac:dyDescent="0.2"/>
    <row r="13506" ht="12.75" customHeight="1" x14ac:dyDescent="0.2"/>
    <row r="13507" ht="12.75" customHeight="1" x14ac:dyDescent="0.2"/>
    <row r="13508" ht="12.75" customHeight="1" x14ac:dyDescent="0.2"/>
    <row r="13509" ht="12.75" customHeight="1" x14ac:dyDescent="0.2"/>
    <row r="13510" ht="12.75" customHeight="1" x14ac:dyDescent="0.2"/>
    <row r="13511" ht="12.75" customHeight="1" x14ac:dyDescent="0.2"/>
    <row r="13512" ht="12.75" customHeight="1" x14ac:dyDescent="0.2"/>
    <row r="13513" ht="12.75" customHeight="1" x14ac:dyDescent="0.2"/>
    <row r="13514" ht="12.75" customHeight="1" x14ac:dyDescent="0.2"/>
    <row r="13515" ht="12.75" customHeight="1" x14ac:dyDescent="0.2"/>
    <row r="13516" ht="12.75" customHeight="1" x14ac:dyDescent="0.2"/>
    <row r="13517" ht="12.75" customHeight="1" x14ac:dyDescent="0.2"/>
    <row r="13518" ht="12.75" customHeight="1" x14ac:dyDescent="0.2"/>
    <row r="13519" ht="12.75" customHeight="1" x14ac:dyDescent="0.2"/>
    <row r="13520" ht="12.75" customHeight="1" x14ac:dyDescent="0.2"/>
    <row r="13521" ht="12.75" customHeight="1" x14ac:dyDescent="0.2"/>
    <row r="13522" ht="12.75" customHeight="1" x14ac:dyDescent="0.2"/>
    <row r="13523" ht="12.75" customHeight="1" x14ac:dyDescent="0.2"/>
    <row r="13524" ht="12.75" customHeight="1" x14ac:dyDescent="0.2"/>
    <row r="13525" ht="12.75" customHeight="1" x14ac:dyDescent="0.2"/>
    <row r="13526" ht="12.75" customHeight="1" x14ac:dyDescent="0.2"/>
    <row r="13527" ht="12.75" customHeight="1" x14ac:dyDescent="0.2"/>
    <row r="13528" ht="12.75" customHeight="1" x14ac:dyDescent="0.2"/>
    <row r="13529" ht="12.75" customHeight="1" x14ac:dyDescent="0.2"/>
    <row r="13530" ht="12.75" customHeight="1" x14ac:dyDescent="0.2"/>
    <row r="13531" ht="12.75" customHeight="1" x14ac:dyDescent="0.2"/>
    <row r="13532" ht="12.75" customHeight="1" x14ac:dyDescent="0.2"/>
    <row r="13533" ht="12.75" customHeight="1" x14ac:dyDescent="0.2"/>
    <row r="13534" ht="12.75" customHeight="1" x14ac:dyDescent="0.2"/>
    <row r="13535" ht="12.75" customHeight="1" x14ac:dyDescent="0.2"/>
    <row r="13536" ht="12.75" customHeight="1" x14ac:dyDescent="0.2"/>
    <row r="13537" ht="12.75" customHeight="1" x14ac:dyDescent="0.2"/>
    <row r="13538" ht="12.75" customHeight="1" x14ac:dyDescent="0.2"/>
    <row r="13539" ht="12.75" customHeight="1" x14ac:dyDescent="0.2"/>
    <row r="13540" ht="12.75" customHeight="1" x14ac:dyDescent="0.2"/>
    <row r="13541" ht="12.75" customHeight="1" x14ac:dyDescent="0.2"/>
    <row r="13542" ht="12.75" customHeight="1" x14ac:dyDescent="0.2"/>
    <row r="13543" ht="12.75" customHeight="1" x14ac:dyDescent="0.2"/>
    <row r="13544" ht="12.75" customHeight="1" x14ac:dyDescent="0.2"/>
    <row r="13545" ht="12.75" customHeight="1" x14ac:dyDescent="0.2"/>
    <row r="13546" ht="12.75" customHeight="1" x14ac:dyDescent="0.2"/>
    <row r="13547" ht="12.75" customHeight="1" x14ac:dyDescent="0.2"/>
    <row r="13548" ht="12.75" customHeight="1" x14ac:dyDescent="0.2"/>
    <row r="13549" ht="12.75" customHeight="1" x14ac:dyDescent="0.2"/>
    <row r="13550" ht="12.75" customHeight="1" x14ac:dyDescent="0.2"/>
    <row r="13551" ht="12.75" customHeight="1" x14ac:dyDescent="0.2"/>
    <row r="13552" ht="12.75" customHeight="1" x14ac:dyDescent="0.2"/>
    <row r="13553" ht="12.75" customHeight="1" x14ac:dyDescent="0.2"/>
    <row r="13554" ht="12.75" customHeight="1" x14ac:dyDescent="0.2"/>
    <row r="13555" ht="12.75" customHeight="1" x14ac:dyDescent="0.2"/>
    <row r="13556" ht="12.75" customHeight="1" x14ac:dyDescent="0.2"/>
    <row r="13557" ht="12.75" customHeight="1" x14ac:dyDescent="0.2"/>
    <row r="13558" ht="12.75" customHeight="1" x14ac:dyDescent="0.2"/>
    <row r="13559" ht="12.75" customHeight="1" x14ac:dyDescent="0.2"/>
    <row r="13560" ht="12.75" customHeight="1" x14ac:dyDescent="0.2"/>
    <row r="13561" ht="12.75" customHeight="1" x14ac:dyDescent="0.2"/>
    <row r="13562" ht="12.75" customHeight="1" x14ac:dyDescent="0.2"/>
    <row r="13563" ht="12.75" customHeight="1" x14ac:dyDescent="0.2"/>
    <row r="13564" ht="12.75" customHeight="1" x14ac:dyDescent="0.2"/>
    <row r="13565" ht="12.75" customHeight="1" x14ac:dyDescent="0.2"/>
    <row r="13566" ht="12.75" customHeight="1" x14ac:dyDescent="0.2"/>
    <row r="13567" ht="12.75" customHeight="1" x14ac:dyDescent="0.2"/>
    <row r="13568" ht="12.75" customHeight="1" x14ac:dyDescent="0.2"/>
    <row r="13569" ht="12.75" customHeight="1" x14ac:dyDescent="0.2"/>
    <row r="13570" ht="12.75" customHeight="1" x14ac:dyDescent="0.2"/>
    <row r="13571" ht="12.75" customHeight="1" x14ac:dyDescent="0.2"/>
    <row r="13572" ht="12.75" customHeight="1" x14ac:dyDescent="0.2"/>
    <row r="13573" ht="12.75" customHeight="1" x14ac:dyDescent="0.2"/>
    <row r="13574" ht="12.75" customHeight="1" x14ac:dyDescent="0.2"/>
    <row r="13575" ht="12.75" customHeight="1" x14ac:dyDescent="0.2"/>
    <row r="13576" ht="12.75" customHeight="1" x14ac:dyDescent="0.2"/>
    <row r="13577" ht="12.75" customHeight="1" x14ac:dyDescent="0.2"/>
    <row r="13578" ht="12.75" customHeight="1" x14ac:dyDescent="0.2"/>
    <row r="13579" ht="12.75" customHeight="1" x14ac:dyDescent="0.2"/>
    <row r="13580" ht="12.75" customHeight="1" x14ac:dyDescent="0.2"/>
    <row r="13581" ht="12.75" customHeight="1" x14ac:dyDescent="0.2"/>
    <row r="13582" ht="12.75" customHeight="1" x14ac:dyDescent="0.2"/>
    <row r="13583" ht="12.75" customHeight="1" x14ac:dyDescent="0.2"/>
    <row r="13584" ht="12.75" customHeight="1" x14ac:dyDescent="0.2"/>
    <row r="13585" ht="12.75" customHeight="1" x14ac:dyDescent="0.2"/>
    <row r="13586" ht="12.75" customHeight="1" x14ac:dyDescent="0.2"/>
    <row r="13587" ht="12.75" customHeight="1" x14ac:dyDescent="0.2"/>
    <row r="13588" ht="12.75" customHeight="1" x14ac:dyDescent="0.2"/>
    <row r="13589" ht="12.75" customHeight="1" x14ac:dyDescent="0.2"/>
    <row r="13590" ht="12.75" customHeight="1" x14ac:dyDescent="0.2"/>
    <row r="13591" ht="12.75" customHeight="1" x14ac:dyDescent="0.2"/>
    <row r="13592" ht="12.75" customHeight="1" x14ac:dyDescent="0.2"/>
    <row r="13593" ht="12.75" customHeight="1" x14ac:dyDescent="0.2"/>
    <row r="13594" ht="12.75" customHeight="1" x14ac:dyDescent="0.2"/>
    <row r="13595" ht="12.75" customHeight="1" x14ac:dyDescent="0.2"/>
    <row r="13596" ht="12.75" customHeight="1" x14ac:dyDescent="0.2"/>
    <row r="13597" ht="12.75" customHeight="1" x14ac:dyDescent="0.2"/>
    <row r="13598" ht="12.75" customHeight="1" x14ac:dyDescent="0.2"/>
    <row r="13599" ht="12.75" customHeight="1" x14ac:dyDescent="0.2"/>
    <row r="13600" ht="12.75" customHeight="1" x14ac:dyDescent="0.2"/>
    <row r="13601" ht="12.75" customHeight="1" x14ac:dyDescent="0.2"/>
    <row r="13602" ht="12.75" customHeight="1" x14ac:dyDescent="0.2"/>
    <row r="13603" ht="12.75" customHeight="1" x14ac:dyDescent="0.2"/>
    <row r="13604" ht="12.75" customHeight="1" x14ac:dyDescent="0.2"/>
    <row r="13605" ht="12.75" customHeight="1" x14ac:dyDescent="0.2"/>
    <row r="13606" ht="12.75" customHeight="1" x14ac:dyDescent="0.2"/>
    <row r="13607" ht="12.75" customHeight="1" x14ac:dyDescent="0.2"/>
    <row r="13608" ht="12.75" customHeight="1" x14ac:dyDescent="0.2"/>
    <row r="13609" ht="12.75" customHeight="1" x14ac:dyDescent="0.2"/>
    <row r="13610" ht="12.75" customHeight="1" x14ac:dyDescent="0.2"/>
    <row r="13611" ht="12.75" customHeight="1" x14ac:dyDescent="0.2"/>
    <row r="13612" ht="12.75" customHeight="1" x14ac:dyDescent="0.2"/>
    <row r="13613" ht="12.75" customHeight="1" x14ac:dyDescent="0.2"/>
    <row r="13614" ht="12.75" customHeight="1" x14ac:dyDescent="0.2"/>
    <row r="13615" ht="12.75" customHeight="1" x14ac:dyDescent="0.2"/>
    <row r="13616" ht="12.75" customHeight="1" x14ac:dyDescent="0.2"/>
    <row r="13617" ht="12.75" customHeight="1" x14ac:dyDescent="0.2"/>
    <row r="13618" ht="12.75" customHeight="1" x14ac:dyDescent="0.2"/>
    <row r="13619" ht="12.75" customHeight="1" x14ac:dyDescent="0.2"/>
    <row r="13620" ht="12.75" customHeight="1" x14ac:dyDescent="0.2"/>
    <row r="13621" ht="12.75" customHeight="1" x14ac:dyDescent="0.2"/>
    <row r="13622" ht="12.75" customHeight="1" x14ac:dyDescent="0.2"/>
    <row r="13623" ht="12.75" customHeight="1" x14ac:dyDescent="0.2"/>
    <row r="13624" ht="12.75" customHeight="1" x14ac:dyDescent="0.2"/>
    <row r="13625" ht="12.75" customHeight="1" x14ac:dyDescent="0.2"/>
    <row r="13626" ht="12.75" customHeight="1" x14ac:dyDescent="0.2"/>
    <row r="13627" ht="12.75" customHeight="1" x14ac:dyDescent="0.2"/>
    <row r="13628" ht="12.75" customHeight="1" x14ac:dyDescent="0.2"/>
    <row r="13629" ht="12.75" customHeight="1" x14ac:dyDescent="0.2"/>
    <row r="13630" ht="12.75" customHeight="1" x14ac:dyDescent="0.2"/>
    <row r="13631" ht="12.75" customHeight="1" x14ac:dyDescent="0.2"/>
    <row r="13632" ht="12.75" customHeight="1" x14ac:dyDescent="0.2"/>
    <row r="13633" ht="12.75" customHeight="1" x14ac:dyDescent="0.2"/>
    <row r="13634" ht="12.75" customHeight="1" x14ac:dyDescent="0.2"/>
    <row r="13635" ht="12.75" customHeight="1" x14ac:dyDescent="0.2"/>
    <row r="13636" ht="12.75" customHeight="1" x14ac:dyDescent="0.2"/>
    <row r="13637" ht="12.75" customHeight="1" x14ac:dyDescent="0.2"/>
    <row r="13638" ht="12.75" customHeight="1" x14ac:dyDescent="0.2"/>
    <row r="13639" ht="12.75" customHeight="1" x14ac:dyDescent="0.2"/>
    <row r="13640" ht="12.75" customHeight="1" x14ac:dyDescent="0.2"/>
    <row r="13641" ht="12.75" customHeight="1" x14ac:dyDescent="0.2"/>
    <row r="13642" ht="12.75" customHeight="1" x14ac:dyDescent="0.2"/>
    <row r="13643" ht="12.75" customHeight="1" x14ac:dyDescent="0.2"/>
    <row r="13644" ht="12.75" customHeight="1" x14ac:dyDescent="0.2"/>
    <row r="13645" ht="12.75" customHeight="1" x14ac:dyDescent="0.2"/>
    <row r="13646" ht="12.75" customHeight="1" x14ac:dyDescent="0.2"/>
    <row r="13647" ht="12.75" customHeight="1" x14ac:dyDescent="0.2"/>
    <row r="13648" ht="12.75" customHeight="1" x14ac:dyDescent="0.2"/>
    <row r="13649" ht="12.75" customHeight="1" x14ac:dyDescent="0.2"/>
    <row r="13650" ht="12.75" customHeight="1" x14ac:dyDescent="0.2"/>
    <row r="13651" ht="12.75" customHeight="1" x14ac:dyDescent="0.2"/>
    <row r="13652" ht="12.75" customHeight="1" x14ac:dyDescent="0.2"/>
    <row r="13653" ht="12.75" customHeight="1" x14ac:dyDescent="0.2"/>
    <row r="13654" ht="12.75" customHeight="1" x14ac:dyDescent="0.2"/>
    <row r="13655" ht="12.75" customHeight="1" x14ac:dyDescent="0.2"/>
    <row r="13656" ht="12.75" customHeight="1" x14ac:dyDescent="0.2"/>
    <row r="13657" ht="12.75" customHeight="1" x14ac:dyDescent="0.2"/>
    <row r="13658" ht="12.75" customHeight="1" x14ac:dyDescent="0.2"/>
    <row r="13659" ht="12.75" customHeight="1" x14ac:dyDescent="0.2"/>
    <row r="13660" ht="12.75" customHeight="1" x14ac:dyDescent="0.2"/>
    <row r="13661" ht="12.75" customHeight="1" x14ac:dyDescent="0.2"/>
    <row r="13662" ht="12.75" customHeight="1" x14ac:dyDescent="0.2"/>
    <row r="13663" ht="12.75" customHeight="1" x14ac:dyDescent="0.2"/>
    <row r="13664" ht="12.75" customHeight="1" x14ac:dyDescent="0.2"/>
    <row r="13665" ht="12.75" customHeight="1" x14ac:dyDescent="0.2"/>
    <row r="13666" ht="12.75" customHeight="1" x14ac:dyDescent="0.2"/>
    <row r="13667" ht="12.75" customHeight="1" x14ac:dyDescent="0.2"/>
    <row r="13668" ht="12.75" customHeight="1" x14ac:dyDescent="0.2"/>
    <row r="13669" ht="12.75" customHeight="1" x14ac:dyDescent="0.2"/>
    <row r="13670" ht="12.75" customHeight="1" x14ac:dyDescent="0.2"/>
    <row r="13671" ht="12.75" customHeight="1" x14ac:dyDescent="0.2"/>
    <row r="13672" ht="12.75" customHeight="1" x14ac:dyDescent="0.2"/>
    <row r="13673" ht="12.75" customHeight="1" x14ac:dyDescent="0.2"/>
    <row r="13674" ht="12.75" customHeight="1" x14ac:dyDescent="0.2"/>
    <row r="13675" ht="12.75" customHeight="1" x14ac:dyDescent="0.2"/>
    <row r="13676" ht="12.75" customHeight="1" x14ac:dyDescent="0.2"/>
    <row r="13677" ht="12.75" customHeight="1" x14ac:dyDescent="0.2"/>
    <row r="13678" ht="12.75" customHeight="1" x14ac:dyDescent="0.2"/>
    <row r="13679" ht="12.75" customHeight="1" x14ac:dyDescent="0.2"/>
    <row r="13680" ht="12.75" customHeight="1" x14ac:dyDescent="0.2"/>
    <row r="13681" ht="12.75" customHeight="1" x14ac:dyDescent="0.2"/>
    <row r="13682" ht="12.75" customHeight="1" x14ac:dyDescent="0.2"/>
    <row r="13683" ht="12.75" customHeight="1" x14ac:dyDescent="0.2"/>
    <row r="13684" ht="12.75" customHeight="1" x14ac:dyDescent="0.2"/>
    <row r="13685" ht="12.75" customHeight="1" x14ac:dyDescent="0.2"/>
    <row r="13686" ht="12.75" customHeight="1" x14ac:dyDescent="0.2"/>
    <row r="13687" ht="12.75" customHeight="1" x14ac:dyDescent="0.2"/>
    <row r="13688" ht="12.75" customHeight="1" x14ac:dyDescent="0.2"/>
    <row r="13689" ht="12.75" customHeight="1" x14ac:dyDescent="0.2"/>
    <row r="13690" ht="12.75" customHeight="1" x14ac:dyDescent="0.2"/>
    <row r="13691" ht="12.75" customHeight="1" x14ac:dyDescent="0.2"/>
    <row r="13692" ht="12.75" customHeight="1" x14ac:dyDescent="0.2"/>
    <row r="13693" ht="12.75" customHeight="1" x14ac:dyDescent="0.2"/>
    <row r="13694" ht="12.75" customHeight="1" x14ac:dyDescent="0.2"/>
    <row r="13695" ht="12.75" customHeight="1" x14ac:dyDescent="0.2"/>
    <row r="13696" ht="12.75" customHeight="1" x14ac:dyDescent="0.2"/>
    <row r="13697" ht="12.75" customHeight="1" x14ac:dyDescent="0.2"/>
    <row r="13698" ht="12.75" customHeight="1" x14ac:dyDescent="0.2"/>
    <row r="13699" ht="12.75" customHeight="1" x14ac:dyDescent="0.2"/>
    <row r="13700" ht="12.75" customHeight="1" x14ac:dyDescent="0.2"/>
    <row r="13701" ht="12.75" customHeight="1" x14ac:dyDescent="0.2"/>
    <row r="13702" ht="12.75" customHeight="1" x14ac:dyDescent="0.2"/>
    <row r="13703" ht="12.75" customHeight="1" x14ac:dyDescent="0.2"/>
    <row r="13704" ht="12.75" customHeight="1" x14ac:dyDescent="0.2"/>
    <row r="13705" ht="12.75" customHeight="1" x14ac:dyDescent="0.2"/>
    <row r="13706" ht="12.75" customHeight="1" x14ac:dyDescent="0.2"/>
    <row r="13707" ht="12.75" customHeight="1" x14ac:dyDescent="0.2"/>
    <row r="13708" ht="12.75" customHeight="1" x14ac:dyDescent="0.2"/>
    <row r="13709" ht="12.75" customHeight="1" x14ac:dyDescent="0.2"/>
    <row r="13710" ht="12.75" customHeight="1" x14ac:dyDescent="0.2"/>
    <row r="13711" ht="12.75" customHeight="1" x14ac:dyDescent="0.2"/>
    <row r="13712" ht="12.75" customHeight="1" x14ac:dyDescent="0.2"/>
    <row r="13713" ht="12.75" customHeight="1" x14ac:dyDescent="0.2"/>
    <row r="13714" ht="12.75" customHeight="1" x14ac:dyDescent="0.2"/>
    <row r="13715" ht="12.75" customHeight="1" x14ac:dyDescent="0.2"/>
    <row r="13716" ht="12.75" customHeight="1" x14ac:dyDescent="0.2"/>
    <row r="13717" ht="12.75" customHeight="1" x14ac:dyDescent="0.2"/>
    <row r="13718" ht="12.75" customHeight="1" x14ac:dyDescent="0.2"/>
    <row r="13719" ht="12.75" customHeight="1" x14ac:dyDescent="0.2"/>
    <row r="13720" ht="12.75" customHeight="1" x14ac:dyDescent="0.2"/>
    <row r="13721" ht="12.75" customHeight="1" x14ac:dyDescent="0.2"/>
    <row r="13722" ht="12.75" customHeight="1" x14ac:dyDescent="0.2"/>
    <row r="13723" ht="12.75" customHeight="1" x14ac:dyDescent="0.2"/>
    <row r="13724" ht="12.75" customHeight="1" x14ac:dyDescent="0.2"/>
    <row r="13725" ht="12.75" customHeight="1" x14ac:dyDescent="0.2"/>
    <row r="13726" ht="12.75" customHeight="1" x14ac:dyDescent="0.2"/>
    <row r="13727" ht="12.75" customHeight="1" x14ac:dyDescent="0.2"/>
    <row r="13728" ht="12.75" customHeight="1" x14ac:dyDescent="0.2"/>
    <row r="13729" ht="12.75" customHeight="1" x14ac:dyDescent="0.2"/>
    <row r="13730" ht="12.75" customHeight="1" x14ac:dyDescent="0.2"/>
    <row r="13731" ht="12.75" customHeight="1" x14ac:dyDescent="0.2"/>
    <row r="13732" ht="12.75" customHeight="1" x14ac:dyDescent="0.2"/>
    <row r="13733" ht="12.75" customHeight="1" x14ac:dyDescent="0.2"/>
    <row r="13734" ht="12.75" customHeight="1" x14ac:dyDescent="0.2"/>
    <row r="13735" ht="12.75" customHeight="1" x14ac:dyDescent="0.2"/>
    <row r="13736" ht="12.75" customHeight="1" x14ac:dyDescent="0.2"/>
    <row r="13737" ht="12.75" customHeight="1" x14ac:dyDescent="0.2"/>
    <row r="13738" ht="12.75" customHeight="1" x14ac:dyDescent="0.2"/>
    <row r="13739" ht="12.75" customHeight="1" x14ac:dyDescent="0.2"/>
    <row r="13740" ht="12.75" customHeight="1" x14ac:dyDescent="0.2"/>
    <row r="13741" ht="12.75" customHeight="1" x14ac:dyDescent="0.2"/>
    <row r="13742" ht="12.75" customHeight="1" x14ac:dyDescent="0.2"/>
    <row r="13743" ht="12.75" customHeight="1" x14ac:dyDescent="0.2"/>
    <row r="13744" ht="12.75" customHeight="1" x14ac:dyDescent="0.2"/>
    <row r="13745" ht="12.75" customHeight="1" x14ac:dyDescent="0.2"/>
    <row r="13746" ht="12.75" customHeight="1" x14ac:dyDescent="0.2"/>
    <row r="13747" ht="12.75" customHeight="1" x14ac:dyDescent="0.2"/>
    <row r="13748" ht="12.75" customHeight="1" x14ac:dyDescent="0.2"/>
    <row r="13749" ht="12.75" customHeight="1" x14ac:dyDescent="0.2"/>
    <row r="13750" ht="12.75" customHeight="1" x14ac:dyDescent="0.2"/>
    <row r="13751" ht="12.75" customHeight="1" x14ac:dyDescent="0.2"/>
    <row r="13752" ht="12.75" customHeight="1" x14ac:dyDescent="0.2"/>
    <row r="13753" ht="12.75" customHeight="1" x14ac:dyDescent="0.2"/>
    <row r="13754" ht="12.75" customHeight="1" x14ac:dyDescent="0.2"/>
    <row r="13755" ht="12.75" customHeight="1" x14ac:dyDescent="0.2"/>
    <row r="13756" ht="12.75" customHeight="1" x14ac:dyDescent="0.2"/>
    <row r="13757" ht="12.75" customHeight="1" x14ac:dyDescent="0.2"/>
    <row r="13758" ht="12.75" customHeight="1" x14ac:dyDescent="0.2"/>
    <row r="13759" ht="12.75" customHeight="1" x14ac:dyDescent="0.2"/>
    <row r="13760" ht="12.75" customHeight="1" x14ac:dyDescent="0.2"/>
    <row r="13761" ht="12.75" customHeight="1" x14ac:dyDescent="0.2"/>
    <row r="13762" ht="12.75" customHeight="1" x14ac:dyDescent="0.2"/>
    <row r="13763" ht="12.75" customHeight="1" x14ac:dyDescent="0.2"/>
    <row r="13764" ht="12.75" customHeight="1" x14ac:dyDescent="0.2"/>
    <row r="13765" ht="12.75" customHeight="1" x14ac:dyDescent="0.2"/>
    <row r="13766" ht="12.75" customHeight="1" x14ac:dyDescent="0.2"/>
    <row r="13767" ht="12.75" customHeight="1" x14ac:dyDescent="0.2"/>
    <row r="13768" ht="12.75" customHeight="1" x14ac:dyDescent="0.2"/>
    <row r="13769" ht="12.75" customHeight="1" x14ac:dyDescent="0.2"/>
    <row r="13770" ht="12.75" customHeight="1" x14ac:dyDescent="0.2"/>
    <row r="13771" ht="12.75" customHeight="1" x14ac:dyDescent="0.2"/>
    <row r="13772" ht="12.75" customHeight="1" x14ac:dyDescent="0.2"/>
    <row r="13773" ht="12.75" customHeight="1" x14ac:dyDescent="0.2"/>
    <row r="13774" ht="12.75" customHeight="1" x14ac:dyDescent="0.2"/>
    <row r="13775" ht="12.75" customHeight="1" x14ac:dyDescent="0.2"/>
    <row r="13776" ht="12.75" customHeight="1" x14ac:dyDescent="0.2"/>
    <row r="13777" ht="12.75" customHeight="1" x14ac:dyDescent="0.2"/>
    <row r="13778" ht="12.75" customHeight="1" x14ac:dyDescent="0.2"/>
    <row r="13779" ht="12.75" customHeight="1" x14ac:dyDescent="0.2"/>
    <row r="13780" ht="12.75" customHeight="1" x14ac:dyDescent="0.2"/>
    <row r="13781" ht="12.75" customHeight="1" x14ac:dyDescent="0.2"/>
    <row r="13782" ht="12.75" customHeight="1" x14ac:dyDescent="0.2"/>
    <row r="13783" ht="12.75" customHeight="1" x14ac:dyDescent="0.2"/>
    <row r="13784" ht="12.75" customHeight="1" x14ac:dyDescent="0.2"/>
    <row r="13785" ht="12.75" customHeight="1" x14ac:dyDescent="0.2"/>
    <row r="13786" ht="12.75" customHeight="1" x14ac:dyDescent="0.2"/>
    <row r="13787" ht="12.75" customHeight="1" x14ac:dyDescent="0.2"/>
    <row r="13788" ht="12.75" customHeight="1" x14ac:dyDescent="0.2"/>
    <row r="13789" ht="12.75" customHeight="1" x14ac:dyDescent="0.2"/>
    <row r="13790" ht="12.75" customHeight="1" x14ac:dyDescent="0.2"/>
    <row r="13791" ht="12.75" customHeight="1" x14ac:dyDescent="0.2"/>
    <row r="13792" ht="12.75" customHeight="1" x14ac:dyDescent="0.2"/>
    <row r="13793" ht="12.75" customHeight="1" x14ac:dyDescent="0.2"/>
    <row r="13794" ht="12.75" customHeight="1" x14ac:dyDescent="0.2"/>
    <row r="13795" ht="12.75" customHeight="1" x14ac:dyDescent="0.2"/>
    <row r="13796" ht="12.75" customHeight="1" x14ac:dyDescent="0.2"/>
    <row r="13797" ht="12.75" customHeight="1" x14ac:dyDescent="0.2"/>
    <row r="13798" ht="12.75" customHeight="1" x14ac:dyDescent="0.2"/>
    <row r="13799" ht="12.75" customHeight="1" x14ac:dyDescent="0.2"/>
    <row r="13800" ht="12.75" customHeight="1" x14ac:dyDescent="0.2"/>
    <row r="13801" ht="12.75" customHeight="1" x14ac:dyDescent="0.2"/>
    <row r="13802" ht="12.75" customHeight="1" x14ac:dyDescent="0.2"/>
    <row r="13803" ht="12.75" customHeight="1" x14ac:dyDescent="0.2"/>
    <row r="13804" ht="12.75" customHeight="1" x14ac:dyDescent="0.2"/>
    <row r="13805" ht="12.75" customHeight="1" x14ac:dyDescent="0.2"/>
    <row r="13806" ht="12.75" customHeight="1" x14ac:dyDescent="0.2"/>
    <row r="13807" ht="12.75" customHeight="1" x14ac:dyDescent="0.2"/>
    <row r="13808" ht="12.75" customHeight="1" x14ac:dyDescent="0.2"/>
    <row r="13809" ht="12.75" customHeight="1" x14ac:dyDescent="0.2"/>
    <row r="13810" ht="12.75" customHeight="1" x14ac:dyDescent="0.2"/>
    <row r="13811" ht="12.75" customHeight="1" x14ac:dyDescent="0.2"/>
    <row r="13812" ht="12.75" customHeight="1" x14ac:dyDescent="0.2"/>
    <row r="13813" ht="12.75" customHeight="1" x14ac:dyDescent="0.2"/>
    <row r="13814" ht="12.75" customHeight="1" x14ac:dyDescent="0.2"/>
    <row r="13815" ht="12.75" customHeight="1" x14ac:dyDescent="0.2"/>
    <row r="13816" ht="12.75" customHeight="1" x14ac:dyDescent="0.2"/>
    <row r="13817" ht="12.75" customHeight="1" x14ac:dyDescent="0.2"/>
    <row r="13818" ht="12.75" customHeight="1" x14ac:dyDescent="0.2"/>
    <row r="13819" ht="12.75" customHeight="1" x14ac:dyDescent="0.2"/>
    <row r="13820" ht="12.75" customHeight="1" x14ac:dyDescent="0.2"/>
    <row r="13821" ht="12.75" customHeight="1" x14ac:dyDescent="0.2"/>
    <row r="13822" ht="12.75" customHeight="1" x14ac:dyDescent="0.2"/>
    <row r="13823" ht="12.75" customHeight="1" x14ac:dyDescent="0.2"/>
    <row r="13824" ht="12.75" customHeight="1" x14ac:dyDescent="0.2"/>
    <row r="13825" ht="12.75" customHeight="1" x14ac:dyDescent="0.2"/>
    <row r="13826" ht="12.75" customHeight="1" x14ac:dyDescent="0.2"/>
    <row r="13827" ht="12.75" customHeight="1" x14ac:dyDescent="0.2"/>
    <row r="13828" ht="12.75" customHeight="1" x14ac:dyDescent="0.2"/>
    <row r="13829" ht="12.75" customHeight="1" x14ac:dyDescent="0.2"/>
    <row r="13830" ht="12.75" customHeight="1" x14ac:dyDescent="0.2"/>
    <row r="13831" ht="12.75" customHeight="1" x14ac:dyDescent="0.2"/>
    <row r="13832" ht="12.75" customHeight="1" x14ac:dyDescent="0.2"/>
    <row r="13833" ht="12.75" customHeight="1" x14ac:dyDescent="0.2"/>
    <row r="13834" ht="12.75" customHeight="1" x14ac:dyDescent="0.2"/>
    <row r="13835" ht="12.75" customHeight="1" x14ac:dyDescent="0.2"/>
    <row r="13836" ht="12.75" customHeight="1" x14ac:dyDescent="0.2"/>
    <row r="13837" ht="12.75" customHeight="1" x14ac:dyDescent="0.2"/>
    <row r="13838" ht="12.75" customHeight="1" x14ac:dyDescent="0.2"/>
    <row r="13839" ht="12.75" customHeight="1" x14ac:dyDescent="0.2"/>
    <row r="13840" ht="12.75" customHeight="1" x14ac:dyDescent="0.2"/>
    <row r="13841" ht="12.75" customHeight="1" x14ac:dyDescent="0.2"/>
    <row r="13842" ht="12.75" customHeight="1" x14ac:dyDescent="0.2"/>
    <row r="13843" ht="12.75" customHeight="1" x14ac:dyDescent="0.2"/>
    <row r="13844" ht="12.75" customHeight="1" x14ac:dyDescent="0.2"/>
    <row r="13845" ht="12.75" customHeight="1" x14ac:dyDescent="0.2"/>
    <row r="13846" ht="12.75" customHeight="1" x14ac:dyDescent="0.2"/>
    <row r="13847" ht="12.75" customHeight="1" x14ac:dyDescent="0.2"/>
    <row r="13848" ht="12.75" customHeight="1" x14ac:dyDescent="0.2"/>
    <row r="13849" ht="12.75" customHeight="1" x14ac:dyDescent="0.2"/>
    <row r="13850" ht="12.75" customHeight="1" x14ac:dyDescent="0.2"/>
    <row r="13851" ht="12.75" customHeight="1" x14ac:dyDescent="0.2"/>
    <row r="13852" ht="12.75" customHeight="1" x14ac:dyDescent="0.2"/>
    <row r="13853" ht="12.75" customHeight="1" x14ac:dyDescent="0.2"/>
    <row r="13854" ht="12.75" customHeight="1" x14ac:dyDescent="0.2"/>
    <row r="13855" ht="12.75" customHeight="1" x14ac:dyDescent="0.2"/>
    <row r="13856" ht="12.75" customHeight="1" x14ac:dyDescent="0.2"/>
    <row r="13857" ht="12.75" customHeight="1" x14ac:dyDescent="0.2"/>
    <row r="13858" ht="12.75" customHeight="1" x14ac:dyDescent="0.2"/>
    <row r="13859" ht="12.75" customHeight="1" x14ac:dyDescent="0.2"/>
    <row r="13860" ht="12.75" customHeight="1" x14ac:dyDescent="0.2"/>
    <row r="13861" ht="12.75" customHeight="1" x14ac:dyDescent="0.2"/>
    <row r="13862" ht="12.75" customHeight="1" x14ac:dyDescent="0.2"/>
    <row r="13863" ht="12.75" customHeight="1" x14ac:dyDescent="0.2"/>
    <row r="13864" ht="12.75" customHeight="1" x14ac:dyDescent="0.2"/>
    <row r="13865" ht="12.75" customHeight="1" x14ac:dyDescent="0.2"/>
    <row r="13866" ht="12.75" customHeight="1" x14ac:dyDescent="0.2"/>
    <row r="13867" ht="12.75" customHeight="1" x14ac:dyDescent="0.2"/>
    <row r="13868" ht="12.75" customHeight="1" x14ac:dyDescent="0.2"/>
    <row r="13869" ht="12.75" customHeight="1" x14ac:dyDescent="0.2"/>
    <row r="13870" ht="12.75" customHeight="1" x14ac:dyDescent="0.2"/>
    <row r="13871" ht="12.75" customHeight="1" x14ac:dyDescent="0.2"/>
    <row r="13872" ht="12.75" customHeight="1" x14ac:dyDescent="0.2"/>
    <row r="13873" ht="12.75" customHeight="1" x14ac:dyDescent="0.2"/>
    <row r="13874" ht="12.75" customHeight="1" x14ac:dyDescent="0.2"/>
    <row r="13875" ht="12.75" customHeight="1" x14ac:dyDescent="0.2"/>
    <row r="13876" ht="12.75" customHeight="1" x14ac:dyDescent="0.2"/>
    <row r="13877" ht="12.75" customHeight="1" x14ac:dyDescent="0.2"/>
    <row r="13878" ht="12.75" customHeight="1" x14ac:dyDescent="0.2"/>
    <row r="13879" ht="12.75" customHeight="1" x14ac:dyDescent="0.2"/>
    <row r="13880" ht="12.75" customHeight="1" x14ac:dyDescent="0.2"/>
    <row r="13881" ht="12.75" customHeight="1" x14ac:dyDescent="0.2"/>
    <row r="13882" ht="12.75" customHeight="1" x14ac:dyDescent="0.2"/>
    <row r="13883" ht="12.75" customHeight="1" x14ac:dyDescent="0.2"/>
    <row r="13884" ht="12.75" customHeight="1" x14ac:dyDescent="0.2"/>
    <row r="13885" ht="12.75" customHeight="1" x14ac:dyDescent="0.2"/>
    <row r="13886" ht="12.75" customHeight="1" x14ac:dyDescent="0.2"/>
    <row r="13887" ht="12.75" customHeight="1" x14ac:dyDescent="0.2"/>
    <row r="13888" ht="12.75" customHeight="1" x14ac:dyDescent="0.2"/>
    <row r="13889" ht="12.75" customHeight="1" x14ac:dyDescent="0.2"/>
    <row r="13890" ht="12.75" customHeight="1" x14ac:dyDescent="0.2"/>
    <row r="13891" ht="12.75" customHeight="1" x14ac:dyDescent="0.2"/>
    <row r="13892" ht="12.75" customHeight="1" x14ac:dyDescent="0.2"/>
    <row r="13893" ht="12.75" customHeight="1" x14ac:dyDescent="0.2"/>
    <row r="13894" ht="12.75" customHeight="1" x14ac:dyDescent="0.2"/>
    <row r="13895" ht="12.75" customHeight="1" x14ac:dyDescent="0.2"/>
    <row r="13896" ht="12.75" customHeight="1" x14ac:dyDescent="0.2"/>
    <row r="13897" ht="12.75" customHeight="1" x14ac:dyDescent="0.2"/>
    <row r="13898" ht="12.75" customHeight="1" x14ac:dyDescent="0.2"/>
    <row r="13899" ht="12.75" customHeight="1" x14ac:dyDescent="0.2"/>
    <row r="13900" ht="12.75" customHeight="1" x14ac:dyDescent="0.2"/>
    <row r="13901" ht="12.75" customHeight="1" x14ac:dyDescent="0.2"/>
    <row r="13902" ht="12.75" customHeight="1" x14ac:dyDescent="0.2"/>
    <row r="13903" ht="12.75" customHeight="1" x14ac:dyDescent="0.2"/>
    <row r="13904" ht="12.75" customHeight="1" x14ac:dyDescent="0.2"/>
    <row r="13905" ht="12.75" customHeight="1" x14ac:dyDescent="0.2"/>
    <row r="13906" ht="12.75" customHeight="1" x14ac:dyDescent="0.2"/>
    <row r="13907" ht="12.75" customHeight="1" x14ac:dyDescent="0.2"/>
    <row r="13908" ht="12.75" customHeight="1" x14ac:dyDescent="0.2"/>
    <row r="13909" ht="12.75" customHeight="1" x14ac:dyDescent="0.2"/>
    <row r="13910" ht="12.75" customHeight="1" x14ac:dyDescent="0.2"/>
    <row r="13911" ht="12.75" customHeight="1" x14ac:dyDescent="0.2"/>
    <row r="13912" ht="12.75" customHeight="1" x14ac:dyDescent="0.2"/>
    <row r="13913" ht="12.75" customHeight="1" x14ac:dyDescent="0.2"/>
    <row r="13914" ht="12.75" customHeight="1" x14ac:dyDescent="0.2"/>
    <row r="13915" ht="12.75" customHeight="1" x14ac:dyDescent="0.2"/>
    <row r="13916" ht="12.75" customHeight="1" x14ac:dyDescent="0.2"/>
    <row r="13917" ht="12.75" customHeight="1" x14ac:dyDescent="0.2"/>
    <row r="13918" ht="12.75" customHeight="1" x14ac:dyDescent="0.2"/>
    <row r="13919" ht="12.75" customHeight="1" x14ac:dyDescent="0.2"/>
    <row r="13920" ht="12.75" customHeight="1" x14ac:dyDescent="0.2"/>
    <row r="13921" ht="12.75" customHeight="1" x14ac:dyDescent="0.2"/>
    <row r="13922" ht="12.75" customHeight="1" x14ac:dyDescent="0.2"/>
    <row r="13923" ht="12.75" customHeight="1" x14ac:dyDescent="0.2"/>
    <row r="13924" ht="12.75" customHeight="1" x14ac:dyDescent="0.2"/>
    <row r="13925" ht="12.75" customHeight="1" x14ac:dyDescent="0.2"/>
    <row r="13926" ht="12.75" customHeight="1" x14ac:dyDescent="0.2"/>
    <row r="13927" ht="12.75" customHeight="1" x14ac:dyDescent="0.2"/>
    <row r="13928" ht="12.75" customHeight="1" x14ac:dyDescent="0.2"/>
    <row r="13929" ht="12.75" customHeight="1" x14ac:dyDescent="0.2"/>
    <row r="13930" ht="12.75" customHeight="1" x14ac:dyDescent="0.2"/>
    <row r="13931" ht="12.75" customHeight="1" x14ac:dyDescent="0.2"/>
    <row r="13932" ht="12.75" customHeight="1" x14ac:dyDescent="0.2"/>
    <row r="13933" ht="12.75" customHeight="1" x14ac:dyDescent="0.2"/>
    <row r="13934" ht="12.75" customHeight="1" x14ac:dyDescent="0.2"/>
    <row r="13935" ht="12.75" customHeight="1" x14ac:dyDescent="0.2"/>
    <row r="13936" ht="12.75" customHeight="1" x14ac:dyDescent="0.2"/>
    <row r="13937" ht="12.75" customHeight="1" x14ac:dyDescent="0.2"/>
    <row r="13938" ht="12.75" customHeight="1" x14ac:dyDescent="0.2"/>
    <row r="13939" ht="12.75" customHeight="1" x14ac:dyDescent="0.2"/>
    <row r="13940" ht="12.75" customHeight="1" x14ac:dyDescent="0.2"/>
    <row r="13941" ht="12.75" customHeight="1" x14ac:dyDescent="0.2"/>
    <row r="13942" ht="12.75" customHeight="1" x14ac:dyDescent="0.2"/>
    <row r="13943" ht="12.75" customHeight="1" x14ac:dyDescent="0.2"/>
    <row r="13944" ht="12.75" customHeight="1" x14ac:dyDescent="0.2"/>
    <row r="13945" ht="12.75" customHeight="1" x14ac:dyDescent="0.2"/>
    <row r="13946" ht="12.75" customHeight="1" x14ac:dyDescent="0.2"/>
    <row r="13947" ht="12.75" customHeight="1" x14ac:dyDescent="0.2"/>
    <row r="13948" ht="12.75" customHeight="1" x14ac:dyDescent="0.2"/>
    <row r="13949" ht="12.75" customHeight="1" x14ac:dyDescent="0.2"/>
    <row r="13950" ht="12.75" customHeight="1" x14ac:dyDescent="0.2"/>
    <row r="13951" ht="12.75" customHeight="1" x14ac:dyDescent="0.2"/>
    <row r="13952" ht="12.75" customHeight="1" x14ac:dyDescent="0.2"/>
    <row r="13953" ht="12.75" customHeight="1" x14ac:dyDescent="0.2"/>
    <row r="13954" ht="12.75" customHeight="1" x14ac:dyDescent="0.2"/>
    <row r="13955" ht="12.75" customHeight="1" x14ac:dyDescent="0.2"/>
    <row r="13956" ht="12.75" customHeight="1" x14ac:dyDescent="0.2"/>
    <row r="13957" ht="12.75" customHeight="1" x14ac:dyDescent="0.2"/>
    <row r="13958" ht="12.75" customHeight="1" x14ac:dyDescent="0.2"/>
    <row r="13959" ht="12.75" customHeight="1" x14ac:dyDescent="0.2"/>
    <row r="13960" ht="12.75" customHeight="1" x14ac:dyDescent="0.2"/>
    <row r="13961" ht="12.75" customHeight="1" x14ac:dyDescent="0.2"/>
    <row r="13962" ht="12.75" customHeight="1" x14ac:dyDescent="0.2"/>
    <row r="13963" ht="12.75" customHeight="1" x14ac:dyDescent="0.2"/>
    <row r="13964" ht="12.75" customHeight="1" x14ac:dyDescent="0.2"/>
    <row r="13965" ht="12.75" customHeight="1" x14ac:dyDescent="0.2"/>
    <row r="13966" ht="12.75" customHeight="1" x14ac:dyDescent="0.2"/>
    <row r="13967" ht="12.75" customHeight="1" x14ac:dyDescent="0.2"/>
    <row r="13968" ht="12.75" customHeight="1" x14ac:dyDescent="0.2"/>
    <row r="13969" ht="12.75" customHeight="1" x14ac:dyDescent="0.2"/>
    <row r="13970" ht="12.75" customHeight="1" x14ac:dyDescent="0.2"/>
    <row r="13971" ht="12.75" customHeight="1" x14ac:dyDescent="0.2"/>
    <row r="13972" ht="12.75" customHeight="1" x14ac:dyDescent="0.2"/>
    <row r="13973" ht="12.75" customHeight="1" x14ac:dyDescent="0.2"/>
    <row r="13974" ht="12.75" customHeight="1" x14ac:dyDescent="0.2"/>
    <row r="13975" ht="12.75" customHeight="1" x14ac:dyDescent="0.2"/>
    <row r="13976" ht="12.75" customHeight="1" x14ac:dyDescent="0.2"/>
    <row r="13977" ht="12.75" customHeight="1" x14ac:dyDescent="0.2"/>
    <row r="13978" ht="12.75" customHeight="1" x14ac:dyDescent="0.2"/>
    <row r="13979" ht="12.75" customHeight="1" x14ac:dyDescent="0.2"/>
    <row r="13980" ht="12.75" customHeight="1" x14ac:dyDescent="0.2"/>
    <row r="13981" ht="12.75" customHeight="1" x14ac:dyDescent="0.2"/>
    <row r="13982" ht="12.75" customHeight="1" x14ac:dyDescent="0.2"/>
    <row r="13983" ht="12.75" customHeight="1" x14ac:dyDescent="0.2"/>
    <row r="13984" ht="12.75" customHeight="1" x14ac:dyDescent="0.2"/>
    <row r="13985" ht="12.75" customHeight="1" x14ac:dyDescent="0.2"/>
    <row r="13986" ht="12.75" customHeight="1" x14ac:dyDescent="0.2"/>
    <row r="13987" ht="12.75" customHeight="1" x14ac:dyDescent="0.2"/>
    <row r="13988" ht="12.75" customHeight="1" x14ac:dyDescent="0.2"/>
    <row r="13989" ht="12.75" customHeight="1" x14ac:dyDescent="0.2"/>
    <row r="13990" ht="12.75" customHeight="1" x14ac:dyDescent="0.2"/>
    <row r="13991" ht="12.75" customHeight="1" x14ac:dyDescent="0.2"/>
    <row r="13992" ht="12.75" customHeight="1" x14ac:dyDescent="0.2"/>
    <row r="13993" ht="12.75" customHeight="1" x14ac:dyDescent="0.2"/>
    <row r="13994" ht="12.75" customHeight="1" x14ac:dyDescent="0.2"/>
    <row r="13995" ht="12.75" customHeight="1" x14ac:dyDescent="0.2"/>
    <row r="13996" ht="12.75" customHeight="1" x14ac:dyDescent="0.2"/>
    <row r="13997" ht="12.75" customHeight="1" x14ac:dyDescent="0.2"/>
    <row r="13998" ht="12.75" customHeight="1" x14ac:dyDescent="0.2"/>
    <row r="13999" ht="12.75" customHeight="1" x14ac:dyDescent="0.2"/>
    <row r="14000" ht="12.75" customHeight="1" x14ac:dyDescent="0.2"/>
    <row r="14001" ht="12.75" customHeight="1" x14ac:dyDescent="0.2"/>
    <row r="14002" ht="12.75" customHeight="1" x14ac:dyDescent="0.2"/>
    <row r="14003" ht="12.75" customHeight="1" x14ac:dyDescent="0.2"/>
    <row r="14004" ht="12.75" customHeight="1" x14ac:dyDescent="0.2"/>
    <row r="14005" ht="12.75" customHeight="1" x14ac:dyDescent="0.2"/>
    <row r="14006" ht="12.75" customHeight="1" x14ac:dyDescent="0.2"/>
    <row r="14007" ht="12.75" customHeight="1" x14ac:dyDescent="0.2"/>
    <row r="14008" ht="12.75" customHeight="1" x14ac:dyDescent="0.2"/>
    <row r="14009" ht="12.75" customHeight="1" x14ac:dyDescent="0.2"/>
    <row r="14010" ht="12.75" customHeight="1" x14ac:dyDescent="0.2"/>
    <row r="14011" ht="12.75" customHeight="1" x14ac:dyDescent="0.2"/>
    <row r="14012" ht="12.75" customHeight="1" x14ac:dyDescent="0.2"/>
    <row r="14013" ht="12.75" customHeight="1" x14ac:dyDescent="0.2"/>
    <row r="14014" ht="12.75" customHeight="1" x14ac:dyDescent="0.2"/>
    <row r="14015" ht="12.75" customHeight="1" x14ac:dyDescent="0.2"/>
    <row r="14016" ht="12.75" customHeight="1" x14ac:dyDescent="0.2"/>
    <row r="14017" ht="12.75" customHeight="1" x14ac:dyDescent="0.2"/>
    <row r="14018" ht="12.75" customHeight="1" x14ac:dyDescent="0.2"/>
    <row r="14019" ht="12.75" customHeight="1" x14ac:dyDescent="0.2"/>
    <row r="14020" ht="12.75" customHeight="1" x14ac:dyDescent="0.2"/>
    <row r="14021" ht="12.75" customHeight="1" x14ac:dyDescent="0.2"/>
    <row r="14022" ht="12.75" customHeight="1" x14ac:dyDescent="0.2"/>
    <row r="14023" ht="12.75" customHeight="1" x14ac:dyDescent="0.2"/>
    <row r="14024" ht="12.75" customHeight="1" x14ac:dyDescent="0.2"/>
    <row r="14025" ht="12.75" customHeight="1" x14ac:dyDescent="0.2"/>
    <row r="14026" ht="12.75" customHeight="1" x14ac:dyDescent="0.2"/>
    <row r="14027" ht="12.75" customHeight="1" x14ac:dyDescent="0.2"/>
    <row r="14028" ht="12.75" customHeight="1" x14ac:dyDescent="0.2"/>
    <row r="14029" ht="12.75" customHeight="1" x14ac:dyDescent="0.2"/>
    <row r="14030" ht="12.75" customHeight="1" x14ac:dyDescent="0.2"/>
    <row r="14031" ht="12.75" customHeight="1" x14ac:dyDescent="0.2"/>
    <row r="14032" ht="12.75" customHeight="1" x14ac:dyDescent="0.2"/>
    <row r="14033" ht="12.75" customHeight="1" x14ac:dyDescent="0.2"/>
    <row r="14034" ht="12.75" customHeight="1" x14ac:dyDescent="0.2"/>
    <row r="14035" ht="12.75" customHeight="1" x14ac:dyDescent="0.2"/>
    <row r="14036" ht="12.75" customHeight="1" x14ac:dyDescent="0.2"/>
    <row r="14037" ht="12.75" customHeight="1" x14ac:dyDescent="0.2"/>
    <row r="14038" ht="12.75" customHeight="1" x14ac:dyDescent="0.2"/>
    <row r="14039" ht="12.75" customHeight="1" x14ac:dyDescent="0.2"/>
    <row r="14040" ht="12.75" customHeight="1" x14ac:dyDescent="0.2"/>
    <row r="14041" ht="12.75" customHeight="1" x14ac:dyDescent="0.2"/>
    <row r="14042" ht="12.75" customHeight="1" x14ac:dyDescent="0.2"/>
    <row r="14043" ht="12.75" customHeight="1" x14ac:dyDescent="0.2"/>
    <row r="14044" ht="12.75" customHeight="1" x14ac:dyDescent="0.2"/>
    <row r="14045" ht="12.75" customHeight="1" x14ac:dyDescent="0.2"/>
    <row r="14046" ht="12.75" customHeight="1" x14ac:dyDescent="0.2"/>
    <row r="14047" ht="12.75" customHeight="1" x14ac:dyDescent="0.2"/>
    <row r="14048" ht="12.75" customHeight="1" x14ac:dyDescent="0.2"/>
    <row r="14049" ht="12.75" customHeight="1" x14ac:dyDescent="0.2"/>
    <row r="14050" ht="12.75" customHeight="1" x14ac:dyDescent="0.2"/>
    <row r="14051" ht="12.75" customHeight="1" x14ac:dyDescent="0.2"/>
    <row r="14052" ht="12.75" customHeight="1" x14ac:dyDescent="0.2"/>
    <row r="14053" ht="12.75" customHeight="1" x14ac:dyDescent="0.2"/>
    <row r="14054" ht="12.75" customHeight="1" x14ac:dyDescent="0.2"/>
    <row r="14055" ht="12.75" customHeight="1" x14ac:dyDescent="0.2"/>
    <row r="14056" ht="12.75" customHeight="1" x14ac:dyDescent="0.2"/>
    <row r="14057" ht="12.75" customHeight="1" x14ac:dyDescent="0.2"/>
    <row r="14058" ht="12.75" customHeight="1" x14ac:dyDescent="0.2"/>
    <row r="14059" ht="12.75" customHeight="1" x14ac:dyDescent="0.2"/>
    <row r="14060" ht="12.75" customHeight="1" x14ac:dyDescent="0.2"/>
    <row r="14061" ht="12.75" customHeight="1" x14ac:dyDescent="0.2"/>
    <row r="14062" ht="12.75" customHeight="1" x14ac:dyDescent="0.2"/>
    <row r="14063" ht="12.75" customHeight="1" x14ac:dyDescent="0.2"/>
    <row r="14064" ht="12.75" customHeight="1" x14ac:dyDescent="0.2"/>
    <row r="14065" ht="12.75" customHeight="1" x14ac:dyDescent="0.2"/>
    <row r="14066" ht="12.75" customHeight="1" x14ac:dyDescent="0.2"/>
    <row r="14067" ht="12.75" customHeight="1" x14ac:dyDescent="0.2"/>
    <row r="14068" ht="12.75" customHeight="1" x14ac:dyDescent="0.2"/>
    <row r="14069" ht="12.75" customHeight="1" x14ac:dyDescent="0.2"/>
    <row r="14070" ht="12.75" customHeight="1" x14ac:dyDescent="0.2"/>
    <row r="14071" ht="12.75" customHeight="1" x14ac:dyDescent="0.2"/>
    <row r="14072" ht="12.75" customHeight="1" x14ac:dyDescent="0.2"/>
    <row r="14073" ht="12.75" customHeight="1" x14ac:dyDescent="0.2"/>
    <row r="14074" ht="12.75" customHeight="1" x14ac:dyDescent="0.2"/>
    <row r="14075" ht="12.75" customHeight="1" x14ac:dyDescent="0.2"/>
    <row r="14076" ht="12.75" customHeight="1" x14ac:dyDescent="0.2"/>
    <row r="14077" ht="12.75" customHeight="1" x14ac:dyDescent="0.2"/>
    <row r="14078" ht="12.75" customHeight="1" x14ac:dyDescent="0.2"/>
    <row r="14079" ht="12.75" customHeight="1" x14ac:dyDescent="0.2"/>
    <row r="14080" ht="12.75" customHeight="1" x14ac:dyDescent="0.2"/>
    <row r="14081" ht="12.75" customHeight="1" x14ac:dyDescent="0.2"/>
    <row r="14082" ht="12.75" customHeight="1" x14ac:dyDescent="0.2"/>
    <row r="14083" ht="12.75" customHeight="1" x14ac:dyDescent="0.2"/>
    <row r="14084" ht="12.75" customHeight="1" x14ac:dyDescent="0.2"/>
    <row r="14085" ht="12.75" customHeight="1" x14ac:dyDescent="0.2"/>
    <row r="14086" ht="12.75" customHeight="1" x14ac:dyDescent="0.2"/>
    <row r="14087" ht="12.75" customHeight="1" x14ac:dyDescent="0.2"/>
    <row r="14088" ht="12.75" customHeight="1" x14ac:dyDescent="0.2"/>
    <row r="14089" ht="12.75" customHeight="1" x14ac:dyDescent="0.2"/>
    <row r="14090" ht="12.75" customHeight="1" x14ac:dyDescent="0.2"/>
    <row r="14091" ht="12.75" customHeight="1" x14ac:dyDescent="0.2"/>
    <row r="14092" ht="12.75" customHeight="1" x14ac:dyDescent="0.2"/>
    <row r="14093" ht="12.75" customHeight="1" x14ac:dyDescent="0.2"/>
    <row r="14094" ht="12.75" customHeight="1" x14ac:dyDescent="0.2"/>
    <row r="14095" ht="12.75" customHeight="1" x14ac:dyDescent="0.2"/>
    <row r="14096" ht="12.75" customHeight="1" x14ac:dyDescent="0.2"/>
    <row r="14097" ht="12.75" customHeight="1" x14ac:dyDescent="0.2"/>
    <row r="14098" ht="12.75" customHeight="1" x14ac:dyDescent="0.2"/>
    <row r="14099" ht="12.75" customHeight="1" x14ac:dyDescent="0.2"/>
    <row r="14100" ht="12.75" customHeight="1" x14ac:dyDescent="0.2"/>
    <row r="14101" ht="12.75" customHeight="1" x14ac:dyDescent="0.2"/>
    <row r="14102" ht="12.75" customHeight="1" x14ac:dyDescent="0.2"/>
    <row r="14103" ht="12.75" customHeight="1" x14ac:dyDescent="0.2"/>
    <row r="14104" ht="12.75" customHeight="1" x14ac:dyDescent="0.2"/>
    <row r="14105" ht="12.75" customHeight="1" x14ac:dyDescent="0.2"/>
    <row r="14106" ht="12.75" customHeight="1" x14ac:dyDescent="0.2"/>
    <row r="14107" ht="12.75" customHeight="1" x14ac:dyDescent="0.2"/>
    <row r="14108" ht="12.75" customHeight="1" x14ac:dyDescent="0.2"/>
    <row r="14109" ht="12.75" customHeight="1" x14ac:dyDescent="0.2"/>
    <row r="14110" ht="12.75" customHeight="1" x14ac:dyDescent="0.2"/>
    <row r="14111" ht="12.75" customHeight="1" x14ac:dyDescent="0.2"/>
    <row r="14112" ht="12.75" customHeight="1" x14ac:dyDescent="0.2"/>
    <row r="14113" ht="12.75" customHeight="1" x14ac:dyDescent="0.2"/>
    <row r="14114" ht="12.75" customHeight="1" x14ac:dyDescent="0.2"/>
    <row r="14115" ht="12.75" customHeight="1" x14ac:dyDescent="0.2"/>
    <row r="14116" ht="12.75" customHeight="1" x14ac:dyDescent="0.2"/>
    <row r="14117" ht="12.75" customHeight="1" x14ac:dyDescent="0.2"/>
    <row r="14118" ht="12.75" customHeight="1" x14ac:dyDescent="0.2"/>
    <row r="14119" ht="12.75" customHeight="1" x14ac:dyDescent="0.2"/>
    <row r="14120" ht="12.75" customHeight="1" x14ac:dyDescent="0.2"/>
    <row r="14121" ht="12.75" customHeight="1" x14ac:dyDescent="0.2"/>
    <row r="14122" ht="12.75" customHeight="1" x14ac:dyDescent="0.2"/>
    <row r="14123" ht="12.75" customHeight="1" x14ac:dyDescent="0.2"/>
    <row r="14124" ht="12.75" customHeight="1" x14ac:dyDescent="0.2"/>
    <row r="14125" ht="12.75" customHeight="1" x14ac:dyDescent="0.2"/>
    <row r="14126" ht="12.75" customHeight="1" x14ac:dyDescent="0.2"/>
    <row r="14127" ht="12.75" customHeight="1" x14ac:dyDescent="0.2"/>
    <row r="14128" ht="12.75" customHeight="1" x14ac:dyDescent="0.2"/>
    <row r="14129" ht="12.75" customHeight="1" x14ac:dyDescent="0.2"/>
    <row r="14130" ht="12.75" customHeight="1" x14ac:dyDescent="0.2"/>
    <row r="14131" ht="12.75" customHeight="1" x14ac:dyDescent="0.2"/>
    <row r="14132" ht="12.75" customHeight="1" x14ac:dyDescent="0.2"/>
    <row r="14133" ht="12.75" customHeight="1" x14ac:dyDescent="0.2"/>
    <row r="14134" ht="12.75" customHeight="1" x14ac:dyDescent="0.2"/>
    <row r="14135" ht="12.75" customHeight="1" x14ac:dyDescent="0.2"/>
    <row r="14136" ht="12.75" customHeight="1" x14ac:dyDescent="0.2"/>
    <row r="14137" ht="12.75" customHeight="1" x14ac:dyDescent="0.2"/>
    <row r="14138" ht="12.75" customHeight="1" x14ac:dyDescent="0.2"/>
    <row r="14139" ht="12.75" customHeight="1" x14ac:dyDescent="0.2"/>
    <row r="14140" ht="12.75" customHeight="1" x14ac:dyDescent="0.2"/>
    <row r="14141" ht="12.75" customHeight="1" x14ac:dyDescent="0.2"/>
    <row r="14142" ht="12.75" customHeight="1" x14ac:dyDescent="0.2"/>
    <row r="14143" ht="12.75" customHeight="1" x14ac:dyDescent="0.2"/>
    <row r="14144" ht="12.75" customHeight="1" x14ac:dyDescent="0.2"/>
    <row r="14145" ht="12.75" customHeight="1" x14ac:dyDescent="0.2"/>
    <row r="14146" ht="12.75" customHeight="1" x14ac:dyDescent="0.2"/>
    <row r="14147" ht="12.75" customHeight="1" x14ac:dyDescent="0.2"/>
    <row r="14148" ht="12.75" customHeight="1" x14ac:dyDescent="0.2"/>
    <row r="14149" ht="12.75" customHeight="1" x14ac:dyDescent="0.2"/>
    <row r="14150" ht="12.75" customHeight="1" x14ac:dyDescent="0.2"/>
    <row r="14151" ht="12.75" customHeight="1" x14ac:dyDescent="0.2"/>
    <row r="14152" ht="12.75" customHeight="1" x14ac:dyDescent="0.2"/>
    <row r="14153" ht="12.75" customHeight="1" x14ac:dyDescent="0.2"/>
    <row r="14154" ht="12.75" customHeight="1" x14ac:dyDescent="0.2"/>
    <row r="14155" ht="12.75" customHeight="1" x14ac:dyDescent="0.2"/>
    <row r="14156" ht="12.75" customHeight="1" x14ac:dyDescent="0.2"/>
    <row r="14157" ht="12.75" customHeight="1" x14ac:dyDescent="0.2"/>
    <row r="14158" ht="12.75" customHeight="1" x14ac:dyDescent="0.2"/>
    <row r="14159" ht="12.75" customHeight="1" x14ac:dyDescent="0.2"/>
    <row r="14160" ht="12.75" customHeight="1" x14ac:dyDescent="0.2"/>
    <row r="14161" ht="12.75" customHeight="1" x14ac:dyDescent="0.2"/>
    <row r="14162" ht="12.75" customHeight="1" x14ac:dyDescent="0.2"/>
    <row r="14163" ht="12.75" customHeight="1" x14ac:dyDescent="0.2"/>
    <row r="14164" ht="12.75" customHeight="1" x14ac:dyDescent="0.2"/>
    <row r="14165" ht="12.75" customHeight="1" x14ac:dyDescent="0.2"/>
    <row r="14166" ht="12.75" customHeight="1" x14ac:dyDescent="0.2"/>
    <row r="14167" ht="12.75" customHeight="1" x14ac:dyDescent="0.2"/>
    <row r="14168" ht="12.75" customHeight="1" x14ac:dyDescent="0.2"/>
    <row r="14169" ht="12.75" customHeight="1" x14ac:dyDescent="0.2"/>
    <row r="14170" ht="12.75" customHeight="1" x14ac:dyDescent="0.2"/>
    <row r="14171" ht="12.75" customHeight="1" x14ac:dyDescent="0.2"/>
    <row r="14172" ht="12.75" customHeight="1" x14ac:dyDescent="0.2"/>
    <row r="14173" ht="12.75" customHeight="1" x14ac:dyDescent="0.2"/>
    <row r="14174" ht="12.75" customHeight="1" x14ac:dyDescent="0.2"/>
    <row r="14175" ht="12.75" customHeight="1" x14ac:dyDescent="0.2"/>
    <row r="14176" ht="12.75" customHeight="1" x14ac:dyDescent="0.2"/>
    <row r="14177" ht="12.75" customHeight="1" x14ac:dyDescent="0.2"/>
    <row r="14178" ht="12.75" customHeight="1" x14ac:dyDescent="0.2"/>
    <row r="14179" ht="12.75" customHeight="1" x14ac:dyDescent="0.2"/>
    <row r="14180" ht="12.75" customHeight="1" x14ac:dyDescent="0.2"/>
    <row r="14181" ht="12.75" customHeight="1" x14ac:dyDescent="0.2"/>
    <row r="14182" ht="12.75" customHeight="1" x14ac:dyDescent="0.2"/>
    <row r="14183" ht="12.75" customHeight="1" x14ac:dyDescent="0.2"/>
    <row r="14184" ht="12.75" customHeight="1" x14ac:dyDescent="0.2"/>
    <row r="14185" ht="12.75" customHeight="1" x14ac:dyDescent="0.2"/>
    <row r="14186" ht="12.75" customHeight="1" x14ac:dyDescent="0.2"/>
    <row r="14187" ht="12.75" customHeight="1" x14ac:dyDescent="0.2"/>
    <row r="14188" ht="12.75" customHeight="1" x14ac:dyDescent="0.2"/>
    <row r="14189" ht="12.75" customHeight="1" x14ac:dyDescent="0.2"/>
    <row r="14190" ht="12.75" customHeight="1" x14ac:dyDescent="0.2"/>
    <row r="14191" ht="12.75" customHeight="1" x14ac:dyDescent="0.2"/>
    <row r="14192" ht="12.75" customHeight="1" x14ac:dyDescent="0.2"/>
    <row r="14193" ht="12.75" customHeight="1" x14ac:dyDescent="0.2"/>
    <row r="14194" ht="12.75" customHeight="1" x14ac:dyDescent="0.2"/>
    <row r="14195" ht="12.75" customHeight="1" x14ac:dyDescent="0.2"/>
    <row r="14196" ht="12.75" customHeight="1" x14ac:dyDescent="0.2"/>
    <row r="14197" ht="12.75" customHeight="1" x14ac:dyDescent="0.2"/>
    <row r="14198" ht="12.75" customHeight="1" x14ac:dyDescent="0.2"/>
    <row r="14199" ht="12.75" customHeight="1" x14ac:dyDescent="0.2"/>
    <row r="14200" ht="12.75" customHeight="1" x14ac:dyDescent="0.2"/>
    <row r="14201" ht="12.75" customHeight="1" x14ac:dyDescent="0.2"/>
    <row r="14202" ht="12.75" customHeight="1" x14ac:dyDescent="0.2"/>
    <row r="14203" ht="12.75" customHeight="1" x14ac:dyDescent="0.2"/>
    <row r="14204" ht="12.75" customHeight="1" x14ac:dyDescent="0.2"/>
    <row r="14205" ht="12.75" customHeight="1" x14ac:dyDescent="0.2"/>
    <row r="14206" ht="12.75" customHeight="1" x14ac:dyDescent="0.2"/>
    <row r="14207" ht="12.75" customHeight="1" x14ac:dyDescent="0.2"/>
    <row r="14208" ht="12.75" customHeight="1" x14ac:dyDescent="0.2"/>
    <row r="14209" ht="12.75" customHeight="1" x14ac:dyDescent="0.2"/>
    <row r="14210" ht="12.75" customHeight="1" x14ac:dyDescent="0.2"/>
    <row r="14211" ht="12.75" customHeight="1" x14ac:dyDescent="0.2"/>
    <row r="14212" ht="12.75" customHeight="1" x14ac:dyDescent="0.2"/>
    <row r="14213" ht="12.75" customHeight="1" x14ac:dyDescent="0.2"/>
    <row r="14214" ht="12.75" customHeight="1" x14ac:dyDescent="0.2"/>
    <row r="14215" ht="12.75" customHeight="1" x14ac:dyDescent="0.2"/>
    <row r="14216" ht="12.75" customHeight="1" x14ac:dyDescent="0.2"/>
    <row r="14217" ht="12.75" customHeight="1" x14ac:dyDescent="0.2"/>
    <row r="14218" ht="12.75" customHeight="1" x14ac:dyDescent="0.2"/>
    <row r="14219" ht="12.75" customHeight="1" x14ac:dyDescent="0.2"/>
    <row r="14220" ht="12.75" customHeight="1" x14ac:dyDescent="0.2"/>
    <row r="14221" ht="12.75" customHeight="1" x14ac:dyDescent="0.2"/>
    <row r="14222" ht="12.75" customHeight="1" x14ac:dyDescent="0.2"/>
    <row r="14223" ht="12.75" customHeight="1" x14ac:dyDescent="0.2"/>
    <row r="14224" ht="12.75" customHeight="1" x14ac:dyDescent="0.2"/>
    <row r="14225" ht="12.75" customHeight="1" x14ac:dyDescent="0.2"/>
    <row r="14226" ht="12.75" customHeight="1" x14ac:dyDescent="0.2"/>
    <row r="14227" ht="12.75" customHeight="1" x14ac:dyDescent="0.2"/>
    <row r="14228" ht="12.75" customHeight="1" x14ac:dyDescent="0.2"/>
    <row r="14229" ht="12.75" customHeight="1" x14ac:dyDescent="0.2"/>
    <row r="14230" ht="12.75" customHeight="1" x14ac:dyDescent="0.2"/>
    <row r="14231" ht="12.75" customHeight="1" x14ac:dyDescent="0.2"/>
    <row r="14232" ht="12.75" customHeight="1" x14ac:dyDescent="0.2"/>
    <row r="14233" ht="12.75" customHeight="1" x14ac:dyDescent="0.2"/>
    <row r="14234" ht="12.75" customHeight="1" x14ac:dyDescent="0.2"/>
    <row r="14235" ht="12.75" customHeight="1" x14ac:dyDescent="0.2"/>
    <row r="14236" ht="12.75" customHeight="1" x14ac:dyDescent="0.2"/>
    <row r="14237" ht="12.75" customHeight="1" x14ac:dyDescent="0.2"/>
    <row r="14238" ht="12.75" customHeight="1" x14ac:dyDescent="0.2"/>
    <row r="14239" ht="12.75" customHeight="1" x14ac:dyDescent="0.2"/>
    <row r="14240" ht="12.75" customHeight="1" x14ac:dyDescent="0.2"/>
    <row r="14241" ht="12.75" customHeight="1" x14ac:dyDescent="0.2"/>
    <row r="14242" ht="12.75" customHeight="1" x14ac:dyDescent="0.2"/>
    <row r="14243" ht="12.75" customHeight="1" x14ac:dyDescent="0.2"/>
    <row r="14244" ht="12.75" customHeight="1" x14ac:dyDescent="0.2"/>
    <row r="14245" ht="12.75" customHeight="1" x14ac:dyDescent="0.2"/>
    <row r="14246" ht="12.75" customHeight="1" x14ac:dyDescent="0.2"/>
    <row r="14247" ht="12.75" customHeight="1" x14ac:dyDescent="0.2"/>
    <row r="14248" ht="12.75" customHeight="1" x14ac:dyDescent="0.2"/>
    <row r="14249" ht="12.75" customHeight="1" x14ac:dyDescent="0.2"/>
    <row r="14250" ht="12.75" customHeight="1" x14ac:dyDescent="0.2"/>
    <row r="14251" ht="12.75" customHeight="1" x14ac:dyDescent="0.2"/>
    <row r="14252" ht="12.75" customHeight="1" x14ac:dyDescent="0.2"/>
    <row r="14253" ht="12.75" customHeight="1" x14ac:dyDescent="0.2"/>
    <row r="14254" ht="12.75" customHeight="1" x14ac:dyDescent="0.2"/>
    <row r="14255" ht="12.75" customHeight="1" x14ac:dyDescent="0.2"/>
    <row r="14256" ht="12.75" customHeight="1" x14ac:dyDescent="0.2"/>
    <row r="14257" ht="12.75" customHeight="1" x14ac:dyDescent="0.2"/>
    <row r="14258" ht="12.75" customHeight="1" x14ac:dyDescent="0.2"/>
    <row r="14259" ht="12.75" customHeight="1" x14ac:dyDescent="0.2"/>
    <row r="14260" ht="12.75" customHeight="1" x14ac:dyDescent="0.2"/>
    <row r="14261" ht="12.75" customHeight="1" x14ac:dyDescent="0.2"/>
    <row r="14262" ht="12.75" customHeight="1" x14ac:dyDescent="0.2"/>
    <row r="14263" ht="12.75" customHeight="1" x14ac:dyDescent="0.2"/>
    <row r="14264" ht="12.75" customHeight="1" x14ac:dyDescent="0.2"/>
    <row r="14265" ht="12.75" customHeight="1" x14ac:dyDescent="0.2"/>
    <row r="14266" ht="12.75" customHeight="1" x14ac:dyDescent="0.2"/>
    <row r="14267" ht="12.75" customHeight="1" x14ac:dyDescent="0.2"/>
    <row r="14268" ht="12.75" customHeight="1" x14ac:dyDescent="0.2"/>
    <row r="14269" ht="12.75" customHeight="1" x14ac:dyDescent="0.2"/>
    <row r="14270" ht="12.75" customHeight="1" x14ac:dyDescent="0.2"/>
    <row r="14271" ht="12.75" customHeight="1" x14ac:dyDescent="0.2"/>
    <row r="14272" ht="12.75" customHeight="1" x14ac:dyDescent="0.2"/>
    <row r="14273" ht="12.75" customHeight="1" x14ac:dyDescent="0.2"/>
    <row r="14274" ht="12.75" customHeight="1" x14ac:dyDescent="0.2"/>
    <row r="14275" ht="12.75" customHeight="1" x14ac:dyDescent="0.2"/>
    <row r="14276" ht="12.75" customHeight="1" x14ac:dyDescent="0.2"/>
    <row r="14277" ht="12.75" customHeight="1" x14ac:dyDescent="0.2"/>
    <row r="14278" ht="12.75" customHeight="1" x14ac:dyDescent="0.2"/>
    <row r="14279" ht="12.75" customHeight="1" x14ac:dyDescent="0.2"/>
    <row r="14280" ht="12.75" customHeight="1" x14ac:dyDescent="0.2"/>
    <row r="14281" ht="12.75" customHeight="1" x14ac:dyDescent="0.2"/>
    <row r="14282" ht="12.75" customHeight="1" x14ac:dyDescent="0.2"/>
    <row r="14283" ht="12.75" customHeight="1" x14ac:dyDescent="0.2"/>
    <row r="14284" ht="12.75" customHeight="1" x14ac:dyDescent="0.2"/>
    <row r="14285" ht="12.75" customHeight="1" x14ac:dyDescent="0.2"/>
    <row r="14286" ht="12.75" customHeight="1" x14ac:dyDescent="0.2"/>
    <row r="14287" ht="12.75" customHeight="1" x14ac:dyDescent="0.2"/>
    <row r="14288" ht="12.75" customHeight="1" x14ac:dyDescent="0.2"/>
    <row r="14289" ht="12.75" customHeight="1" x14ac:dyDescent="0.2"/>
    <row r="14290" ht="12.75" customHeight="1" x14ac:dyDescent="0.2"/>
    <row r="14291" ht="12.75" customHeight="1" x14ac:dyDescent="0.2"/>
    <row r="14292" ht="12.75" customHeight="1" x14ac:dyDescent="0.2"/>
    <row r="14293" ht="12.75" customHeight="1" x14ac:dyDescent="0.2"/>
    <row r="14294" ht="12.75" customHeight="1" x14ac:dyDescent="0.2"/>
    <row r="14295" ht="12.75" customHeight="1" x14ac:dyDescent="0.2"/>
    <row r="14296" ht="12.75" customHeight="1" x14ac:dyDescent="0.2"/>
    <row r="14297" ht="12.75" customHeight="1" x14ac:dyDescent="0.2"/>
    <row r="14298" ht="12.75" customHeight="1" x14ac:dyDescent="0.2"/>
    <row r="14299" ht="12.75" customHeight="1" x14ac:dyDescent="0.2"/>
    <row r="14300" ht="12.75" customHeight="1" x14ac:dyDescent="0.2"/>
    <row r="14301" ht="12.75" customHeight="1" x14ac:dyDescent="0.2"/>
    <row r="14302" ht="12.75" customHeight="1" x14ac:dyDescent="0.2"/>
    <row r="14303" ht="12.75" customHeight="1" x14ac:dyDescent="0.2"/>
    <row r="14304" ht="12.75" customHeight="1" x14ac:dyDescent="0.2"/>
    <row r="14305" ht="12.75" customHeight="1" x14ac:dyDescent="0.2"/>
    <row r="14306" ht="12.75" customHeight="1" x14ac:dyDescent="0.2"/>
    <row r="14307" ht="12.75" customHeight="1" x14ac:dyDescent="0.2"/>
    <row r="14308" ht="12.75" customHeight="1" x14ac:dyDescent="0.2"/>
    <row r="14309" ht="12.75" customHeight="1" x14ac:dyDescent="0.2"/>
    <row r="14310" ht="12.75" customHeight="1" x14ac:dyDescent="0.2"/>
    <row r="14311" ht="12.75" customHeight="1" x14ac:dyDescent="0.2"/>
    <row r="14312" ht="12.75" customHeight="1" x14ac:dyDescent="0.2"/>
    <row r="14313" ht="12.75" customHeight="1" x14ac:dyDescent="0.2"/>
    <row r="14314" ht="12.75" customHeight="1" x14ac:dyDescent="0.2"/>
    <row r="14315" ht="12.75" customHeight="1" x14ac:dyDescent="0.2"/>
    <row r="14316" ht="12.75" customHeight="1" x14ac:dyDescent="0.2"/>
    <row r="14317" ht="12.75" customHeight="1" x14ac:dyDescent="0.2"/>
    <row r="14318" ht="12.75" customHeight="1" x14ac:dyDescent="0.2"/>
    <row r="14319" ht="12.75" customHeight="1" x14ac:dyDescent="0.2"/>
    <row r="14320" ht="12.75" customHeight="1" x14ac:dyDescent="0.2"/>
    <row r="14321" ht="12.75" customHeight="1" x14ac:dyDescent="0.2"/>
    <row r="14322" ht="12.75" customHeight="1" x14ac:dyDescent="0.2"/>
    <row r="14323" ht="12.75" customHeight="1" x14ac:dyDescent="0.2"/>
    <row r="14324" ht="12.75" customHeight="1" x14ac:dyDescent="0.2"/>
    <row r="14325" ht="12.75" customHeight="1" x14ac:dyDescent="0.2"/>
    <row r="14326" ht="12.75" customHeight="1" x14ac:dyDescent="0.2"/>
    <row r="14327" ht="12.75" customHeight="1" x14ac:dyDescent="0.2"/>
    <row r="14328" ht="12.75" customHeight="1" x14ac:dyDescent="0.2"/>
    <row r="14329" ht="12.75" customHeight="1" x14ac:dyDescent="0.2"/>
    <row r="14330" ht="12.75" customHeight="1" x14ac:dyDescent="0.2"/>
    <row r="14331" ht="12.75" customHeight="1" x14ac:dyDescent="0.2"/>
    <row r="14332" ht="12.75" customHeight="1" x14ac:dyDescent="0.2"/>
    <row r="14333" ht="12.75" customHeight="1" x14ac:dyDescent="0.2"/>
    <row r="14334" ht="12.75" customHeight="1" x14ac:dyDescent="0.2"/>
    <row r="14335" ht="12.75" customHeight="1" x14ac:dyDescent="0.2"/>
    <row r="14336" ht="12.75" customHeight="1" x14ac:dyDescent="0.2"/>
    <row r="14337" ht="12.75" customHeight="1" x14ac:dyDescent="0.2"/>
    <row r="14338" ht="12.75" customHeight="1" x14ac:dyDescent="0.2"/>
    <row r="14339" ht="12.75" customHeight="1" x14ac:dyDescent="0.2"/>
    <row r="14340" ht="12.75" customHeight="1" x14ac:dyDescent="0.2"/>
    <row r="14341" ht="12.75" customHeight="1" x14ac:dyDescent="0.2"/>
    <row r="14342" ht="12.75" customHeight="1" x14ac:dyDescent="0.2"/>
    <row r="14343" ht="12.75" customHeight="1" x14ac:dyDescent="0.2"/>
    <row r="14344" ht="12.75" customHeight="1" x14ac:dyDescent="0.2"/>
    <row r="14345" ht="12.75" customHeight="1" x14ac:dyDescent="0.2"/>
    <row r="14346" ht="12.75" customHeight="1" x14ac:dyDescent="0.2"/>
    <row r="14347" ht="12.75" customHeight="1" x14ac:dyDescent="0.2"/>
    <row r="14348" ht="12.75" customHeight="1" x14ac:dyDescent="0.2"/>
    <row r="14349" ht="12.75" customHeight="1" x14ac:dyDescent="0.2"/>
    <row r="14350" ht="12.75" customHeight="1" x14ac:dyDescent="0.2"/>
    <row r="14351" ht="12.75" customHeight="1" x14ac:dyDescent="0.2"/>
    <row r="14352" ht="12.75" customHeight="1" x14ac:dyDescent="0.2"/>
    <row r="14353" ht="12.75" customHeight="1" x14ac:dyDescent="0.2"/>
    <row r="14354" ht="12.75" customHeight="1" x14ac:dyDescent="0.2"/>
    <row r="14355" ht="12.75" customHeight="1" x14ac:dyDescent="0.2"/>
    <row r="14356" ht="12.75" customHeight="1" x14ac:dyDescent="0.2"/>
    <row r="14357" ht="12.75" customHeight="1" x14ac:dyDescent="0.2"/>
    <row r="14358" ht="12.75" customHeight="1" x14ac:dyDescent="0.2"/>
    <row r="14359" ht="12.75" customHeight="1" x14ac:dyDescent="0.2"/>
    <row r="14360" ht="12.75" customHeight="1" x14ac:dyDescent="0.2"/>
    <row r="14361" ht="12.75" customHeight="1" x14ac:dyDescent="0.2"/>
    <row r="14362" ht="12.75" customHeight="1" x14ac:dyDescent="0.2"/>
    <row r="14363" ht="12.75" customHeight="1" x14ac:dyDescent="0.2"/>
    <row r="14364" ht="12.75" customHeight="1" x14ac:dyDescent="0.2"/>
    <row r="14365" ht="12.75" customHeight="1" x14ac:dyDescent="0.2"/>
    <row r="14366" ht="12.75" customHeight="1" x14ac:dyDescent="0.2"/>
    <row r="14367" ht="12.75" customHeight="1" x14ac:dyDescent="0.2"/>
    <row r="14368" ht="12.75" customHeight="1" x14ac:dyDescent="0.2"/>
    <row r="14369" ht="12.75" customHeight="1" x14ac:dyDescent="0.2"/>
    <row r="14370" ht="12.75" customHeight="1" x14ac:dyDescent="0.2"/>
    <row r="14371" ht="12.75" customHeight="1" x14ac:dyDescent="0.2"/>
    <row r="14372" ht="12.75" customHeight="1" x14ac:dyDescent="0.2"/>
    <row r="14373" ht="12.75" customHeight="1" x14ac:dyDescent="0.2"/>
    <row r="14374" ht="12.75" customHeight="1" x14ac:dyDescent="0.2"/>
    <row r="14375" ht="12.75" customHeight="1" x14ac:dyDescent="0.2"/>
    <row r="14376" ht="12.75" customHeight="1" x14ac:dyDescent="0.2"/>
    <row r="14377" ht="12.75" customHeight="1" x14ac:dyDescent="0.2"/>
    <row r="14378" ht="12.75" customHeight="1" x14ac:dyDescent="0.2"/>
    <row r="14379" ht="12.75" customHeight="1" x14ac:dyDescent="0.2"/>
    <row r="14380" ht="12.75" customHeight="1" x14ac:dyDescent="0.2"/>
    <row r="14381" ht="12.75" customHeight="1" x14ac:dyDescent="0.2"/>
    <row r="14382" ht="12.75" customHeight="1" x14ac:dyDescent="0.2"/>
    <row r="14383" ht="12.75" customHeight="1" x14ac:dyDescent="0.2"/>
    <row r="14384" ht="12.75" customHeight="1" x14ac:dyDescent="0.2"/>
    <row r="14385" ht="12.75" customHeight="1" x14ac:dyDescent="0.2"/>
    <row r="14386" ht="12.75" customHeight="1" x14ac:dyDescent="0.2"/>
    <row r="14387" ht="12.75" customHeight="1" x14ac:dyDescent="0.2"/>
    <row r="14388" ht="12.75" customHeight="1" x14ac:dyDescent="0.2"/>
    <row r="14389" ht="12.75" customHeight="1" x14ac:dyDescent="0.2"/>
    <row r="14390" ht="12.75" customHeight="1" x14ac:dyDescent="0.2"/>
    <row r="14391" ht="12.75" customHeight="1" x14ac:dyDescent="0.2"/>
    <row r="14392" ht="12.75" customHeight="1" x14ac:dyDescent="0.2"/>
    <row r="14393" ht="12.75" customHeight="1" x14ac:dyDescent="0.2"/>
    <row r="14394" ht="12.75" customHeight="1" x14ac:dyDescent="0.2"/>
    <row r="14395" ht="12.75" customHeight="1" x14ac:dyDescent="0.2"/>
    <row r="14396" ht="12.75" customHeight="1" x14ac:dyDescent="0.2"/>
    <row r="14397" ht="12.75" customHeight="1" x14ac:dyDescent="0.2"/>
    <row r="14398" ht="12.75" customHeight="1" x14ac:dyDescent="0.2"/>
    <row r="14399" ht="12.75" customHeight="1" x14ac:dyDescent="0.2"/>
    <row r="14400" ht="12.75" customHeight="1" x14ac:dyDescent="0.2"/>
    <row r="14401" ht="12.75" customHeight="1" x14ac:dyDescent="0.2"/>
    <row r="14402" ht="12.75" customHeight="1" x14ac:dyDescent="0.2"/>
    <row r="14403" ht="12.75" customHeight="1" x14ac:dyDescent="0.2"/>
    <row r="14404" ht="12.75" customHeight="1" x14ac:dyDescent="0.2"/>
    <row r="14405" ht="12.75" customHeight="1" x14ac:dyDescent="0.2"/>
    <row r="14406" ht="12.75" customHeight="1" x14ac:dyDescent="0.2"/>
    <row r="14407" ht="12.75" customHeight="1" x14ac:dyDescent="0.2"/>
    <row r="14408" ht="12.75" customHeight="1" x14ac:dyDescent="0.2"/>
    <row r="14409" ht="12.75" customHeight="1" x14ac:dyDescent="0.2"/>
    <row r="14410" ht="12.75" customHeight="1" x14ac:dyDescent="0.2"/>
    <row r="14411" ht="12.75" customHeight="1" x14ac:dyDescent="0.2"/>
    <row r="14412" ht="12.75" customHeight="1" x14ac:dyDescent="0.2"/>
    <row r="14413" ht="12.75" customHeight="1" x14ac:dyDescent="0.2"/>
    <row r="14414" ht="12.75" customHeight="1" x14ac:dyDescent="0.2"/>
    <row r="14415" ht="12.75" customHeight="1" x14ac:dyDescent="0.2"/>
    <row r="14416" ht="12.75" customHeight="1" x14ac:dyDescent="0.2"/>
    <row r="14417" ht="12.75" customHeight="1" x14ac:dyDescent="0.2"/>
    <row r="14418" ht="12.75" customHeight="1" x14ac:dyDescent="0.2"/>
    <row r="14419" ht="12.75" customHeight="1" x14ac:dyDescent="0.2"/>
    <row r="14420" ht="12.75" customHeight="1" x14ac:dyDescent="0.2"/>
    <row r="14421" ht="12.75" customHeight="1" x14ac:dyDescent="0.2"/>
    <row r="14422" ht="12.75" customHeight="1" x14ac:dyDescent="0.2"/>
    <row r="14423" ht="12.75" customHeight="1" x14ac:dyDescent="0.2"/>
    <row r="14424" ht="12.75" customHeight="1" x14ac:dyDescent="0.2"/>
    <row r="14425" ht="12.75" customHeight="1" x14ac:dyDescent="0.2"/>
    <row r="14426" ht="12.75" customHeight="1" x14ac:dyDescent="0.2"/>
    <row r="14427" ht="12.75" customHeight="1" x14ac:dyDescent="0.2"/>
    <row r="14428" ht="12.75" customHeight="1" x14ac:dyDescent="0.2"/>
    <row r="14429" ht="12.75" customHeight="1" x14ac:dyDescent="0.2"/>
    <row r="14430" ht="12.75" customHeight="1" x14ac:dyDescent="0.2"/>
    <row r="14431" ht="12.75" customHeight="1" x14ac:dyDescent="0.2"/>
    <row r="14432" ht="12.75" customHeight="1" x14ac:dyDescent="0.2"/>
    <row r="14433" ht="12.75" customHeight="1" x14ac:dyDescent="0.2"/>
    <row r="14434" ht="12.75" customHeight="1" x14ac:dyDescent="0.2"/>
    <row r="14435" ht="12.75" customHeight="1" x14ac:dyDescent="0.2"/>
    <row r="14436" ht="12.75" customHeight="1" x14ac:dyDescent="0.2"/>
    <row r="14437" ht="12.75" customHeight="1" x14ac:dyDescent="0.2"/>
    <row r="14438" ht="12.75" customHeight="1" x14ac:dyDescent="0.2"/>
    <row r="14439" ht="12.75" customHeight="1" x14ac:dyDescent="0.2"/>
    <row r="14440" ht="12.75" customHeight="1" x14ac:dyDescent="0.2"/>
    <row r="14441" ht="12.75" customHeight="1" x14ac:dyDescent="0.2"/>
    <row r="14442" ht="12.75" customHeight="1" x14ac:dyDescent="0.2"/>
    <row r="14443" ht="12.75" customHeight="1" x14ac:dyDescent="0.2"/>
    <row r="14444" ht="12.75" customHeight="1" x14ac:dyDescent="0.2"/>
    <row r="14445" ht="12.75" customHeight="1" x14ac:dyDescent="0.2"/>
    <row r="14446" ht="12.75" customHeight="1" x14ac:dyDescent="0.2"/>
    <row r="14447" ht="12.75" customHeight="1" x14ac:dyDescent="0.2"/>
    <row r="14448" ht="12.75" customHeight="1" x14ac:dyDescent="0.2"/>
    <row r="14449" ht="12.75" customHeight="1" x14ac:dyDescent="0.2"/>
    <row r="14450" ht="12.75" customHeight="1" x14ac:dyDescent="0.2"/>
    <row r="14451" ht="12.75" customHeight="1" x14ac:dyDescent="0.2"/>
    <row r="14452" ht="12.75" customHeight="1" x14ac:dyDescent="0.2"/>
    <row r="14453" ht="12.75" customHeight="1" x14ac:dyDescent="0.2"/>
    <row r="14454" ht="12.75" customHeight="1" x14ac:dyDescent="0.2"/>
    <row r="14455" ht="12.75" customHeight="1" x14ac:dyDescent="0.2"/>
    <row r="14456" ht="12.75" customHeight="1" x14ac:dyDescent="0.2"/>
    <row r="14457" ht="12.75" customHeight="1" x14ac:dyDescent="0.2"/>
    <row r="14458" ht="12.75" customHeight="1" x14ac:dyDescent="0.2"/>
    <row r="14459" ht="12.75" customHeight="1" x14ac:dyDescent="0.2"/>
    <row r="14460" ht="12.75" customHeight="1" x14ac:dyDescent="0.2"/>
    <row r="14461" ht="12.75" customHeight="1" x14ac:dyDescent="0.2"/>
    <row r="14462" ht="12.75" customHeight="1" x14ac:dyDescent="0.2"/>
    <row r="14463" ht="12.75" customHeight="1" x14ac:dyDescent="0.2"/>
    <row r="14464" ht="12.75" customHeight="1" x14ac:dyDescent="0.2"/>
    <row r="14465" ht="12.75" customHeight="1" x14ac:dyDescent="0.2"/>
    <row r="14466" ht="12.75" customHeight="1" x14ac:dyDescent="0.2"/>
    <row r="14467" ht="12.75" customHeight="1" x14ac:dyDescent="0.2"/>
    <row r="14468" ht="12.75" customHeight="1" x14ac:dyDescent="0.2"/>
    <row r="14469" ht="12.75" customHeight="1" x14ac:dyDescent="0.2"/>
    <row r="14470" ht="12.75" customHeight="1" x14ac:dyDescent="0.2"/>
    <row r="14471" ht="12.75" customHeight="1" x14ac:dyDescent="0.2"/>
    <row r="14472" ht="12.75" customHeight="1" x14ac:dyDescent="0.2"/>
    <row r="14473" ht="12.75" customHeight="1" x14ac:dyDescent="0.2"/>
    <row r="14474" ht="12.75" customHeight="1" x14ac:dyDescent="0.2"/>
    <row r="14475" ht="12.75" customHeight="1" x14ac:dyDescent="0.2"/>
    <row r="14476" ht="12.75" customHeight="1" x14ac:dyDescent="0.2"/>
    <row r="14477" ht="12.75" customHeight="1" x14ac:dyDescent="0.2"/>
    <row r="14478" ht="12.75" customHeight="1" x14ac:dyDescent="0.2"/>
    <row r="14479" ht="12.75" customHeight="1" x14ac:dyDescent="0.2"/>
    <row r="14480" ht="12.75" customHeight="1" x14ac:dyDescent="0.2"/>
    <row r="14481" ht="12.75" customHeight="1" x14ac:dyDescent="0.2"/>
    <row r="14482" ht="12.75" customHeight="1" x14ac:dyDescent="0.2"/>
    <row r="14483" ht="12.75" customHeight="1" x14ac:dyDescent="0.2"/>
    <row r="14484" ht="12.75" customHeight="1" x14ac:dyDescent="0.2"/>
    <row r="14485" ht="12.75" customHeight="1" x14ac:dyDescent="0.2"/>
    <row r="14486" ht="12.75" customHeight="1" x14ac:dyDescent="0.2"/>
    <row r="14487" ht="12.75" customHeight="1" x14ac:dyDescent="0.2"/>
    <row r="14488" ht="12.75" customHeight="1" x14ac:dyDescent="0.2"/>
    <row r="14489" ht="12.75" customHeight="1" x14ac:dyDescent="0.2"/>
    <row r="14490" ht="12.75" customHeight="1" x14ac:dyDescent="0.2"/>
    <row r="14491" ht="12.75" customHeight="1" x14ac:dyDescent="0.2"/>
    <row r="14492" ht="12.75" customHeight="1" x14ac:dyDescent="0.2"/>
    <row r="14493" ht="12.75" customHeight="1" x14ac:dyDescent="0.2"/>
    <row r="14494" ht="12.75" customHeight="1" x14ac:dyDescent="0.2"/>
    <row r="14495" ht="12.75" customHeight="1" x14ac:dyDescent="0.2"/>
    <row r="14496" ht="12.75" customHeight="1" x14ac:dyDescent="0.2"/>
    <row r="14497" ht="12.75" customHeight="1" x14ac:dyDescent="0.2"/>
    <row r="14498" ht="12.75" customHeight="1" x14ac:dyDescent="0.2"/>
    <row r="14499" ht="12.75" customHeight="1" x14ac:dyDescent="0.2"/>
    <row r="14500" ht="12.75" customHeight="1" x14ac:dyDescent="0.2"/>
    <row r="14501" ht="12.75" customHeight="1" x14ac:dyDescent="0.2"/>
    <row r="14502" ht="12.75" customHeight="1" x14ac:dyDescent="0.2"/>
    <row r="14503" ht="12.75" customHeight="1" x14ac:dyDescent="0.2"/>
    <row r="14504" ht="12.75" customHeight="1" x14ac:dyDescent="0.2"/>
    <row r="14505" ht="12.75" customHeight="1" x14ac:dyDescent="0.2"/>
    <row r="14506" ht="12.75" customHeight="1" x14ac:dyDescent="0.2"/>
    <row r="14507" ht="12.75" customHeight="1" x14ac:dyDescent="0.2"/>
    <row r="14508" ht="12.75" customHeight="1" x14ac:dyDescent="0.2"/>
    <row r="14509" ht="12.75" customHeight="1" x14ac:dyDescent="0.2"/>
    <row r="14510" ht="12.75" customHeight="1" x14ac:dyDescent="0.2"/>
    <row r="14511" ht="12.75" customHeight="1" x14ac:dyDescent="0.2"/>
    <row r="14512" ht="12.75" customHeight="1" x14ac:dyDescent="0.2"/>
    <row r="14513" ht="12.75" customHeight="1" x14ac:dyDescent="0.2"/>
    <row r="14514" ht="12.75" customHeight="1" x14ac:dyDescent="0.2"/>
    <row r="14515" ht="12.75" customHeight="1" x14ac:dyDescent="0.2"/>
    <row r="14516" ht="12.75" customHeight="1" x14ac:dyDescent="0.2"/>
    <row r="14517" ht="12.75" customHeight="1" x14ac:dyDescent="0.2"/>
    <row r="14518" ht="12.75" customHeight="1" x14ac:dyDescent="0.2"/>
    <row r="14519" ht="12.75" customHeight="1" x14ac:dyDescent="0.2"/>
    <row r="14520" ht="12.75" customHeight="1" x14ac:dyDescent="0.2"/>
    <row r="14521" ht="12.75" customHeight="1" x14ac:dyDescent="0.2"/>
    <row r="14522" ht="12.75" customHeight="1" x14ac:dyDescent="0.2"/>
    <row r="14523" ht="12.75" customHeight="1" x14ac:dyDescent="0.2"/>
    <row r="14524" ht="12.75" customHeight="1" x14ac:dyDescent="0.2"/>
    <row r="14525" ht="12.75" customHeight="1" x14ac:dyDescent="0.2"/>
    <row r="14526" ht="12.75" customHeight="1" x14ac:dyDescent="0.2"/>
    <row r="14527" ht="12.75" customHeight="1" x14ac:dyDescent="0.2"/>
    <row r="14528" ht="12.75" customHeight="1" x14ac:dyDescent="0.2"/>
    <row r="14529" ht="12.75" customHeight="1" x14ac:dyDescent="0.2"/>
    <row r="14530" ht="12.75" customHeight="1" x14ac:dyDescent="0.2"/>
    <row r="14531" ht="12.75" customHeight="1" x14ac:dyDescent="0.2"/>
    <row r="14532" ht="12.75" customHeight="1" x14ac:dyDescent="0.2"/>
    <row r="14533" ht="12.75" customHeight="1" x14ac:dyDescent="0.2"/>
    <row r="14534" ht="12.75" customHeight="1" x14ac:dyDescent="0.2"/>
    <row r="14535" ht="12.75" customHeight="1" x14ac:dyDescent="0.2"/>
    <row r="14536" ht="12.75" customHeight="1" x14ac:dyDescent="0.2"/>
    <row r="14537" ht="12.75" customHeight="1" x14ac:dyDescent="0.2"/>
    <row r="14538" ht="12.75" customHeight="1" x14ac:dyDescent="0.2"/>
    <row r="14539" ht="12.75" customHeight="1" x14ac:dyDescent="0.2"/>
    <row r="14540" ht="12.75" customHeight="1" x14ac:dyDescent="0.2"/>
    <row r="14541" ht="12.75" customHeight="1" x14ac:dyDescent="0.2"/>
    <row r="14542" ht="12.75" customHeight="1" x14ac:dyDescent="0.2"/>
    <row r="14543" ht="12.75" customHeight="1" x14ac:dyDescent="0.2"/>
    <row r="14544" ht="12.75" customHeight="1" x14ac:dyDescent="0.2"/>
    <row r="14545" ht="12.75" customHeight="1" x14ac:dyDescent="0.2"/>
    <row r="14546" ht="12.75" customHeight="1" x14ac:dyDescent="0.2"/>
    <row r="14547" ht="12.75" customHeight="1" x14ac:dyDescent="0.2"/>
    <row r="14548" ht="12.75" customHeight="1" x14ac:dyDescent="0.2"/>
    <row r="14549" ht="12.75" customHeight="1" x14ac:dyDescent="0.2"/>
    <row r="14550" ht="12.75" customHeight="1" x14ac:dyDescent="0.2"/>
    <row r="14551" ht="12.75" customHeight="1" x14ac:dyDescent="0.2"/>
    <row r="14552" ht="12.75" customHeight="1" x14ac:dyDescent="0.2"/>
    <row r="14553" ht="12.75" customHeight="1" x14ac:dyDescent="0.2"/>
    <row r="14554" ht="12.75" customHeight="1" x14ac:dyDescent="0.2"/>
    <row r="14555" ht="12.75" customHeight="1" x14ac:dyDescent="0.2"/>
    <row r="14556" ht="12.75" customHeight="1" x14ac:dyDescent="0.2"/>
    <row r="14557" ht="12.75" customHeight="1" x14ac:dyDescent="0.2"/>
    <row r="14558" ht="12.75" customHeight="1" x14ac:dyDescent="0.2"/>
    <row r="14559" ht="12.75" customHeight="1" x14ac:dyDescent="0.2"/>
    <row r="14560" ht="12.75" customHeight="1" x14ac:dyDescent="0.2"/>
    <row r="14561" ht="12.75" customHeight="1" x14ac:dyDescent="0.2"/>
    <row r="14562" ht="12.75" customHeight="1" x14ac:dyDescent="0.2"/>
    <row r="14563" ht="12.75" customHeight="1" x14ac:dyDescent="0.2"/>
    <row r="14564" ht="12.75" customHeight="1" x14ac:dyDescent="0.2"/>
    <row r="14565" ht="12.75" customHeight="1" x14ac:dyDescent="0.2"/>
    <row r="14566" ht="12.75" customHeight="1" x14ac:dyDescent="0.2"/>
    <row r="14567" ht="12.75" customHeight="1" x14ac:dyDescent="0.2"/>
    <row r="14568" ht="12.75" customHeight="1" x14ac:dyDescent="0.2"/>
    <row r="14569" ht="12.75" customHeight="1" x14ac:dyDescent="0.2"/>
    <row r="14570" ht="12.75" customHeight="1" x14ac:dyDescent="0.2"/>
    <row r="14571" ht="12.75" customHeight="1" x14ac:dyDescent="0.2"/>
    <row r="14572" ht="12.75" customHeight="1" x14ac:dyDescent="0.2"/>
    <row r="14573" ht="12.75" customHeight="1" x14ac:dyDescent="0.2"/>
    <row r="14574" ht="12.75" customHeight="1" x14ac:dyDescent="0.2"/>
    <row r="14575" ht="12.75" customHeight="1" x14ac:dyDescent="0.2"/>
    <row r="14576" ht="12.75" customHeight="1" x14ac:dyDescent="0.2"/>
    <row r="14577" ht="12.75" customHeight="1" x14ac:dyDescent="0.2"/>
    <row r="14578" ht="12.75" customHeight="1" x14ac:dyDescent="0.2"/>
    <row r="14579" ht="12.75" customHeight="1" x14ac:dyDescent="0.2"/>
    <row r="14580" ht="12.75" customHeight="1" x14ac:dyDescent="0.2"/>
    <row r="14581" ht="12.75" customHeight="1" x14ac:dyDescent="0.2"/>
    <row r="14582" ht="12.75" customHeight="1" x14ac:dyDescent="0.2"/>
    <row r="14583" ht="12.75" customHeight="1" x14ac:dyDescent="0.2"/>
    <row r="14584" ht="12.75" customHeight="1" x14ac:dyDescent="0.2"/>
    <row r="14585" ht="12.75" customHeight="1" x14ac:dyDescent="0.2"/>
    <row r="14586" ht="12.75" customHeight="1" x14ac:dyDescent="0.2"/>
    <row r="14587" ht="12.75" customHeight="1" x14ac:dyDescent="0.2"/>
    <row r="14588" ht="12.75" customHeight="1" x14ac:dyDescent="0.2"/>
    <row r="14589" ht="12.75" customHeight="1" x14ac:dyDescent="0.2"/>
    <row r="14590" ht="12.75" customHeight="1" x14ac:dyDescent="0.2"/>
    <row r="14591" ht="12.75" customHeight="1" x14ac:dyDescent="0.2"/>
    <row r="14592" ht="12.75" customHeight="1" x14ac:dyDescent="0.2"/>
    <row r="14593" ht="12.75" customHeight="1" x14ac:dyDescent="0.2"/>
    <row r="14594" ht="12.75" customHeight="1" x14ac:dyDescent="0.2"/>
    <row r="14595" ht="12.75" customHeight="1" x14ac:dyDescent="0.2"/>
    <row r="14596" ht="12.75" customHeight="1" x14ac:dyDescent="0.2"/>
    <row r="14597" ht="12.75" customHeight="1" x14ac:dyDescent="0.2"/>
    <row r="14598" ht="12.75" customHeight="1" x14ac:dyDescent="0.2"/>
    <row r="14599" ht="12.75" customHeight="1" x14ac:dyDescent="0.2"/>
    <row r="14600" ht="12.75" customHeight="1" x14ac:dyDescent="0.2"/>
    <row r="14601" ht="12.75" customHeight="1" x14ac:dyDescent="0.2"/>
    <row r="14602" ht="12.75" customHeight="1" x14ac:dyDescent="0.2"/>
    <row r="14603" ht="12.75" customHeight="1" x14ac:dyDescent="0.2"/>
    <row r="14604" ht="12.75" customHeight="1" x14ac:dyDescent="0.2"/>
    <row r="14605" ht="12.75" customHeight="1" x14ac:dyDescent="0.2"/>
    <row r="14606" ht="12.75" customHeight="1" x14ac:dyDescent="0.2"/>
    <row r="14607" ht="12.75" customHeight="1" x14ac:dyDescent="0.2"/>
    <row r="14608" ht="12.75" customHeight="1" x14ac:dyDescent="0.2"/>
    <row r="14609" ht="12.75" customHeight="1" x14ac:dyDescent="0.2"/>
    <row r="14610" ht="12.75" customHeight="1" x14ac:dyDescent="0.2"/>
    <row r="14611" ht="12.75" customHeight="1" x14ac:dyDescent="0.2"/>
    <row r="14612" ht="12.75" customHeight="1" x14ac:dyDescent="0.2"/>
    <row r="14613" ht="12.75" customHeight="1" x14ac:dyDescent="0.2"/>
    <row r="14614" ht="12.75" customHeight="1" x14ac:dyDescent="0.2"/>
    <row r="14615" ht="12.75" customHeight="1" x14ac:dyDescent="0.2"/>
    <row r="14616" ht="12.75" customHeight="1" x14ac:dyDescent="0.2"/>
    <row r="14617" ht="12.75" customHeight="1" x14ac:dyDescent="0.2"/>
    <row r="14618" ht="12.75" customHeight="1" x14ac:dyDescent="0.2"/>
    <row r="14619" ht="12.75" customHeight="1" x14ac:dyDescent="0.2"/>
    <row r="14620" ht="12.75" customHeight="1" x14ac:dyDescent="0.2"/>
    <row r="14621" ht="12.75" customHeight="1" x14ac:dyDescent="0.2"/>
    <row r="14622" ht="12.75" customHeight="1" x14ac:dyDescent="0.2"/>
    <row r="14623" ht="12.75" customHeight="1" x14ac:dyDescent="0.2"/>
    <row r="14624" ht="12.75" customHeight="1" x14ac:dyDescent="0.2"/>
    <row r="14625" ht="12.75" customHeight="1" x14ac:dyDescent="0.2"/>
    <row r="14626" ht="12.75" customHeight="1" x14ac:dyDescent="0.2"/>
    <row r="14627" ht="12.75" customHeight="1" x14ac:dyDescent="0.2"/>
    <row r="14628" ht="12.75" customHeight="1" x14ac:dyDescent="0.2"/>
    <row r="14629" ht="12.75" customHeight="1" x14ac:dyDescent="0.2"/>
    <row r="14630" ht="12.75" customHeight="1" x14ac:dyDescent="0.2"/>
    <row r="14631" ht="12.75" customHeight="1" x14ac:dyDescent="0.2"/>
    <row r="14632" ht="12.75" customHeight="1" x14ac:dyDescent="0.2"/>
    <row r="14633" ht="12.75" customHeight="1" x14ac:dyDescent="0.2"/>
    <row r="14634" ht="12.75" customHeight="1" x14ac:dyDescent="0.2"/>
    <row r="14635" ht="12.75" customHeight="1" x14ac:dyDescent="0.2"/>
    <row r="14636" ht="12.75" customHeight="1" x14ac:dyDescent="0.2"/>
    <row r="14637" ht="12.75" customHeight="1" x14ac:dyDescent="0.2"/>
    <row r="14638" ht="12.75" customHeight="1" x14ac:dyDescent="0.2"/>
    <row r="14639" ht="12.75" customHeight="1" x14ac:dyDescent="0.2"/>
    <row r="14640" ht="12.75" customHeight="1" x14ac:dyDescent="0.2"/>
    <row r="14641" ht="12.75" customHeight="1" x14ac:dyDescent="0.2"/>
    <row r="14642" ht="12.75" customHeight="1" x14ac:dyDescent="0.2"/>
    <row r="14643" ht="12.75" customHeight="1" x14ac:dyDescent="0.2"/>
    <row r="14644" ht="12.75" customHeight="1" x14ac:dyDescent="0.2"/>
    <row r="14645" ht="12.75" customHeight="1" x14ac:dyDescent="0.2"/>
    <row r="14646" ht="12.75" customHeight="1" x14ac:dyDescent="0.2"/>
    <row r="14647" ht="12.75" customHeight="1" x14ac:dyDescent="0.2"/>
    <row r="14648" ht="12.75" customHeight="1" x14ac:dyDescent="0.2"/>
    <row r="14649" ht="12.75" customHeight="1" x14ac:dyDescent="0.2"/>
    <row r="14650" ht="12.75" customHeight="1" x14ac:dyDescent="0.2"/>
    <row r="14651" ht="12.75" customHeight="1" x14ac:dyDescent="0.2"/>
    <row r="14652" ht="12.75" customHeight="1" x14ac:dyDescent="0.2"/>
    <row r="14653" ht="12.75" customHeight="1" x14ac:dyDescent="0.2"/>
    <row r="14654" ht="12.75" customHeight="1" x14ac:dyDescent="0.2"/>
    <row r="14655" ht="12.75" customHeight="1" x14ac:dyDescent="0.2"/>
    <row r="14656" ht="12.75" customHeight="1" x14ac:dyDescent="0.2"/>
    <row r="14657" ht="12.75" customHeight="1" x14ac:dyDescent="0.2"/>
    <row r="14658" ht="12.75" customHeight="1" x14ac:dyDescent="0.2"/>
    <row r="14659" ht="12.75" customHeight="1" x14ac:dyDescent="0.2"/>
    <row r="14660" ht="12.75" customHeight="1" x14ac:dyDescent="0.2"/>
    <row r="14661" ht="12.75" customHeight="1" x14ac:dyDescent="0.2"/>
    <row r="14662" ht="12.75" customHeight="1" x14ac:dyDescent="0.2"/>
    <row r="14663" ht="12.75" customHeight="1" x14ac:dyDescent="0.2"/>
    <row r="14664" ht="12.75" customHeight="1" x14ac:dyDescent="0.2"/>
    <row r="14665" ht="12.75" customHeight="1" x14ac:dyDescent="0.2"/>
    <row r="14666" ht="12.75" customHeight="1" x14ac:dyDescent="0.2"/>
    <row r="14667" ht="12.75" customHeight="1" x14ac:dyDescent="0.2"/>
    <row r="14668" ht="12.75" customHeight="1" x14ac:dyDescent="0.2"/>
    <row r="14669" ht="12.75" customHeight="1" x14ac:dyDescent="0.2"/>
    <row r="14670" ht="12.75" customHeight="1" x14ac:dyDescent="0.2"/>
    <row r="14671" ht="12.75" customHeight="1" x14ac:dyDescent="0.2"/>
    <row r="14672" ht="12.75" customHeight="1" x14ac:dyDescent="0.2"/>
    <row r="14673" ht="12.75" customHeight="1" x14ac:dyDescent="0.2"/>
    <row r="14674" ht="12.75" customHeight="1" x14ac:dyDescent="0.2"/>
    <row r="14675" ht="12.75" customHeight="1" x14ac:dyDescent="0.2"/>
    <row r="14676" ht="12.75" customHeight="1" x14ac:dyDescent="0.2"/>
    <row r="14677" ht="12.75" customHeight="1" x14ac:dyDescent="0.2"/>
    <row r="14678" ht="12.75" customHeight="1" x14ac:dyDescent="0.2"/>
    <row r="14679" ht="12.75" customHeight="1" x14ac:dyDescent="0.2"/>
    <row r="14680" ht="12.75" customHeight="1" x14ac:dyDescent="0.2"/>
    <row r="14681" ht="12.75" customHeight="1" x14ac:dyDescent="0.2"/>
    <row r="14682" ht="12.75" customHeight="1" x14ac:dyDescent="0.2"/>
    <row r="14683" ht="12.75" customHeight="1" x14ac:dyDescent="0.2"/>
    <row r="14684" ht="12.75" customHeight="1" x14ac:dyDescent="0.2"/>
    <row r="14685" ht="12.75" customHeight="1" x14ac:dyDescent="0.2"/>
    <row r="14686" ht="12.75" customHeight="1" x14ac:dyDescent="0.2"/>
    <row r="14687" ht="12.75" customHeight="1" x14ac:dyDescent="0.2"/>
    <row r="14688" ht="12.75" customHeight="1" x14ac:dyDescent="0.2"/>
    <row r="14689" ht="12.75" customHeight="1" x14ac:dyDescent="0.2"/>
    <row r="14690" ht="12.75" customHeight="1" x14ac:dyDescent="0.2"/>
    <row r="14691" ht="12.75" customHeight="1" x14ac:dyDescent="0.2"/>
    <row r="14692" ht="12.75" customHeight="1" x14ac:dyDescent="0.2"/>
    <row r="14693" ht="12.75" customHeight="1" x14ac:dyDescent="0.2"/>
    <row r="14694" ht="12.75" customHeight="1" x14ac:dyDescent="0.2"/>
    <row r="14695" ht="12.75" customHeight="1" x14ac:dyDescent="0.2"/>
    <row r="14696" ht="12.75" customHeight="1" x14ac:dyDescent="0.2"/>
    <row r="14697" ht="12.75" customHeight="1" x14ac:dyDescent="0.2"/>
    <row r="14698" ht="12.75" customHeight="1" x14ac:dyDescent="0.2"/>
    <row r="14699" ht="12.75" customHeight="1" x14ac:dyDescent="0.2"/>
    <row r="14700" ht="12.75" customHeight="1" x14ac:dyDescent="0.2"/>
    <row r="14701" ht="12.75" customHeight="1" x14ac:dyDescent="0.2"/>
    <row r="14702" ht="12.75" customHeight="1" x14ac:dyDescent="0.2"/>
    <row r="14703" ht="12.75" customHeight="1" x14ac:dyDescent="0.2"/>
    <row r="14704" ht="12.75" customHeight="1" x14ac:dyDescent="0.2"/>
    <row r="14705" ht="12.75" customHeight="1" x14ac:dyDescent="0.2"/>
    <row r="14706" ht="12.75" customHeight="1" x14ac:dyDescent="0.2"/>
    <row r="14707" ht="12.75" customHeight="1" x14ac:dyDescent="0.2"/>
    <row r="14708" ht="12.75" customHeight="1" x14ac:dyDescent="0.2"/>
    <row r="14709" ht="12.75" customHeight="1" x14ac:dyDescent="0.2"/>
    <row r="14710" ht="12.75" customHeight="1" x14ac:dyDescent="0.2"/>
    <row r="14711" ht="12.75" customHeight="1" x14ac:dyDescent="0.2"/>
    <row r="14712" ht="12.75" customHeight="1" x14ac:dyDescent="0.2"/>
    <row r="14713" ht="12.75" customHeight="1" x14ac:dyDescent="0.2"/>
    <row r="14714" ht="12.75" customHeight="1" x14ac:dyDescent="0.2"/>
    <row r="14715" ht="12.75" customHeight="1" x14ac:dyDescent="0.2"/>
    <row r="14716" ht="12.75" customHeight="1" x14ac:dyDescent="0.2"/>
    <row r="14717" ht="12.75" customHeight="1" x14ac:dyDescent="0.2"/>
    <row r="14718" ht="12.75" customHeight="1" x14ac:dyDescent="0.2"/>
    <row r="14719" ht="12.75" customHeight="1" x14ac:dyDescent="0.2"/>
    <row r="14720" ht="12.75" customHeight="1" x14ac:dyDescent="0.2"/>
    <row r="14721" ht="12.75" customHeight="1" x14ac:dyDescent="0.2"/>
    <row r="14722" ht="12.75" customHeight="1" x14ac:dyDescent="0.2"/>
    <row r="14723" ht="12.75" customHeight="1" x14ac:dyDescent="0.2"/>
    <row r="14724" ht="12.75" customHeight="1" x14ac:dyDescent="0.2"/>
    <row r="14725" ht="12.75" customHeight="1" x14ac:dyDescent="0.2"/>
    <row r="14726" ht="12.75" customHeight="1" x14ac:dyDescent="0.2"/>
    <row r="14727" ht="12.75" customHeight="1" x14ac:dyDescent="0.2"/>
    <row r="14728" ht="12.75" customHeight="1" x14ac:dyDescent="0.2"/>
    <row r="14729" ht="12.75" customHeight="1" x14ac:dyDescent="0.2"/>
    <row r="14730" ht="12.75" customHeight="1" x14ac:dyDescent="0.2"/>
    <row r="14731" ht="12.75" customHeight="1" x14ac:dyDescent="0.2"/>
    <row r="14732" ht="12.75" customHeight="1" x14ac:dyDescent="0.2"/>
    <row r="14733" ht="12.75" customHeight="1" x14ac:dyDescent="0.2"/>
    <row r="14734" ht="12.75" customHeight="1" x14ac:dyDescent="0.2"/>
    <row r="14735" ht="12.75" customHeight="1" x14ac:dyDescent="0.2"/>
    <row r="14736" ht="12.75" customHeight="1" x14ac:dyDescent="0.2"/>
    <row r="14737" ht="12.75" customHeight="1" x14ac:dyDescent="0.2"/>
    <row r="14738" ht="12.75" customHeight="1" x14ac:dyDescent="0.2"/>
    <row r="14739" ht="12.75" customHeight="1" x14ac:dyDescent="0.2"/>
    <row r="14740" ht="12.75" customHeight="1" x14ac:dyDescent="0.2"/>
    <row r="14741" ht="12.75" customHeight="1" x14ac:dyDescent="0.2"/>
    <row r="14742" ht="12.75" customHeight="1" x14ac:dyDescent="0.2"/>
    <row r="14743" ht="12.75" customHeight="1" x14ac:dyDescent="0.2"/>
    <row r="14744" ht="12.75" customHeight="1" x14ac:dyDescent="0.2"/>
    <row r="14745" ht="12.75" customHeight="1" x14ac:dyDescent="0.2"/>
    <row r="14746" ht="12.75" customHeight="1" x14ac:dyDescent="0.2"/>
    <row r="14747" ht="12.75" customHeight="1" x14ac:dyDescent="0.2"/>
    <row r="14748" ht="12.75" customHeight="1" x14ac:dyDescent="0.2"/>
    <row r="14749" ht="12.75" customHeight="1" x14ac:dyDescent="0.2"/>
    <row r="14750" ht="12.75" customHeight="1" x14ac:dyDescent="0.2"/>
    <row r="14751" ht="12.75" customHeight="1" x14ac:dyDescent="0.2"/>
    <row r="14752" ht="12.75" customHeight="1" x14ac:dyDescent="0.2"/>
    <row r="14753" ht="12.75" customHeight="1" x14ac:dyDescent="0.2"/>
    <row r="14754" ht="12.75" customHeight="1" x14ac:dyDescent="0.2"/>
    <row r="14755" ht="12.75" customHeight="1" x14ac:dyDescent="0.2"/>
    <row r="14756" ht="12.75" customHeight="1" x14ac:dyDescent="0.2"/>
    <row r="14757" ht="12.75" customHeight="1" x14ac:dyDescent="0.2"/>
    <row r="14758" ht="12.75" customHeight="1" x14ac:dyDescent="0.2"/>
    <row r="14759" ht="12.75" customHeight="1" x14ac:dyDescent="0.2"/>
    <row r="14760" ht="12.75" customHeight="1" x14ac:dyDescent="0.2"/>
    <row r="14761" ht="12.75" customHeight="1" x14ac:dyDescent="0.2"/>
    <row r="14762" ht="12.75" customHeight="1" x14ac:dyDescent="0.2"/>
    <row r="14763" ht="12.75" customHeight="1" x14ac:dyDescent="0.2"/>
    <row r="14764" ht="12.75" customHeight="1" x14ac:dyDescent="0.2"/>
    <row r="14765" ht="12.75" customHeight="1" x14ac:dyDescent="0.2"/>
    <row r="14766" ht="12.75" customHeight="1" x14ac:dyDescent="0.2"/>
    <row r="14767" ht="12.75" customHeight="1" x14ac:dyDescent="0.2"/>
    <row r="14768" ht="12.75" customHeight="1" x14ac:dyDescent="0.2"/>
    <row r="14769" ht="12.75" customHeight="1" x14ac:dyDescent="0.2"/>
    <row r="14770" ht="12.75" customHeight="1" x14ac:dyDescent="0.2"/>
    <row r="14771" ht="12.75" customHeight="1" x14ac:dyDescent="0.2"/>
    <row r="14772" ht="12.75" customHeight="1" x14ac:dyDescent="0.2"/>
    <row r="14773" ht="12.75" customHeight="1" x14ac:dyDescent="0.2"/>
    <row r="14774" ht="12.75" customHeight="1" x14ac:dyDescent="0.2"/>
    <row r="14775" ht="12.75" customHeight="1" x14ac:dyDescent="0.2"/>
    <row r="14776" ht="12.75" customHeight="1" x14ac:dyDescent="0.2"/>
    <row r="14777" ht="12.75" customHeight="1" x14ac:dyDescent="0.2"/>
    <row r="14778" ht="12.75" customHeight="1" x14ac:dyDescent="0.2"/>
    <row r="14779" ht="12.75" customHeight="1" x14ac:dyDescent="0.2"/>
    <row r="14780" ht="12.75" customHeight="1" x14ac:dyDescent="0.2"/>
    <row r="14781" ht="12.75" customHeight="1" x14ac:dyDescent="0.2"/>
    <row r="14782" ht="12.75" customHeight="1" x14ac:dyDescent="0.2"/>
    <row r="14783" ht="12.75" customHeight="1" x14ac:dyDescent="0.2"/>
    <row r="14784" ht="12.75" customHeight="1" x14ac:dyDescent="0.2"/>
    <row r="14785" ht="12.75" customHeight="1" x14ac:dyDescent="0.2"/>
    <row r="14786" ht="12.75" customHeight="1" x14ac:dyDescent="0.2"/>
    <row r="14787" ht="12.75" customHeight="1" x14ac:dyDescent="0.2"/>
    <row r="14788" ht="12.75" customHeight="1" x14ac:dyDescent="0.2"/>
    <row r="14789" ht="12.75" customHeight="1" x14ac:dyDescent="0.2"/>
    <row r="14790" ht="12.75" customHeight="1" x14ac:dyDescent="0.2"/>
    <row r="14791" ht="12.75" customHeight="1" x14ac:dyDescent="0.2"/>
    <row r="14792" ht="12.75" customHeight="1" x14ac:dyDescent="0.2"/>
    <row r="14793" ht="12.75" customHeight="1" x14ac:dyDescent="0.2"/>
    <row r="14794" ht="12.75" customHeight="1" x14ac:dyDescent="0.2"/>
    <row r="14795" ht="12.75" customHeight="1" x14ac:dyDescent="0.2"/>
    <row r="14796" ht="12.75" customHeight="1" x14ac:dyDescent="0.2"/>
    <row r="14797" ht="12.75" customHeight="1" x14ac:dyDescent="0.2"/>
    <row r="14798" ht="12.75" customHeight="1" x14ac:dyDescent="0.2"/>
    <row r="14799" ht="12.75" customHeight="1" x14ac:dyDescent="0.2"/>
    <row r="14800" ht="12.75" customHeight="1" x14ac:dyDescent="0.2"/>
    <row r="14801" ht="12.75" customHeight="1" x14ac:dyDescent="0.2"/>
    <row r="14802" ht="12.75" customHeight="1" x14ac:dyDescent="0.2"/>
    <row r="14803" ht="12.75" customHeight="1" x14ac:dyDescent="0.2"/>
    <row r="14804" ht="12.75" customHeight="1" x14ac:dyDescent="0.2"/>
    <row r="14805" ht="12.75" customHeight="1" x14ac:dyDescent="0.2"/>
    <row r="14806" ht="12.75" customHeight="1" x14ac:dyDescent="0.2"/>
    <row r="14807" ht="12.75" customHeight="1" x14ac:dyDescent="0.2"/>
    <row r="14808" ht="12.75" customHeight="1" x14ac:dyDescent="0.2"/>
    <row r="14809" ht="12.75" customHeight="1" x14ac:dyDescent="0.2"/>
    <row r="14810" ht="12.75" customHeight="1" x14ac:dyDescent="0.2"/>
    <row r="14811" ht="12.75" customHeight="1" x14ac:dyDescent="0.2"/>
    <row r="14812" ht="12.75" customHeight="1" x14ac:dyDescent="0.2"/>
    <row r="14813" ht="12.75" customHeight="1" x14ac:dyDescent="0.2"/>
    <row r="14814" ht="12.75" customHeight="1" x14ac:dyDescent="0.2"/>
    <row r="14815" ht="12.75" customHeight="1" x14ac:dyDescent="0.2"/>
    <row r="14816" ht="12.75" customHeight="1" x14ac:dyDescent="0.2"/>
    <row r="14817" ht="12.75" customHeight="1" x14ac:dyDescent="0.2"/>
    <row r="14818" ht="12.75" customHeight="1" x14ac:dyDescent="0.2"/>
    <row r="14819" ht="12.75" customHeight="1" x14ac:dyDescent="0.2"/>
    <row r="14820" ht="12.75" customHeight="1" x14ac:dyDescent="0.2"/>
    <row r="14821" ht="12.75" customHeight="1" x14ac:dyDescent="0.2"/>
    <row r="14822" ht="12.75" customHeight="1" x14ac:dyDescent="0.2"/>
    <row r="14823" ht="12.75" customHeight="1" x14ac:dyDescent="0.2"/>
    <row r="14824" ht="12.75" customHeight="1" x14ac:dyDescent="0.2"/>
    <row r="14825" ht="12.75" customHeight="1" x14ac:dyDescent="0.2"/>
    <row r="14826" ht="12.75" customHeight="1" x14ac:dyDescent="0.2"/>
    <row r="14827" ht="12.75" customHeight="1" x14ac:dyDescent="0.2"/>
    <row r="14828" ht="12.75" customHeight="1" x14ac:dyDescent="0.2"/>
    <row r="14829" ht="12.75" customHeight="1" x14ac:dyDescent="0.2"/>
    <row r="14830" ht="12.75" customHeight="1" x14ac:dyDescent="0.2"/>
    <row r="14831" ht="12.75" customHeight="1" x14ac:dyDescent="0.2"/>
    <row r="14832" ht="12.75" customHeight="1" x14ac:dyDescent="0.2"/>
    <row r="14833" ht="12.75" customHeight="1" x14ac:dyDescent="0.2"/>
    <row r="14834" ht="12.75" customHeight="1" x14ac:dyDescent="0.2"/>
    <row r="14835" ht="12.75" customHeight="1" x14ac:dyDescent="0.2"/>
    <row r="14836" ht="12.75" customHeight="1" x14ac:dyDescent="0.2"/>
    <row r="14837" ht="12.75" customHeight="1" x14ac:dyDescent="0.2"/>
    <row r="14838" ht="12.75" customHeight="1" x14ac:dyDescent="0.2"/>
    <row r="14839" ht="12.75" customHeight="1" x14ac:dyDescent="0.2"/>
    <row r="14840" ht="12.75" customHeight="1" x14ac:dyDescent="0.2"/>
    <row r="14841" ht="12.75" customHeight="1" x14ac:dyDescent="0.2"/>
    <row r="14842" ht="12.75" customHeight="1" x14ac:dyDescent="0.2"/>
    <row r="14843" ht="12.75" customHeight="1" x14ac:dyDescent="0.2"/>
    <row r="14844" ht="12.75" customHeight="1" x14ac:dyDescent="0.2"/>
    <row r="14845" ht="12.75" customHeight="1" x14ac:dyDescent="0.2"/>
    <row r="14846" ht="12.75" customHeight="1" x14ac:dyDescent="0.2"/>
    <row r="14847" ht="12.75" customHeight="1" x14ac:dyDescent="0.2"/>
    <row r="14848" ht="12.75" customHeight="1" x14ac:dyDescent="0.2"/>
    <row r="14849" ht="12.75" customHeight="1" x14ac:dyDescent="0.2"/>
    <row r="14850" ht="12.75" customHeight="1" x14ac:dyDescent="0.2"/>
    <row r="14851" ht="12.75" customHeight="1" x14ac:dyDescent="0.2"/>
    <row r="14852" ht="12.75" customHeight="1" x14ac:dyDescent="0.2"/>
    <row r="14853" ht="12.75" customHeight="1" x14ac:dyDescent="0.2"/>
    <row r="14854" ht="12.75" customHeight="1" x14ac:dyDescent="0.2"/>
    <row r="14855" ht="12.75" customHeight="1" x14ac:dyDescent="0.2"/>
    <row r="14856" ht="12.75" customHeight="1" x14ac:dyDescent="0.2"/>
    <row r="14857" ht="12.75" customHeight="1" x14ac:dyDescent="0.2"/>
    <row r="14858" ht="12.75" customHeight="1" x14ac:dyDescent="0.2"/>
    <row r="14859" ht="12.75" customHeight="1" x14ac:dyDescent="0.2"/>
    <row r="14860" ht="12.75" customHeight="1" x14ac:dyDescent="0.2"/>
    <row r="14861" ht="12.75" customHeight="1" x14ac:dyDescent="0.2"/>
    <row r="14862" ht="12.75" customHeight="1" x14ac:dyDescent="0.2"/>
    <row r="14863" ht="12.75" customHeight="1" x14ac:dyDescent="0.2"/>
    <row r="14864" ht="12.75" customHeight="1" x14ac:dyDescent="0.2"/>
    <row r="14865" ht="12.75" customHeight="1" x14ac:dyDescent="0.2"/>
    <row r="14866" ht="12.75" customHeight="1" x14ac:dyDescent="0.2"/>
    <row r="14867" ht="12.75" customHeight="1" x14ac:dyDescent="0.2"/>
    <row r="14868" ht="12.75" customHeight="1" x14ac:dyDescent="0.2"/>
    <row r="14869" ht="12.75" customHeight="1" x14ac:dyDescent="0.2"/>
    <row r="14870" ht="12.75" customHeight="1" x14ac:dyDescent="0.2"/>
    <row r="14871" ht="12.75" customHeight="1" x14ac:dyDescent="0.2"/>
    <row r="14872" ht="12.75" customHeight="1" x14ac:dyDescent="0.2"/>
    <row r="14873" ht="12.75" customHeight="1" x14ac:dyDescent="0.2"/>
    <row r="14874" ht="12.75" customHeight="1" x14ac:dyDescent="0.2"/>
    <row r="14875" ht="12.75" customHeight="1" x14ac:dyDescent="0.2"/>
    <row r="14876" ht="12.75" customHeight="1" x14ac:dyDescent="0.2"/>
    <row r="14877" ht="12.75" customHeight="1" x14ac:dyDescent="0.2"/>
    <row r="14878" ht="12.75" customHeight="1" x14ac:dyDescent="0.2"/>
    <row r="14879" ht="12.75" customHeight="1" x14ac:dyDescent="0.2"/>
    <row r="14880" ht="12.75" customHeight="1" x14ac:dyDescent="0.2"/>
    <row r="14881" ht="12.75" customHeight="1" x14ac:dyDescent="0.2"/>
    <row r="14882" ht="12.75" customHeight="1" x14ac:dyDescent="0.2"/>
    <row r="14883" ht="12.75" customHeight="1" x14ac:dyDescent="0.2"/>
    <row r="14884" ht="12.75" customHeight="1" x14ac:dyDescent="0.2"/>
    <row r="14885" ht="12.75" customHeight="1" x14ac:dyDescent="0.2"/>
    <row r="14886" ht="12.75" customHeight="1" x14ac:dyDescent="0.2"/>
    <row r="14887" ht="12.75" customHeight="1" x14ac:dyDescent="0.2"/>
    <row r="14888" ht="12.75" customHeight="1" x14ac:dyDescent="0.2"/>
    <row r="14889" ht="12.75" customHeight="1" x14ac:dyDescent="0.2"/>
    <row r="14890" ht="12.75" customHeight="1" x14ac:dyDescent="0.2"/>
    <row r="14891" ht="12.75" customHeight="1" x14ac:dyDescent="0.2"/>
    <row r="14892" ht="12.75" customHeight="1" x14ac:dyDescent="0.2"/>
    <row r="14893" ht="12.75" customHeight="1" x14ac:dyDescent="0.2"/>
    <row r="14894" ht="12.75" customHeight="1" x14ac:dyDescent="0.2"/>
    <row r="14895" ht="12.75" customHeight="1" x14ac:dyDescent="0.2"/>
    <row r="14896" ht="12.75" customHeight="1" x14ac:dyDescent="0.2"/>
    <row r="14897" ht="12.75" customHeight="1" x14ac:dyDescent="0.2"/>
    <row r="14898" ht="12.75" customHeight="1" x14ac:dyDescent="0.2"/>
    <row r="14899" ht="12.75" customHeight="1" x14ac:dyDescent="0.2"/>
    <row r="14900" ht="12.75" customHeight="1" x14ac:dyDescent="0.2"/>
    <row r="14901" ht="12.75" customHeight="1" x14ac:dyDescent="0.2"/>
    <row r="14902" ht="12.75" customHeight="1" x14ac:dyDescent="0.2"/>
    <row r="14903" ht="12.75" customHeight="1" x14ac:dyDescent="0.2"/>
    <row r="14904" ht="12.75" customHeight="1" x14ac:dyDescent="0.2"/>
    <row r="14905" ht="12.75" customHeight="1" x14ac:dyDescent="0.2"/>
    <row r="14906" ht="12.75" customHeight="1" x14ac:dyDescent="0.2"/>
    <row r="14907" ht="12.75" customHeight="1" x14ac:dyDescent="0.2"/>
    <row r="14908" ht="12.75" customHeight="1" x14ac:dyDescent="0.2"/>
    <row r="14909" ht="12.75" customHeight="1" x14ac:dyDescent="0.2"/>
    <row r="14910" ht="12.75" customHeight="1" x14ac:dyDescent="0.2"/>
    <row r="14911" ht="12.75" customHeight="1" x14ac:dyDescent="0.2"/>
    <row r="14912" ht="12.75" customHeight="1" x14ac:dyDescent="0.2"/>
    <row r="14913" ht="12.75" customHeight="1" x14ac:dyDescent="0.2"/>
    <row r="14914" ht="12.75" customHeight="1" x14ac:dyDescent="0.2"/>
    <row r="14915" ht="12.75" customHeight="1" x14ac:dyDescent="0.2"/>
    <row r="14916" ht="12.75" customHeight="1" x14ac:dyDescent="0.2"/>
    <row r="14917" ht="12.75" customHeight="1" x14ac:dyDescent="0.2"/>
    <row r="14918" ht="12.75" customHeight="1" x14ac:dyDescent="0.2"/>
    <row r="14919" ht="12.75" customHeight="1" x14ac:dyDescent="0.2"/>
    <row r="14920" ht="12.75" customHeight="1" x14ac:dyDescent="0.2"/>
    <row r="14921" ht="12.75" customHeight="1" x14ac:dyDescent="0.2"/>
    <row r="14922" ht="12.75" customHeight="1" x14ac:dyDescent="0.2"/>
    <row r="14923" ht="12.75" customHeight="1" x14ac:dyDescent="0.2"/>
    <row r="14924" ht="12.75" customHeight="1" x14ac:dyDescent="0.2"/>
    <row r="14925" ht="12.75" customHeight="1" x14ac:dyDescent="0.2"/>
    <row r="14926" ht="12.75" customHeight="1" x14ac:dyDescent="0.2"/>
    <row r="14927" ht="12.75" customHeight="1" x14ac:dyDescent="0.2"/>
    <row r="14928" ht="12.75" customHeight="1" x14ac:dyDescent="0.2"/>
    <row r="14929" ht="12.75" customHeight="1" x14ac:dyDescent="0.2"/>
    <row r="14930" ht="12.75" customHeight="1" x14ac:dyDescent="0.2"/>
    <row r="14931" ht="12.75" customHeight="1" x14ac:dyDescent="0.2"/>
    <row r="14932" ht="12.75" customHeight="1" x14ac:dyDescent="0.2"/>
    <row r="14933" ht="12.75" customHeight="1" x14ac:dyDescent="0.2"/>
    <row r="14934" ht="12.75" customHeight="1" x14ac:dyDescent="0.2"/>
    <row r="14935" ht="12.75" customHeight="1" x14ac:dyDescent="0.2"/>
    <row r="14936" ht="12.75" customHeight="1" x14ac:dyDescent="0.2"/>
    <row r="14937" ht="12.75" customHeight="1" x14ac:dyDescent="0.2"/>
    <row r="14938" ht="12.75" customHeight="1" x14ac:dyDescent="0.2"/>
    <row r="14939" ht="12.75" customHeight="1" x14ac:dyDescent="0.2"/>
    <row r="14940" ht="12.75" customHeight="1" x14ac:dyDescent="0.2"/>
    <row r="14941" ht="12.75" customHeight="1" x14ac:dyDescent="0.2"/>
    <row r="14942" ht="12.75" customHeight="1" x14ac:dyDescent="0.2"/>
    <row r="14943" ht="12.75" customHeight="1" x14ac:dyDescent="0.2"/>
    <row r="14944" ht="12.75" customHeight="1" x14ac:dyDescent="0.2"/>
    <row r="14945" ht="12.75" customHeight="1" x14ac:dyDescent="0.2"/>
    <row r="14946" ht="12.75" customHeight="1" x14ac:dyDescent="0.2"/>
    <row r="14947" ht="12.75" customHeight="1" x14ac:dyDescent="0.2"/>
    <row r="14948" ht="12.75" customHeight="1" x14ac:dyDescent="0.2"/>
    <row r="14949" ht="12.75" customHeight="1" x14ac:dyDescent="0.2"/>
    <row r="14950" ht="12.75" customHeight="1" x14ac:dyDescent="0.2"/>
    <row r="14951" ht="12.75" customHeight="1" x14ac:dyDescent="0.2"/>
    <row r="14952" ht="12.75" customHeight="1" x14ac:dyDescent="0.2"/>
    <row r="14953" ht="12.75" customHeight="1" x14ac:dyDescent="0.2"/>
    <row r="14954" ht="12.75" customHeight="1" x14ac:dyDescent="0.2"/>
    <row r="14955" ht="12.75" customHeight="1" x14ac:dyDescent="0.2"/>
    <row r="14956" ht="12.75" customHeight="1" x14ac:dyDescent="0.2"/>
    <row r="14957" ht="12.75" customHeight="1" x14ac:dyDescent="0.2"/>
    <row r="14958" ht="12.75" customHeight="1" x14ac:dyDescent="0.2"/>
    <row r="14959" ht="12.75" customHeight="1" x14ac:dyDescent="0.2"/>
    <row r="14960" ht="12.75" customHeight="1" x14ac:dyDescent="0.2"/>
    <row r="14961" ht="12.75" customHeight="1" x14ac:dyDescent="0.2"/>
    <row r="14962" ht="12.75" customHeight="1" x14ac:dyDescent="0.2"/>
    <row r="14963" ht="12.75" customHeight="1" x14ac:dyDescent="0.2"/>
    <row r="14964" ht="12.75" customHeight="1" x14ac:dyDescent="0.2"/>
    <row r="14965" ht="12.75" customHeight="1" x14ac:dyDescent="0.2"/>
    <row r="14966" ht="12.75" customHeight="1" x14ac:dyDescent="0.2"/>
    <row r="14967" ht="12.75" customHeight="1" x14ac:dyDescent="0.2"/>
    <row r="14968" ht="12.75" customHeight="1" x14ac:dyDescent="0.2"/>
    <row r="14969" ht="12.75" customHeight="1" x14ac:dyDescent="0.2"/>
    <row r="14970" ht="12.75" customHeight="1" x14ac:dyDescent="0.2"/>
    <row r="14971" ht="12.75" customHeight="1" x14ac:dyDescent="0.2"/>
    <row r="14972" ht="12.75" customHeight="1" x14ac:dyDescent="0.2"/>
    <row r="14973" ht="12.75" customHeight="1" x14ac:dyDescent="0.2"/>
    <row r="14974" ht="12.75" customHeight="1" x14ac:dyDescent="0.2"/>
    <row r="14975" ht="12.75" customHeight="1" x14ac:dyDescent="0.2"/>
    <row r="14976" ht="12.75" customHeight="1" x14ac:dyDescent="0.2"/>
    <row r="14977" ht="12.75" customHeight="1" x14ac:dyDescent="0.2"/>
    <row r="14978" ht="12.75" customHeight="1" x14ac:dyDescent="0.2"/>
    <row r="14979" ht="12.75" customHeight="1" x14ac:dyDescent="0.2"/>
    <row r="14980" ht="12.75" customHeight="1" x14ac:dyDescent="0.2"/>
    <row r="14981" ht="12.75" customHeight="1" x14ac:dyDescent="0.2"/>
    <row r="14982" ht="12.75" customHeight="1" x14ac:dyDescent="0.2"/>
    <row r="14983" ht="12.75" customHeight="1" x14ac:dyDescent="0.2"/>
    <row r="14984" ht="12.75" customHeight="1" x14ac:dyDescent="0.2"/>
    <row r="14985" ht="12.75" customHeight="1" x14ac:dyDescent="0.2"/>
    <row r="14986" ht="12.75" customHeight="1" x14ac:dyDescent="0.2"/>
    <row r="14987" ht="12.75" customHeight="1" x14ac:dyDescent="0.2"/>
    <row r="14988" ht="12.75" customHeight="1" x14ac:dyDescent="0.2"/>
    <row r="14989" ht="12.75" customHeight="1" x14ac:dyDescent="0.2"/>
    <row r="14990" ht="12.75" customHeight="1" x14ac:dyDescent="0.2"/>
    <row r="14991" ht="12.75" customHeight="1" x14ac:dyDescent="0.2"/>
    <row r="14992" ht="12.75" customHeight="1" x14ac:dyDescent="0.2"/>
    <row r="14993" ht="12.75" customHeight="1" x14ac:dyDescent="0.2"/>
    <row r="14994" ht="12.75" customHeight="1" x14ac:dyDescent="0.2"/>
    <row r="14995" ht="12.75" customHeight="1" x14ac:dyDescent="0.2"/>
    <row r="14996" ht="12.75" customHeight="1" x14ac:dyDescent="0.2"/>
    <row r="14997" ht="12.75" customHeight="1" x14ac:dyDescent="0.2"/>
    <row r="14998" ht="12.75" customHeight="1" x14ac:dyDescent="0.2"/>
    <row r="14999" ht="12.75" customHeight="1" x14ac:dyDescent="0.2"/>
    <row r="15000" ht="12.75" customHeight="1" x14ac:dyDescent="0.2"/>
    <row r="15001" ht="12.75" customHeight="1" x14ac:dyDescent="0.2"/>
    <row r="15002" ht="12.75" customHeight="1" x14ac:dyDescent="0.2"/>
    <row r="15003" ht="12.75" customHeight="1" x14ac:dyDescent="0.2"/>
    <row r="15004" ht="12.75" customHeight="1" x14ac:dyDescent="0.2"/>
    <row r="15005" ht="12.75" customHeight="1" x14ac:dyDescent="0.2"/>
    <row r="15006" ht="12.75" customHeight="1" x14ac:dyDescent="0.2"/>
    <row r="15007" ht="12.75" customHeight="1" x14ac:dyDescent="0.2"/>
    <row r="15008" ht="12.75" customHeight="1" x14ac:dyDescent="0.2"/>
    <row r="15009" ht="12.75" customHeight="1" x14ac:dyDescent="0.2"/>
    <row r="15010" ht="12.75" customHeight="1" x14ac:dyDescent="0.2"/>
    <row r="15011" ht="12.75" customHeight="1" x14ac:dyDescent="0.2"/>
    <row r="15012" ht="12.75" customHeight="1" x14ac:dyDescent="0.2"/>
    <row r="15013" ht="12.75" customHeight="1" x14ac:dyDescent="0.2"/>
    <row r="15014" ht="12.75" customHeight="1" x14ac:dyDescent="0.2"/>
    <row r="15015" ht="12.75" customHeight="1" x14ac:dyDescent="0.2"/>
    <row r="15016" ht="12.75" customHeight="1" x14ac:dyDescent="0.2"/>
    <row r="15017" ht="12.75" customHeight="1" x14ac:dyDescent="0.2"/>
    <row r="15018" ht="12.75" customHeight="1" x14ac:dyDescent="0.2"/>
    <row r="15019" ht="12.75" customHeight="1" x14ac:dyDescent="0.2"/>
    <row r="15020" ht="12.75" customHeight="1" x14ac:dyDescent="0.2"/>
    <row r="15021" ht="12.75" customHeight="1" x14ac:dyDescent="0.2"/>
    <row r="15022" ht="12.75" customHeight="1" x14ac:dyDescent="0.2"/>
    <row r="15023" ht="12.75" customHeight="1" x14ac:dyDescent="0.2"/>
    <row r="15024" ht="12.75" customHeight="1" x14ac:dyDescent="0.2"/>
    <row r="15025" ht="12.75" customHeight="1" x14ac:dyDescent="0.2"/>
    <row r="15026" ht="12.75" customHeight="1" x14ac:dyDescent="0.2"/>
    <row r="15027" ht="12.75" customHeight="1" x14ac:dyDescent="0.2"/>
    <row r="15028" ht="12.75" customHeight="1" x14ac:dyDescent="0.2"/>
    <row r="15029" ht="12.75" customHeight="1" x14ac:dyDescent="0.2"/>
    <row r="15030" ht="12.75" customHeight="1" x14ac:dyDescent="0.2"/>
    <row r="15031" ht="12.75" customHeight="1" x14ac:dyDescent="0.2"/>
    <row r="15032" ht="12.75" customHeight="1" x14ac:dyDescent="0.2"/>
    <row r="15033" ht="12.75" customHeight="1" x14ac:dyDescent="0.2"/>
    <row r="15034" ht="12.75" customHeight="1" x14ac:dyDescent="0.2"/>
    <row r="15035" ht="12.75" customHeight="1" x14ac:dyDescent="0.2"/>
    <row r="15036" ht="12.75" customHeight="1" x14ac:dyDescent="0.2"/>
    <row r="15037" ht="12.75" customHeight="1" x14ac:dyDescent="0.2"/>
    <row r="15038" ht="12.75" customHeight="1" x14ac:dyDescent="0.2"/>
    <row r="15039" ht="12.75" customHeight="1" x14ac:dyDescent="0.2"/>
    <row r="15040" ht="12.75" customHeight="1" x14ac:dyDescent="0.2"/>
    <row r="15041" ht="12.75" customHeight="1" x14ac:dyDescent="0.2"/>
    <row r="15042" ht="12.75" customHeight="1" x14ac:dyDescent="0.2"/>
    <row r="15043" ht="12.75" customHeight="1" x14ac:dyDescent="0.2"/>
    <row r="15044" ht="12.75" customHeight="1" x14ac:dyDescent="0.2"/>
    <row r="15045" ht="12.75" customHeight="1" x14ac:dyDescent="0.2"/>
    <row r="15046" ht="12.75" customHeight="1" x14ac:dyDescent="0.2"/>
    <row r="15047" ht="12.75" customHeight="1" x14ac:dyDescent="0.2"/>
    <row r="15048" ht="12.75" customHeight="1" x14ac:dyDescent="0.2"/>
    <row r="15049" ht="12.75" customHeight="1" x14ac:dyDescent="0.2"/>
    <row r="15050" ht="12.75" customHeight="1" x14ac:dyDescent="0.2"/>
    <row r="15051" ht="12.75" customHeight="1" x14ac:dyDescent="0.2"/>
    <row r="15052" ht="12.75" customHeight="1" x14ac:dyDescent="0.2"/>
    <row r="15053" ht="12.75" customHeight="1" x14ac:dyDescent="0.2"/>
    <row r="15054" ht="12.75" customHeight="1" x14ac:dyDescent="0.2"/>
    <row r="15055" ht="12.75" customHeight="1" x14ac:dyDescent="0.2"/>
    <row r="15056" ht="12.75" customHeight="1" x14ac:dyDescent="0.2"/>
    <row r="15057" ht="12.75" customHeight="1" x14ac:dyDescent="0.2"/>
    <row r="15058" ht="12.75" customHeight="1" x14ac:dyDescent="0.2"/>
    <row r="15059" ht="12.75" customHeight="1" x14ac:dyDescent="0.2"/>
    <row r="15060" ht="12.75" customHeight="1" x14ac:dyDescent="0.2"/>
    <row r="15061" ht="12.75" customHeight="1" x14ac:dyDescent="0.2"/>
    <row r="15062" ht="12.75" customHeight="1" x14ac:dyDescent="0.2"/>
    <row r="15063" ht="12.75" customHeight="1" x14ac:dyDescent="0.2"/>
    <row r="15064" ht="12.75" customHeight="1" x14ac:dyDescent="0.2"/>
    <row r="15065" ht="12.75" customHeight="1" x14ac:dyDescent="0.2"/>
    <row r="15066" ht="12.75" customHeight="1" x14ac:dyDescent="0.2"/>
    <row r="15067" ht="12.75" customHeight="1" x14ac:dyDescent="0.2"/>
    <row r="15068" ht="12.75" customHeight="1" x14ac:dyDescent="0.2"/>
    <row r="15069" ht="12.75" customHeight="1" x14ac:dyDescent="0.2"/>
    <row r="15070" ht="12.75" customHeight="1" x14ac:dyDescent="0.2"/>
    <row r="15071" ht="12.75" customHeight="1" x14ac:dyDescent="0.2"/>
    <row r="15072" ht="12.75" customHeight="1" x14ac:dyDescent="0.2"/>
    <row r="15073" ht="12.75" customHeight="1" x14ac:dyDescent="0.2"/>
    <row r="15074" ht="12.75" customHeight="1" x14ac:dyDescent="0.2"/>
    <row r="15075" ht="12.75" customHeight="1" x14ac:dyDescent="0.2"/>
    <row r="15076" ht="12.75" customHeight="1" x14ac:dyDescent="0.2"/>
    <row r="15077" ht="12.75" customHeight="1" x14ac:dyDescent="0.2"/>
    <row r="15078" ht="12.75" customHeight="1" x14ac:dyDescent="0.2"/>
    <row r="15079" ht="12.75" customHeight="1" x14ac:dyDescent="0.2"/>
    <row r="15080" ht="12.75" customHeight="1" x14ac:dyDescent="0.2"/>
    <row r="15081" ht="12.75" customHeight="1" x14ac:dyDescent="0.2"/>
    <row r="15082" ht="12.75" customHeight="1" x14ac:dyDescent="0.2"/>
    <row r="15083" ht="12.75" customHeight="1" x14ac:dyDescent="0.2"/>
    <row r="15084" ht="12.75" customHeight="1" x14ac:dyDescent="0.2"/>
    <row r="15085" ht="12.75" customHeight="1" x14ac:dyDescent="0.2"/>
    <row r="15086" ht="12.75" customHeight="1" x14ac:dyDescent="0.2"/>
    <row r="15087" ht="12.75" customHeight="1" x14ac:dyDescent="0.2"/>
    <row r="15088" ht="12.75" customHeight="1" x14ac:dyDescent="0.2"/>
    <row r="15089" ht="12.75" customHeight="1" x14ac:dyDescent="0.2"/>
    <row r="15090" ht="12.75" customHeight="1" x14ac:dyDescent="0.2"/>
    <row r="15091" ht="12.75" customHeight="1" x14ac:dyDescent="0.2"/>
    <row r="15092" ht="12.75" customHeight="1" x14ac:dyDescent="0.2"/>
    <row r="15093" ht="12.75" customHeight="1" x14ac:dyDescent="0.2"/>
    <row r="15094" ht="12.75" customHeight="1" x14ac:dyDescent="0.2"/>
    <row r="15095" ht="12.75" customHeight="1" x14ac:dyDescent="0.2"/>
    <row r="15096" ht="12.75" customHeight="1" x14ac:dyDescent="0.2"/>
    <row r="15097" ht="12.75" customHeight="1" x14ac:dyDescent="0.2"/>
    <row r="15098" ht="12.75" customHeight="1" x14ac:dyDescent="0.2"/>
    <row r="15099" ht="12.75" customHeight="1" x14ac:dyDescent="0.2"/>
    <row r="15100" ht="12.75" customHeight="1" x14ac:dyDescent="0.2"/>
    <row r="15101" ht="12.75" customHeight="1" x14ac:dyDescent="0.2"/>
    <row r="15102" ht="12.75" customHeight="1" x14ac:dyDescent="0.2"/>
    <row r="15103" ht="12.75" customHeight="1" x14ac:dyDescent="0.2"/>
    <row r="15104" ht="12.75" customHeight="1" x14ac:dyDescent="0.2"/>
    <row r="15105" ht="12.75" customHeight="1" x14ac:dyDescent="0.2"/>
    <row r="15106" ht="12.75" customHeight="1" x14ac:dyDescent="0.2"/>
    <row r="15107" ht="12.75" customHeight="1" x14ac:dyDescent="0.2"/>
    <row r="15108" ht="12.75" customHeight="1" x14ac:dyDescent="0.2"/>
    <row r="15109" ht="12.75" customHeight="1" x14ac:dyDescent="0.2"/>
    <row r="15110" ht="12.75" customHeight="1" x14ac:dyDescent="0.2"/>
    <row r="15111" ht="12.75" customHeight="1" x14ac:dyDescent="0.2"/>
    <row r="15112" ht="12.75" customHeight="1" x14ac:dyDescent="0.2"/>
    <row r="15113" ht="12.75" customHeight="1" x14ac:dyDescent="0.2"/>
    <row r="15114" ht="12.75" customHeight="1" x14ac:dyDescent="0.2"/>
    <row r="15115" ht="12.75" customHeight="1" x14ac:dyDescent="0.2"/>
    <row r="15116" ht="12.75" customHeight="1" x14ac:dyDescent="0.2"/>
    <row r="15117" ht="12.75" customHeight="1" x14ac:dyDescent="0.2"/>
    <row r="15118" ht="12.75" customHeight="1" x14ac:dyDescent="0.2"/>
    <row r="15119" ht="12.75" customHeight="1" x14ac:dyDescent="0.2"/>
    <row r="15120" ht="12.75" customHeight="1" x14ac:dyDescent="0.2"/>
    <row r="15121" ht="12.75" customHeight="1" x14ac:dyDescent="0.2"/>
    <row r="15122" ht="12.75" customHeight="1" x14ac:dyDescent="0.2"/>
    <row r="15123" ht="12.75" customHeight="1" x14ac:dyDescent="0.2"/>
    <row r="15124" ht="12.75" customHeight="1" x14ac:dyDescent="0.2"/>
    <row r="15125" ht="12.75" customHeight="1" x14ac:dyDescent="0.2"/>
    <row r="15126" ht="12.75" customHeight="1" x14ac:dyDescent="0.2"/>
    <row r="15127" ht="12.75" customHeight="1" x14ac:dyDescent="0.2"/>
    <row r="15128" ht="12.75" customHeight="1" x14ac:dyDescent="0.2"/>
    <row r="15129" ht="12.75" customHeight="1" x14ac:dyDescent="0.2"/>
    <row r="15130" ht="12.75" customHeight="1" x14ac:dyDescent="0.2"/>
    <row r="15131" ht="12.75" customHeight="1" x14ac:dyDescent="0.2"/>
    <row r="15132" ht="12.75" customHeight="1" x14ac:dyDescent="0.2"/>
    <row r="15133" ht="12.75" customHeight="1" x14ac:dyDescent="0.2"/>
    <row r="15134" ht="12.75" customHeight="1" x14ac:dyDescent="0.2"/>
    <row r="15135" ht="12.75" customHeight="1" x14ac:dyDescent="0.2"/>
    <row r="15136" ht="12.75" customHeight="1" x14ac:dyDescent="0.2"/>
    <row r="15137" ht="12.75" customHeight="1" x14ac:dyDescent="0.2"/>
    <row r="15138" ht="12.75" customHeight="1" x14ac:dyDescent="0.2"/>
    <row r="15139" ht="12.75" customHeight="1" x14ac:dyDescent="0.2"/>
    <row r="15140" ht="12.75" customHeight="1" x14ac:dyDescent="0.2"/>
    <row r="15141" ht="12.75" customHeight="1" x14ac:dyDescent="0.2"/>
    <row r="15142" ht="12.75" customHeight="1" x14ac:dyDescent="0.2"/>
    <row r="15143" ht="12.75" customHeight="1" x14ac:dyDescent="0.2"/>
    <row r="15144" ht="12.75" customHeight="1" x14ac:dyDescent="0.2"/>
    <row r="15145" ht="12.75" customHeight="1" x14ac:dyDescent="0.2"/>
    <row r="15146" ht="12.75" customHeight="1" x14ac:dyDescent="0.2"/>
    <row r="15147" ht="12.75" customHeight="1" x14ac:dyDescent="0.2"/>
    <row r="15148" ht="12.75" customHeight="1" x14ac:dyDescent="0.2"/>
    <row r="15149" ht="12.75" customHeight="1" x14ac:dyDescent="0.2"/>
    <row r="15150" ht="12.75" customHeight="1" x14ac:dyDescent="0.2"/>
    <row r="15151" ht="12.75" customHeight="1" x14ac:dyDescent="0.2"/>
    <row r="15152" ht="12.75" customHeight="1" x14ac:dyDescent="0.2"/>
    <row r="15153" ht="12.75" customHeight="1" x14ac:dyDescent="0.2"/>
    <row r="15154" ht="12.75" customHeight="1" x14ac:dyDescent="0.2"/>
    <row r="15155" ht="12.75" customHeight="1" x14ac:dyDescent="0.2"/>
    <row r="15156" ht="12.75" customHeight="1" x14ac:dyDescent="0.2"/>
    <row r="15157" ht="12.75" customHeight="1" x14ac:dyDescent="0.2"/>
    <row r="15158" ht="12.75" customHeight="1" x14ac:dyDescent="0.2"/>
    <row r="15159" ht="12.75" customHeight="1" x14ac:dyDescent="0.2"/>
    <row r="15160" ht="12.75" customHeight="1" x14ac:dyDescent="0.2"/>
    <row r="15161" ht="12.75" customHeight="1" x14ac:dyDescent="0.2"/>
    <row r="15162" ht="12.75" customHeight="1" x14ac:dyDescent="0.2"/>
    <row r="15163" ht="12.75" customHeight="1" x14ac:dyDescent="0.2"/>
    <row r="15164" ht="12.75" customHeight="1" x14ac:dyDescent="0.2"/>
    <row r="15165" ht="12.75" customHeight="1" x14ac:dyDescent="0.2"/>
    <row r="15166" ht="12.75" customHeight="1" x14ac:dyDescent="0.2"/>
    <row r="15167" ht="12.75" customHeight="1" x14ac:dyDescent="0.2"/>
    <row r="15168" ht="12.75" customHeight="1" x14ac:dyDescent="0.2"/>
    <row r="15169" ht="12.75" customHeight="1" x14ac:dyDescent="0.2"/>
    <row r="15170" ht="12.75" customHeight="1" x14ac:dyDescent="0.2"/>
    <row r="15171" ht="12.75" customHeight="1" x14ac:dyDescent="0.2"/>
    <row r="15172" ht="12.75" customHeight="1" x14ac:dyDescent="0.2"/>
    <row r="15173" ht="12.75" customHeight="1" x14ac:dyDescent="0.2"/>
    <row r="15174" ht="12.75" customHeight="1" x14ac:dyDescent="0.2"/>
    <row r="15175" ht="12.75" customHeight="1" x14ac:dyDescent="0.2"/>
    <row r="15176" ht="12.75" customHeight="1" x14ac:dyDescent="0.2"/>
    <row r="15177" ht="12.75" customHeight="1" x14ac:dyDescent="0.2"/>
    <row r="15178" ht="12.75" customHeight="1" x14ac:dyDescent="0.2"/>
    <row r="15179" ht="12.75" customHeight="1" x14ac:dyDescent="0.2"/>
    <row r="15180" ht="12.75" customHeight="1" x14ac:dyDescent="0.2"/>
    <row r="15181" ht="12.75" customHeight="1" x14ac:dyDescent="0.2"/>
    <row r="15182" ht="12.75" customHeight="1" x14ac:dyDescent="0.2"/>
    <row r="15183" ht="12.75" customHeight="1" x14ac:dyDescent="0.2"/>
    <row r="15184" ht="12.75" customHeight="1" x14ac:dyDescent="0.2"/>
    <row r="15185" ht="12.75" customHeight="1" x14ac:dyDescent="0.2"/>
    <row r="15186" ht="12.75" customHeight="1" x14ac:dyDescent="0.2"/>
    <row r="15187" ht="12.75" customHeight="1" x14ac:dyDescent="0.2"/>
    <row r="15188" ht="12.75" customHeight="1" x14ac:dyDescent="0.2"/>
    <row r="15189" ht="12.75" customHeight="1" x14ac:dyDescent="0.2"/>
    <row r="15190" ht="12.75" customHeight="1" x14ac:dyDescent="0.2"/>
    <row r="15191" ht="12.75" customHeight="1" x14ac:dyDescent="0.2"/>
    <row r="15192" ht="12.75" customHeight="1" x14ac:dyDescent="0.2"/>
    <row r="15193" ht="12.75" customHeight="1" x14ac:dyDescent="0.2"/>
    <row r="15194" ht="12.75" customHeight="1" x14ac:dyDescent="0.2"/>
    <row r="15195" ht="12.75" customHeight="1" x14ac:dyDescent="0.2"/>
    <row r="15196" ht="12.75" customHeight="1" x14ac:dyDescent="0.2"/>
    <row r="15197" ht="12.75" customHeight="1" x14ac:dyDescent="0.2"/>
    <row r="15198" ht="12.75" customHeight="1" x14ac:dyDescent="0.2"/>
    <row r="15199" ht="12.75" customHeight="1" x14ac:dyDescent="0.2"/>
    <row r="15200" ht="12.75" customHeight="1" x14ac:dyDescent="0.2"/>
    <row r="15201" ht="12.75" customHeight="1" x14ac:dyDescent="0.2"/>
    <row r="15202" ht="12.75" customHeight="1" x14ac:dyDescent="0.2"/>
    <row r="15203" ht="12.75" customHeight="1" x14ac:dyDescent="0.2"/>
    <row r="15204" ht="12.75" customHeight="1" x14ac:dyDescent="0.2"/>
    <row r="15205" ht="12.75" customHeight="1" x14ac:dyDescent="0.2"/>
    <row r="15206" ht="12.75" customHeight="1" x14ac:dyDescent="0.2"/>
    <row r="15207" ht="12.75" customHeight="1" x14ac:dyDescent="0.2"/>
    <row r="15208" ht="12.75" customHeight="1" x14ac:dyDescent="0.2"/>
    <row r="15209" ht="12.75" customHeight="1" x14ac:dyDescent="0.2"/>
    <row r="15210" ht="12.75" customHeight="1" x14ac:dyDescent="0.2"/>
    <row r="15211" ht="12.75" customHeight="1" x14ac:dyDescent="0.2"/>
    <row r="15212" ht="12.75" customHeight="1" x14ac:dyDescent="0.2"/>
    <row r="15213" ht="12.75" customHeight="1" x14ac:dyDescent="0.2"/>
    <row r="15214" ht="12.75" customHeight="1" x14ac:dyDescent="0.2"/>
    <row r="15215" ht="12.75" customHeight="1" x14ac:dyDescent="0.2"/>
    <row r="15216" ht="12.75" customHeight="1" x14ac:dyDescent="0.2"/>
    <row r="15217" ht="12.75" customHeight="1" x14ac:dyDescent="0.2"/>
    <row r="15218" ht="12.75" customHeight="1" x14ac:dyDescent="0.2"/>
    <row r="15219" ht="12.75" customHeight="1" x14ac:dyDescent="0.2"/>
    <row r="15220" ht="12.75" customHeight="1" x14ac:dyDescent="0.2"/>
    <row r="15221" ht="12.75" customHeight="1" x14ac:dyDescent="0.2"/>
    <row r="15222" ht="12.75" customHeight="1" x14ac:dyDescent="0.2"/>
    <row r="15223" ht="12.75" customHeight="1" x14ac:dyDescent="0.2"/>
    <row r="15224" ht="12.75" customHeight="1" x14ac:dyDescent="0.2"/>
    <row r="15225" ht="12.75" customHeight="1" x14ac:dyDescent="0.2"/>
    <row r="15226" ht="12.75" customHeight="1" x14ac:dyDescent="0.2"/>
    <row r="15227" ht="12.75" customHeight="1" x14ac:dyDescent="0.2"/>
    <row r="15228" ht="12.75" customHeight="1" x14ac:dyDescent="0.2"/>
    <row r="15229" ht="12.75" customHeight="1" x14ac:dyDescent="0.2"/>
    <row r="15230" ht="12.75" customHeight="1" x14ac:dyDescent="0.2"/>
    <row r="15231" ht="12.75" customHeight="1" x14ac:dyDescent="0.2"/>
    <row r="15232" ht="12.75" customHeight="1" x14ac:dyDescent="0.2"/>
    <row r="15233" ht="12.75" customHeight="1" x14ac:dyDescent="0.2"/>
    <row r="15234" ht="12.75" customHeight="1" x14ac:dyDescent="0.2"/>
    <row r="15235" ht="12.75" customHeight="1" x14ac:dyDescent="0.2"/>
    <row r="15236" ht="12.75" customHeight="1" x14ac:dyDescent="0.2"/>
    <row r="15237" ht="12.75" customHeight="1" x14ac:dyDescent="0.2"/>
    <row r="15238" ht="12.75" customHeight="1" x14ac:dyDescent="0.2"/>
    <row r="15239" ht="12.75" customHeight="1" x14ac:dyDescent="0.2"/>
    <row r="15240" ht="12.75" customHeight="1" x14ac:dyDescent="0.2"/>
    <row r="15241" ht="12.75" customHeight="1" x14ac:dyDescent="0.2"/>
    <row r="15242" ht="12.75" customHeight="1" x14ac:dyDescent="0.2"/>
    <row r="15243" ht="12.75" customHeight="1" x14ac:dyDescent="0.2"/>
    <row r="15244" ht="12.75" customHeight="1" x14ac:dyDescent="0.2"/>
    <row r="15245" ht="12.75" customHeight="1" x14ac:dyDescent="0.2"/>
    <row r="15246" ht="12.75" customHeight="1" x14ac:dyDescent="0.2"/>
    <row r="15247" ht="12.75" customHeight="1" x14ac:dyDescent="0.2"/>
    <row r="15248" ht="12.75" customHeight="1" x14ac:dyDescent="0.2"/>
    <row r="15249" ht="12.75" customHeight="1" x14ac:dyDescent="0.2"/>
    <row r="15250" ht="12.75" customHeight="1" x14ac:dyDescent="0.2"/>
    <row r="15251" ht="12.75" customHeight="1" x14ac:dyDescent="0.2"/>
    <row r="15252" ht="12.75" customHeight="1" x14ac:dyDescent="0.2"/>
    <row r="15253" ht="12.75" customHeight="1" x14ac:dyDescent="0.2"/>
    <row r="15254" ht="12.75" customHeight="1" x14ac:dyDescent="0.2"/>
    <row r="15255" ht="12.75" customHeight="1" x14ac:dyDescent="0.2"/>
    <row r="15256" ht="12.75" customHeight="1" x14ac:dyDescent="0.2"/>
    <row r="15257" ht="12.75" customHeight="1" x14ac:dyDescent="0.2"/>
    <row r="15258" ht="12.75" customHeight="1" x14ac:dyDescent="0.2"/>
    <row r="15259" ht="12.75" customHeight="1" x14ac:dyDescent="0.2"/>
    <row r="15260" ht="12.75" customHeight="1" x14ac:dyDescent="0.2"/>
    <row r="15261" ht="12.75" customHeight="1" x14ac:dyDescent="0.2"/>
    <row r="15262" ht="12.75" customHeight="1" x14ac:dyDescent="0.2"/>
    <row r="15263" ht="12.75" customHeight="1" x14ac:dyDescent="0.2"/>
    <row r="15264" ht="12.75" customHeight="1" x14ac:dyDescent="0.2"/>
    <row r="15265" ht="12.75" customHeight="1" x14ac:dyDescent="0.2"/>
    <row r="15266" ht="12.75" customHeight="1" x14ac:dyDescent="0.2"/>
    <row r="15267" ht="12.75" customHeight="1" x14ac:dyDescent="0.2"/>
    <row r="15268" ht="12.75" customHeight="1" x14ac:dyDescent="0.2"/>
    <row r="15269" ht="12.75" customHeight="1" x14ac:dyDescent="0.2"/>
    <row r="15270" ht="12.75" customHeight="1" x14ac:dyDescent="0.2"/>
    <row r="15271" ht="12.75" customHeight="1" x14ac:dyDescent="0.2"/>
    <row r="15272" ht="12.75" customHeight="1" x14ac:dyDescent="0.2"/>
    <row r="15273" ht="12.75" customHeight="1" x14ac:dyDescent="0.2"/>
    <row r="15274" ht="12.75" customHeight="1" x14ac:dyDescent="0.2"/>
    <row r="15275" ht="12.75" customHeight="1" x14ac:dyDescent="0.2"/>
    <row r="15276" ht="12.75" customHeight="1" x14ac:dyDescent="0.2"/>
    <row r="15277" ht="12.75" customHeight="1" x14ac:dyDescent="0.2"/>
    <row r="15278" ht="12.75" customHeight="1" x14ac:dyDescent="0.2"/>
    <row r="15279" ht="12.75" customHeight="1" x14ac:dyDescent="0.2"/>
    <row r="15280" ht="12.75" customHeight="1" x14ac:dyDescent="0.2"/>
    <row r="15281" ht="12.75" customHeight="1" x14ac:dyDescent="0.2"/>
    <row r="15282" ht="12.75" customHeight="1" x14ac:dyDescent="0.2"/>
    <row r="15283" ht="12.75" customHeight="1" x14ac:dyDescent="0.2"/>
    <row r="15284" ht="12.75" customHeight="1" x14ac:dyDescent="0.2"/>
    <row r="15285" ht="12.75" customHeight="1" x14ac:dyDescent="0.2"/>
    <row r="15286" ht="12.75" customHeight="1" x14ac:dyDescent="0.2"/>
    <row r="15287" ht="12.75" customHeight="1" x14ac:dyDescent="0.2"/>
    <row r="15288" ht="12.75" customHeight="1" x14ac:dyDescent="0.2"/>
    <row r="15289" ht="12.75" customHeight="1" x14ac:dyDescent="0.2"/>
    <row r="15290" ht="12.75" customHeight="1" x14ac:dyDescent="0.2"/>
    <row r="15291" ht="12.75" customHeight="1" x14ac:dyDescent="0.2"/>
    <row r="15292" ht="12.75" customHeight="1" x14ac:dyDescent="0.2"/>
    <row r="15293" ht="12.75" customHeight="1" x14ac:dyDescent="0.2"/>
    <row r="15294" ht="12.75" customHeight="1" x14ac:dyDescent="0.2"/>
    <row r="15295" ht="12.75" customHeight="1" x14ac:dyDescent="0.2"/>
    <row r="15296" ht="12.75" customHeight="1" x14ac:dyDescent="0.2"/>
    <row r="15297" ht="12.75" customHeight="1" x14ac:dyDescent="0.2"/>
    <row r="15298" ht="12.75" customHeight="1" x14ac:dyDescent="0.2"/>
    <row r="15299" ht="12.75" customHeight="1" x14ac:dyDescent="0.2"/>
    <row r="15300" ht="12.75" customHeight="1" x14ac:dyDescent="0.2"/>
    <row r="15301" ht="12.75" customHeight="1" x14ac:dyDescent="0.2"/>
    <row r="15302" ht="12.75" customHeight="1" x14ac:dyDescent="0.2"/>
    <row r="15303" ht="12.75" customHeight="1" x14ac:dyDescent="0.2"/>
    <row r="15304" ht="12.75" customHeight="1" x14ac:dyDescent="0.2"/>
    <row r="15305" ht="12.75" customHeight="1" x14ac:dyDescent="0.2"/>
    <row r="15306" ht="12.75" customHeight="1" x14ac:dyDescent="0.2"/>
    <row r="15307" ht="12.75" customHeight="1" x14ac:dyDescent="0.2"/>
    <row r="15308" ht="12.75" customHeight="1" x14ac:dyDescent="0.2"/>
    <row r="15309" ht="12.75" customHeight="1" x14ac:dyDescent="0.2"/>
    <row r="15310" ht="12.75" customHeight="1" x14ac:dyDescent="0.2"/>
    <row r="15311" ht="12.75" customHeight="1" x14ac:dyDescent="0.2"/>
    <row r="15312" ht="12.75" customHeight="1" x14ac:dyDescent="0.2"/>
    <row r="15313" ht="12.75" customHeight="1" x14ac:dyDescent="0.2"/>
    <row r="15314" ht="12.75" customHeight="1" x14ac:dyDescent="0.2"/>
    <row r="15315" ht="12.75" customHeight="1" x14ac:dyDescent="0.2"/>
    <row r="15316" ht="12.75" customHeight="1" x14ac:dyDescent="0.2"/>
    <row r="15317" ht="12.75" customHeight="1" x14ac:dyDescent="0.2"/>
    <row r="15318" ht="12.75" customHeight="1" x14ac:dyDescent="0.2"/>
    <row r="15319" ht="12.75" customHeight="1" x14ac:dyDescent="0.2"/>
    <row r="15320" ht="12.75" customHeight="1" x14ac:dyDescent="0.2"/>
    <row r="15321" ht="12.75" customHeight="1" x14ac:dyDescent="0.2"/>
    <row r="15322" ht="12.75" customHeight="1" x14ac:dyDescent="0.2"/>
    <row r="15323" ht="12.75" customHeight="1" x14ac:dyDescent="0.2"/>
    <row r="15324" ht="12.75" customHeight="1" x14ac:dyDescent="0.2"/>
    <row r="15325" ht="12.75" customHeight="1" x14ac:dyDescent="0.2"/>
    <row r="15326" ht="12.75" customHeight="1" x14ac:dyDescent="0.2"/>
    <row r="15327" ht="12.75" customHeight="1" x14ac:dyDescent="0.2"/>
    <row r="15328" ht="12.75" customHeight="1" x14ac:dyDescent="0.2"/>
    <row r="15329" ht="12.75" customHeight="1" x14ac:dyDescent="0.2"/>
    <row r="15330" ht="12.75" customHeight="1" x14ac:dyDescent="0.2"/>
    <row r="15331" ht="12.75" customHeight="1" x14ac:dyDescent="0.2"/>
    <row r="15332" ht="12.75" customHeight="1" x14ac:dyDescent="0.2"/>
    <row r="15333" ht="12.75" customHeight="1" x14ac:dyDescent="0.2"/>
    <row r="15334" ht="12.75" customHeight="1" x14ac:dyDescent="0.2"/>
    <row r="15335" ht="12.75" customHeight="1" x14ac:dyDescent="0.2"/>
    <row r="15336" ht="12.75" customHeight="1" x14ac:dyDescent="0.2"/>
    <row r="15337" ht="12.75" customHeight="1" x14ac:dyDescent="0.2"/>
    <row r="15338" ht="12.75" customHeight="1" x14ac:dyDescent="0.2"/>
    <row r="15339" ht="12.75" customHeight="1" x14ac:dyDescent="0.2"/>
    <row r="15340" ht="12.75" customHeight="1" x14ac:dyDescent="0.2"/>
    <row r="15341" ht="12.75" customHeight="1" x14ac:dyDescent="0.2"/>
    <row r="15342" ht="12.75" customHeight="1" x14ac:dyDescent="0.2"/>
    <row r="15343" ht="12.75" customHeight="1" x14ac:dyDescent="0.2"/>
    <row r="15344" ht="12.75" customHeight="1" x14ac:dyDescent="0.2"/>
    <row r="15345" ht="12.75" customHeight="1" x14ac:dyDescent="0.2"/>
    <row r="15346" ht="12.75" customHeight="1" x14ac:dyDescent="0.2"/>
    <row r="15347" ht="12.75" customHeight="1" x14ac:dyDescent="0.2"/>
    <row r="15348" ht="12.75" customHeight="1" x14ac:dyDescent="0.2"/>
    <row r="15349" ht="12.75" customHeight="1" x14ac:dyDescent="0.2"/>
    <row r="15350" ht="12.75" customHeight="1" x14ac:dyDescent="0.2"/>
    <row r="15351" ht="12.75" customHeight="1" x14ac:dyDescent="0.2"/>
    <row r="15352" ht="12.75" customHeight="1" x14ac:dyDescent="0.2"/>
    <row r="15353" ht="12.75" customHeight="1" x14ac:dyDescent="0.2"/>
    <row r="15354" ht="12.75" customHeight="1" x14ac:dyDescent="0.2"/>
    <row r="15355" ht="12.75" customHeight="1" x14ac:dyDescent="0.2"/>
    <row r="15356" ht="12.75" customHeight="1" x14ac:dyDescent="0.2"/>
    <row r="15357" ht="12.75" customHeight="1" x14ac:dyDescent="0.2"/>
    <row r="15358" ht="12.75" customHeight="1" x14ac:dyDescent="0.2"/>
    <row r="15359" ht="12.75" customHeight="1" x14ac:dyDescent="0.2"/>
    <row r="15360" ht="12.75" customHeight="1" x14ac:dyDescent="0.2"/>
    <row r="15361" ht="12.75" customHeight="1" x14ac:dyDescent="0.2"/>
    <row r="15362" ht="12.75" customHeight="1" x14ac:dyDescent="0.2"/>
    <row r="15363" ht="12.75" customHeight="1" x14ac:dyDescent="0.2"/>
    <row r="15364" ht="12.75" customHeight="1" x14ac:dyDescent="0.2"/>
    <row r="15365" ht="12.75" customHeight="1" x14ac:dyDescent="0.2"/>
    <row r="15366" ht="12.75" customHeight="1" x14ac:dyDescent="0.2"/>
    <row r="15367" ht="12.75" customHeight="1" x14ac:dyDescent="0.2"/>
    <row r="15368" ht="12.75" customHeight="1" x14ac:dyDescent="0.2"/>
    <row r="15369" ht="12.75" customHeight="1" x14ac:dyDescent="0.2"/>
    <row r="15370" ht="12.75" customHeight="1" x14ac:dyDescent="0.2"/>
    <row r="15371" ht="12.75" customHeight="1" x14ac:dyDescent="0.2"/>
    <row r="15372" ht="12.75" customHeight="1" x14ac:dyDescent="0.2"/>
    <row r="15373" ht="12.75" customHeight="1" x14ac:dyDescent="0.2"/>
    <row r="15374" ht="12.75" customHeight="1" x14ac:dyDescent="0.2"/>
    <row r="15375" ht="12.75" customHeight="1" x14ac:dyDescent="0.2"/>
    <row r="15376" ht="12.75" customHeight="1" x14ac:dyDescent="0.2"/>
    <row r="15377" ht="12.75" customHeight="1" x14ac:dyDescent="0.2"/>
    <row r="15378" ht="12.75" customHeight="1" x14ac:dyDescent="0.2"/>
    <row r="15379" ht="12.75" customHeight="1" x14ac:dyDescent="0.2"/>
    <row r="15380" ht="12.75" customHeight="1" x14ac:dyDescent="0.2"/>
    <row r="15381" ht="12.75" customHeight="1" x14ac:dyDescent="0.2"/>
    <row r="15382" ht="12.75" customHeight="1" x14ac:dyDescent="0.2"/>
    <row r="15383" ht="12.75" customHeight="1" x14ac:dyDescent="0.2"/>
    <row r="15384" ht="12.75" customHeight="1" x14ac:dyDescent="0.2"/>
    <row r="15385" ht="12.75" customHeight="1" x14ac:dyDescent="0.2"/>
    <row r="15386" ht="12.75" customHeight="1" x14ac:dyDescent="0.2"/>
    <row r="15387" ht="12.75" customHeight="1" x14ac:dyDescent="0.2"/>
    <row r="15388" ht="12.75" customHeight="1" x14ac:dyDescent="0.2"/>
    <row r="15389" ht="12.75" customHeight="1" x14ac:dyDescent="0.2"/>
    <row r="15390" ht="12.75" customHeight="1" x14ac:dyDescent="0.2"/>
    <row r="15391" ht="12.75" customHeight="1" x14ac:dyDescent="0.2"/>
    <row r="15392" ht="12.75" customHeight="1" x14ac:dyDescent="0.2"/>
    <row r="15393" ht="12.75" customHeight="1" x14ac:dyDescent="0.2"/>
    <row r="15394" ht="12.75" customHeight="1" x14ac:dyDescent="0.2"/>
    <row r="15395" ht="12.75" customHeight="1" x14ac:dyDescent="0.2"/>
    <row r="15396" ht="12.75" customHeight="1" x14ac:dyDescent="0.2"/>
    <row r="15397" ht="12.75" customHeight="1" x14ac:dyDescent="0.2"/>
    <row r="15398" ht="12.75" customHeight="1" x14ac:dyDescent="0.2"/>
    <row r="15399" ht="12.75" customHeight="1" x14ac:dyDescent="0.2"/>
    <row r="15400" ht="12.75" customHeight="1" x14ac:dyDescent="0.2"/>
    <row r="15401" ht="12.75" customHeight="1" x14ac:dyDescent="0.2"/>
    <row r="15402" ht="12.75" customHeight="1" x14ac:dyDescent="0.2"/>
    <row r="15403" ht="12.75" customHeight="1" x14ac:dyDescent="0.2"/>
    <row r="15404" ht="12.75" customHeight="1" x14ac:dyDescent="0.2"/>
    <row r="15405" ht="12.75" customHeight="1" x14ac:dyDescent="0.2"/>
    <row r="15406" ht="12.75" customHeight="1" x14ac:dyDescent="0.2"/>
    <row r="15407" ht="12.75" customHeight="1" x14ac:dyDescent="0.2"/>
    <row r="15408" ht="12.75" customHeight="1" x14ac:dyDescent="0.2"/>
    <row r="15409" ht="12.75" customHeight="1" x14ac:dyDescent="0.2"/>
    <row r="15410" ht="12.75" customHeight="1" x14ac:dyDescent="0.2"/>
    <row r="15411" ht="12.75" customHeight="1" x14ac:dyDescent="0.2"/>
    <row r="15412" ht="12.75" customHeight="1" x14ac:dyDescent="0.2"/>
    <row r="15413" ht="12.75" customHeight="1" x14ac:dyDescent="0.2"/>
    <row r="15414" ht="12.75" customHeight="1" x14ac:dyDescent="0.2"/>
    <row r="15415" ht="12.75" customHeight="1" x14ac:dyDescent="0.2"/>
    <row r="15416" ht="12.75" customHeight="1" x14ac:dyDescent="0.2"/>
    <row r="15417" ht="12.75" customHeight="1" x14ac:dyDescent="0.2"/>
    <row r="15418" ht="12.75" customHeight="1" x14ac:dyDescent="0.2"/>
    <row r="15419" ht="12.75" customHeight="1" x14ac:dyDescent="0.2"/>
    <row r="15420" ht="12.75" customHeight="1" x14ac:dyDescent="0.2"/>
    <row r="15421" ht="12.75" customHeight="1" x14ac:dyDescent="0.2"/>
    <row r="15422" ht="12.75" customHeight="1" x14ac:dyDescent="0.2"/>
    <row r="15423" ht="12.75" customHeight="1" x14ac:dyDescent="0.2"/>
    <row r="15424" ht="12.75" customHeight="1" x14ac:dyDescent="0.2"/>
    <row r="15425" ht="12.75" customHeight="1" x14ac:dyDescent="0.2"/>
    <row r="15426" ht="12.75" customHeight="1" x14ac:dyDescent="0.2"/>
    <row r="15427" ht="12.75" customHeight="1" x14ac:dyDescent="0.2"/>
    <row r="15428" ht="12.75" customHeight="1" x14ac:dyDescent="0.2"/>
    <row r="15429" ht="12.75" customHeight="1" x14ac:dyDescent="0.2"/>
    <row r="15430" ht="12.75" customHeight="1" x14ac:dyDescent="0.2"/>
    <row r="15431" ht="12.75" customHeight="1" x14ac:dyDescent="0.2"/>
    <row r="15432" ht="12.75" customHeight="1" x14ac:dyDescent="0.2"/>
    <row r="15433" ht="12.75" customHeight="1" x14ac:dyDescent="0.2"/>
    <row r="15434" ht="12.75" customHeight="1" x14ac:dyDescent="0.2"/>
    <row r="15435" ht="12.75" customHeight="1" x14ac:dyDescent="0.2"/>
    <row r="15436" ht="12.75" customHeight="1" x14ac:dyDescent="0.2"/>
    <row r="15437" ht="12.75" customHeight="1" x14ac:dyDescent="0.2"/>
    <row r="15438" ht="12.75" customHeight="1" x14ac:dyDescent="0.2"/>
    <row r="15439" ht="12.75" customHeight="1" x14ac:dyDescent="0.2"/>
    <row r="15440" ht="12.75" customHeight="1" x14ac:dyDescent="0.2"/>
    <row r="15441" ht="12.75" customHeight="1" x14ac:dyDescent="0.2"/>
    <row r="15442" ht="12.75" customHeight="1" x14ac:dyDescent="0.2"/>
    <row r="15443" ht="12.75" customHeight="1" x14ac:dyDescent="0.2"/>
    <row r="15444" ht="12.75" customHeight="1" x14ac:dyDescent="0.2"/>
    <row r="15445" ht="12.75" customHeight="1" x14ac:dyDescent="0.2"/>
    <row r="15446" ht="12.75" customHeight="1" x14ac:dyDescent="0.2"/>
    <row r="15447" ht="12.75" customHeight="1" x14ac:dyDescent="0.2"/>
    <row r="15448" ht="12.75" customHeight="1" x14ac:dyDescent="0.2"/>
    <row r="15449" ht="12.75" customHeight="1" x14ac:dyDescent="0.2"/>
    <row r="15450" ht="12.75" customHeight="1" x14ac:dyDescent="0.2"/>
    <row r="15451" ht="12.75" customHeight="1" x14ac:dyDescent="0.2"/>
    <row r="15452" ht="12.75" customHeight="1" x14ac:dyDescent="0.2"/>
    <row r="15453" ht="12.75" customHeight="1" x14ac:dyDescent="0.2"/>
    <row r="15454" ht="12.75" customHeight="1" x14ac:dyDescent="0.2"/>
    <row r="15455" ht="12.75" customHeight="1" x14ac:dyDescent="0.2"/>
    <row r="15456" ht="12.75" customHeight="1" x14ac:dyDescent="0.2"/>
    <row r="15457" ht="12.75" customHeight="1" x14ac:dyDescent="0.2"/>
    <row r="15458" ht="12.75" customHeight="1" x14ac:dyDescent="0.2"/>
    <row r="15459" ht="12.75" customHeight="1" x14ac:dyDescent="0.2"/>
    <row r="15460" ht="12.75" customHeight="1" x14ac:dyDescent="0.2"/>
    <row r="15461" ht="12.75" customHeight="1" x14ac:dyDescent="0.2"/>
    <row r="15462" ht="12.75" customHeight="1" x14ac:dyDescent="0.2"/>
    <row r="15463" ht="12.75" customHeight="1" x14ac:dyDescent="0.2"/>
    <row r="15464" ht="12.75" customHeight="1" x14ac:dyDescent="0.2"/>
    <row r="15465" ht="12.75" customHeight="1" x14ac:dyDescent="0.2"/>
    <row r="15466" ht="12.75" customHeight="1" x14ac:dyDescent="0.2"/>
    <row r="15467" ht="12.75" customHeight="1" x14ac:dyDescent="0.2"/>
    <row r="15468" ht="12.75" customHeight="1" x14ac:dyDescent="0.2"/>
    <row r="15469" ht="12.75" customHeight="1" x14ac:dyDescent="0.2"/>
    <row r="15470" ht="12.75" customHeight="1" x14ac:dyDescent="0.2"/>
    <row r="15471" ht="12.75" customHeight="1" x14ac:dyDescent="0.2"/>
    <row r="15472" ht="12.75" customHeight="1" x14ac:dyDescent="0.2"/>
    <row r="15473" ht="12.75" customHeight="1" x14ac:dyDescent="0.2"/>
    <row r="15474" ht="12.75" customHeight="1" x14ac:dyDescent="0.2"/>
    <row r="15475" ht="12.75" customHeight="1" x14ac:dyDescent="0.2"/>
    <row r="15476" ht="12.75" customHeight="1" x14ac:dyDescent="0.2"/>
    <row r="15477" ht="12.75" customHeight="1" x14ac:dyDescent="0.2"/>
    <row r="15478" ht="12.75" customHeight="1" x14ac:dyDescent="0.2"/>
    <row r="15479" ht="12.75" customHeight="1" x14ac:dyDescent="0.2"/>
    <row r="15480" ht="12.75" customHeight="1" x14ac:dyDescent="0.2"/>
    <row r="15481" ht="12.75" customHeight="1" x14ac:dyDescent="0.2"/>
    <row r="15482" ht="12.75" customHeight="1" x14ac:dyDescent="0.2"/>
    <row r="15483" ht="12.75" customHeight="1" x14ac:dyDescent="0.2"/>
    <row r="15484" ht="12.75" customHeight="1" x14ac:dyDescent="0.2"/>
    <row r="15485" ht="12.75" customHeight="1" x14ac:dyDescent="0.2"/>
    <row r="15486" ht="12.75" customHeight="1" x14ac:dyDescent="0.2"/>
    <row r="15487" ht="12.75" customHeight="1" x14ac:dyDescent="0.2"/>
    <row r="15488" ht="12.75" customHeight="1" x14ac:dyDescent="0.2"/>
    <row r="15489" ht="12.75" customHeight="1" x14ac:dyDescent="0.2"/>
    <row r="15490" ht="12.75" customHeight="1" x14ac:dyDescent="0.2"/>
    <row r="15491" ht="12.75" customHeight="1" x14ac:dyDescent="0.2"/>
    <row r="15492" ht="12.75" customHeight="1" x14ac:dyDescent="0.2"/>
    <row r="15493" ht="12.75" customHeight="1" x14ac:dyDescent="0.2"/>
    <row r="15494" ht="12.75" customHeight="1" x14ac:dyDescent="0.2"/>
    <row r="15495" ht="12.75" customHeight="1" x14ac:dyDescent="0.2"/>
    <row r="15496" ht="12.75" customHeight="1" x14ac:dyDescent="0.2"/>
    <row r="15497" ht="12.75" customHeight="1" x14ac:dyDescent="0.2"/>
    <row r="15498" ht="12.75" customHeight="1" x14ac:dyDescent="0.2"/>
    <row r="15499" ht="12.75" customHeight="1" x14ac:dyDescent="0.2"/>
    <row r="15500" ht="12.75" customHeight="1" x14ac:dyDescent="0.2"/>
    <row r="15501" ht="12.75" customHeight="1" x14ac:dyDescent="0.2"/>
    <row r="15502" ht="12.75" customHeight="1" x14ac:dyDescent="0.2"/>
    <row r="15503" ht="12.75" customHeight="1" x14ac:dyDescent="0.2"/>
    <row r="15504" ht="12.75" customHeight="1" x14ac:dyDescent="0.2"/>
    <row r="15505" ht="12.75" customHeight="1" x14ac:dyDescent="0.2"/>
    <row r="15506" ht="12.75" customHeight="1" x14ac:dyDescent="0.2"/>
    <row r="15507" ht="12.75" customHeight="1" x14ac:dyDescent="0.2"/>
    <row r="15508" ht="12.75" customHeight="1" x14ac:dyDescent="0.2"/>
    <row r="15509" ht="12.75" customHeight="1" x14ac:dyDescent="0.2"/>
    <row r="15510" ht="12.75" customHeight="1" x14ac:dyDescent="0.2"/>
    <row r="15511" ht="12.75" customHeight="1" x14ac:dyDescent="0.2"/>
    <row r="15512" ht="12.75" customHeight="1" x14ac:dyDescent="0.2"/>
    <row r="15513" ht="12.75" customHeight="1" x14ac:dyDescent="0.2"/>
    <row r="15514" ht="12.75" customHeight="1" x14ac:dyDescent="0.2"/>
    <row r="15515" ht="12.75" customHeight="1" x14ac:dyDescent="0.2"/>
    <row r="15516" ht="12.75" customHeight="1" x14ac:dyDescent="0.2"/>
    <row r="15517" ht="12.75" customHeight="1" x14ac:dyDescent="0.2"/>
    <row r="15518" ht="12.75" customHeight="1" x14ac:dyDescent="0.2"/>
    <row r="15519" ht="12.75" customHeight="1" x14ac:dyDescent="0.2"/>
    <row r="15520" ht="12.75" customHeight="1" x14ac:dyDescent="0.2"/>
    <row r="15521" ht="12.75" customHeight="1" x14ac:dyDescent="0.2"/>
    <row r="15522" ht="12.75" customHeight="1" x14ac:dyDescent="0.2"/>
    <row r="15523" ht="12.75" customHeight="1" x14ac:dyDescent="0.2"/>
    <row r="15524" ht="12.75" customHeight="1" x14ac:dyDescent="0.2"/>
    <row r="15525" ht="12.75" customHeight="1" x14ac:dyDescent="0.2"/>
    <row r="15526" ht="12.75" customHeight="1" x14ac:dyDescent="0.2"/>
    <row r="15527" ht="12.75" customHeight="1" x14ac:dyDescent="0.2"/>
    <row r="15528" ht="12.75" customHeight="1" x14ac:dyDescent="0.2"/>
    <row r="15529" ht="12.75" customHeight="1" x14ac:dyDescent="0.2"/>
    <row r="15530" ht="12.75" customHeight="1" x14ac:dyDescent="0.2"/>
    <row r="15531" ht="12.75" customHeight="1" x14ac:dyDescent="0.2"/>
    <row r="15532" ht="12.75" customHeight="1" x14ac:dyDescent="0.2"/>
    <row r="15533" ht="12.75" customHeight="1" x14ac:dyDescent="0.2"/>
    <row r="15534" ht="12.75" customHeight="1" x14ac:dyDescent="0.2"/>
    <row r="15535" ht="12.75" customHeight="1" x14ac:dyDescent="0.2"/>
    <row r="15536" ht="12.75" customHeight="1" x14ac:dyDescent="0.2"/>
    <row r="15537" ht="12.75" customHeight="1" x14ac:dyDescent="0.2"/>
    <row r="15538" ht="12.75" customHeight="1" x14ac:dyDescent="0.2"/>
    <row r="15539" ht="12.75" customHeight="1" x14ac:dyDescent="0.2"/>
    <row r="15540" ht="12.75" customHeight="1" x14ac:dyDescent="0.2"/>
    <row r="15541" ht="12.75" customHeight="1" x14ac:dyDescent="0.2"/>
    <row r="15542" ht="12.75" customHeight="1" x14ac:dyDescent="0.2"/>
    <row r="15543" ht="12.75" customHeight="1" x14ac:dyDescent="0.2"/>
    <row r="15544" ht="12.75" customHeight="1" x14ac:dyDescent="0.2"/>
    <row r="15545" ht="12.75" customHeight="1" x14ac:dyDescent="0.2"/>
    <row r="15546" ht="12.75" customHeight="1" x14ac:dyDescent="0.2"/>
    <row r="15547" ht="12.75" customHeight="1" x14ac:dyDescent="0.2"/>
    <row r="15548" ht="12.75" customHeight="1" x14ac:dyDescent="0.2"/>
    <row r="15549" ht="12.75" customHeight="1" x14ac:dyDescent="0.2"/>
    <row r="15550" ht="12.75" customHeight="1" x14ac:dyDescent="0.2"/>
    <row r="15551" ht="12.75" customHeight="1" x14ac:dyDescent="0.2"/>
    <row r="15552" ht="12.75" customHeight="1" x14ac:dyDescent="0.2"/>
    <row r="15553" ht="12.75" customHeight="1" x14ac:dyDescent="0.2"/>
    <row r="15554" ht="12.75" customHeight="1" x14ac:dyDescent="0.2"/>
    <row r="15555" ht="12.75" customHeight="1" x14ac:dyDescent="0.2"/>
    <row r="15556" ht="12.75" customHeight="1" x14ac:dyDescent="0.2"/>
    <row r="15557" ht="12.75" customHeight="1" x14ac:dyDescent="0.2"/>
    <row r="15558" ht="12.75" customHeight="1" x14ac:dyDescent="0.2"/>
    <row r="15559" ht="12.75" customHeight="1" x14ac:dyDescent="0.2"/>
    <row r="15560" ht="12.75" customHeight="1" x14ac:dyDescent="0.2"/>
    <row r="15561" ht="12.75" customHeight="1" x14ac:dyDescent="0.2"/>
    <row r="15562" ht="12.75" customHeight="1" x14ac:dyDescent="0.2"/>
    <row r="15563" ht="12.75" customHeight="1" x14ac:dyDescent="0.2"/>
    <row r="15564" ht="12.75" customHeight="1" x14ac:dyDescent="0.2"/>
    <row r="15565" ht="12.75" customHeight="1" x14ac:dyDescent="0.2"/>
    <row r="15566" ht="12.75" customHeight="1" x14ac:dyDescent="0.2"/>
    <row r="15567" ht="12.75" customHeight="1" x14ac:dyDescent="0.2"/>
    <row r="15568" ht="12.75" customHeight="1" x14ac:dyDescent="0.2"/>
    <row r="15569" ht="12.75" customHeight="1" x14ac:dyDescent="0.2"/>
    <row r="15570" ht="12.75" customHeight="1" x14ac:dyDescent="0.2"/>
    <row r="15571" ht="12.75" customHeight="1" x14ac:dyDescent="0.2"/>
    <row r="15572" ht="12.75" customHeight="1" x14ac:dyDescent="0.2"/>
    <row r="15573" ht="12.75" customHeight="1" x14ac:dyDescent="0.2"/>
    <row r="15574" ht="12.75" customHeight="1" x14ac:dyDescent="0.2"/>
    <row r="15575" ht="12.75" customHeight="1" x14ac:dyDescent="0.2"/>
    <row r="15576" ht="12.75" customHeight="1" x14ac:dyDescent="0.2"/>
    <row r="15577" ht="12.75" customHeight="1" x14ac:dyDescent="0.2"/>
    <row r="15578" ht="12.75" customHeight="1" x14ac:dyDescent="0.2"/>
    <row r="15579" ht="12.75" customHeight="1" x14ac:dyDescent="0.2"/>
    <row r="15580" ht="12.75" customHeight="1" x14ac:dyDescent="0.2"/>
    <row r="15581" ht="12.75" customHeight="1" x14ac:dyDescent="0.2"/>
    <row r="15582" ht="12.75" customHeight="1" x14ac:dyDescent="0.2"/>
    <row r="15583" ht="12.75" customHeight="1" x14ac:dyDescent="0.2"/>
    <row r="15584" ht="12.75" customHeight="1" x14ac:dyDescent="0.2"/>
    <row r="15585" ht="12.75" customHeight="1" x14ac:dyDescent="0.2"/>
    <row r="15586" ht="12.75" customHeight="1" x14ac:dyDescent="0.2"/>
    <row r="15587" ht="12.75" customHeight="1" x14ac:dyDescent="0.2"/>
    <row r="15588" ht="12.75" customHeight="1" x14ac:dyDescent="0.2"/>
    <row r="15589" ht="12.75" customHeight="1" x14ac:dyDescent="0.2"/>
    <row r="15590" ht="12.75" customHeight="1" x14ac:dyDescent="0.2"/>
    <row r="15591" ht="12.75" customHeight="1" x14ac:dyDescent="0.2"/>
    <row r="15592" ht="12.75" customHeight="1" x14ac:dyDescent="0.2"/>
    <row r="15593" ht="12.75" customHeight="1" x14ac:dyDescent="0.2"/>
    <row r="15594" ht="12.75" customHeight="1" x14ac:dyDescent="0.2"/>
    <row r="15595" ht="12.75" customHeight="1" x14ac:dyDescent="0.2"/>
    <row r="15596" ht="12.75" customHeight="1" x14ac:dyDescent="0.2"/>
    <row r="15597" ht="12.75" customHeight="1" x14ac:dyDescent="0.2"/>
    <row r="15598" ht="12.75" customHeight="1" x14ac:dyDescent="0.2"/>
    <row r="15599" ht="12.75" customHeight="1" x14ac:dyDescent="0.2"/>
    <row r="15600" ht="12.75" customHeight="1" x14ac:dyDescent="0.2"/>
    <row r="15601" ht="12.75" customHeight="1" x14ac:dyDescent="0.2"/>
    <row r="15602" ht="12.75" customHeight="1" x14ac:dyDescent="0.2"/>
    <row r="15603" ht="12.75" customHeight="1" x14ac:dyDescent="0.2"/>
    <row r="15604" ht="12.75" customHeight="1" x14ac:dyDescent="0.2"/>
    <row r="15605" ht="12.75" customHeight="1" x14ac:dyDescent="0.2"/>
    <row r="15606" ht="12.75" customHeight="1" x14ac:dyDescent="0.2"/>
    <row r="15607" ht="12.75" customHeight="1" x14ac:dyDescent="0.2"/>
    <row r="15608" ht="12.75" customHeight="1" x14ac:dyDescent="0.2"/>
    <row r="15609" ht="12.75" customHeight="1" x14ac:dyDescent="0.2"/>
    <row r="15610" ht="12.75" customHeight="1" x14ac:dyDescent="0.2"/>
    <row r="15611" ht="12.75" customHeight="1" x14ac:dyDescent="0.2"/>
    <row r="15612" ht="12.75" customHeight="1" x14ac:dyDescent="0.2"/>
    <row r="15613" ht="12.75" customHeight="1" x14ac:dyDescent="0.2"/>
    <row r="15614" ht="12.75" customHeight="1" x14ac:dyDescent="0.2"/>
    <row r="15615" ht="12.75" customHeight="1" x14ac:dyDescent="0.2"/>
    <row r="15616" ht="12.75" customHeight="1" x14ac:dyDescent="0.2"/>
    <row r="15617" ht="12.75" customHeight="1" x14ac:dyDescent="0.2"/>
    <row r="15618" ht="12.75" customHeight="1" x14ac:dyDescent="0.2"/>
    <row r="15619" ht="12.75" customHeight="1" x14ac:dyDescent="0.2"/>
    <row r="15620" ht="12.75" customHeight="1" x14ac:dyDescent="0.2"/>
    <row r="15621" ht="12.75" customHeight="1" x14ac:dyDescent="0.2"/>
    <row r="15622" ht="12.75" customHeight="1" x14ac:dyDescent="0.2"/>
    <row r="15623" ht="12.75" customHeight="1" x14ac:dyDescent="0.2"/>
    <row r="15624" ht="12.75" customHeight="1" x14ac:dyDescent="0.2"/>
    <row r="15625" ht="12.75" customHeight="1" x14ac:dyDescent="0.2"/>
    <row r="15626" ht="12.75" customHeight="1" x14ac:dyDescent="0.2"/>
    <row r="15627" ht="12.75" customHeight="1" x14ac:dyDescent="0.2"/>
    <row r="15628" ht="12.75" customHeight="1" x14ac:dyDescent="0.2"/>
    <row r="15629" ht="12.75" customHeight="1" x14ac:dyDescent="0.2"/>
    <row r="15630" ht="12.75" customHeight="1" x14ac:dyDescent="0.2"/>
    <row r="15631" ht="12.75" customHeight="1" x14ac:dyDescent="0.2"/>
    <row r="15632" ht="12.75" customHeight="1" x14ac:dyDescent="0.2"/>
    <row r="15633" ht="12.75" customHeight="1" x14ac:dyDescent="0.2"/>
    <row r="15634" ht="12.75" customHeight="1" x14ac:dyDescent="0.2"/>
    <row r="15635" ht="12.75" customHeight="1" x14ac:dyDescent="0.2"/>
    <row r="15636" ht="12.75" customHeight="1" x14ac:dyDescent="0.2"/>
    <row r="15637" ht="12.75" customHeight="1" x14ac:dyDescent="0.2"/>
    <row r="15638" ht="12.75" customHeight="1" x14ac:dyDescent="0.2"/>
    <row r="15639" ht="12.75" customHeight="1" x14ac:dyDescent="0.2"/>
    <row r="15640" ht="12.75" customHeight="1" x14ac:dyDescent="0.2"/>
    <row r="15641" ht="12.75" customHeight="1" x14ac:dyDescent="0.2"/>
    <row r="15642" ht="12.75" customHeight="1" x14ac:dyDescent="0.2"/>
    <row r="15643" ht="12.75" customHeight="1" x14ac:dyDescent="0.2"/>
    <row r="15644" ht="12.75" customHeight="1" x14ac:dyDescent="0.2"/>
    <row r="15645" ht="12.75" customHeight="1" x14ac:dyDescent="0.2"/>
    <row r="15646" ht="12.75" customHeight="1" x14ac:dyDescent="0.2"/>
    <row r="15647" ht="12.75" customHeight="1" x14ac:dyDescent="0.2"/>
    <row r="15648" ht="12.75" customHeight="1" x14ac:dyDescent="0.2"/>
    <row r="15649" ht="12.75" customHeight="1" x14ac:dyDescent="0.2"/>
    <row r="15650" ht="12.75" customHeight="1" x14ac:dyDescent="0.2"/>
    <row r="15651" ht="12.75" customHeight="1" x14ac:dyDescent="0.2"/>
    <row r="15652" ht="12.75" customHeight="1" x14ac:dyDescent="0.2"/>
    <row r="15653" ht="12.75" customHeight="1" x14ac:dyDescent="0.2"/>
    <row r="15654" ht="12.75" customHeight="1" x14ac:dyDescent="0.2"/>
    <row r="15655" ht="12.75" customHeight="1" x14ac:dyDescent="0.2"/>
    <row r="15656" ht="12.75" customHeight="1" x14ac:dyDescent="0.2"/>
    <row r="15657" ht="12.75" customHeight="1" x14ac:dyDescent="0.2"/>
    <row r="15658" ht="12.75" customHeight="1" x14ac:dyDescent="0.2"/>
    <row r="15659" ht="12.75" customHeight="1" x14ac:dyDescent="0.2"/>
    <row r="15660" ht="12.75" customHeight="1" x14ac:dyDescent="0.2"/>
    <row r="15661" ht="12.75" customHeight="1" x14ac:dyDescent="0.2"/>
    <row r="15662" ht="12.75" customHeight="1" x14ac:dyDescent="0.2"/>
    <row r="15663" ht="12.75" customHeight="1" x14ac:dyDescent="0.2"/>
    <row r="15664" ht="12.75" customHeight="1" x14ac:dyDescent="0.2"/>
    <row r="15665" ht="12.75" customHeight="1" x14ac:dyDescent="0.2"/>
    <row r="15666" ht="12.75" customHeight="1" x14ac:dyDescent="0.2"/>
    <row r="15667" ht="12.75" customHeight="1" x14ac:dyDescent="0.2"/>
    <row r="15668" ht="12.75" customHeight="1" x14ac:dyDescent="0.2"/>
    <row r="15669" ht="12.75" customHeight="1" x14ac:dyDescent="0.2"/>
    <row r="15670" ht="12.75" customHeight="1" x14ac:dyDescent="0.2"/>
    <row r="15671" ht="12.75" customHeight="1" x14ac:dyDescent="0.2"/>
    <row r="15672" ht="12.75" customHeight="1" x14ac:dyDescent="0.2"/>
    <row r="15673" ht="12.75" customHeight="1" x14ac:dyDescent="0.2"/>
    <row r="15674" ht="12.75" customHeight="1" x14ac:dyDescent="0.2"/>
    <row r="15675" ht="12.75" customHeight="1" x14ac:dyDescent="0.2"/>
    <row r="15676" ht="12.75" customHeight="1" x14ac:dyDescent="0.2"/>
    <row r="15677" ht="12.75" customHeight="1" x14ac:dyDescent="0.2"/>
    <row r="15678" ht="12.75" customHeight="1" x14ac:dyDescent="0.2"/>
    <row r="15679" ht="12.75" customHeight="1" x14ac:dyDescent="0.2"/>
    <row r="15680" ht="12.75" customHeight="1" x14ac:dyDescent="0.2"/>
    <row r="15681" ht="12.75" customHeight="1" x14ac:dyDescent="0.2"/>
    <row r="15682" ht="12.75" customHeight="1" x14ac:dyDescent="0.2"/>
    <row r="15683" ht="12.75" customHeight="1" x14ac:dyDescent="0.2"/>
    <row r="15684" ht="12.75" customHeight="1" x14ac:dyDescent="0.2"/>
    <row r="15685" ht="12.75" customHeight="1" x14ac:dyDescent="0.2"/>
    <row r="15686" ht="12.75" customHeight="1" x14ac:dyDescent="0.2"/>
    <row r="15687" ht="12.75" customHeight="1" x14ac:dyDescent="0.2"/>
    <row r="15688" ht="12.75" customHeight="1" x14ac:dyDescent="0.2"/>
    <row r="15689" ht="12.75" customHeight="1" x14ac:dyDescent="0.2"/>
    <row r="15690" ht="12.75" customHeight="1" x14ac:dyDescent="0.2"/>
    <row r="15691" ht="12.75" customHeight="1" x14ac:dyDescent="0.2"/>
    <row r="15692" ht="12.75" customHeight="1" x14ac:dyDescent="0.2"/>
    <row r="15693" ht="12.75" customHeight="1" x14ac:dyDescent="0.2"/>
    <row r="15694" ht="12.75" customHeight="1" x14ac:dyDescent="0.2"/>
    <row r="15695" ht="12.75" customHeight="1" x14ac:dyDescent="0.2"/>
    <row r="15696" ht="12.75" customHeight="1" x14ac:dyDescent="0.2"/>
    <row r="15697" ht="12.75" customHeight="1" x14ac:dyDescent="0.2"/>
    <row r="15698" ht="12.75" customHeight="1" x14ac:dyDescent="0.2"/>
    <row r="15699" ht="12.75" customHeight="1" x14ac:dyDescent="0.2"/>
    <row r="15700" ht="12.75" customHeight="1" x14ac:dyDescent="0.2"/>
    <row r="15701" ht="12.75" customHeight="1" x14ac:dyDescent="0.2"/>
    <row r="15702" ht="12.75" customHeight="1" x14ac:dyDescent="0.2"/>
    <row r="15703" ht="12.75" customHeight="1" x14ac:dyDescent="0.2"/>
    <row r="15704" ht="12.75" customHeight="1" x14ac:dyDescent="0.2"/>
    <row r="15705" ht="12.75" customHeight="1" x14ac:dyDescent="0.2"/>
    <row r="15706" ht="12.75" customHeight="1" x14ac:dyDescent="0.2"/>
    <row r="15707" ht="12.75" customHeight="1" x14ac:dyDescent="0.2"/>
    <row r="15708" ht="12.75" customHeight="1" x14ac:dyDescent="0.2"/>
    <row r="15709" ht="12.75" customHeight="1" x14ac:dyDescent="0.2"/>
    <row r="15710" ht="12.75" customHeight="1" x14ac:dyDescent="0.2"/>
    <row r="15711" ht="12.75" customHeight="1" x14ac:dyDescent="0.2"/>
    <row r="15712" ht="12.75" customHeight="1" x14ac:dyDescent="0.2"/>
    <row r="15713" ht="12.75" customHeight="1" x14ac:dyDescent="0.2"/>
    <row r="15714" ht="12.75" customHeight="1" x14ac:dyDescent="0.2"/>
    <row r="15715" ht="12.75" customHeight="1" x14ac:dyDescent="0.2"/>
    <row r="15716" ht="12.75" customHeight="1" x14ac:dyDescent="0.2"/>
    <row r="15717" ht="12.75" customHeight="1" x14ac:dyDescent="0.2"/>
    <row r="15718" ht="12.75" customHeight="1" x14ac:dyDescent="0.2"/>
    <row r="15719" ht="12.75" customHeight="1" x14ac:dyDescent="0.2"/>
    <row r="15720" ht="12.75" customHeight="1" x14ac:dyDescent="0.2"/>
    <row r="15721" ht="12.75" customHeight="1" x14ac:dyDescent="0.2"/>
    <row r="15722" ht="12.75" customHeight="1" x14ac:dyDescent="0.2"/>
    <row r="15723" ht="12.75" customHeight="1" x14ac:dyDescent="0.2"/>
    <row r="15724" ht="12.75" customHeight="1" x14ac:dyDescent="0.2"/>
    <row r="15725" ht="12.75" customHeight="1" x14ac:dyDescent="0.2"/>
    <row r="15726" ht="12.75" customHeight="1" x14ac:dyDescent="0.2"/>
    <row r="15727" ht="12.75" customHeight="1" x14ac:dyDescent="0.2"/>
    <row r="15728" ht="12.75" customHeight="1" x14ac:dyDescent="0.2"/>
    <row r="15729" ht="12.75" customHeight="1" x14ac:dyDescent="0.2"/>
    <row r="15730" ht="12.75" customHeight="1" x14ac:dyDescent="0.2"/>
    <row r="15731" ht="12.75" customHeight="1" x14ac:dyDescent="0.2"/>
    <row r="15732" ht="12.75" customHeight="1" x14ac:dyDescent="0.2"/>
    <row r="15733" ht="12.75" customHeight="1" x14ac:dyDescent="0.2"/>
    <row r="15734" ht="12.75" customHeight="1" x14ac:dyDescent="0.2"/>
    <row r="15735" ht="12.75" customHeight="1" x14ac:dyDescent="0.2"/>
    <row r="15736" ht="12.75" customHeight="1" x14ac:dyDescent="0.2"/>
    <row r="15737" ht="12.75" customHeight="1" x14ac:dyDescent="0.2"/>
    <row r="15738" ht="12.75" customHeight="1" x14ac:dyDescent="0.2"/>
    <row r="15739" ht="12.75" customHeight="1" x14ac:dyDescent="0.2"/>
    <row r="15740" ht="12.75" customHeight="1" x14ac:dyDescent="0.2"/>
    <row r="15741" ht="12.75" customHeight="1" x14ac:dyDescent="0.2"/>
    <row r="15742" ht="12.75" customHeight="1" x14ac:dyDescent="0.2"/>
    <row r="15743" ht="12.75" customHeight="1" x14ac:dyDescent="0.2"/>
    <row r="15744" ht="12.75" customHeight="1" x14ac:dyDescent="0.2"/>
    <row r="15745" ht="12.75" customHeight="1" x14ac:dyDescent="0.2"/>
    <row r="15746" ht="12.75" customHeight="1" x14ac:dyDescent="0.2"/>
    <row r="15747" ht="12.75" customHeight="1" x14ac:dyDescent="0.2"/>
    <row r="15748" ht="12.75" customHeight="1" x14ac:dyDescent="0.2"/>
    <row r="15749" ht="12.75" customHeight="1" x14ac:dyDescent="0.2"/>
    <row r="15750" ht="12.75" customHeight="1" x14ac:dyDescent="0.2"/>
    <row r="15751" ht="12.75" customHeight="1" x14ac:dyDescent="0.2"/>
    <row r="15752" ht="12.75" customHeight="1" x14ac:dyDescent="0.2"/>
    <row r="15753" ht="12.75" customHeight="1" x14ac:dyDescent="0.2"/>
    <row r="15754" ht="12.75" customHeight="1" x14ac:dyDescent="0.2"/>
    <row r="15755" ht="12.75" customHeight="1" x14ac:dyDescent="0.2"/>
    <row r="15756" ht="12.75" customHeight="1" x14ac:dyDescent="0.2"/>
    <row r="15757" ht="12.75" customHeight="1" x14ac:dyDescent="0.2"/>
    <row r="15758" ht="12.75" customHeight="1" x14ac:dyDescent="0.2"/>
    <row r="15759" ht="12.75" customHeight="1" x14ac:dyDescent="0.2"/>
    <row r="15760" ht="12.75" customHeight="1" x14ac:dyDescent="0.2"/>
    <row r="15761" ht="12.75" customHeight="1" x14ac:dyDescent="0.2"/>
    <row r="15762" ht="12.75" customHeight="1" x14ac:dyDescent="0.2"/>
    <row r="15763" ht="12.75" customHeight="1" x14ac:dyDescent="0.2"/>
    <row r="15764" ht="12.75" customHeight="1" x14ac:dyDescent="0.2"/>
    <row r="15765" ht="12.75" customHeight="1" x14ac:dyDescent="0.2"/>
    <row r="15766" ht="12.75" customHeight="1" x14ac:dyDescent="0.2"/>
    <row r="15767" ht="12.75" customHeight="1" x14ac:dyDescent="0.2"/>
    <row r="15768" ht="12.75" customHeight="1" x14ac:dyDescent="0.2"/>
    <row r="15769" ht="12.75" customHeight="1" x14ac:dyDescent="0.2"/>
    <row r="15770" ht="12.75" customHeight="1" x14ac:dyDescent="0.2"/>
    <row r="15771" ht="12.75" customHeight="1" x14ac:dyDescent="0.2"/>
    <row r="15772" ht="12.75" customHeight="1" x14ac:dyDescent="0.2"/>
    <row r="15773" ht="12.75" customHeight="1" x14ac:dyDescent="0.2"/>
    <row r="15774" ht="12.75" customHeight="1" x14ac:dyDescent="0.2"/>
    <row r="15775" ht="12.75" customHeight="1" x14ac:dyDescent="0.2"/>
    <row r="15776" ht="12.75" customHeight="1" x14ac:dyDescent="0.2"/>
    <row r="15777" ht="12.75" customHeight="1" x14ac:dyDescent="0.2"/>
    <row r="15778" ht="12.75" customHeight="1" x14ac:dyDescent="0.2"/>
    <row r="15779" ht="12.75" customHeight="1" x14ac:dyDescent="0.2"/>
    <row r="15780" ht="12.75" customHeight="1" x14ac:dyDescent="0.2"/>
    <row r="15781" ht="12.75" customHeight="1" x14ac:dyDescent="0.2"/>
    <row r="15782" ht="12.75" customHeight="1" x14ac:dyDescent="0.2"/>
    <row r="15783" ht="12.75" customHeight="1" x14ac:dyDescent="0.2"/>
    <row r="15784" ht="12.75" customHeight="1" x14ac:dyDescent="0.2"/>
    <row r="15785" ht="12.75" customHeight="1" x14ac:dyDescent="0.2"/>
    <row r="15786" ht="12.75" customHeight="1" x14ac:dyDescent="0.2"/>
    <row r="15787" ht="12.75" customHeight="1" x14ac:dyDescent="0.2"/>
    <row r="15788" ht="12.75" customHeight="1" x14ac:dyDescent="0.2"/>
    <row r="15789" ht="12.75" customHeight="1" x14ac:dyDescent="0.2"/>
    <row r="15790" ht="12.75" customHeight="1" x14ac:dyDescent="0.2"/>
    <row r="15791" ht="12.75" customHeight="1" x14ac:dyDescent="0.2"/>
    <row r="15792" ht="12.75" customHeight="1" x14ac:dyDescent="0.2"/>
    <row r="15793" ht="12.75" customHeight="1" x14ac:dyDescent="0.2"/>
    <row r="15794" ht="12.75" customHeight="1" x14ac:dyDescent="0.2"/>
    <row r="15795" ht="12.75" customHeight="1" x14ac:dyDescent="0.2"/>
    <row r="15796" ht="12.75" customHeight="1" x14ac:dyDescent="0.2"/>
    <row r="15797" ht="12.75" customHeight="1" x14ac:dyDescent="0.2"/>
    <row r="15798" ht="12.75" customHeight="1" x14ac:dyDescent="0.2"/>
    <row r="15799" ht="12.75" customHeight="1" x14ac:dyDescent="0.2"/>
    <row r="15800" ht="12.75" customHeight="1" x14ac:dyDescent="0.2"/>
    <row r="15801" ht="12.75" customHeight="1" x14ac:dyDescent="0.2"/>
    <row r="15802" ht="12.75" customHeight="1" x14ac:dyDescent="0.2"/>
    <row r="15803" ht="12.75" customHeight="1" x14ac:dyDescent="0.2"/>
    <row r="15804" ht="12.75" customHeight="1" x14ac:dyDescent="0.2"/>
    <row r="15805" ht="12.75" customHeight="1" x14ac:dyDescent="0.2"/>
    <row r="15806" ht="12.75" customHeight="1" x14ac:dyDescent="0.2"/>
    <row r="15807" ht="12.75" customHeight="1" x14ac:dyDescent="0.2"/>
    <row r="15808" ht="12.75" customHeight="1" x14ac:dyDescent="0.2"/>
    <row r="15809" ht="12.75" customHeight="1" x14ac:dyDescent="0.2"/>
    <row r="15810" ht="12.75" customHeight="1" x14ac:dyDescent="0.2"/>
    <row r="15811" ht="12.75" customHeight="1" x14ac:dyDescent="0.2"/>
    <row r="15812" ht="12.75" customHeight="1" x14ac:dyDescent="0.2"/>
    <row r="15813" ht="12.75" customHeight="1" x14ac:dyDescent="0.2"/>
    <row r="15814" ht="12.75" customHeight="1" x14ac:dyDescent="0.2"/>
    <row r="15815" ht="12.75" customHeight="1" x14ac:dyDescent="0.2"/>
    <row r="15816" ht="12.75" customHeight="1" x14ac:dyDescent="0.2"/>
    <row r="15817" ht="12.75" customHeight="1" x14ac:dyDescent="0.2"/>
    <row r="15818" ht="12.75" customHeight="1" x14ac:dyDescent="0.2"/>
    <row r="15819" ht="12.75" customHeight="1" x14ac:dyDescent="0.2"/>
    <row r="15820" ht="12.75" customHeight="1" x14ac:dyDescent="0.2"/>
    <row r="15821" ht="12.75" customHeight="1" x14ac:dyDescent="0.2"/>
    <row r="15822" ht="12.75" customHeight="1" x14ac:dyDescent="0.2"/>
    <row r="15823" ht="12.75" customHeight="1" x14ac:dyDescent="0.2"/>
    <row r="15824" ht="12.75" customHeight="1" x14ac:dyDescent="0.2"/>
    <row r="15825" ht="12.75" customHeight="1" x14ac:dyDescent="0.2"/>
    <row r="15826" ht="12.75" customHeight="1" x14ac:dyDescent="0.2"/>
    <row r="15827" ht="12.75" customHeight="1" x14ac:dyDescent="0.2"/>
    <row r="15828" ht="12.75" customHeight="1" x14ac:dyDescent="0.2"/>
    <row r="15829" ht="12.75" customHeight="1" x14ac:dyDescent="0.2"/>
    <row r="15830" ht="12.75" customHeight="1" x14ac:dyDescent="0.2"/>
    <row r="15831" ht="12.75" customHeight="1" x14ac:dyDescent="0.2"/>
    <row r="15832" ht="12.75" customHeight="1" x14ac:dyDescent="0.2"/>
    <row r="15833" ht="12.75" customHeight="1" x14ac:dyDescent="0.2"/>
    <row r="15834" ht="12.75" customHeight="1" x14ac:dyDescent="0.2"/>
    <row r="15835" ht="12.75" customHeight="1" x14ac:dyDescent="0.2"/>
    <row r="15836" ht="12.75" customHeight="1" x14ac:dyDescent="0.2"/>
    <row r="15837" ht="12.75" customHeight="1" x14ac:dyDescent="0.2"/>
    <row r="15838" ht="12.75" customHeight="1" x14ac:dyDescent="0.2"/>
    <row r="15839" ht="12.75" customHeight="1" x14ac:dyDescent="0.2"/>
    <row r="15840" ht="12.75" customHeight="1" x14ac:dyDescent="0.2"/>
    <row r="15841" ht="12.75" customHeight="1" x14ac:dyDescent="0.2"/>
    <row r="15842" ht="12.75" customHeight="1" x14ac:dyDescent="0.2"/>
    <row r="15843" ht="12.75" customHeight="1" x14ac:dyDescent="0.2"/>
    <row r="15844" ht="12.75" customHeight="1" x14ac:dyDescent="0.2"/>
    <row r="15845" ht="12.75" customHeight="1" x14ac:dyDescent="0.2"/>
    <row r="15846" ht="12.75" customHeight="1" x14ac:dyDescent="0.2"/>
    <row r="15847" ht="12.75" customHeight="1" x14ac:dyDescent="0.2"/>
    <row r="15848" ht="12.75" customHeight="1" x14ac:dyDescent="0.2"/>
    <row r="15849" ht="12.75" customHeight="1" x14ac:dyDescent="0.2"/>
    <row r="15850" ht="12.75" customHeight="1" x14ac:dyDescent="0.2"/>
    <row r="15851" ht="12.75" customHeight="1" x14ac:dyDescent="0.2"/>
    <row r="15852" ht="12.75" customHeight="1" x14ac:dyDescent="0.2"/>
    <row r="15853" ht="12.75" customHeight="1" x14ac:dyDescent="0.2"/>
    <row r="15854" ht="12.75" customHeight="1" x14ac:dyDescent="0.2"/>
    <row r="15855" ht="12.75" customHeight="1" x14ac:dyDescent="0.2"/>
    <row r="15856" ht="12.75" customHeight="1" x14ac:dyDescent="0.2"/>
    <row r="15857" ht="12.75" customHeight="1" x14ac:dyDescent="0.2"/>
    <row r="15858" ht="12.75" customHeight="1" x14ac:dyDescent="0.2"/>
    <row r="15859" ht="12.75" customHeight="1" x14ac:dyDescent="0.2"/>
    <row r="15860" ht="12.75" customHeight="1" x14ac:dyDescent="0.2"/>
    <row r="15861" ht="12.75" customHeight="1" x14ac:dyDescent="0.2"/>
    <row r="15862" ht="12.75" customHeight="1" x14ac:dyDescent="0.2"/>
    <row r="15863" ht="12.75" customHeight="1" x14ac:dyDescent="0.2"/>
    <row r="15864" ht="12.75" customHeight="1" x14ac:dyDescent="0.2"/>
    <row r="15865" ht="12.75" customHeight="1" x14ac:dyDescent="0.2"/>
    <row r="15866" ht="12.75" customHeight="1" x14ac:dyDescent="0.2"/>
    <row r="15867" ht="12.75" customHeight="1" x14ac:dyDescent="0.2"/>
    <row r="15868" ht="12.75" customHeight="1" x14ac:dyDescent="0.2"/>
    <row r="15869" ht="12.75" customHeight="1" x14ac:dyDescent="0.2"/>
    <row r="15870" ht="12.75" customHeight="1" x14ac:dyDescent="0.2"/>
    <row r="15871" ht="12.75" customHeight="1" x14ac:dyDescent="0.2"/>
    <row r="15872" ht="12.75" customHeight="1" x14ac:dyDescent="0.2"/>
    <row r="15873" ht="12.75" customHeight="1" x14ac:dyDescent="0.2"/>
    <row r="15874" ht="12.75" customHeight="1" x14ac:dyDescent="0.2"/>
    <row r="15875" ht="12.75" customHeight="1" x14ac:dyDescent="0.2"/>
    <row r="15876" ht="12.75" customHeight="1" x14ac:dyDescent="0.2"/>
    <row r="15877" ht="12.75" customHeight="1" x14ac:dyDescent="0.2"/>
    <row r="15878" ht="12.75" customHeight="1" x14ac:dyDescent="0.2"/>
    <row r="15879" ht="12.75" customHeight="1" x14ac:dyDescent="0.2"/>
    <row r="15880" ht="12.75" customHeight="1" x14ac:dyDescent="0.2"/>
    <row r="15881" ht="12.75" customHeight="1" x14ac:dyDescent="0.2"/>
    <row r="15882" ht="12.75" customHeight="1" x14ac:dyDescent="0.2"/>
    <row r="15883" ht="12.75" customHeight="1" x14ac:dyDescent="0.2"/>
    <row r="15884" ht="12.75" customHeight="1" x14ac:dyDescent="0.2"/>
    <row r="15885" ht="12.75" customHeight="1" x14ac:dyDescent="0.2"/>
    <row r="15886" ht="12.75" customHeight="1" x14ac:dyDescent="0.2"/>
    <row r="15887" ht="12.75" customHeight="1" x14ac:dyDescent="0.2"/>
    <row r="15888" ht="12.75" customHeight="1" x14ac:dyDescent="0.2"/>
    <row r="15889" ht="12.75" customHeight="1" x14ac:dyDescent="0.2"/>
    <row r="15890" ht="12.75" customHeight="1" x14ac:dyDescent="0.2"/>
    <row r="15891" ht="12.75" customHeight="1" x14ac:dyDescent="0.2"/>
    <row r="15892" ht="12.75" customHeight="1" x14ac:dyDescent="0.2"/>
    <row r="15893" ht="12.75" customHeight="1" x14ac:dyDescent="0.2"/>
    <row r="15894" ht="12.75" customHeight="1" x14ac:dyDescent="0.2"/>
    <row r="15895" ht="12.75" customHeight="1" x14ac:dyDescent="0.2"/>
    <row r="15896" ht="12.75" customHeight="1" x14ac:dyDescent="0.2"/>
    <row r="15897" ht="12.75" customHeight="1" x14ac:dyDescent="0.2"/>
    <row r="15898" ht="12.75" customHeight="1" x14ac:dyDescent="0.2"/>
    <row r="15899" ht="12.75" customHeight="1" x14ac:dyDescent="0.2"/>
    <row r="15900" ht="12.75" customHeight="1" x14ac:dyDescent="0.2"/>
    <row r="15901" ht="12.75" customHeight="1" x14ac:dyDescent="0.2"/>
    <row r="15902" ht="12.75" customHeight="1" x14ac:dyDescent="0.2"/>
    <row r="15903" ht="12.75" customHeight="1" x14ac:dyDescent="0.2"/>
    <row r="15904" ht="12.75" customHeight="1" x14ac:dyDescent="0.2"/>
    <row r="15905" ht="12.75" customHeight="1" x14ac:dyDescent="0.2"/>
    <row r="15906" ht="12.75" customHeight="1" x14ac:dyDescent="0.2"/>
    <row r="15907" ht="12.75" customHeight="1" x14ac:dyDescent="0.2"/>
    <row r="15908" ht="12.75" customHeight="1" x14ac:dyDescent="0.2"/>
    <row r="15909" ht="12.75" customHeight="1" x14ac:dyDescent="0.2"/>
    <row r="15910" ht="12.75" customHeight="1" x14ac:dyDescent="0.2"/>
    <row r="15911" ht="12.75" customHeight="1" x14ac:dyDescent="0.2"/>
    <row r="15912" ht="12.75" customHeight="1" x14ac:dyDescent="0.2"/>
    <row r="15913" ht="12.75" customHeight="1" x14ac:dyDescent="0.2"/>
    <row r="15914" ht="12.75" customHeight="1" x14ac:dyDescent="0.2"/>
    <row r="15915" ht="12.75" customHeight="1" x14ac:dyDescent="0.2"/>
    <row r="15916" ht="12.75" customHeight="1" x14ac:dyDescent="0.2"/>
    <row r="15917" ht="12.75" customHeight="1" x14ac:dyDescent="0.2"/>
    <row r="15918" ht="12.75" customHeight="1" x14ac:dyDescent="0.2"/>
    <row r="15919" ht="12.75" customHeight="1" x14ac:dyDescent="0.2"/>
    <row r="15920" ht="12.75" customHeight="1" x14ac:dyDescent="0.2"/>
    <row r="15921" ht="12.75" customHeight="1" x14ac:dyDescent="0.2"/>
    <row r="15922" ht="12.75" customHeight="1" x14ac:dyDescent="0.2"/>
    <row r="15923" ht="12.75" customHeight="1" x14ac:dyDescent="0.2"/>
    <row r="15924" ht="12.75" customHeight="1" x14ac:dyDescent="0.2"/>
    <row r="15925" ht="12.75" customHeight="1" x14ac:dyDescent="0.2"/>
    <row r="15926" ht="12.75" customHeight="1" x14ac:dyDescent="0.2"/>
    <row r="15927" ht="12.75" customHeight="1" x14ac:dyDescent="0.2"/>
    <row r="15928" ht="12.75" customHeight="1" x14ac:dyDescent="0.2"/>
    <row r="15929" ht="12.75" customHeight="1" x14ac:dyDescent="0.2"/>
    <row r="15930" ht="12.75" customHeight="1" x14ac:dyDescent="0.2"/>
    <row r="15931" ht="12.75" customHeight="1" x14ac:dyDescent="0.2"/>
    <row r="15932" ht="12.75" customHeight="1" x14ac:dyDescent="0.2"/>
    <row r="15933" ht="12.75" customHeight="1" x14ac:dyDescent="0.2"/>
    <row r="15934" ht="12.75" customHeight="1" x14ac:dyDescent="0.2"/>
    <row r="15935" ht="12.75" customHeight="1" x14ac:dyDescent="0.2"/>
    <row r="15936" ht="12.75" customHeight="1" x14ac:dyDescent="0.2"/>
    <row r="15937" ht="12.75" customHeight="1" x14ac:dyDescent="0.2"/>
    <row r="15938" ht="12.75" customHeight="1" x14ac:dyDescent="0.2"/>
    <row r="15939" ht="12.75" customHeight="1" x14ac:dyDescent="0.2"/>
    <row r="15940" ht="12.75" customHeight="1" x14ac:dyDescent="0.2"/>
    <row r="15941" ht="12.75" customHeight="1" x14ac:dyDescent="0.2"/>
    <row r="15942" ht="12.75" customHeight="1" x14ac:dyDescent="0.2"/>
    <row r="15943" ht="12.75" customHeight="1" x14ac:dyDescent="0.2"/>
    <row r="15944" ht="12.75" customHeight="1" x14ac:dyDescent="0.2"/>
    <row r="15945" ht="12.75" customHeight="1" x14ac:dyDescent="0.2"/>
    <row r="15946" ht="12.75" customHeight="1" x14ac:dyDescent="0.2"/>
    <row r="15947" ht="12.75" customHeight="1" x14ac:dyDescent="0.2"/>
    <row r="15948" ht="12.75" customHeight="1" x14ac:dyDescent="0.2"/>
    <row r="15949" ht="12.75" customHeight="1" x14ac:dyDescent="0.2"/>
    <row r="15950" ht="12.75" customHeight="1" x14ac:dyDescent="0.2"/>
    <row r="15951" ht="12.75" customHeight="1" x14ac:dyDescent="0.2"/>
    <row r="15952" ht="12.75" customHeight="1" x14ac:dyDescent="0.2"/>
    <row r="15953" ht="12.75" customHeight="1" x14ac:dyDescent="0.2"/>
    <row r="15954" ht="12.75" customHeight="1" x14ac:dyDescent="0.2"/>
    <row r="15955" ht="12.75" customHeight="1" x14ac:dyDescent="0.2"/>
    <row r="15956" ht="12.75" customHeight="1" x14ac:dyDescent="0.2"/>
    <row r="15957" ht="12.75" customHeight="1" x14ac:dyDescent="0.2"/>
    <row r="15958" ht="12.75" customHeight="1" x14ac:dyDescent="0.2"/>
    <row r="15959" ht="12.75" customHeight="1" x14ac:dyDescent="0.2"/>
    <row r="15960" ht="12.75" customHeight="1" x14ac:dyDescent="0.2"/>
    <row r="15961" ht="12.75" customHeight="1" x14ac:dyDescent="0.2"/>
    <row r="15962" ht="12.75" customHeight="1" x14ac:dyDescent="0.2"/>
    <row r="15963" ht="12.75" customHeight="1" x14ac:dyDescent="0.2"/>
    <row r="15964" ht="12.75" customHeight="1" x14ac:dyDescent="0.2"/>
    <row r="15965" ht="12.75" customHeight="1" x14ac:dyDescent="0.2"/>
    <row r="15966" ht="12.75" customHeight="1" x14ac:dyDescent="0.2"/>
    <row r="15967" ht="12.75" customHeight="1" x14ac:dyDescent="0.2"/>
    <row r="15968" ht="12.75" customHeight="1" x14ac:dyDescent="0.2"/>
    <row r="15969" ht="12.75" customHeight="1" x14ac:dyDescent="0.2"/>
    <row r="15970" ht="12.75" customHeight="1" x14ac:dyDescent="0.2"/>
    <row r="15971" ht="12.75" customHeight="1" x14ac:dyDescent="0.2"/>
    <row r="15972" ht="12.75" customHeight="1" x14ac:dyDescent="0.2"/>
    <row r="15973" ht="12.75" customHeight="1" x14ac:dyDescent="0.2"/>
    <row r="15974" ht="12.75" customHeight="1" x14ac:dyDescent="0.2"/>
    <row r="15975" ht="12.75" customHeight="1" x14ac:dyDescent="0.2"/>
    <row r="15976" ht="12.75" customHeight="1" x14ac:dyDescent="0.2"/>
    <row r="15977" ht="12.75" customHeight="1" x14ac:dyDescent="0.2"/>
    <row r="15978" ht="12.75" customHeight="1" x14ac:dyDescent="0.2"/>
    <row r="15979" ht="12.75" customHeight="1" x14ac:dyDescent="0.2"/>
    <row r="15980" ht="12.75" customHeight="1" x14ac:dyDescent="0.2"/>
    <row r="15981" ht="12.75" customHeight="1" x14ac:dyDescent="0.2"/>
    <row r="15982" ht="12.75" customHeight="1" x14ac:dyDescent="0.2"/>
    <row r="15983" ht="12.75" customHeight="1" x14ac:dyDescent="0.2"/>
    <row r="15984" ht="12.75" customHeight="1" x14ac:dyDescent="0.2"/>
    <row r="15985" ht="12.75" customHeight="1" x14ac:dyDescent="0.2"/>
    <row r="15986" ht="12.75" customHeight="1" x14ac:dyDescent="0.2"/>
    <row r="15987" ht="12.75" customHeight="1" x14ac:dyDescent="0.2"/>
    <row r="15988" ht="12.75" customHeight="1" x14ac:dyDescent="0.2"/>
    <row r="15989" ht="12.75" customHeight="1" x14ac:dyDescent="0.2"/>
    <row r="15990" ht="12.75" customHeight="1" x14ac:dyDescent="0.2"/>
    <row r="15991" ht="12.75" customHeight="1" x14ac:dyDescent="0.2"/>
    <row r="15992" ht="12.75" customHeight="1" x14ac:dyDescent="0.2"/>
    <row r="15993" ht="12.75" customHeight="1" x14ac:dyDescent="0.2"/>
    <row r="15994" ht="12.75" customHeight="1" x14ac:dyDescent="0.2"/>
    <row r="15995" ht="12.75" customHeight="1" x14ac:dyDescent="0.2"/>
    <row r="15996" ht="12.75" customHeight="1" x14ac:dyDescent="0.2"/>
    <row r="15997" ht="12.75" customHeight="1" x14ac:dyDescent="0.2"/>
    <row r="15998" ht="12.75" customHeight="1" x14ac:dyDescent="0.2"/>
    <row r="15999" ht="12.75" customHeight="1" x14ac:dyDescent="0.2"/>
    <row r="16000" ht="12.75" customHeight="1" x14ac:dyDescent="0.2"/>
    <row r="16001" ht="12.75" customHeight="1" x14ac:dyDescent="0.2"/>
    <row r="16002" ht="12.75" customHeight="1" x14ac:dyDescent="0.2"/>
    <row r="16003" ht="12.75" customHeight="1" x14ac:dyDescent="0.2"/>
    <row r="16004" ht="12.75" customHeight="1" x14ac:dyDescent="0.2"/>
    <row r="16005" ht="12.75" customHeight="1" x14ac:dyDescent="0.2"/>
    <row r="16006" ht="12.75" customHeight="1" x14ac:dyDescent="0.2"/>
    <row r="16007" ht="12.75" customHeight="1" x14ac:dyDescent="0.2"/>
    <row r="16008" ht="12.75" customHeight="1" x14ac:dyDescent="0.2"/>
    <row r="16009" ht="12.75" customHeight="1" x14ac:dyDescent="0.2"/>
    <row r="16010" ht="12.75" customHeight="1" x14ac:dyDescent="0.2"/>
    <row r="16011" ht="12.75" customHeight="1" x14ac:dyDescent="0.2"/>
    <row r="16012" ht="12.75" customHeight="1" x14ac:dyDescent="0.2"/>
    <row r="16013" ht="12.75" customHeight="1" x14ac:dyDescent="0.2"/>
    <row r="16014" ht="12.75" customHeight="1" x14ac:dyDescent="0.2"/>
    <row r="16015" ht="12.75" customHeight="1" x14ac:dyDescent="0.2"/>
    <row r="16016" ht="12.75" customHeight="1" x14ac:dyDescent="0.2"/>
    <row r="16017" ht="12.75" customHeight="1" x14ac:dyDescent="0.2"/>
    <row r="16018" ht="12.75" customHeight="1" x14ac:dyDescent="0.2"/>
    <row r="16019" ht="12.75" customHeight="1" x14ac:dyDescent="0.2"/>
    <row r="16020" ht="12.75" customHeight="1" x14ac:dyDescent="0.2"/>
    <row r="16021" ht="12.75" customHeight="1" x14ac:dyDescent="0.2"/>
    <row r="16022" ht="12.75" customHeight="1" x14ac:dyDescent="0.2"/>
    <row r="16023" ht="12.75" customHeight="1" x14ac:dyDescent="0.2"/>
    <row r="16024" ht="12.75" customHeight="1" x14ac:dyDescent="0.2"/>
    <row r="16025" ht="12.75" customHeight="1" x14ac:dyDescent="0.2"/>
    <row r="16026" ht="12.75" customHeight="1" x14ac:dyDescent="0.2"/>
    <row r="16027" ht="12.75" customHeight="1" x14ac:dyDescent="0.2"/>
    <row r="16028" ht="12.75" customHeight="1" x14ac:dyDescent="0.2"/>
    <row r="16029" ht="12.75" customHeight="1" x14ac:dyDescent="0.2"/>
    <row r="16030" ht="12.75" customHeight="1" x14ac:dyDescent="0.2"/>
    <row r="16031" ht="12.75" customHeight="1" x14ac:dyDescent="0.2"/>
    <row r="16032" ht="12.75" customHeight="1" x14ac:dyDescent="0.2"/>
    <row r="16033" ht="12.75" customHeight="1" x14ac:dyDescent="0.2"/>
    <row r="16034" ht="12.75" customHeight="1" x14ac:dyDescent="0.2"/>
    <row r="16035" ht="12.75" customHeight="1" x14ac:dyDescent="0.2"/>
    <row r="16036" ht="12.75" customHeight="1" x14ac:dyDescent="0.2"/>
    <row r="16037" ht="12.75" customHeight="1" x14ac:dyDescent="0.2"/>
    <row r="16038" ht="12.75" customHeight="1" x14ac:dyDescent="0.2"/>
    <row r="16039" ht="12.75" customHeight="1" x14ac:dyDescent="0.2"/>
    <row r="16040" ht="12.75" customHeight="1" x14ac:dyDescent="0.2"/>
    <row r="16041" ht="12.75" customHeight="1" x14ac:dyDescent="0.2"/>
    <row r="16042" ht="12.75" customHeight="1" x14ac:dyDescent="0.2"/>
    <row r="16043" ht="12.75" customHeight="1" x14ac:dyDescent="0.2"/>
    <row r="16044" ht="12.75" customHeight="1" x14ac:dyDescent="0.2"/>
    <row r="16045" ht="12.75" customHeight="1" x14ac:dyDescent="0.2"/>
    <row r="16046" ht="12.75" customHeight="1" x14ac:dyDescent="0.2"/>
    <row r="16047" ht="12.75" customHeight="1" x14ac:dyDescent="0.2"/>
    <row r="16048" ht="12.75" customHeight="1" x14ac:dyDescent="0.2"/>
    <row r="16049" ht="12.75" customHeight="1" x14ac:dyDescent="0.2"/>
    <row r="16050" ht="12.75" customHeight="1" x14ac:dyDescent="0.2"/>
    <row r="16051" ht="12.75" customHeight="1" x14ac:dyDescent="0.2"/>
    <row r="16052" ht="12.75" customHeight="1" x14ac:dyDescent="0.2"/>
    <row r="16053" ht="12.75" customHeight="1" x14ac:dyDescent="0.2"/>
    <row r="16054" ht="12.75" customHeight="1" x14ac:dyDescent="0.2"/>
    <row r="16055" ht="12.75" customHeight="1" x14ac:dyDescent="0.2"/>
    <row r="16056" ht="12.75" customHeight="1" x14ac:dyDescent="0.2"/>
    <row r="16057" ht="12.75" customHeight="1" x14ac:dyDescent="0.2"/>
    <row r="16058" ht="12.75" customHeight="1" x14ac:dyDescent="0.2"/>
    <row r="16059" ht="12.75" customHeight="1" x14ac:dyDescent="0.2"/>
    <row r="16060" ht="12.75" customHeight="1" x14ac:dyDescent="0.2"/>
    <row r="16061" ht="12.75" customHeight="1" x14ac:dyDescent="0.2"/>
    <row r="16062" ht="12.75" customHeight="1" x14ac:dyDescent="0.2"/>
    <row r="16063" ht="12.75" customHeight="1" x14ac:dyDescent="0.2"/>
    <row r="16064" ht="12.75" customHeight="1" x14ac:dyDescent="0.2"/>
    <row r="16065" ht="12.75" customHeight="1" x14ac:dyDescent="0.2"/>
    <row r="16066" ht="12.75" customHeight="1" x14ac:dyDescent="0.2"/>
    <row r="16067" ht="12.75" customHeight="1" x14ac:dyDescent="0.2"/>
    <row r="16068" ht="12.75" customHeight="1" x14ac:dyDescent="0.2"/>
    <row r="16069" ht="12.75" customHeight="1" x14ac:dyDescent="0.2"/>
    <row r="16070" ht="12.75" customHeight="1" x14ac:dyDescent="0.2"/>
    <row r="16071" ht="12.75" customHeight="1" x14ac:dyDescent="0.2"/>
    <row r="16072" ht="12.75" customHeight="1" x14ac:dyDescent="0.2"/>
    <row r="16073" ht="12.75" customHeight="1" x14ac:dyDescent="0.2"/>
    <row r="16074" ht="12.75" customHeight="1" x14ac:dyDescent="0.2"/>
    <row r="16075" ht="12.75" customHeight="1" x14ac:dyDescent="0.2"/>
    <row r="16076" ht="12.75" customHeight="1" x14ac:dyDescent="0.2"/>
    <row r="16077" ht="12.75" customHeight="1" x14ac:dyDescent="0.2"/>
    <row r="16078" ht="12.75" customHeight="1" x14ac:dyDescent="0.2"/>
    <row r="16079" ht="12.75" customHeight="1" x14ac:dyDescent="0.2"/>
    <row r="16080" ht="12.75" customHeight="1" x14ac:dyDescent="0.2"/>
    <row r="16081" ht="12.75" customHeight="1" x14ac:dyDescent="0.2"/>
    <row r="16082" ht="12.75" customHeight="1" x14ac:dyDescent="0.2"/>
    <row r="16083" ht="12.75" customHeight="1" x14ac:dyDescent="0.2"/>
    <row r="16084" ht="12.75" customHeight="1" x14ac:dyDescent="0.2"/>
    <row r="16085" ht="12.75" customHeight="1" x14ac:dyDescent="0.2"/>
    <row r="16086" ht="12.75" customHeight="1" x14ac:dyDescent="0.2"/>
    <row r="16087" ht="12.75" customHeight="1" x14ac:dyDescent="0.2"/>
    <row r="16088" ht="12.75" customHeight="1" x14ac:dyDescent="0.2"/>
    <row r="16089" ht="12.75" customHeight="1" x14ac:dyDescent="0.2"/>
    <row r="16090" ht="12.75" customHeight="1" x14ac:dyDescent="0.2"/>
    <row r="16091" ht="12.75" customHeight="1" x14ac:dyDescent="0.2"/>
    <row r="16092" ht="12.75" customHeight="1" x14ac:dyDescent="0.2"/>
    <row r="16093" ht="12.75" customHeight="1" x14ac:dyDescent="0.2"/>
    <row r="16094" ht="12.75" customHeight="1" x14ac:dyDescent="0.2"/>
    <row r="16095" ht="12.75" customHeight="1" x14ac:dyDescent="0.2"/>
    <row r="16096" ht="12.75" customHeight="1" x14ac:dyDescent="0.2"/>
    <row r="16097" ht="12.75" customHeight="1" x14ac:dyDescent="0.2"/>
    <row r="16098" ht="12.75" customHeight="1" x14ac:dyDescent="0.2"/>
    <row r="16099" ht="12.75" customHeight="1" x14ac:dyDescent="0.2"/>
    <row r="16100" ht="12.75" customHeight="1" x14ac:dyDescent="0.2"/>
    <row r="16101" ht="12.75" customHeight="1" x14ac:dyDescent="0.2"/>
    <row r="16102" ht="12.75" customHeight="1" x14ac:dyDescent="0.2"/>
    <row r="16103" ht="12.75" customHeight="1" x14ac:dyDescent="0.2"/>
    <row r="16104" ht="12.75" customHeight="1" x14ac:dyDescent="0.2"/>
    <row r="16105" ht="12.75" customHeight="1" x14ac:dyDescent="0.2"/>
    <row r="16106" ht="12.75" customHeight="1" x14ac:dyDescent="0.2"/>
    <row r="16107" ht="12.75" customHeight="1" x14ac:dyDescent="0.2"/>
    <row r="16108" ht="12.75" customHeight="1" x14ac:dyDescent="0.2"/>
    <row r="16109" ht="12.75" customHeight="1" x14ac:dyDescent="0.2"/>
    <row r="16110" ht="12.75" customHeight="1" x14ac:dyDescent="0.2"/>
    <row r="16111" ht="12.75" customHeight="1" x14ac:dyDescent="0.2"/>
    <row r="16112" ht="12.75" customHeight="1" x14ac:dyDescent="0.2"/>
    <row r="16113" ht="12.75" customHeight="1" x14ac:dyDescent="0.2"/>
    <row r="16114" ht="12.75" customHeight="1" x14ac:dyDescent="0.2"/>
    <row r="16115" ht="12.75" customHeight="1" x14ac:dyDescent="0.2"/>
    <row r="16116" ht="12.75" customHeight="1" x14ac:dyDescent="0.2"/>
    <row r="16117" ht="12.75" customHeight="1" x14ac:dyDescent="0.2"/>
    <row r="16118" ht="12.75" customHeight="1" x14ac:dyDescent="0.2"/>
    <row r="16119" ht="12.75" customHeight="1" x14ac:dyDescent="0.2"/>
    <row r="16120" ht="12.75" customHeight="1" x14ac:dyDescent="0.2"/>
    <row r="16121" ht="12.75" customHeight="1" x14ac:dyDescent="0.2"/>
    <row r="16122" ht="12.75" customHeight="1" x14ac:dyDescent="0.2"/>
    <row r="16123" ht="12.75" customHeight="1" x14ac:dyDescent="0.2"/>
    <row r="16124" ht="12.75" customHeight="1" x14ac:dyDescent="0.2"/>
    <row r="16125" ht="12.75" customHeight="1" x14ac:dyDescent="0.2"/>
    <row r="16126" ht="12.75" customHeight="1" x14ac:dyDescent="0.2"/>
    <row r="16127" ht="12.75" customHeight="1" x14ac:dyDescent="0.2"/>
    <row r="16128" ht="12.75" customHeight="1" x14ac:dyDescent="0.2"/>
    <row r="16129" ht="12.75" customHeight="1" x14ac:dyDescent="0.2"/>
    <row r="16130" ht="12.75" customHeight="1" x14ac:dyDescent="0.2"/>
    <row r="16131" ht="12.75" customHeight="1" x14ac:dyDescent="0.2"/>
    <row r="16132" ht="12.75" customHeight="1" x14ac:dyDescent="0.2"/>
    <row r="16133" ht="12.75" customHeight="1" x14ac:dyDescent="0.2"/>
    <row r="16134" ht="12.75" customHeight="1" x14ac:dyDescent="0.2"/>
    <row r="16135" ht="12.75" customHeight="1" x14ac:dyDescent="0.2"/>
    <row r="16136" ht="12.75" customHeight="1" x14ac:dyDescent="0.2"/>
    <row r="16137" ht="12.75" customHeight="1" x14ac:dyDescent="0.2"/>
    <row r="16138" ht="12.75" customHeight="1" x14ac:dyDescent="0.2"/>
    <row r="16139" ht="12.75" customHeight="1" x14ac:dyDescent="0.2"/>
    <row r="16140" ht="12.75" customHeight="1" x14ac:dyDescent="0.2"/>
    <row r="16141" ht="12.75" customHeight="1" x14ac:dyDescent="0.2"/>
    <row r="16142" ht="12.75" customHeight="1" x14ac:dyDescent="0.2"/>
    <row r="16143" ht="12.75" customHeight="1" x14ac:dyDescent="0.2"/>
    <row r="16144" ht="12.75" customHeight="1" x14ac:dyDescent="0.2"/>
    <row r="16145" ht="12.75" customHeight="1" x14ac:dyDescent="0.2"/>
    <row r="16146" ht="12.75" customHeight="1" x14ac:dyDescent="0.2"/>
    <row r="16147" ht="12.75" customHeight="1" x14ac:dyDescent="0.2"/>
    <row r="16148" ht="12.75" customHeight="1" x14ac:dyDescent="0.2"/>
    <row r="16149" ht="12.75" customHeight="1" x14ac:dyDescent="0.2"/>
    <row r="16150" ht="12.75" customHeight="1" x14ac:dyDescent="0.2"/>
    <row r="16151" ht="12.75" customHeight="1" x14ac:dyDescent="0.2"/>
    <row r="16152" ht="12.75" customHeight="1" x14ac:dyDescent="0.2"/>
    <row r="16153" ht="12.75" customHeight="1" x14ac:dyDescent="0.2"/>
    <row r="16154" ht="12.75" customHeight="1" x14ac:dyDescent="0.2"/>
    <row r="16155" ht="12.75" customHeight="1" x14ac:dyDescent="0.2"/>
    <row r="16156" ht="12.75" customHeight="1" x14ac:dyDescent="0.2"/>
    <row r="16157" ht="12.75" customHeight="1" x14ac:dyDescent="0.2"/>
    <row r="16158" ht="12.75" customHeight="1" x14ac:dyDescent="0.2"/>
    <row r="16159" ht="12.75" customHeight="1" x14ac:dyDescent="0.2"/>
    <row r="16160" ht="12.75" customHeight="1" x14ac:dyDescent="0.2"/>
    <row r="16161" ht="12.75" customHeight="1" x14ac:dyDescent="0.2"/>
    <row r="16162" ht="12.75" customHeight="1" x14ac:dyDescent="0.2"/>
    <row r="16163" ht="12.75" customHeight="1" x14ac:dyDescent="0.2"/>
    <row r="16164" ht="12.75" customHeight="1" x14ac:dyDescent="0.2"/>
    <row r="16165" ht="12.75" customHeight="1" x14ac:dyDescent="0.2"/>
    <row r="16166" ht="12.75" customHeight="1" x14ac:dyDescent="0.2"/>
    <row r="16167" ht="12.75" customHeight="1" x14ac:dyDescent="0.2"/>
    <row r="16168" ht="12.75" customHeight="1" x14ac:dyDescent="0.2"/>
    <row r="16169" ht="12.75" customHeight="1" x14ac:dyDescent="0.2"/>
    <row r="16170" ht="12.75" customHeight="1" x14ac:dyDescent="0.2"/>
    <row r="16171" ht="12.75" customHeight="1" x14ac:dyDescent="0.2"/>
    <row r="16172" ht="12.75" customHeight="1" x14ac:dyDescent="0.2"/>
    <row r="16173" ht="12.75" customHeight="1" x14ac:dyDescent="0.2"/>
    <row r="16174" ht="12.75" customHeight="1" x14ac:dyDescent="0.2"/>
    <row r="16175" ht="12.75" customHeight="1" x14ac:dyDescent="0.2"/>
    <row r="16176" ht="12.75" customHeight="1" x14ac:dyDescent="0.2"/>
    <row r="16177" ht="12.75" customHeight="1" x14ac:dyDescent="0.2"/>
    <row r="16178" ht="12.75" customHeight="1" x14ac:dyDescent="0.2"/>
    <row r="16179" ht="12.75" customHeight="1" x14ac:dyDescent="0.2"/>
    <row r="16180" ht="12.75" customHeight="1" x14ac:dyDescent="0.2"/>
    <row r="16181" ht="12.75" customHeight="1" x14ac:dyDescent="0.2"/>
    <row r="16182" ht="12.75" customHeight="1" x14ac:dyDescent="0.2"/>
    <row r="16183" ht="12.75" customHeight="1" x14ac:dyDescent="0.2"/>
    <row r="16184" ht="12.75" customHeight="1" x14ac:dyDescent="0.2"/>
    <row r="16185" ht="12.75" customHeight="1" x14ac:dyDescent="0.2"/>
    <row r="16186" ht="12.75" customHeight="1" x14ac:dyDescent="0.2"/>
    <row r="16187" ht="12.75" customHeight="1" x14ac:dyDescent="0.2"/>
    <row r="16188" ht="12.75" customHeight="1" x14ac:dyDescent="0.2"/>
    <row r="16189" ht="12.75" customHeight="1" x14ac:dyDescent="0.2"/>
    <row r="16190" ht="12.75" customHeight="1" x14ac:dyDescent="0.2"/>
    <row r="16191" ht="12.75" customHeight="1" x14ac:dyDescent="0.2"/>
    <row r="16192" ht="12.75" customHeight="1" x14ac:dyDescent="0.2"/>
    <row r="16193" ht="12.75" customHeight="1" x14ac:dyDescent="0.2"/>
    <row r="16194" ht="12.75" customHeight="1" x14ac:dyDescent="0.2"/>
    <row r="16195" ht="12.75" customHeight="1" x14ac:dyDescent="0.2"/>
    <row r="16196" ht="12.75" customHeight="1" x14ac:dyDescent="0.2"/>
    <row r="16197" ht="12.75" customHeight="1" x14ac:dyDescent="0.2"/>
    <row r="16198" ht="12.75" customHeight="1" x14ac:dyDescent="0.2"/>
    <row r="16199" ht="12.75" customHeight="1" x14ac:dyDescent="0.2"/>
    <row r="16200" ht="12.75" customHeight="1" x14ac:dyDescent="0.2"/>
    <row r="16201" ht="12.75" customHeight="1" x14ac:dyDescent="0.2"/>
    <row r="16202" ht="12.75" customHeight="1" x14ac:dyDescent="0.2"/>
    <row r="16203" ht="12.75" customHeight="1" x14ac:dyDescent="0.2"/>
    <row r="16204" ht="12.75" customHeight="1" x14ac:dyDescent="0.2"/>
    <row r="16205" ht="12.75" customHeight="1" x14ac:dyDescent="0.2"/>
    <row r="16206" ht="12.75" customHeight="1" x14ac:dyDescent="0.2"/>
    <row r="16207" ht="12.75" customHeight="1" x14ac:dyDescent="0.2"/>
    <row r="16208" ht="12.75" customHeight="1" x14ac:dyDescent="0.2"/>
    <row r="16209" ht="12.75" customHeight="1" x14ac:dyDescent="0.2"/>
    <row r="16210" ht="12.75" customHeight="1" x14ac:dyDescent="0.2"/>
    <row r="16211" ht="12.75" customHeight="1" x14ac:dyDescent="0.2"/>
    <row r="16212" ht="12.75" customHeight="1" x14ac:dyDescent="0.2"/>
    <row r="16213" ht="12.75" customHeight="1" x14ac:dyDescent="0.2"/>
    <row r="16214" ht="12.75" customHeight="1" x14ac:dyDescent="0.2"/>
    <row r="16215" ht="12.75" customHeight="1" x14ac:dyDescent="0.2"/>
    <row r="16216" ht="12.75" customHeight="1" x14ac:dyDescent="0.2"/>
    <row r="16217" ht="12.75" customHeight="1" x14ac:dyDescent="0.2"/>
    <row r="16218" ht="12.75" customHeight="1" x14ac:dyDescent="0.2"/>
    <row r="16219" ht="12.75" customHeight="1" x14ac:dyDescent="0.2"/>
    <row r="16220" ht="12.75" customHeight="1" x14ac:dyDescent="0.2"/>
    <row r="16221" ht="12.75" customHeight="1" x14ac:dyDescent="0.2"/>
    <row r="16222" ht="12.75" customHeight="1" x14ac:dyDescent="0.2"/>
    <row r="16223" ht="12.75" customHeight="1" x14ac:dyDescent="0.2"/>
    <row r="16224" ht="12.75" customHeight="1" x14ac:dyDescent="0.2"/>
    <row r="16225" ht="12.75" customHeight="1" x14ac:dyDescent="0.2"/>
    <row r="16226" ht="12.75" customHeight="1" x14ac:dyDescent="0.2"/>
    <row r="16227" ht="12.75" customHeight="1" x14ac:dyDescent="0.2"/>
    <row r="16228" ht="12.75" customHeight="1" x14ac:dyDescent="0.2"/>
    <row r="16229" ht="12.75" customHeight="1" x14ac:dyDescent="0.2"/>
    <row r="16230" ht="12.75" customHeight="1" x14ac:dyDescent="0.2"/>
    <row r="16231" ht="12.75" customHeight="1" x14ac:dyDescent="0.2"/>
    <row r="16232" ht="12.75" customHeight="1" x14ac:dyDescent="0.2"/>
    <row r="16233" ht="12.75" customHeight="1" x14ac:dyDescent="0.2"/>
    <row r="16234" ht="12.75" customHeight="1" x14ac:dyDescent="0.2"/>
    <row r="16235" ht="12.75" customHeight="1" x14ac:dyDescent="0.2"/>
    <row r="16236" ht="12.75" customHeight="1" x14ac:dyDescent="0.2"/>
    <row r="16237" ht="12.75" customHeight="1" x14ac:dyDescent="0.2"/>
    <row r="16238" ht="12.75" customHeight="1" x14ac:dyDescent="0.2"/>
    <row r="16239" ht="12.75" customHeight="1" x14ac:dyDescent="0.2"/>
    <row r="16240" ht="12.75" customHeight="1" x14ac:dyDescent="0.2"/>
    <row r="16241" ht="12.75" customHeight="1" x14ac:dyDescent="0.2"/>
    <row r="16242" ht="12.75" customHeight="1" x14ac:dyDescent="0.2"/>
    <row r="16243" ht="12.75" customHeight="1" x14ac:dyDescent="0.2"/>
    <row r="16244" ht="12.75" customHeight="1" x14ac:dyDescent="0.2"/>
    <row r="16245" ht="12.75" customHeight="1" x14ac:dyDescent="0.2"/>
    <row r="16246" ht="12.75" customHeight="1" x14ac:dyDescent="0.2"/>
    <row r="16247" ht="12.75" customHeight="1" x14ac:dyDescent="0.2"/>
    <row r="16248" ht="12.75" customHeight="1" x14ac:dyDescent="0.2"/>
    <row r="16249" ht="12.75" customHeight="1" x14ac:dyDescent="0.2"/>
    <row r="16250" ht="12.75" customHeight="1" x14ac:dyDescent="0.2"/>
    <row r="16251" ht="12.75" customHeight="1" x14ac:dyDescent="0.2"/>
    <row r="16252" ht="12.75" customHeight="1" x14ac:dyDescent="0.2"/>
    <row r="16253" ht="12.75" customHeight="1" x14ac:dyDescent="0.2"/>
    <row r="16254" ht="12.75" customHeight="1" x14ac:dyDescent="0.2"/>
    <row r="16255" ht="12.75" customHeight="1" x14ac:dyDescent="0.2"/>
    <row r="16256" ht="12.75" customHeight="1" x14ac:dyDescent="0.2"/>
    <row r="16257" ht="12.75" customHeight="1" x14ac:dyDescent="0.2"/>
    <row r="16258" ht="12.75" customHeight="1" x14ac:dyDescent="0.2"/>
    <row r="16259" ht="12.75" customHeight="1" x14ac:dyDescent="0.2"/>
    <row r="16260" ht="12.75" customHeight="1" x14ac:dyDescent="0.2"/>
    <row r="16261" ht="12.75" customHeight="1" x14ac:dyDescent="0.2"/>
    <row r="16262" ht="12.75" customHeight="1" x14ac:dyDescent="0.2"/>
    <row r="16263" ht="12.75" customHeight="1" x14ac:dyDescent="0.2"/>
    <row r="16264" ht="12.75" customHeight="1" x14ac:dyDescent="0.2"/>
    <row r="16265" ht="12.75" customHeight="1" x14ac:dyDescent="0.2"/>
    <row r="16266" ht="12.75" customHeight="1" x14ac:dyDescent="0.2"/>
    <row r="16267" ht="12.75" customHeight="1" x14ac:dyDescent="0.2"/>
    <row r="16268" ht="12.75" customHeight="1" x14ac:dyDescent="0.2"/>
    <row r="16269" ht="12.75" customHeight="1" x14ac:dyDescent="0.2"/>
    <row r="16270" ht="12.75" customHeight="1" x14ac:dyDescent="0.2"/>
    <row r="16271" ht="12.75" customHeight="1" x14ac:dyDescent="0.2"/>
    <row r="16272" ht="12.75" customHeight="1" x14ac:dyDescent="0.2"/>
    <row r="16273" ht="12.75" customHeight="1" x14ac:dyDescent="0.2"/>
    <row r="16274" ht="12.75" customHeight="1" x14ac:dyDescent="0.2"/>
    <row r="16275" ht="12.75" customHeight="1" x14ac:dyDescent="0.2"/>
    <row r="16276" ht="12.75" customHeight="1" x14ac:dyDescent="0.2"/>
    <row r="16277" ht="12.75" customHeight="1" x14ac:dyDescent="0.2"/>
    <row r="16278" ht="12.75" customHeight="1" x14ac:dyDescent="0.2"/>
    <row r="16279" ht="12.75" customHeight="1" x14ac:dyDescent="0.2"/>
    <row r="16280" ht="12.75" customHeight="1" x14ac:dyDescent="0.2"/>
    <row r="16281" ht="12.75" customHeight="1" x14ac:dyDescent="0.2"/>
    <row r="16282" ht="12.75" customHeight="1" x14ac:dyDescent="0.2"/>
    <row r="16283" ht="12.75" customHeight="1" x14ac:dyDescent="0.2"/>
    <row r="16284" ht="12.75" customHeight="1" x14ac:dyDescent="0.2"/>
    <row r="16285" ht="12.75" customHeight="1" x14ac:dyDescent="0.2"/>
    <row r="16286" ht="12.75" customHeight="1" x14ac:dyDescent="0.2"/>
    <row r="16287" ht="12.75" customHeight="1" x14ac:dyDescent="0.2"/>
    <row r="16288" ht="12.75" customHeight="1" x14ac:dyDescent="0.2"/>
    <row r="16289" ht="12.75" customHeight="1" x14ac:dyDescent="0.2"/>
    <row r="16290" ht="12.75" customHeight="1" x14ac:dyDescent="0.2"/>
    <row r="16291" ht="12.75" customHeight="1" x14ac:dyDescent="0.2"/>
    <row r="16292" ht="12.75" customHeight="1" x14ac:dyDescent="0.2"/>
    <row r="16293" ht="12.75" customHeight="1" x14ac:dyDescent="0.2"/>
    <row r="16294" ht="12.75" customHeight="1" x14ac:dyDescent="0.2"/>
    <row r="16295" ht="12.75" customHeight="1" x14ac:dyDescent="0.2"/>
    <row r="16296" ht="12.75" customHeight="1" x14ac:dyDescent="0.2"/>
    <row r="16297" ht="12.75" customHeight="1" x14ac:dyDescent="0.2"/>
    <row r="16298" ht="12.75" customHeight="1" x14ac:dyDescent="0.2"/>
    <row r="16299" ht="12.75" customHeight="1" x14ac:dyDescent="0.2"/>
    <row r="16300" ht="12.75" customHeight="1" x14ac:dyDescent="0.2"/>
    <row r="16301" ht="12.75" customHeight="1" x14ac:dyDescent="0.2"/>
    <row r="16302" ht="12.75" customHeight="1" x14ac:dyDescent="0.2"/>
    <row r="16303" ht="12.75" customHeight="1" x14ac:dyDescent="0.2"/>
    <row r="16304" ht="12.75" customHeight="1" x14ac:dyDescent="0.2"/>
    <row r="16305" ht="12.75" customHeight="1" x14ac:dyDescent="0.2"/>
    <row r="16306" ht="12.75" customHeight="1" x14ac:dyDescent="0.2"/>
    <row r="16307" ht="12.75" customHeight="1" x14ac:dyDescent="0.2"/>
    <row r="16308" ht="12.75" customHeight="1" x14ac:dyDescent="0.2"/>
    <row r="16309" ht="12.75" customHeight="1" x14ac:dyDescent="0.2"/>
    <row r="16310" ht="12.75" customHeight="1" x14ac:dyDescent="0.2"/>
    <row r="16311" ht="12.75" customHeight="1" x14ac:dyDescent="0.2"/>
    <row r="16312" ht="12.75" customHeight="1" x14ac:dyDescent="0.2"/>
    <row r="16313" ht="12.75" customHeight="1" x14ac:dyDescent="0.2"/>
    <row r="16314" ht="12.75" customHeight="1" x14ac:dyDescent="0.2"/>
    <row r="16315" ht="12.75" customHeight="1" x14ac:dyDescent="0.2"/>
    <row r="16316" ht="12.75" customHeight="1" x14ac:dyDescent="0.2"/>
    <row r="16317" ht="12.75" customHeight="1" x14ac:dyDescent="0.2"/>
    <row r="16318" ht="12.75" customHeight="1" x14ac:dyDescent="0.2"/>
    <row r="16319" ht="12.75" customHeight="1" x14ac:dyDescent="0.2"/>
    <row r="16320" ht="12.75" customHeight="1" x14ac:dyDescent="0.2"/>
    <row r="16321" ht="12.75" customHeight="1" x14ac:dyDescent="0.2"/>
    <row r="16322" ht="12.75" customHeight="1" x14ac:dyDescent="0.2"/>
    <row r="16323" ht="12.75" customHeight="1" x14ac:dyDescent="0.2"/>
    <row r="16324" ht="12.75" customHeight="1" x14ac:dyDescent="0.2"/>
    <row r="16325" ht="12.75" customHeight="1" x14ac:dyDescent="0.2"/>
    <row r="16326" ht="12.75" customHeight="1" x14ac:dyDescent="0.2"/>
    <row r="16327" ht="12.75" customHeight="1" x14ac:dyDescent="0.2"/>
    <row r="16328" ht="12.75" customHeight="1" x14ac:dyDescent="0.2"/>
    <row r="16329" ht="12.75" customHeight="1" x14ac:dyDescent="0.2"/>
    <row r="16330" ht="12.75" customHeight="1" x14ac:dyDescent="0.2"/>
    <row r="16331" ht="12.75" customHeight="1" x14ac:dyDescent="0.2"/>
    <row r="16332" ht="12.75" customHeight="1" x14ac:dyDescent="0.2"/>
    <row r="16333" ht="12.75" customHeight="1" x14ac:dyDescent="0.2"/>
    <row r="16334" ht="12.75" customHeight="1" x14ac:dyDescent="0.2"/>
    <row r="16335" ht="12.75" customHeight="1" x14ac:dyDescent="0.2"/>
    <row r="16336" ht="12.75" customHeight="1" x14ac:dyDescent="0.2"/>
    <row r="16337" ht="12.75" customHeight="1" x14ac:dyDescent="0.2"/>
    <row r="16338" ht="12.75" customHeight="1" x14ac:dyDescent="0.2"/>
    <row r="16339" ht="12.75" customHeight="1" x14ac:dyDescent="0.2"/>
    <row r="16340" ht="12.75" customHeight="1" x14ac:dyDescent="0.2"/>
    <row r="16341" ht="12.75" customHeight="1" x14ac:dyDescent="0.2"/>
    <row r="16342" ht="12.75" customHeight="1" x14ac:dyDescent="0.2"/>
    <row r="16343" ht="12.75" customHeight="1" x14ac:dyDescent="0.2"/>
    <row r="16344" ht="12.75" customHeight="1" x14ac:dyDescent="0.2"/>
    <row r="16345" ht="12.75" customHeight="1" x14ac:dyDescent="0.2"/>
    <row r="16346" ht="12.75" customHeight="1" x14ac:dyDescent="0.2"/>
    <row r="16347" ht="12.75" customHeight="1" x14ac:dyDescent="0.2"/>
    <row r="16348" ht="12.75" customHeight="1" x14ac:dyDescent="0.2"/>
    <row r="16349" ht="12.75" customHeight="1" x14ac:dyDescent="0.2"/>
    <row r="16350" ht="12.75" customHeight="1" x14ac:dyDescent="0.2"/>
    <row r="16351" ht="12.75" customHeight="1" x14ac:dyDescent="0.2"/>
    <row r="16352" ht="12.75" customHeight="1" x14ac:dyDescent="0.2"/>
    <row r="16353" ht="12.75" customHeight="1" x14ac:dyDescent="0.2"/>
    <row r="16354" ht="12.75" customHeight="1" x14ac:dyDescent="0.2"/>
    <row r="16355" ht="12.75" customHeight="1" x14ac:dyDescent="0.2"/>
    <row r="16356" ht="12.75" customHeight="1" x14ac:dyDescent="0.2"/>
    <row r="16357" ht="12.75" customHeight="1" x14ac:dyDescent="0.2"/>
    <row r="16358" ht="12.75" customHeight="1" x14ac:dyDescent="0.2"/>
    <row r="16359" ht="12.75" customHeight="1" x14ac:dyDescent="0.2"/>
    <row r="16360" ht="12.75" customHeight="1" x14ac:dyDescent="0.2"/>
    <row r="16361" ht="12.75" customHeight="1" x14ac:dyDescent="0.2"/>
    <row r="16362" ht="12.75" customHeight="1" x14ac:dyDescent="0.2"/>
    <row r="16363" ht="12.75" customHeight="1" x14ac:dyDescent="0.2"/>
    <row r="16364" ht="12.75" customHeight="1" x14ac:dyDescent="0.2"/>
    <row r="16365" ht="12.75" customHeight="1" x14ac:dyDescent="0.2"/>
    <row r="16366" ht="12.75" customHeight="1" x14ac:dyDescent="0.2"/>
    <row r="16367" ht="12.75" customHeight="1" x14ac:dyDescent="0.2"/>
    <row r="16368" ht="12.75" customHeight="1" x14ac:dyDescent="0.2"/>
    <row r="16369" ht="12.75" customHeight="1" x14ac:dyDescent="0.2"/>
    <row r="16370" ht="12.75" customHeight="1" x14ac:dyDescent="0.2"/>
    <row r="16371" ht="12.75" customHeight="1" x14ac:dyDescent="0.2"/>
    <row r="16372" ht="12.75" customHeight="1" x14ac:dyDescent="0.2"/>
    <row r="16373" ht="12.75" customHeight="1" x14ac:dyDescent="0.2"/>
    <row r="16374" ht="12.75" customHeight="1" x14ac:dyDescent="0.2"/>
    <row r="16375" ht="12.75" customHeight="1" x14ac:dyDescent="0.2"/>
    <row r="16376" ht="12.75" customHeight="1" x14ac:dyDescent="0.2"/>
    <row r="16377" ht="12.75" customHeight="1" x14ac:dyDescent="0.2"/>
    <row r="16378" ht="12.75" customHeight="1" x14ac:dyDescent="0.2"/>
    <row r="16379" ht="12.75" customHeight="1" x14ac:dyDescent="0.2"/>
    <row r="16380" ht="12.75" customHeight="1" x14ac:dyDescent="0.2"/>
    <row r="16381" ht="12.75" customHeight="1" x14ac:dyDescent="0.2"/>
    <row r="16382" ht="12.75" customHeight="1" x14ac:dyDescent="0.2"/>
    <row r="16383" ht="12.75" customHeight="1" x14ac:dyDescent="0.2"/>
    <row r="16384" ht="12.75" customHeight="1" x14ac:dyDescent="0.2"/>
    <row r="16385" ht="12.75" customHeight="1" x14ac:dyDescent="0.2"/>
    <row r="16386" ht="12.75" customHeight="1" x14ac:dyDescent="0.2"/>
    <row r="16387" ht="12.75" customHeight="1" x14ac:dyDescent="0.2"/>
    <row r="16388" ht="12.75" customHeight="1" x14ac:dyDescent="0.2"/>
    <row r="16389" ht="12.75" customHeight="1" x14ac:dyDescent="0.2"/>
    <row r="16390" ht="12.75" customHeight="1" x14ac:dyDescent="0.2"/>
    <row r="16391" ht="12.75" customHeight="1" x14ac:dyDescent="0.2"/>
    <row r="16392" ht="12.75" customHeight="1" x14ac:dyDescent="0.2"/>
    <row r="16393" ht="12.75" customHeight="1" x14ac:dyDescent="0.2"/>
    <row r="16394" ht="12.75" customHeight="1" x14ac:dyDescent="0.2"/>
    <row r="16395" ht="12.75" customHeight="1" x14ac:dyDescent="0.2"/>
    <row r="16396" ht="12.75" customHeight="1" x14ac:dyDescent="0.2"/>
    <row r="16397" ht="12.75" customHeight="1" x14ac:dyDescent="0.2"/>
    <row r="16398" ht="12.75" customHeight="1" x14ac:dyDescent="0.2"/>
    <row r="16399" ht="12.75" customHeight="1" x14ac:dyDescent="0.2"/>
    <row r="16400" ht="12.75" customHeight="1" x14ac:dyDescent="0.2"/>
    <row r="16401" ht="12.75" customHeight="1" x14ac:dyDescent="0.2"/>
    <row r="16402" ht="12.75" customHeight="1" x14ac:dyDescent="0.2"/>
    <row r="16403" ht="12.75" customHeight="1" x14ac:dyDescent="0.2"/>
    <row r="16404" ht="12.75" customHeight="1" x14ac:dyDescent="0.2"/>
    <row r="16405" ht="12.75" customHeight="1" x14ac:dyDescent="0.2"/>
    <row r="16406" ht="12.75" customHeight="1" x14ac:dyDescent="0.2"/>
    <row r="16407" ht="12.75" customHeight="1" x14ac:dyDescent="0.2"/>
    <row r="16408" ht="12.75" customHeight="1" x14ac:dyDescent="0.2"/>
    <row r="16409" ht="12.75" customHeight="1" x14ac:dyDescent="0.2"/>
    <row r="16410" ht="12.75" customHeight="1" x14ac:dyDescent="0.2"/>
    <row r="16411" ht="12.75" customHeight="1" x14ac:dyDescent="0.2"/>
    <row r="16412" ht="12.75" customHeight="1" x14ac:dyDescent="0.2"/>
    <row r="16413" ht="12.75" customHeight="1" x14ac:dyDescent="0.2"/>
    <row r="16414" ht="12.75" customHeight="1" x14ac:dyDescent="0.2"/>
    <row r="16415" ht="12.75" customHeight="1" x14ac:dyDescent="0.2"/>
    <row r="16416" ht="12.75" customHeight="1" x14ac:dyDescent="0.2"/>
    <row r="16417" ht="12.75" customHeight="1" x14ac:dyDescent="0.2"/>
    <row r="16418" ht="12.75" customHeight="1" x14ac:dyDescent="0.2"/>
    <row r="16419" ht="12.75" customHeight="1" x14ac:dyDescent="0.2"/>
    <row r="16420" ht="12.75" customHeight="1" x14ac:dyDescent="0.2"/>
    <row r="16421" ht="12.75" customHeight="1" x14ac:dyDescent="0.2"/>
    <row r="16422" ht="12.75" customHeight="1" x14ac:dyDescent="0.2"/>
    <row r="16423" ht="12.75" customHeight="1" x14ac:dyDescent="0.2"/>
    <row r="16424" ht="12.75" customHeight="1" x14ac:dyDescent="0.2"/>
    <row r="16425" ht="12.75" customHeight="1" x14ac:dyDescent="0.2"/>
    <row r="16426" ht="12.75" customHeight="1" x14ac:dyDescent="0.2"/>
    <row r="16427" ht="12.75" customHeight="1" x14ac:dyDescent="0.2"/>
    <row r="16428" ht="12.75" customHeight="1" x14ac:dyDescent="0.2"/>
    <row r="16429" ht="12.75" customHeight="1" x14ac:dyDescent="0.2"/>
    <row r="16430" ht="12.75" customHeight="1" x14ac:dyDescent="0.2"/>
    <row r="16431" ht="12.75" customHeight="1" x14ac:dyDescent="0.2"/>
    <row r="16432" ht="12.75" customHeight="1" x14ac:dyDescent="0.2"/>
    <row r="16433" ht="12.75" customHeight="1" x14ac:dyDescent="0.2"/>
    <row r="16434" ht="12.75" customHeight="1" x14ac:dyDescent="0.2"/>
    <row r="16435" ht="12.75" customHeight="1" x14ac:dyDescent="0.2"/>
    <row r="16436" ht="12.75" customHeight="1" x14ac:dyDescent="0.2"/>
    <row r="16437" ht="12.75" customHeight="1" x14ac:dyDescent="0.2"/>
    <row r="16438" ht="12.75" customHeight="1" x14ac:dyDescent="0.2"/>
    <row r="16439" ht="12.75" customHeight="1" x14ac:dyDescent="0.2"/>
    <row r="16440" ht="12.75" customHeight="1" x14ac:dyDescent="0.2"/>
    <row r="16441" ht="12.75" customHeight="1" x14ac:dyDescent="0.2"/>
    <row r="16442" ht="12.75" customHeight="1" x14ac:dyDescent="0.2"/>
    <row r="16443" ht="12.75" customHeight="1" x14ac:dyDescent="0.2"/>
    <row r="16444" ht="12.75" customHeight="1" x14ac:dyDescent="0.2"/>
    <row r="16445" ht="12.75" customHeight="1" x14ac:dyDescent="0.2"/>
    <row r="16446" ht="12.75" customHeight="1" x14ac:dyDescent="0.2"/>
    <row r="16447" ht="12.75" customHeight="1" x14ac:dyDescent="0.2"/>
    <row r="16448" ht="12.75" customHeight="1" x14ac:dyDescent="0.2"/>
    <row r="16449" ht="12.75" customHeight="1" x14ac:dyDescent="0.2"/>
    <row r="16450" ht="12.75" customHeight="1" x14ac:dyDescent="0.2"/>
    <row r="16451" ht="12.75" customHeight="1" x14ac:dyDescent="0.2"/>
    <row r="16452" ht="12.75" customHeight="1" x14ac:dyDescent="0.2"/>
    <row r="16453" ht="12.75" customHeight="1" x14ac:dyDescent="0.2"/>
    <row r="16454" ht="12.75" customHeight="1" x14ac:dyDescent="0.2"/>
    <row r="16455" ht="12.75" customHeight="1" x14ac:dyDescent="0.2"/>
    <row r="16456" ht="12.75" customHeight="1" x14ac:dyDescent="0.2"/>
    <row r="16457" ht="12.75" customHeight="1" x14ac:dyDescent="0.2"/>
    <row r="16458" ht="12.75" customHeight="1" x14ac:dyDescent="0.2"/>
    <row r="16459" ht="12.75" customHeight="1" x14ac:dyDescent="0.2"/>
    <row r="16460" ht="12.75" customHeight="1" x14ac:dyDescent="0.2"/>
    <row r="16461" ht="12.75" customHeight="1" x14ac:dyDescent="0.2"/>
    <row r="16462" ht="12.75" customHeight="1" x14ac:dyDescent="0.2"/>
    <row r="16463" ht="12.75" customHeight="1" x14ac:dyDescent="0.2"/>
    <row r="16464" ht="12.75" customHeight="1" x14ac:dyDescent="0.2"/>
    <row r="16465" ht="12.75" customHeight="1" x14ac:dyDescent="0.2"/>
    <row r="16466" ht="12.75" customHeight="1" x14ac:dyDescent="0.2"/>
    <row r="16467" ht="12.75" customHeight="1" x14ac:dyDescent="0.2"/>
    <row r="16468" ht="12.75" customHeight="1" x14ac:dyDescent="0.2"/>
    <row r="16469" ht="12.75" customHeight="1" x14ac:dyDescent="0.2"/>
    <row r="16470" ht="12.75" customHeight="1" x14ac:dyDescent="0.2"/>
    <row r="16471" ht="12.75" customHeight="1" x14ac:dyDescent="0.2"/>
    <row r="16472" ht="12.75" customHeight="1" x14ac:dyDescent="0.2"/>
    <row r="16473" ht="12.75" customHeight="1" x14ac:dyDescent="0.2"/>
    <row r="16474" ht="12.75" customHeight="1" x14ac:dyDescent="0.2"/>
    <row r="16475" ht="12.75" customHeight="1" x14ac:dyDescent="0.2"/>
    <row r="16476" ht="12.75" customHeight="1" x14ac:dyDescent="0.2"/>
    <row r="16477" ht="12.75" customHeight="1" x14ac:dyDescent="0.2"/>
    <row r="16478" ht="12.75" customHeight="1" x14ac:dyDescent="0.2"/>
    <row r="16479" ht="12.75" customHeight="1" x14ac:dyDescent="0.2"/>
    <row r="16480" ht="12.75" customHeight="1" x14ac:dyDescent="0.2"/>
    <row r="16481" ht="12.75" customHeight="1" x14ac:dyDescent="0.2"/>
    <row r="16482" ht="12.75" customHeight="1" x14ac:dyDescent="0.2"/>
    <row r="16483" ht="12.75" customHeight="1" x14ac:dyDescent="0.2"/>
    <row r="16484" ht="12.75" customHeight="1" x14ac:dyDescent="0.2"/>
    <row r="16485" ht="12.75" customHeight="1" x14ac:dyDescent="0.2"/>
    <row r="16486" ht="12.75" customHeight="1" x14ac:dyDescent="0.2"/>
    <row r="16487" ht="12.75" customHeight="1" x14ac:dyDescent="0.2"/>
    <row r="16488" ht="12.75" customHeight="1" x14ac:dyDescent="0.2"/>
    <row r="16489" ht="12.75" customHeight="1" x14ac:dyDescent="0.2"/>
    <row r="16490" ht="12.75" customHeight="1" x14ac:dyDescent="0.2"/>
    <row r="16491" ht="12.75" customHeight="1" x14ac:dyDescent="0.2"/>
    <row r="16492" ht="12.75" customHeight="1" x14ac:dyDescent="0.2"/>
    <row r="16493" ht="12.75" customHeight="1" x14ac:dyDescent="0.2"/>
    <row r="16494" ht="12.75" customHeight="1" x14ac:dyDescent="0.2"/>
    <row r="16495" ht="12.75" customHeight="1" x14ac:dyDescent="0.2"/>
    <row r="16496" ht="12.75" customHeight="1" x14ac:dyDescent="0.2"/>
    <row r="16497" ht="12.75" customHeight="1" x14ac:dyDescent="0.2"/>
    <row r="16498" ht="12.75" customHeight="1" x14ac:dyDescent="0.2"/>
    <row r="16499" ht="12.75" customHeight="1" x14ac:dyDescent="0.2"/>
    <row r="16500" ht="12.75" customHeight="1" x14ac:dyDescent="0.2"/>
    <row r="16501" ht="12.75" customHeight="1" x14ac:dyDescent="0.2"/>
    <row r="16502" ht="12.75" customHeight="1" x14ac:dyDescent="0.2"/>
    <row r="16503" ht="12.75" customHeight="1" x14ac:dyDescent="0.2"/>
    <row r="16504" ht="12.75" customHeight="1" x14ac:dyDescent="0.2"/>
    <row r="16505" ht="12.75" customHeight="1" x14ac:dyDescent="0.2"/>
    <row r="16506" ht="12.75" customHeight="1" x14ac:dyDescent="0.2"/>
    <row r="16507" ht="12.75" customHeight="1" x14ac:dyDescent="0.2"/>
    <row r="16508" ht="12.75" customHeight="1" x14ac:dyDescent="0.2"/>
    <row r="16509" ht="12.75" customHeight="1" x14ac:dyDescent="0.2"/>
    <row r="16510" ht="12.75" customHeight="1" x14ac:dyDescent="0.2"/>
    <row r="16511" ht="12.75" customHeight="1" x14ac:dyDescent="0.2"/>
    <row r="16512" ht="12.75" customHeight="1" x14ac:dyDescent="0.2"/>
    <row r="16513" ht="12.75" customHeight="1" x14ac:dyDescent="0.2"/>
    <row r="16514" ht="12.75" customHeight="1" x14ac:dyDescent="0.2"/>
    <row r="16515" ht="12.75" customHeight="1" x14ac:dyDescent="0.2"/>
    <row r="16516" ht="12.75" customHeight="1" x14ac:dyDescent="0.2"/>
    <row r="16517" ht="12.75" customHeight="1" x14ac:dyDescent="0.2"/>
    <row r="16518" ht="12.75" customHeight="1" x14ac:dyDescent="0.2"/>
    <row r="16519" ht="12.75" customHeight="1" x14ac:dyDescent="0.2"/>
    <row r="16520" ht="12.75" customHeight="1" x14ac:dyDescent="0.2"/>
    <row r="16521" ht="12.75" customHeight="1" x14ac:dyDescent="0.2"/>
    <row r="16522" ht="12.75" customHeight="1" x14ac:dyDescent="0.2"/>
    <row r="16523" ht="12.75" customHeight="1" x14ac:dyDescent="0.2"/>
    <row r="16524" ht="12.75" customHeight="1" x14ac:dyDescent="0.2"/>
    <row r="16525" ht="12.75" customHeight="1" x14ac:dyDescent="0.2"/>
    <row r="16526" ht="12.75" customHeight="1" x14ac:dyDescent="0.2"/>
    <row r="16527" ht="12.75" customHeight="1" x14ac:dyDescent="0.2"/>
    <row r="16528" ht="12.75" customHeight="1" x14ac:dyDescent="0.2"/>
    <row r="16529" ht="12.75" customHeight="1" x14ac:dyDescent="0.2"/>
    <row r="16530" ht="12.75" customHeight="1" x14ac:dyDescent="0.2"/>
    <row r="16531" ht="12.75" customHeight="1" x14ac:dyDescent="0.2"/>
    <row r="16532" ht="12.75" customHeight="1" x14ac:dyDescent="0.2"/>
    <row r="16533" ht="12.75" customHeight="1" x14ac:dyDescent="0.2"/>
    <row r="16534" ht="12.75" customHeight="1" x14ac:dyDescent="0.2"/>
    <row r="16535" ht="12.75" customHeight="1" x14ac:dyDescent="0.2"/>
    <row r="16536" ht="12.75" customHeight="1" x14ac:dyDescent="0.2"/>
    <row r="16537" ht="12.75" customHeight="1" x14ac:dyDescent="0.2"/>
    <row r="16538" ht="12.75" customHeight="1" x14ac:dyDescent="0.2"/>
    <row r="16539" ht="12.75" customHeight="1" x14ac:dyDescent="0.2"/>
    <row r="16540" ht="12.75" customHeight="1" x14ac:dyDescent="0.2"/>
    <row r="16541" ht="12.75" customHeight="1" x14ac:dyDescent="0.2"/>
    <row r="16542" ht="12.75" customHeight="1" x14ac:dyDescent="0.2"/>
    <row r="16543" ht="12.75" customHeight="1" x14ac:dyDescent="0.2"/>
    <row r="16544" ht="12.75" customHeight="1" x14ac:dyDescent="0.2"/>
    <row r="16545" ht="12.75" customHeight="1" x14ac:dyDescent="0.2"/>
    <row r="16546" ht="12.75" customHeight="1" x14ac:dyDescent="0.2"/>
    <row r="16547" ht="12.75" customHeight="1" x14ac:dyDescent="0.2"/>
    <row r="16548" ht="12.75" customHeight="1" x14ac:dyDescent="0.2"/>
    <row r="16549" ht="12.75" customHeight="1" x14ac:dyDescent="0.2"/>
    <row r="16550" ht="12.75" customHeight="1" x14ac:dyDescent="0.2"/>
    <row r="16551" ht="12.75" customHeight="1" x14ac:dyDescent="0.2"/>
    <row r="16552" ht="12.75" customHeight="1" x14ac:dyDescent="0.2"/>
    <row r="16553" ht="12.75" customHeight="1" x14ac:dyDescent="0.2"/>
    <row r="16554" ht="12.75" customHeight="1" x14ac:dyDescent="0.2"/>
    <row r="16555" ht="12.75" customHeight="1" x14ac:dyDescent="0.2"/>
    <row r="16556" ht="12.75" customHeight="1" x14ac:dyDescent="0.2"/>
    <row r="16557" ht="12.75" customHeight="1" x14ac:dyDescent="0.2"/>
    <row r="16558" ht="12.75" customHeight="1" x14ac:dyDescent="0.2"/>
    <row r="16559" ht="12.75" customHeight="1" x14ac:dyDescent="0.2"/>
    <row r="16560" ht="12.75" customHeight="1" x14ac:dyDescent="0.2"/>
    <row r="16561" ht="12.75" customHeight="1" x14ac:dyDescent="0.2"/>
    <row r="16562" ht="12.75" customHeight="1" x14ac:dyDescent="0.2"/>
    <row r="16563" ht="12.75" customHeight="1" x14ac:dyDescent="0.2"/>
    <row r="16564" ht="12.75" customHeight="1" x14ac:dyDescent="0.2"/>
    <row r="16565" ht="12.75" customHeight="1" x14ac:dyDescent="0.2"/>
    <row r="16566" ht="12.75" customHeight="1" x14ac:dyDescent="0.2"/>
    <row r="16567" ht="12.75" customHeight="1" x14ac:dyDescent="0.2"/>
    <row r="16568" ht="12.75" customHeight="1" x14ac:dyDescent="0.2"/>
    <row r="16569" ht="12.75" customHeight="1" x14ac:dyDescent="0.2"/>
    <row r="16570" ht="12.75" customHeight="1" x14ac:dyDescent="0.2"/>
    <row r="16571" ht="12.75" customHeight="1" x14ac:dyDescent="0.2"/>
    <row r="16572" ht="12.75" customHeight="1" x14ac:dyDescent="0.2"/>
    <row r="16573" ht="12.75" customHeight="1" x14ac:dyDescent="0.2"/>
    <row r="16574" ht="12.75" customHeight="1" x14ac:dyDescent="0.2"/>
    <row r="16575" ht="12.75" customHeight="1" x14ac:dyDescent="0.2"/>
    <row r="16576" ht="12.75" customHeight="1" x14ac:dyDescent="0.2"/>
    <row r="16577" ht="12.75" customHeight="1" x14ac:dyDescent="0.2"/>
    <row r="16578" ht="12.75" customHeight="1" x14ac:dyDescent="0.2"/>
    <row r="16579" ht="12.75" customHeight="1" x14ac:dyDescent="0.2"/>
    <row r="16580" ht="12.75" customHeight="1" x14ac:dyDescent="0.2"/>
    <row r="16581" ht="12.75" customHeight="1" x14ac:dyDescent="0.2"/>
    <row r="16582" ht="12.75" customHeight="1" x14ac:dyDescent="0.2"/>
    <row r="16583" ht="12.75" customHeight="1" x14ac:dyDescent="0.2"/>
    <row r="16584" ht="12.75" customHeight="1" x14ac:dyDescent="0.2"/>
    <row r="16585" ht="12.75" customHeight="1" x14ac:dyDescent="0.2"/>
    <row r="16586" ht="12.75" customHeight="1" x14ac:dyDescent="0.2"/>
    <row r="16587" ht="12.75" customHeight="1" x14ac:dyDescent="0.2"/>
    <row r="16588" ht="12.75" customHeight="1" x14ac:dyDescent="0.2"/>
    <row r="16589" ht="12.75" customHeight="1" x14ac:dyDescent="0.2"/>
    <row r="16590" ht="12.75" customHeight="1" x14ac:dyDescent="0.2"/>
    <row r="16591" ht="12.75" customHeight="1" x14ac:dyDescent="0.2"/>
    <row r="16592" ht="12.75" customHeight="1" x14ac:dyDescent="0.2"/>
    <row r="16593" ht="12.75" customHeight="1" x14ac:dyDescent="0.2"/>
    <row r="16594" ht="12.75" customHeight="1" x14ac:dyDescent="0.2"/>
    <row r="16595" ht="12.75" customHeight="1" x14ac:dyDescent="0.2"/>
    <row r="16596" ht="12.75" customHeight="1" x14ac:dyDescent="0.2"/>
    <row r="16597" ht="12.75" customHeight="1" x14ac:dyDescent="0.2"/>
    <row r="16598" ht="12.75" customHeight="1" x14ac:dyDescent="0.2"/>
    <row r="16599" ht="12.75" customHeight="1" x14ac:dyDescent="0.2"/>
    <row r="16600" ht="12.75" customHeight="1" x14ac:dyDescent="0.2"/>
    <row r="16601" ht="12.75" customHeight="1" x14ac:dyDescent="0.2"/>
    <row r="16602" ht="12.75" customHeight="1" x14ac:dyDescent="0.2"/>
    <row r="16603" ht="12.75" customHeight="1" x14ac:dyDescent="0.2"/>
    <row r="16604" ht="12.75" customHeight="1" x14ac:dyDescent="0.2"/>
    <row r="16605" ht="12.75" customHeight="1" x14ac:dyDescent="0.2"/>
    <row r="16606" ht="12.75" customHeight="1" x14ac:dyDescent="0.2"/>
    <row r="16607" ht="12.75" customHeight="1" x14ac:dyDescent="0.2"/>
    <row r="16608" ht="12.75" customHeight="1" x14ac:dyDescent="0.2"/>
    <row r="16609" ht="12.75" customHeight="1" x14ac:dyDescent="0.2"/>
    <row r="16610" ht="12.75" customHeight="1" x14ac:dyDescent="0.2"/>
    <row r="16611" ht="12.75" customHeight="1" x14ac:dyDescent="0.2"/>
    <row r="16612" ht="12.75" customHeight="1" x14ac:dyDescent="0.2"/>
    <row r="16613" ht="12.75" customHeight="1" x14ac:dyDescent="0.2"/>
    <row r="16614" ht="12.75" customHeight="1" x14ac:dyDescent="0.2"/>
    <row r="16615" ht="12.75" customHeight="1" x14ac:dyDescent="0.2"/>
    <row r="16616" ht="12.75" customHeight="1" x14ac:dyDescent="0.2"/>
    <row r="16617" ht="12.75" customHeight="1" x14ac:dyDescent="0.2"/>
    <row r="16618" ht="12.75" customHeight="1" x14ac:dyDescent="0.2"/>
    <row r="16619" ht="12.75" customHeight="1" x14ac:dyDescent="0.2"/>
    <row r="16620" ht="12.75" customHeight="1" x14ac:dyDescent="0.2"/>
    <row r="16621" ht="12.75" customHeight="1" x14ac:dyDescent="0.2"/>
    <row r="16622" ht="12.75" customHeight="1" x14ac:dyDescent="0.2"/>
    <row r="16623" ht="12.75" customHeight="1" x14ac:dyDescent="0.2"/>
    <row r="16624" ht="12.75" customHeight="1" x14ac:dyDescent="0.2"/>
    <row r="16625" ht="12.75" customHeight="1" x14ac:dyDescent="0.2"/>
    <row r="16626" ht="12.75" customHeight="1" x14ac:dyDescent="0.2"/>
    <row r="16627" ht="12.75" customHeight="1" x14ac:dyDescent="0.2"/>
    <row r="16628" ht="12.75" customHeight="1" x14ac:dyDescent="0.2"/>
    <row r="16629" ht="12.75" customHeight="1" x14ac:dyDescent="0.2"/>
    <row r="16630" ht="12.75" customHeight="1" x14ac:dyDescent="0.2"/>
    <row r="16631" ht="12.75" customHeight="1" x14ac:dyDescent="0.2"/>
    <row r="16632" ht="12.75" customHeight="1" x14ac:dyDescent="0.2"/>
    <row r="16633" ht="12.75" customHeight="1" x14ac:dyDescent="0.2"/>
    <row r="16634" ht="12.75" customHeight="1" x14ac:dyDescent="0.2"/>
    <row r="16635" ht="12.75" customHeight="1" x14ac:dyDescent="0.2"/>
    <row r="16636" ht="12.75" customHeight="1" x14ac:dyDescent="0.2"/>
    <row r="16637" ht="12.75" customHeight="1" x14ac:dyDescent="0.2"/>
    <row r="16638" ht="12.75" customHeight="1" x14ac:dyDescent="0.2"/>
    <row r="16639" ht="12.75" customHeight="1" x14ac:dyDescent="0.2"/>
    <row r="16640" ht="12.75" customHeight="1" x14ac:dyDescent="0.2"/>
    <row r="16641" ht="12.75" customHeight="1" x14ac:dyDescent="0.2"/>
    <row r="16642" ht="12.75" customHeight="1" x14ac:dyDescent="0.2"/>
    <row r="16643" ht="12.75" customHeight="1" x14ac:dyDescent="0.2"/>
    <row r="16644" ht="12.75" customHeight="1" x14ac:dyDescent="0.2"/>
    <row r="16645" ht="12.75" customHeight="1" x14ac:dyDescent="0.2"/>
    <row r="16646" ht="12.75" customHeight="1" x14ac:dyDescent="0.2"/>
    <row r="16647" ht="12.75" customHeight="1" x14ac:dyDescent="0.2"/>
    <row r="16648" ht="12.75" customHeight="1" x14ac:dyDescent="0.2"/>
    <row r="16649" ht="12.75" customHeight="1" x14ac:dyDescent="0.2"/>
    <row r="16650" ht="12.75" customHeight="1" x14ac:dyDescent="0.2"/>
    <row r="16651" ht="12.75" customHeight="1" x14ac:dyDescent="0.2"/>
    <row r="16652" ht="12.75" customHeight="1" x14ac:dyDescent="0.2"/>
    <row r="16653" ht="12.75" customHeight="1" x14ac:dyDescent="0.2"/>
    <row r="16654" ht="12.75" customHeight="1" x14ac:dyDescent="0.2"/>
    <row r="16655" ht="12.75" customHeight="1" x14ac:dyDescent="0.2"/>
    <row r="16656" ht="12.75" customHeight="1" x14ac:dyDescent="0.2"/>
    <row r="16657" ht="12.75" customHeight="1" x14ac:dyDescent="0.2"/>
    <row r="16658" ht="12.75" customHeight="1" x14ac:dyDescent="0.2"/>
    <row r="16659" ht="12.75" customHeight="1" x14ac:dyDescent="0.2"/>
    <row r="16660" ht="12.75" customHeight="1" x14ac:dyDescent="0.2"/>
    <row r="16661" ht="12.75" customHeight="1" x14ac:dyDescent="0.2"/>
    <row r="16662" ht="12.75" customHeight="1" x14ac:dyDescent="0.2"/>
    <row r="16663" ht="12.75" customHeight="1" x14ac:dyDescent="0.2"/>
    <row r="16664" ht="12.75" customHeight="1" x14ac:dyDescent="0.2"/>
    <row r="16665" ht="12.75" customHeight="1" x14ac:dyDescent="0.2"/>
    <row r="16666" ht="12.75" customHeight="1" x14ac:dyDescent="0.2"/>
    <row r="16667" ht="12.75" customHeight="1" x14ac:dyDescent="0.2"/>
    <row r="16668" ht="12.75" customHeight="1" x14ac:dyDescent="0.2"/>
    <row r="16669" ht="12.75" customHeight="1" x14ac:dyDescent="0.2"/>
    <row r="16670" ht="12.75" customHeight="1" x14ac:dyDescent="0.2"/>
    <row r="16671" ht="12.75" customHeight="1" x14ac:dyDescent="0.2"/>
    <row r="16672" ht="12.75" customHeight="1" x14ac:dyDescent="0.2"/>
    <row r="16673" ht="12.75" customHeight="1" x14ac:dyDescent="0.2"/>
    <row r="16674" ht="12.75" customHeight="1" x14ac:dyDescent="0.2"/>
    <row r="16675" ht="12.75" customHeight="1" x14ac:dyDescent="0.2"/>
    <row r="16676" ht="12.75" customHeight="1" x14ac:dyDescent="0.2"/>
    <row r="16677" ht="12.75" customHeight="1" x14ac:dyDescent="0.2"/>
    <row r="16678" ht="12.75" customHeight="1" x14ac:dyDescent="0.2"/>
    <row r="16679" ht="12.75" customHeight="1" x14ac:dyDescent="0.2"/>
    <row r="16680" ht="12.75" customHeight="1" x14ac:dyDescent="0.2"/>
    <row r="16681" ht="12.75" customHeight="1" x14ac:dyDescent="0.2"/>
    <row r="16682" ht="12.75" customHeight="1" x14ac:dyDescent="0.2"/>
    <row r="16683" ht="12.75" customHeight="1" x14ac:dyDescent="0.2"/>
    <row r="16684" ht="12.75" customHeight="1" x14ac:dyDescent="0.2"/>
    <row r="16685" ht="12.75" customHeight="1" x14ac:dyDescent="0.2"/>
    <row r="16686" ht="12.75" customHeight="1" x14ac:dyDescent="0.2"/>
    <row r="16687" ht="12.75" customHeight="1" x14ac:dyDescent="0.2"/>
    <row r="16688" ht="12.75" customHeight="1" x14ac:dyDescent="0.2"/>
    <row r="16689" ht="12.75" customHeight="1" x14ac:dyDescent="0.2"/>
    <row r="16690" ht="12.75" customHeight="1" x14ac:dyDescent="0.2"/>
    <row r="16691" ht="12.75" customHeight="1" x14ac:dyDescent="0.2"/>
    <row r="16692" ht="12.75" customHeight="1" x14ac:dyDescent="0.2"/>
    <row r="16693" ht="12.75" customHeight="1" x14ac:dyDescent="0.2"/>
    <row r="16694" ht="12.75" customHeight="1" x14ac:dyDescent="0.2"/>
    <row r="16695" ht="12.75" customHeight="1" x14ac:dyDescent="0.2"/>
    <row r="16696" ht="12.75" customHeight="1" x14ac:dyDescent="0.2"/>
    <row r="16697" ht="12.75" customHeight="1" x14ac:dyDescent="0.2"/>
    <row r="16698" ht="12.75" customHeight="1" x14ac:dyDescent="0.2"/>
    <row r="16699" ht="12.75" customHeight="1" x14ac:dyDescent="0.2"/>
    <row r="16700" ht="12.75" customHeight="1" x14ac:dyDescent="0.2"/>
    <row r="16701" ht="12.75" customHeight="1" x14ac:dyDescent="0.2"/>
    <row r="16702" ht="12.75" customHeight="1" x14ac:dyDescent="0.2"/>
    <row r="16703" ht="12.75" customHeight="1" x14ac:dyDescent="0.2"/>
    <row r="16704" ht="12.75" customHeight="1" x14ac:dyDescent="0.2"/>
    <row r="16705" ht="12.75" customHeight="1" x14ac:dyDescent="0.2"/>
    <row r="16706" ht="12.75" customHeight="1" x14ac:dyDescent="0.2"/>
    <row r="16707" ht="12.75" customHeight="1" x14ac:dyDescent="0.2"/>
    <row r="16708" ht="12.75" customHeight="1" x14ac:dyDescent="0.2"/>
    <row r="16709" ht="12.75" customHeight="1" x14ac:dyDescent="0.2"/>
    <row r="16710" ht="12.75" customHeight="1" x14ac:dyDescent="0.2"/>
    <row r="16711" ht="12.75" customHeight="1" x14ac:dyDescent="0.2"/>
    <row r="16712" ht="12.75" customHeight="1" x14ac:dyDescent="0.2"/>
    <row r="16713" ht="12.75" customHeight="1" x14ac:dyDescent="0.2"/>
    <row r="16714" ht="12.75" customHeight="1" x14ac:dyDescent="0.2"/>
    <row r="16715" ht="12.75" customHeight="1" x14ac:dyDescent="0.2"/>
    <row r="16716" ht="12.75" customHeight="1" x14ac:dyDescent="0.2"/>
    <row r="16717" ht="12.75" customHeight="1" x14ac:dyDescent="0.2"/>
    <row r="16718" ht="12.75" customHeight="1" x14ac:dyDescent="0.2"/>
    <row r="16719" ht="12.75" customHeight="1" x14ac:dyDescent="0.2"/>
    <row r="16720" ht="12.75" customHeight="1" x14ac:dyDescent="0.2"/>
    <row r="16721" ht="12.75" customHeight="1" x14ac:dyDescent="0.2"/>
    <row r="16722" ht="12.75" customHeight="1" x14ac:dyDescent="0.2"/>
    <row r="16723" ht="12.75" customHeight="1" x14ac:dyDescent="0.2"/>
    <row r="16724" ht="12.75" customHeight="1" x14ac:dyDescent="0.2"/>
    <row r="16725" ht="12.75" customHeight="1" x14ac:dyDescent="0.2"/>
    <row r="16726" ht="12.75" customHeight="1" x14ac:dyDescent="0.2"/>
    <row r="16727" ht="12.75" customHeight="1" x14ac:dyDescent="0.2"/>
    <row r="16728" ht="12.75" customHeight="1" x14ac:dyDescent="0.2"/>
    <row r="16729" ht="12.75" customHeight="1" x14ac:dyDescent="0.2"/>
    <row r="16730" ht="12.75" customHeight="1" x14ac:dyDescent="0.2"/>
    <row r="16731" ht="12.75" customHeight="1" x14ac:dyDescent="0.2"/>
    <row r="16732" ht="12.75" customHeight="1" x14ac:dyDescent="0.2"/>
    <row r="16733" ht="12.75" customHeight="1" x14ac:dyDescent="0.2"/>
    <row r="16734" ht="12.75" customHeight="1" x14ac:dyDescent="0.2"/>
    <row r="16735" ht="12.75" customHeight="1" x14ac:dyDescent="0.2"/>
    <row r="16736" ht="12.75" customHeight="1" x14ac:dyDescent="0.2"/>
    <row r="16737" ht="12.75" customHeight="1" x14ac:dyDescent="0.2"/>
    <row r="16738" ht="12.75" customHeight="1" x14ac:dyDescent="0.2"/>
    <row r="16739" ht="12.75" customHeight="1" x14ac:dyDescent="0.2"/>
    <row r="16740" ht="12.75" customHeight="1" x14ac:dyDescent="0.2"/>
    <row r="16741" ht="12.75" customHeight="1" x14ac:dyDescent="0.2"/>
    <row r="16742" ht="12.75" customHeight="1" x14ac:dyDescent="0.2"/>
    <row r="16743" ht="12.75" customHeight="1" x14ac:dyDescent="0.2"/>
    <row r="16744" ht="12.75" customHeight="1" x14ac:dyDescent="0.2"/>
    <row r="16745" ht="12.75" customHeight="1" x14ac:dyDescent="0.2"/>
    <row r="16746" ht="12.75" customHeight="1" x14ac:dyDescent="0.2"/>
    <row r="16747" ht="12.75" customHeight="1" x14ac:dyDescent="0.2"/>
    <row r="16748" ht="12.75" customHeight="1" x14ac:dyDescent="0.2"/>
    <row r="16749" ht="12.75" customHeight="1" x14ac:dyDescent="0.2"/>
    <row r="16750" ht="12.75" customHeight="1" x14ac:dyDescent="0.2"/>
    <row r="16751" ht="12.75" customHeight="1" x14ac:dyDescent="0.2"/>
    <row r="16752" ht="12.75" customHeight="1" x14ac:dyDescent="0.2"/>
    <row r="16753" ht="12.75" customHeight="1" x14ac:dyDescent="0.2"/>
    <row r="16754" ht="12.75" customHeight="1" x14ac:dyDescent="0.2"/>
    <row r="16755" ht="12.75" customHeight="1" x14ac:dyDescent="0.2"/>
    <row r="16756" ht="12.75" customHeight="1" x14ac:dyDescent="0.2"/>
    <row r="16757" ht="12.75" customHeight="1" x14ac:dyDescent="0.2"/>
    <row r="16758" ht="12.75" customHeight="1" x14ac:dyDescent="0.2"/>
    <row r="16759" ht="12.75" customHeight="1" x14ac:dyDescent="0.2"/>
    <row r="16760" ht="12.75" customHeight="1" x14ac:dyDescent="0.2"/>
    <row r="16761" ht="12.75" customHeight="1" x14ac:dyDescent="0.2"/>
    <row r="16762" ht="12.75" customHeight="1" x14ac:dyDescent="0.2"/>
    <row r="16763" ht="12.75" customHeight="1" x14ac:dyDescent="0.2"/>
    <row r="16764" ht="12.75" customHeight="1" x14ac:dyDescent="0.2"/>
    <row r="16765" ht="12.75" customHeight="1" x14ac:dyDescent="0.2"/>
    <row r="16766" ht="12.75" customHeight="1" x14ac:dyDescent="0.2"/>
    <row r="16767" ht="12.75" customHeight="1" x14ac:dyDescent="0.2"/>
    <row r="16768" ht="12.75" customHeight="1" x14ac:dyDescent="0.2"/>
    <row r="16769" ht="12.75" customHeight="1" x14ac:dyDescent="0.2"/>
    <row r="16770" ht="12.75" customHeight="1" x14ac:dyDescent="0.2"/>
    <row r="16771" ht="12.75" customHeight="1" x14ac:dyDescent="0.2"/>
    <row r="16772" ht="12.75" customHeight="1" x14ac:dyDescent="0.2"/>
    <row r="16773" ht="12.75" customHeight="1" x14ac:dyDescent="0.2"/>
    <row r="16774" ht="12.75" customHeight="1" x14ac:dyDescent="0.2"/>
    <row r="16775" ht="12.75" customHeight="1" x14ac:dyDescent="0.2"/>
    <row r="16776" ht="12.75" customHeight="1" x14ac:dyDescent="0.2"/>
    <row r="16777" ht="12.75" customHeight="1" x14ac:dyDescent="0.2"/>
    <row r="16778" ht="12.75" customHeight="1" x14ac:dyDescent="0.2"/>
    <row r="16779" ht="12.75" customHeight="1" x14ac:dyDescent="0.2"/>
    <row r="16780" ht="12.75" customHeight="1" x14ac:dyDescent="0.2"/>
    <row r="16781" ht="12.75" customHeight="1" x14ac:dyDescent="0.2"/>
    <row r="16782" ht="12.75" customHeight="1" x14ac:dyDescent="0.2"/>
    <row r="16783" ht="12.75" customHeight="1" x14ac:dyDescent="0.2"/>
    <row r="16784" ht="12.75" customHeight="1" x14ac:dyDescent="0.2"/>
    <row r="16785" ht="12.75" customHeight="1" x14ac:dyDescent="0.2"/>
    <row r="16786" ht="12.75" customHeight="1" x14ac:dyDescent="0.2"/>
    <row r="16787" ht="12.75" customHeight="1" x14ac:dyDescent="0.2"/>
    <row r="16788" ht="12.75" customHeight="1" x14ac:dyDescent="0.2"/>
    <row r="16789" ht="12.75" customHeight="1" x14ac:dyDescent="0.2"/>
    <row r="16790" ht="12.75" customHeight="1" x14ac:dyDescent="0.2"/>
    <row r="16791" ht="12.75" customHeight="1" x14ac:dyDescent="0.2"/>
    <row r="16792" ht="12.75" customHeight="1" x14ac:dyDescent="0.2"/>
    <row r="16793" ht="12.75" customHeight="1" x14ac:dyDescent="0.2"/>
    <row r="16794" ht="12.75" customHeight="1" x14ac:dyDescent="0.2"/>
    <row r="16795" ht="12.75" customHeight="1" x14ac:dyDescent="0.2"/>
    <row r="16796" ht="12.75" customHeight="1" x14ac:dyDescent="0.2"/>
    <row r="16797" ht="12.75" customHeight="1" x14ac:dyDescent="0.2"/>
    <row r="16798" ht="12.75" customHeight="1" x14ac:dyDescent="0.2"/>
    <row r="16799" ht="12.75" customHeight="1" x14ac:dyDescent="0.2"/>
    <row r="16800" ht="12.75" customHeight="1" x14ac:dyDescent="0.2"/>
    <row r="16801" ht="12.75" customHeight="1" x14ac:dyDescent="0.2"/>
    <row r="16802" ht="12.75" customHeight="1" x14ac:dyDescent="0.2"/>
    <row r="16803" ht="12.75" customHeight="1" x14ac:dyDescent="0.2"/>
    <row r="16804" ht="12.75" customHeight="1" x14ac:dyDescent="0.2"/>
    <row r="16805" ht="12.75" customHeight="1" x14ac:dyDescent="0.2"/>
    <row r="16806" ht="12.75" customHeight="1" x14ac:dyDescent="0.2"/>
    <row r="16807" ht="12.75" customHeight="1" x14ac:dyDescent="0.2"/>
    <row r="16808" ht="12.75" customHeight="1" x14ac:dyDescent="0.2"/>
    <row r="16809" ht="12.75" customHeight="1" x14ac:dyDescent="0.2"/>
    <row r="16810" ht="12.75" customHeight="1" x14ac:dyDescent="0.2"/>
    <row r="16811" ht="12.75" customHeight="1" x14ac:dyDescent="0.2"/>
    <row r="16812" ht="12.75" customHeight="1" x14ac:dyDescent="0.2"/>
    <row r="16813" ht="12.75" customHeight="1" x14ac:dyDescent="0.2"/>
    <row r="16814" ht="12.75" customHeight="1" x14ac:dyDescent="0.2"/>
    <row r="16815" ht="12.75" customHeight="1" x14ac:dyDescent="0.2"/>
    <row r="16816" ht="12.75" customHeight="1" x14ac:dyDescent="0.2"/>
    <row r="16817" ht="12.75" customHeight="1" x14ac:dyDescent="0.2"/>
    <row r="16818" ht="12.75" customHeight="1" x14ac:dyDescent="0.2"/>
    <row r="16819" ht="12.75" customHeight="1" x14ac:dyDescent="0.2"/>
    <row r="16820" ht="12.75" customHeight="1" x14ac:dyDescent="0.2"/>
    <row r="16821" ht="12.75" customHeight="1" x14ac:dyDescent="0.2"/>
    <row r="16822" ht="12.75" customHeight="1" x14ac:dyDescent="0.2"/>
    <row r="16823" ht="12.75" customHeight="1" x14ac:dyDescent="0.2"/>
    <row r="16824" ht="12.75" customHeight="1" x14ac:dyDescent="0.2"/>
    <row r="16825" ht="12.75" customHeight="1" x14ac:dyDescent="0.2"/>
    <row r="16826" ht="12.75" customHeight="1" x14ac:dyDescent="0.2"/>
    <row r="16827" ht="12.75" customHeight="1" x14ac:dyDescent="0.2"/>
    <row r="16828" ht="12.75" customHeight="1" x14ac:dyDescent="0.2"/>
    <row r="16829" ht="12.75" customHeight="1" x14ac:dyDescent="0.2"/>
    <row r="16830" ht="12.75" customHeight="1" x14ac:dyDescent="0.2"/>
    <row r="16831" ht="12.75" customHeight="1" x14ac:dyDescent="0.2"/>
    <row r="16832" ht="12.75" customHeight="1" x14ac:dyDescent="0.2"/>
    <row r="16833" ht="12.75" customHeight="1" x14ac:dyDescent="0.2"/>
    <row r="16834" ht="12.75" customHeight="1" x14ac:dyDescent="0.2"/>
    <row r="16835" ht="12.75" customHeight="1" x14ac:dyDescent="0.2"/>
    <row r="16836" ht="12.75" customHeight="1" x14ac:dyDescent="0.2"/>
    <row r="16837" ht="12.75" customHeight="1" x14ac:dyDescent="0.2"/>
    <row r="16838" ht="12.75" customHeight="1" x14ac:dyDescent="0.2"/>
    <row r="16839" ht="12.75" customHeight="1" x14ac:dyDescent="0.2"/>
    <row r="16840" ht="12.75" customHeight="1" x14ac:dyDescent="0.2"/>
    <row r="16841" ht="12.75" customHeight="1" x14ac:dyDescent="0.2"/>
    <row r="16842" ht="12.75" customHeight="1" x14ac:dyDescent="0.2"/>
    <row r="16843" ht="12.75" customHeight="1" x14ac:dyDescent="0.2"/>
    <row r="16844" ht="12.75" customHeight="1" x14ac:dyDescent="0.2"/>
    <row r="16845" ht="12.75" customHeight="1" x14ac:dyDescent="0.2"/>
    <row r="16846" ht="12.75" customHeight="1" x14ac:dyDescent="0.2"/>
    <row r="16847" ht="12.75" customHeight="1" x14ac:dyDescent="0.2"/>
    <row r="16848" ht="12.75" customHeight="1" x14ac:dyDescent="0.2"/>
    <row r="16849" ht="12.75" customHeight="1" x14ac:dyDescent="0.2"/>
    <row r="16850" ht="12.75" customHeight="1" x14ac:dyDescent="0.2"/>
    <row r="16851" ht="12.75" customHeight="1" x14ac:dyDescent="0.2"/>
    <row r="16852" ht="12.75" customHeight="1" x14ac:dyDescent="0.2"/>
    <row r="16853" ht="12.75" customHeight="1" x14ac:dyDescent="0.2"/>
    <row r="16854" ht="12.75" customHeight="1" x14ac:dyDescent="0.2"/>
    <row r="16855" ht="12.75" customHeight="1" x14ac:dyDescent="0.2"/>
    <row r="16856" ht="12.75" customHeight="1" x14ac:dyDescent="0.2"/>
    <row r="16857" ht="12.75" customHeight="1" x14ac:dyDescent="0.2"/>
    <row r="16858" ht="12.75" customHeight="1" x14ac:dyDescent="0.2"/>
    <row r="16859" ht="12.75" customHeight="1" x14ac:dyDescent="0.2"/>
    <row r="16860" ht="12.75" customHeight="1" x14ac:dyDescent="0.2"/>
    <row r="16861" ht="12.75" customHeight="1" x14ac:dyDescent="0.2"/>
    <row r="16862" ht="12.75" customHeight="1" x14ac:dyDescent="0.2"/>
    <row r="16863" ht="12.75" customHeight="1" x14ac:dyDescent="0.2"/>
    <row r="16864" ht="12.75" customHeight="1" x14ac:dyDescent="0.2"/>
    <row r="16865" ht="12.75" customHeight="1" x14ac:dyDescent="0.2"/>
    <row r="16866" ht="12.75" customHeight="1" x14ac:dyDescent="0.2"/>
    <row r="16867" ht="12.75" customHeight="1" x14ac:dyDescent="0.2"/>
    <row r="16868" ht="12.75" customHeight="1" x14ac:dyDescent="0.2"/>
    <row r="16869" ht="12.75" customHeight="1" x14ac:dyDescent="0.2"/>
    <row r="16870" ht="12.75" customHeight="1" x14ac:dyDescent="0.2"/>
    <row r="16871" ht="12.75" customHeight="1" x14ac:dyDescent="0.2"/>
    <row r="16872" ht="12.75" customHeight="1" x14ac:dyDescent="0.2"/>
    <row r="16873" ht="12.75" customHeight="1" x14ac:dyDescent="0.2"/>
    <row r="16874" ht="12.75" customHeight="1" x14ac:dyDescent="0.2"/>
    <row r="16875" ht="12.75" customHeight="1" x14ac:dyDescent="0.2"/>
    <row r="16876" ht="12.75" customHeight="1" x14ac:dyDescent="0.2"/>
    <row r="16877" ht="12.75" customHeight="1" x14ac:dyDescent="0.2"/>
    <row r="16878" ht="12.75" customHeight="1" x14ac:dyDescent="0.2"/>
    <row r="16879" ht="12.75" customHeight="1" x14ac:dyDescent="0.2"/>
    <row r="16880" ht="12.75" customHeight="1" x14ac:dyDescent="0.2"/>
    <row r="16881" ht="12.75" customHeight="1" x14ac:dyDescent="0.2"/>
    <row r="16882" ht="12.75" customHeight="1" x14ac:dyDescent="0.2"/>
    <row r="16883" ht="12.75" customHeight="1" x14ac:dyDescent="0.2"/>
    <row r="16884" ht="12.75" customHeight="1" x14ac:dyDescent="0.2"/>
    <row r="16885" ht="12.75" customHeight="1" x14ac:dyDescent="0.2"/>
    <row r="16886" ht="12.75" customHeight="1" x14ac:dyDescent="0.2"/>
    <row r="16887" ht="12.75" customHeight="1" x14ac:dyDescent="0.2"/>
    <row r="16888" ht="12.75" customHeight="1" x14ac:dyDescent="0.2"/>
    <row r="16889" ht="12.75" customHeight="1" x14ac:dyDescent="0.2"/>
    <row r="16890" ht="12.75" customHeight="1" x14ac:dyDescent="0.2"/>
    <row r="16891" ht="12.75" customHeight="1" x14ac:dyDescent="0.2"/>
    <row r="16892" ht="12.75" customHeight="1" x14ac:dyDescent="0.2"/>
    <row r="16893" ht="12.75" customHeight="1" x14ac:dyDescent="0.2"/>
    <row r="16894" ht="12.75" customHeight="1" x14ac:dyDescent="0.2"/>
    <row r="16895" ht="12.75" customHeight="1" x14ac:dyDescent="0.2"/>
    <row r="16896" ht="12.75" customHeight="1" x14ac:dyDescent="0.2"/>
    <row r="16897" ht="12.75" customHeight="1" x14ac:dyDescent="0.2"/>
    <row r="16898" ht="12.75" customHeight="1" x14ac:dyDescent="0.2"/>
    <row r="16899" ht="12.75" customHeight="1" x14ac:dyDescent="0.2"/>
    <row r="16900" ht="12.75" customHeight="1" x14ac:dyDescent="0.2"/>
    <row r="16901" ht="12.75" customHeight="1" x14ac:dyDescent="0.2"/>
    <row r="16902" ht="12.75" customHeight="1" x14ac:dyDescent="0.2"/>
    <row r="16903" ht="12.75" customHeight="1" x14ac:dyDescent="0.2"/>
    <row r="16904" ht="12.75" customHeight="1" x14ac:dyDescent="0.2"/>
    <row r="16905" ht="12.75" customHeight="1" x14ac:dyDescent="0.2"/>
    <row r="16906" ht="12.75" customHeight="1" x14ac:dyDescent="0.2"/>
    <row r="16907" ht="12.75" customHeight="1" x14ac:dyDescent="0.2"/>
    <row r="16908" ht="12.75" customHeight="1" x14ac:dyDescent="0.2"/>
    <row r="16909" ht="12.75" customHeight="1" x14ac:dyDescent="0.2"/>
    <row r="16910" ht="12.75" customHeight="1" x14ac:dyDescent="0.2"/>
    <row r="16911" ht="12.75" customHeight="1" x14ac:dyDescent="0.2"/>
    <row r="16912" ht="12.75" customHeight="1" x14ac:dyDescent="0.2"/>
    <row r="16913" ht="12.75" customHeight="1" x14ac:dyDescent="0.2"/>
    <row r="16914" ht="12.75" customHeight="1" x14ac:dyDescent="0.2"/>
    <row r="16915" ht="12.75" customHeight="1" x14ac:dyDescent="0.2"/>
    <row r="16916" ht="12.75" customHeight="1" x14ac:dyDescent="0.2"/>
    <row r="16917" ht="12.75" customHeight="1" x14ac:dyDescent="0.2"/>
    <row r="16918" ht="12.75" customHeight="1" x14ac:dyDescent="0.2"/>
    <row r="16919" ht="12.75" customHeight="1" x14ac:dyDescent="0.2"/>
    <row r="16920" ht="12.75" customHeight="1" x14ac:dyDescent="0.2"/>
    <row r="16921" ht="12.75" customHeight="1" x14ac:dyDescent="0.2"/>
    <row r="16922" ht="12.75" customHeight="1" x14ac:dyDescent="0.2"/>
    <row r="16923" ht="12.75" customHeight="1" x14ac:dyDescent="0.2"/>
    <row r="16924" ht="12.75" customHeight="1" x14ac:dyDescent="0.2"/>
    <row r="16925" ht="12.75" customHeight="1" x14ac:dyDescent="0.2"/>
    <row r="16926" ht="12.75" customHeight="1" x14ac:dyDescent="0.2"/>
    <row r="16927" ht="12.75" customHeight="1" x14ac:dyDescent="0.2"/>
    <row r="16928" ht="12.75" customHeight="1" x14ac:dyDescent="0.2"/>
    <row r="16929" ht="12.75" customHeight="1" x14ac:dyDescent="0.2"/>
    <row r="16930" ht="12.75" customHeight="1" x14ac:dyDescent="0.2"/>
    <row r="16931" ht="12.75" customHeight="1" x14ac:dyDescent="0.2"/>
    <row r="16932" ht="12.75" customHeight="1" x14ac:dyDescent="0.2"/>
    <row r="16933" ht="12.75" customHeight="1" x14ac:dyDescent="0.2"/>
    <row r="16934" ht="12.75" customHeight="1" x14ac:dyDescent="0.2"/>
    <row r="16935" ht="12.75" customHeight="1" x14ac:dyDescent="0.2"/>
    <row r="16936" ht="12.75" customHeight="1" x14ac:dyDescent="0.2"/>
    <row r="16937" ht="12.75" customHeight="1" x14ac:dyDescent="0.2"/>
    <row r="16938" ht="12.75" customHeight="1" x14ac:dyDescent="0.2"/>
    <row r="16939" ht="12.75" customHeight="1" x14ac:dyDescent="0.2"/>
    <row r="16940" ht="12.75" customHeight="1" x14ac:dyDescent="0.2"/>
    <row r="16941" ht="12.75" customHeight="1" x14ac:dyDescent="0.2"/>
    <row r="16942" ht="12.75" customHeight="1" x14ac:dyDescent="0.2"/>
    <row r="16943" ht="12.75" customHeight="1" x14ac:dyDescent="0.2"/>
    <row r="16944" ht="12.75" customHeight="1" x14ac:dyDescent="0.2"/>
    <row r="16945" ht="12.75" customHeight="1" x14ac:dyDescent="0.2"/>
    <row r="16946" ht="12.75" customHeight="1" x14ac:dyDescent="0.2"/>
    <row r="16947" ht="12.75" customHeight="1" x14ac:dyDescent="0.2"/>
    <row r="16948" ht="12.75" customHeight="1" x14ac:dyDescent="0.2"/>
    <row r="16949" ht="12.75" customHeight="1" x14ac:dyDescent="0.2"/>
    <row r="16950" ht="12.75" customHeight="1" x14ac:dyDescent="0.2"/>
    <row r="16951" ht="12.75" customHeight="1" x14ac:dyDescent="0.2"/>
    <row r="16952" ht="12.75" customHeight="1" x14ac:dyDescent="0.2"/>
    <row r="16953" ht="12.75" customHeight="1" x14ac:dyDescent="0.2"/>
    <row r="16954" ht="12.75" customHeight="1" x14ac:dyDescent="0.2"/>
    <row r="16955" ht="12.75" customHeight="1" x14ac:dyDescent="0.2"/>
    <row r="16956" ht="12.75" customHeight="1" x14ac:dyDescent="0.2"/>
    <row r="16957" ht="12.75" customHeight="1" x14ac:dyDescent="0.2"/>
    <row r="16958" ht="12.75" customHeight="1" x14ac:dyDescent="0.2"/>
    <row r="16959" ht="12.75" customHeight="1" x14ac:dyDescent="0.2"/>
    <row r="16960" ht="12.75" customHeight="1" x14ac:dyDescent="0.2"/>
    <row r="16961" ht="12.75" customHeight="1" x14ac:dyDescent="0.2"/>
    <row r="16962" ht="12.75" customHeight="1" x14ac:dyDescent="0.2"/>
    <row r="16963" ht="12.75" customHeight="1" x14ac:dyDescent="0.2"/>
    <row r="16964" ht="12.75" customHeight="1" x14ac:dyDescent="0.2"/>
    <row r="16965" ht="12.75" customHeight="1" x14ac:dyDescent="0.2"/>
    <row r="16966" ht="12.75" customHeight="1" x14ac:dyDescent="0.2"/>
    <row r="16967" ht="12.75" customHeight="1" x14ac:dyDescent="0.2"/>
    <row r="16968" ht="12.75" customHeight="1" x14ac:dyDescent="0.2"/>
    <row r="16969" ht="12.75" customHeight="1" x14ac:dyDescent="0.2"/>
    <row r="16970" ht="12.75" customHeight="1" x14ac:dyDescent="0.2"/>
    <row r="16971" ht="12.75" customHeight="1" x14ac:dyDescent="0.2"/>
    <row r="16972" ht="12.75" customHeight="1" x14ac:dyDescent="0.2"/>
    <row r="16973" ht="12.75" customHeight="1" x14ac:dyDescent="0.2"/>
    <row r="16974" ht="12.75" customHeight="1" x14ac:dyDescent="0.2"/>
    <row r="16975" ht="12.75" customHeight="1" x14ac:dyDescent="0.2"/>
    <row r="16976" ht="12.75" customHeight="1" x14ac:dyDescent="0.2"/>
    <row r="16977" ht="12.75" customHeight="1" x14ac:dyDescent="0.2"/>
    <row r="16978" ht="12.75" customHeight="1" x14ac:dyDescent="0.2"/>
    <row r="16979" ht="12.75" customHeight="1" x14ac:dyDescent="0.2"/>
    <row r="16980" ht="12.75" customHeight="1" x14ac:dyDescent="0.2"/>
    <row r="16981" ht="12.75" customHeight="1" x14ac:dyDescent="0.2"/>
    <row r="16982" ht="12.75" customHeight="1" x14ac:dyDescent="0.2"/>
    <row r="16983" ht="12.75" customHeight="1" x14ac:dyDescent="0.2"/>
    <row r="16984" ht="12.75" customHeight="1" x14ac:dyDescent="0.2"/>
    <row r="16985" ht="12.75" customHeight="1" x14ac:dyDescent="0.2"/>
    <row r="16986" ht="12.75" customHeight="1" x14ac:dyDescent="0.2"/>
    <row r="16987" ht="12.75" customHeight="1" x14ac:dyDescent="0.2"/>
    <row r="16988" ht="12.75" customHeight="1" x14ac:dyDescent="0.2"/>
    <row r="16989" ht="12.75" customHeight="1" x14ac:dyDescent="0.2"/>
    <row r="16990" ht="12.75" customHeight="1" x14ac:dyDescent="0.2"/>
    <row r="16991" ht="12.75" customHeight="1" x14ac:dyDescent="0.2"/>
    <row r="16992" ht="12.75" customHeight="1" x14ac:dyDescent="0.2"/>
    <row r="16993" ht="12.75" customHeight="1" x14ac:dyDescent="0.2"/>
    <row r="16994" ht="12.75" customHeight="1" x14ac:dyDescent="0.2"/>
    <row r="16995" ht="12.75" customHeight="1" x14ac:dyDescent="0.2"/>
    <row r="16996" ht="12.75" customHeight="1" x14ac:dyDescent="0.2"/>
    <row r="16997" ht="12.75" customHeight="1" x14ac:dyDescent="0.2"/>
    <row r="16998" ht="12.75" customHeight="1" x14ac:dyDescent="0.2"/>
    <row r="16999" ht="12.75" customHeight="1" x14ac:dyDescent="0.2"/>
    <row r="17000" ht="12.75" customHeight="1" x14ac:dyDescent="0.2"/>
    <row r="17001" ht="12.75" customHeight="1" x14ac:dyDescent="0.2"/>
    <row r="17002" ht="12.75" customHeight="1" x14ac:dyDescent="0.2"/>
    <row r="17003" ht="12.75" customHeight="1" x14ac:dyDescent="0.2"/>
    <row r="17004" ht="12.75" customHeight="1" x14ac:dyDescent="0.2"/>
    <row r="17005" ht="12.75" customHeight="1" x14ac:dyDescent="0.2"/>
    <row r="17006" ht="12.75" customHeight="1" x14ac:dyDescent="0.2"/>
    <row r="17007" ht="12.75" customHeight="1" x14ac:dyDescent="0.2"/>
    <row r="17008" ht="12.75" customHeight="1" x14ac:dyDescent="0.2"/>
    <row r="17009" ht="12.75" customHeight="1" x14ac:dyDescent="0.2"/>
    <row r="17010" ht="12.75" customHeight="1" x14ac:dyDescent="0.2"/>
    <row r="17011" ht="12.75" customHeight="1" x14ac:dyDescent="0.2"/>
    <row r="17012" ht="12.75" customHeight="1" x14ac:dyDescent="0.2"/>
    <row r="17013" ht="12.75" customHeight="1" x14ac:dyDescent="0.2"/>
    <row r="17014" ht="12.75" customHeight="1" x14ac:dyDescent="0.2"/>
    <row r="17015" ht="12.75" customHeight="1" x14ac:dyDescent="0.2"/>
    <row r="17016" ht="12.75" customHeight="1" x14ac:dyDescent="0.2"/>
    <row r="17017" ht="12.75" customHeight="1" x14ac:dyDescent="0.2"/>
    <row r="17018" ht="12.75" customHeight="1" x14ac:dyDescent="0.2"/>
    <row r="17019" ht="12.75" customHeight="1" x14ac:dyDescent="0.2"/>
    <row r="17020" ht="12.75" customHeight="1" x14ac:dyDescent="0.2"/>
    <row r="17021" ht="12.75" customHeight="1" x14ac:dyDescent="0.2"/>
    <row r="17022" ht="12.75" customHeight="1" x14ac:dyDescent="0.2"/>
    <row r="17023" ht="12.75" customHeight="1" x14ac:dyDescent="0.2"/>
    <row r="17024" ht="12.75" customHeight="1" x14ac:dyDescent="0.2"/>
    <row r="17025" ht="12.75" customHeight="1" x14ac:dyDescent="0.2"/>
    <row r="17026" ht="12.75" customHeight="1" x14ac:dyDescent="0.2"/>
    <row r="17027" ht="12.75" customHeight="1" x14ac:dyDescent="0.2"/>
    <row r="17028" ht="12.75" customHeight="1" x14ac:dyDescent="0.2"/>
    <row r="17029" ht="12.75" customHeight="1" x14ac:dyDescent="0.2"/>
    <row r="17030" ht="12.75" customHeight="1" x14ac:dyDescent="0.2"/>
    <row r="17031" ht="12.75" customHeight="1" x14ac:dyDescent="0.2"/>
    <row r="17032" ht="12.75" customHeight="1" x14ac:dyDescent="0.2"/>
    <row r="17033" ht="12.75" customHeight="1" x14ac:dyDescent="0.2"/>
    <row r="17034" ht="12.75" customHeight="1" x14ac:dyDescent="0.2"/>
    <row r="17035" ht="12.75" customHeight="1" x14ac:dyDescent="0.2"/>
    <row r="17036" ht="12.75" customHeight="1" x14ac:dyDescent="0.2"/>
    <row r="17037" ht="12.75" customHeight="1" x14ac:dyDescent="0.2"/>
    <row r="17038" ht="12.75" customHeight="1" x14ac:dyDescent="0.2"/>
    <row r="17039" ht="12.75" customHeight="1" x14ac:dyDescent="0.2"/>
    <row r="17040" ht="12.75" customHeight="1" x14ac:dyDescent="0.2"/>
    <row r="17041" ht="12.75" customHeight="1" x14ac:dyDescent="0.2"/>
    <row r="17042" ht="12.75" customHeight="1" x14ac:dyDescent="0.2"/>
    <row r="17043" ht="12.75" customHeight="1" x14ac:dyDescent="0.2"/>
    <row r="17044" ht="12.75" customHeight="1" x14ac:dyDescent="0.2"/>
    <row r="17045" ht="12.75" customHeight="1" x14ac:dyDescent="0.2"/>
    <row r="17046" ht="12.75" customHeight="1" x14ac:dyDescent="0.2"/>
    <row r="17047" ht="12.75" customHeight="1" x14ac:dyDescent="0.2"/>
    <row r="17048" ht="12.75" customHeight="1" x14ac:dyDescent="0.2"/>
    <row r="17049" ht="12.75" customHeight="1" x14ac:dyDescent="0.2"/>
    <row r="17050" ht="12.75" customHeight="1" x14ac:dyDescent="0.2"/>
    <row r="17051" ht="12.75" customHeight="1" x14ac:dyDescent="0.2"/>
    <row r="17052" ht="12.75" customHeight="1" x14ac:dyDescent="0.2"/>
    <row r="17053" ht="12.75" customHeight="1" x14ac:dyDescent="0.2"/>
    <row r="17054" ht="12.75" customHeight="1" x14ac:dyDescent="0.2"/>
    <row r="17055" ht="12.75" customHeight="1" x14ac:dyDescent="0.2"/>
    <row r="17056" ht="12.75" customHeight="1" x14ac:dyDescent="0.2"/>
    <row r="17057" ht="12.75" customHeight="1" x14ac:dyDescent="0.2"/>
    <row r="17058" ht="12.75" customHeight="1" x14ac:dyDescent="0.2"/>
    <row r="17059" ht="12.75" customHeight="1" x14ac:dyDescent="0.2"/>
    <row r="17060" ht="12.75" customHeight="1" x14ac:dyDescent="0.2"/>
    <row r="17061" ht="12.75" customHeight="1" x14ac:dyDescent="0.2"/>
    <row r="17062" ht="12.75" customHeight="1" x14ac:dyDescent="0.2"/>
    <row r="17063" ht="12.75" customHeight="1" x14ac:dyDescent="0.2"/>
    <row r="17064" ht="12.75" customHeight="1" x14ac:dyDescent="0.2"/>
    <row r="17065" ht="12.75" customHeight="1" x14ac:dyDescent="0.2"/>
    <row r="17066" ht="12.75" customHeight="1" x14ac:dyDescent="0.2"/>
    <row r="17067" ht="12.75" customHeight="1" x14ac:dyDescent="0.2"/>
    <row r="17068" ht="12.75" customHeight="1" x14ac:dyDescent="0.2"/>
    <row r="17069" ht="12.75" customHeight="1" x14ac:dyDescent="0.2"/>
    <row r="17070" ht="12.75" customHeight="1" x14ac:dyDescent="0.2"/>
    <row r="17071" ht="12.75" customHeight="1" x14ac:dyDescent="0.2"/>
    <row r="17072" ht="12.75" customHeight="1" x14ac:dyDescent="0.2"/>
    <row r="17073" ht="12.75" customHeight="1" x14ac:dyDescent="0.2"/>
    <row r="17074" ht="12.75" customHeight="1" x14ac:dyDescent="0.2"/>
    <row r="17075" ht="12.75" customHeight="1" x14ac:dyDescent="0.2"/>
    <row r="17076" ht="12.75" customHeight="1" x14ac:dyDescent="0.2"/>
    <row r="17077" ht="12.75" customHeight="1" x14ac:dyDescent="0.2"/>
    <row r="17078" ht="12.75" customHeight="1" x14ac:dyDescent="0.2"/>
    <row r="17079" ht="12.75" customHeight="1" x14ac:dyDescent="0.2"/>
    <row r="17080" ht="12.75" customHeight="1" x14ac:dyDescent="0.2"/>
    <row r="17081" ht="12.75" customHeight="1" x14ac:dyDescent="0.2"/>
    <row r="17082" ht="12.75" customHeight="1" x14ac:dyDescent="0.2"/>
    <row r="17083" ht="12.75" customHeight="1" x14ac:dyDescent="0.2"/>
    <row r="17084" ht="12.75" customHeight="1" x14ac:dyDescent="0.2"/>
    <row r="17085" ht="12.75" customHeight="1" x14ac:dyDescent="0.2"/>
    <row r="17086" ht="12.75" customHeight="1" x14ac:dyDescent="0.2"/>
    <row r="17087" ht="12.75" customHeight="1" x14ac:dyDescent="0.2"/>
    <row r="17088" ht="12.75" customHeight="1" x14ac:dyDescent="0.2"/>
    <row r="17089" ht="12.75" customHeight="1" x14ac:dyDescent="0.2"/>
    <row r="17090" ht="12.75" customHeight="1" x14ac:dyDescent="0.2"/>
    <row r="17091" ht="12.75" customHeight="1" x14ac:dyDescent="0.2"/>
    <row r="17092" ht="12.75" customHeight="1" x14ac:dyDescent="0.2"/>
    <row r="17093" ht="12.75" customHeight="1" x14ac:dyDescent="0.2"/>
    <row r="17094" ht="12.75" customHeight="1" x14ac:dyDescent="0.2"/>
    <row r="17095" ht="12.75" customHeight="1" x14ac:dyDescent="0.2"/>
    <row r="17096" ht="12.75" customHeight="1" x14ac:dyDescent="0.2"/>
    <row r="17097" ht="12.75" customHeight="1" x14ac:dyDescent="0.2"/>
    <row r="17098" ht="12.75" customHeight="1" x14ac:dyDescent="0.2"/>
    <row r="17099" ht="12.75" customHeight="1" x14ac:dyDescent="0.2"/>
    <row r="17100" ht="12.75" customHeight="1" x14ac:dyDescent="0.2"/>
    <row r="17101" ht="12.75" customHeight="1" x14ac:dyDescent="0.2"/>
    <row r="17102" ht="12.75" customHeight="1" x14ac:dyDescent="0.2"/>
    <row r="17103" ht="12.75" customHeight="1" x14ac:dyDescent="0.2"/>
    <row r="17104" ht="12.75" customHeight="1" x14ac:dyDescent="0.2"/>
    <row r="17105" ht="12.75" customHeight="1" x14ac:dyDescent="0.2"/>
    <row r="17106" ht="12.75" customHeight="1" x14ac:dyDescent="0.2"/>
    <row r="17107" ht="12.75" customHeight="1" x14ac:dyDescent="0.2"/>
    <row r="17108" ht="12.75" customHeight="1" x14ac:dyDescent="0.2"/>
    <row r="17109" ht="12.75" customHeight="1" x14ac:dyDescent="0.2"/>
    <row r="17110" ht="12.75" customHeight="1" x14ac:dyDescent="0.2"/>
    <row r="17111" ht="12.75" customHeight="1" x14ac:dyDescent="0.2"/>
    <row r="17112" ht="12.75" customHeight="1" x14ac:dyDescent="0.2"/>
    <row r="17113" ht="12.75" customHeight="1" x14ac:dyDescent="0.2"/>
    <row r="17114" ht="12.75" customHeight="1" x14ac:dyDescent="0.2"/>
    <row r="17115" ht="12.75" customHeight="1" x14ac:dyDescent="0.2"/>
    <row r="17116" ht="12.75" customHeight="1" x14ac:dyDescent="0.2"/>
    <row r="17117" ht="12.75" customHeight="1" x14ac:dyDescent="0.2"/>
    <row r="17118" ht="12.75" customHeight="1" x14ac:dyDescent="0.2"/>
    <row r="17119" ht="12.75" customHeight="1" x14ac:dyDescent="0.2"/>
    <row r="17120" ht="12.75" customHeight="1" x14ac:dyDescent="0.2"/>
    <row r="17121" ht="12.75" customHeight="1" x14ac:dyDescent="0.2"/>
    <row r="17122" ht="12.75" customHeight="1" x14ac:dyDescent="0.2"/>
    <row r="17123" ht="12.75" customHeight="1" x14ac:dyDescent="0.2"/>
    <row r="17124" ht="12.75" customHeight="1" x14ac:dyDescent="0.2"/>
    <row r="17125" ht="12.75" customHeight="1" x14ac:dyDescent="0.2"/>
    <row r="17126" ht="12.75" customHeight="1" x14ac:dyDescent="0.2"/>
    <row r="17127" ht="12.75" customHeight="1" x14ac:dyDescent="0.2"/>
    <row r="17128" ht="12.75" customHeight="1" x14ac:dyDescent="0.2"/>
    <row r="17129" ht="12.75" customHeight="1" x14ac:dyDescent="0.2"/>
    <row r="17130" ht="12.75" customHeight="1" x14ac:dyDescent="0.2"/>
    <row r="17131" ht="12.75" customHeight="1" x14ac:dyDescent="0.2"/>
    <row r="17132" ht="12.75" customHeight="1" x14ac:dyDescent="0.2"/>
    <row r="17133" ht="12.75" customHeight="1" x14ac:dyDescent="0.2"/>
    <row r="17134" ht="12.75" customHeight="1" x14ac:dyDescent="0.2"/>
    <row r="17135" ht="12.75" customHeight="1" x14ac:dyDescent="0.2"/>
    <row r="17136" ht="12.75" customHeight="1" x14ac:dyDescent="0.2"/>
    <row r="17137" ht="12.75" customHeight="1" x14ac:dyDescent="0.2"/>
    <row r="17138" ht="12.75" customHeight="1" x14ac:dyDescent="0.2"/>
    <row r="17139" ht="12.75" customHeight="1" x14ac:dyDescent="0.2"/>
    <row r="17140" ht="12.75" customHeight="1" x14ac:dyDescent="0.2"/>
    <row r="17141" ht="12.75" customHeight="1" x14ac:dyDescent="0.2"/>
    <row r="17142" ht="12.75" customHeight="1" x14ac:dyDescent="0.2"/>
    <row r="17143" ht="12.75" customHeight="1" x14ac:dyDescent="0.2"/>
    <row r="17144" ht="12.75" customHeight="1" x14ac:dyDescent="0.2"/>
    <row r="17145" ht="12.75" customHeight="1" x14ac:dyDescent="0.2"/>
    <row r="17146" ht="12.75" customHeight="1" x14ac:dyDescent="0.2"/>
    <row r="17147" ht="12.75" customHeight="1" x14ac:dyDescent="0.2"/>
    <row r="17148" ht="12.75" customHeight="1" x14ac:dyDescent="0.2"/>
    <row r="17149" ht="12.75" customHeight="1" x14ac:dyDescent="0.2"/>
    <row r="17150" ht="12.75" customHeight="1" x14ac:dyDescent="0.2"/>
    <row r="17151" ht="12.75" customHeight="1" x14ac:dyDescent="0.2"/>
    <row r="17152" ht="12.75" customHeight="1" x14ac:dyDescent="0.2"/>
    <row r="17153" ht="12.75" customHeight="1" x14ac:dyDescent="0.2"/>
    <row r="17154" ht="12.75" customHeight="1" x14ac:dyDescent="0.2"/>
    <row r="17155" ht="12.75" customHeight="1" x14ac:dyDescent="0.2"/>
    <row r="17156" ht="12.75" customHeight="1" x14ac:dyDescent="0.2"/>
    <row r="17157" ht="12.75" customHeight="1" x14ac:dyDescent="0.2"/>
    <row r="17158" ht="12.75" customHeight="1" x14ac:dyDescent="0.2"/>
    <row r="17159" ht="12.75" customHeight="1" x14ac:dyDescent="0.2"/>
    <row r="17160" ht="12.75" customHeight="1" x14ac:dyDescent="0.2"/>
    <row r="17161" ht="12.75" customHeight="1" x14ac:dyDescent="0.2"/>
    <row r="17162" ht="12.75" customHeight="1" x14ac:dyDescent="0.2"/>
    <row r="17163" ht="12.75" customHeight="1" x14ac:dyDescent="0.2"/>
    <row r="17164" ht="12.75" customHeight="1" x14ac:dyDescent="0.2"/>
    <row r="17165" ht="12.75" customHeight="1" x14ac:dyDescent="0.2"/>
    <row r="17166" ht="12.75" customHeight="1" x14ac:dyDescent="0.2"/>
    <row r="17167" ht="12.75" customHeight="1" x14ac:dyDescent="0.2"/>
    <row r="17168" ht="12.75" customHeight="1" x14ac:dyDescent="0.2"/>
    <row r="17169" ht="12.75" customHeight="1" x14ac:dyDescent="0.2"/>
    <row r="17170" ht="12.75" customHeight="1" x14ac:dyDescent="0.2"/>
    <row r="17171" ht="12.75" customHeight="1" x14ac:dyDescent="0.2"/>
    <row r="17172" ht="12.75" customHeight="1" x14ac:dyDescent="0.2"/>
    <row r="17173" ht="12.75" customHeight="1" x14ac:dyDescent="0.2"/>
    <row r="17174" ht="12.75" customHeight="1" x14ac:dyDescent="0.2"/>
    <row r="17175" ht="12.75" customHeight="1" x14ac:dyDescent="0.2"/>
    <row r="17176" ht="12.75" customHeight="1" x14ac:dyDescent="0.2"/>
    <row r="17177" ht="12.75" customHeight="1" x14ac:dyDescent="0.2"/>
    <row r="17178" ht="12.75" customHeight="1" x14ac:dyDescent="0.2"/>
    <row r="17179" ht="12.75" customHeight="1" x14ac:dyDescent="0.2"/>
    <row r="17180" ht="12.75" customHeight="1" x14ac:dyDescent="0.2"/>
    <row r="17181" ht="12.75" customHeight="1" x14ac:dyDescent="0.2"/>
    <row r="17182" ht="12.75" customHeight="1" x14ac:dyDescent="0.2"/>
    <row r="17183" ht="12.75" customHeight="1" x14ac:dyDescent="0.2"/>
    <row r="17184" ht="12.75" customHeight="1" x14ac:dyDescent="0.2"/>
    <row r="17185" ht="12.75" customHeight="1" x14ac:dyDescent="0.2"/>
    <row r="17186" ht="12.75" customHeight="1" x14ac:dyDescent="0.2"/>
    <row r="17187" ht="12.75" customHeight="1" x14ac:dyDescent="0.2"/>
    <row r="17188" ht="12.75" customHeight="1" x14ac:dyDescent="0.2"/>
    <row r="17189" ht="12.75" customHeight="1" x14ac:dyDescent="0.2"/>
    <row r="17190" ht="12.75" customHeight="1" x14ac:dyDescent="0.2"/>
    <row r="17191" ht="12.75" customHeight="1" x14ac:dyDescent="0.2"/>
    <row r="17192" ht="12.75" customHeight="1" x14ac:dyDescent="0.2"/>
    <row r="17193" ht="12.75" customHeight="1" x14ac:dyDescent="0.2"/>
    <row r="17194" ht="12.75" customHeight="1" x14ac:dyDescent="0.2"/>
    <row r="17195" ht="12.75" customHeight="1" x14ac:dyDescent="0.2"/>
    <row r="17196" ht="12.75" customHeight="1" x14ac:dyDescent="0.2"/>
    <row r="17197" ht="12.75" customHeight="1" x14ac:dyDescent="0.2"/>
    <row r="17198" ht="12.75" customHeight="1" x14ac:dyDescent="0.2"/>
    <row r="17199" ht="12.75" customHeight="1" x14ac:dyDescent="0.2"/>
    <row r="17200" ht="12.75" customHeight="1" x14ac:dyDescent="0.2"/>
    <row r="17201" ht="12.75" customHeight="1" x14ac:dyDescent="0.2"/>
    <row r="17202" ht="12.75" customHeight="1" x14ac:dyDescent="0.2"/>
    <row r="17203" ht="12.75" customHeight="1" x14ac:dyDescent="0.2"/>
    <row r="17204" ht="12.75" customHeight="1" x14ac:dyDescent="0.2"/>
    <row r="17205" ht="12.75" customHeight="1" x14ac:dyDescent="0.2"/>
    <row r="17206" ht="12.75" customHeight="1" x14ac:dyDescent="0.2"/>
    <row r="17207" ht="12.75" customHeight="1" x14ac:dyDescent="0.2"/>
    <row r="17208" ht="12.75" customHeight="1" x14ac:dyDescent="0.2"/>
    <row r="17209" ht="12.75" customHeight="1" x14ac:dyDescent="0.2"/>
    <row r="17210" ht="12.75" customHeight="1" x14ac:dyDescent="0.2"/>
    <row r="17211" ht="12.75" customHeight="1" x14ac:dyDescent="0.2"/>
    <row r="17212" ht="12.75" customHeight="1" x14ac:dyDescent="0.2"/>
    <row r="17213" ht="12.75" customHeight="1" x14ac:dyDescent="0.2"/>
    <row r="17214" ht="12.75" customHeight="1" x14ac:dyDescent="0.2"/>
    <row r="17215" ht="12.75" customHeight="1" x14ac:dyDescent="0.2"/>
    <row r="17216" ht="12.75" customHeight="1" x14ac:dyDescent="0.2"/>
    <row r="17217" ht="12.75" customHeight="1" x14ac:dyDescent="0.2"/>
    <row r="17218" ht="12.75" customHeight="1" x14ac:dyDescent="0.2"/>
    <row r="17219" ht="12.75" customHeight="1" x14ac:dyDescent="0.2"/>
    <row r="17220" ht="12.75" customHeight="1" x14ac:dyDescent="0.2"/>
    <row r="17221" ht="12.75" customHeight="1" x14ac:dyDescent="0.2"/>
    <row r="17222" ht="12.75" customHeight="1" x14ac:dyDescent="0.2"/>
    <row r="17223" ht="12.75" customHeight="1" x14ac:dyDescent="0.2"/>
    <row r="17224" ht="12.75" customHeight="1" x14ac:dyDescent="0.2"/>
    <row r="17225" ht="12.75" customHeight="1" x14ac:dyDescent="0.2"/>
    <row r="17226" ht="12.75" customHeight="1" x14ac:dyDescent="0.2"/>
    <row r="17227" ht="12.75" customHeight="1" x14ac:dyDescent="0.2"/>
    <row r="17228" ht="12.75" customHeight="1" x14ac:dyDescent="0.2"/>
    <row r="17229" ht="12.75" customHeight="1" x14ac:dyDescent="0.2"/>
    <row r="17230" ht="12.75" customHeight="1" x14ac:dyDescent="0.2"/>
    <row r="17231" ht="12.75" customHeight="1" x14ac:dyDescent="0.2"/>
    <row r="17232" ht="12.75" customHeight="1" x14ac:dyDescent="0.2"/>
    <row r="17233" ht="12.75" customHeight="1" x14ac:dyDescent="0.2"/>
    <row r="17234" ht="12.75" customHeight="1" x14ac:dyDescent="0.2"/>
    <row r="17235" ht="12.75" customHeight="1" x14ac:dyDescent="0.2"/>
    <row r="17236" ht="12.75" customHeight="1" x14ac:dyDescent="0.2"/>
    <row r="17237" ht="12.75" customHeight="1" x14ac:dyDescent="0.2"/>
    <row r="17238" ht="12.75" customHeight="1" x14ac:dyDescent="0.2"/>
    <row r="17239" ht="12.75" customHeight="1" x14ac:dyDescent="0.2"/>
    <row r="17240" ht="12.75" customHeight="1" x14ac:dyDescent="0.2"/>
    <row r="17241" ht="12.75" customHeight="1" x14ac:dyDescent="0.2"/>
    <row r="17242" ht="12.75" customHeight="1" x14ac:dyDescent="0.2"/>
    <row r="17243" ht="12.75" customHeight="1" x14ac:dyDescent="0.2"/>
    <row r="17244" ht="12.75" customHeight="1" x14ac:dyDescent="0.2"/>
    <row r="17245" ht="12.75" customHeight="1" x14ac:dyDescent="0.2"/>
    <row r="17246" ht="12.75" customHeight="1" x14ac:dyDescent="0.2"/>
    <row r="17247" ht="12.75" customHeight="1" x14ac:dyDescent="0.2"/>
    <row r="17248" ht="12.75" customHeight="1" x14ac:dyDescent="0.2"/>
    <row r="17249" ht="12.75" customHeight="1" x14ac:dyDescent="0.2"/>
    <row r="17250" ht="12.75" customHeight="1" x14ac:dyDescent="0.2"/>
    <row r="17251" ht="12.75" customHeight="1" x14ac:dyDescent="0.2"/>
    <row r="17252" ht="12.75" customHeight="1" x14ac:dyDescent="0.2"/>
    <row r="17253" ht="12.75" customHeight="1" x14ac:dyDescent="0.2"/>
    <row r="17254" ht="12.75" customHeight="1" x14ac:dyDescent="0.2"/>
    <row r="17255" ht="12.75" customHeight="1" x14ac:dyDescent="0.2"/>
    <row r="17256" ht="12.75" customHeight="1" x14ac:dyDescent="0.2"/>
    <row r="17257" ht="12.75" customHeight="1" x14ac:dyDescent="0.2"/>
    <row r="17258" ht="12.75" customHeight="1" x14ac:dyDescent="0.2"/>
    <row r="17259" ht="12.75" customHeight="1" x14ac:dyDescent="0.2"/>
    <row r="17260" ht="12.75" customHeight="1" x14ac:dyDescent="0.2"/>
    <row r="17261" ht="12.75" customHeight="1" x14ac:dyDescent="0.2"/>
    <row r="17262" ht="12.75" customHeight="1" x14ac:dyDescent="0.2"/>
    <row r="17263" ht="12.75" customHeight="1" x14ac:dyDescent="0.2"/>
    <row r="17264" ht="12.75" customHeight="1" x14ac:dyDescent="0.2"/>
    <row r="17265" ht="12.75" customHeight="1" x14ac:dyDescent="0.2"/>
    <row r="17266" ht="12.75" customHeight="1" x14ac:dyDescent="0.2"/>
    <row r="17267" ht="12.75" customHeight="1" x14ac:dyDescent="0.2"/>
    <row r="17268" ht="12.75" customHeight="1" x14ac:dyDescent="0.2"/>
    <row r="17269" ht="12.75" customHeight="1" x14ac:dyDescent="0.2"/>
    <row r="17270" ht="12.75" customHeight="1" x14ac:dyDescent="0.2"/>
    <row r="17271" ht="12.75" customHeight="1" x14ac:dyDescent="0.2"/>
    <row r="17272" ht="12.75" customHeight="1" x14ac:dyDescent="0.2"/>
    <row r="17273" ht="12.75" customHeight="1" x14ac:dyDescent="0.2"/>
    <row r="17274" ht="12.75" customHeight="1" x14ac:dyDescent="0.2"/>
    <row r="17275" ht="12.75" customHeight="1" x14ac:dyDescent="0.2"/>
    <row r="17276" ht="12.75" customHeight="1" x14ac:dyDescent="0.2"/>
    <row r="17277" ht="12.75" customHeight="1" x14ac:dyDescent="0.2"/>
    <row r="17278" ht="12.75" customHeight="1" x14ac:dyDescent="0.2"/>
    <row r="17279" ht="12.75" customHeight="1" x14ac:dyDescent="0.2"/>
    <row r="17280" ht="12.75" customHeight="1" x14ac:dyDescent="0.2"/>
    <row r="17281" ht="12.75" customHeight="1" x14ac:dyDescent="0.2"/>
    <row r="17282" ht="12.75" customHeight="1" x14ac:dyDescent="0.2"/>
    <row r="17283" ht="12.75" customHeight="1" x14ac:dyDescent="0.2"/>
    <row r="17284" ht="12.75" customHeight="1" x14ac:dyDescent="0.2"/>
    <row r="17285" ht="12.75" customHeight="1" x14ac:dyDescent="0.2"/>
    <row r="17286" ht="12.75" customHeight="1" x14ac:dyDescent="0.2"/>
    <row r="17287" ht="12.75" customHeight="1" x14ac:dyDescent="0.2"/>
    <row r="17288" ht="12.75" customHeight="1" x14ac:dyDescent="0.2"/>
    <row r="17289" ht="12.75" customHeight="1" x14ac:dyDescent="0.2"/>
    <row r="17290" ht="12.75" customHeight="1" x14ac:dyDescent="0.2"/>
    <row r="17291" ht="12.75" customHeight="1" x14ac:dyDescent="0.2"/>
    <row r="17292" ht="12.75" customHeight="1" x14ac:dyDescent="0.2"/>
    <row r="17293" ht="12.75" customHeight="1" x14ac:dyDescent="0.2"/>
    <row r="17294" ht="12.75" customHeight="1" x14ac:dyDescent="0.2"/>
    <row r="17295" ht="12.75" customHeight="1" x14ac:dyDescent="0.2"/>
    <row r="17296" ht="12.75" customHeight="1" x14ac:dyDescent="0.2"/>
    <row r="17297" ht="12.75" customHeight="1" x14ac:dyDescent="0.2"/>
    <row r="17298" ht="12.75" customHeight="1" x14ac:dyDescent="0.2"/>
    <row r="17299" ht="12.75" customHeight="1" x14ac:dyDescent="0.2"/>
    <row r="17300" ht="12.75" customHeight="1" x14ac:dyDescent="0.2"/>
    <row r="17301" ht="12.75" customHeight="1" x14ac:dyDescent="0.2"/>
    <row r="17302" ht="12.75" customHeight="1" x14ac:dyDescent="0.2"/>
    <row r="17303" ht="12.75" customHeight="1" x14ac:dyDescent="0.2"/>
    <row r="17304" ht="12.75" customHeight="1" x14ac:dyDescent="0.2"/>
    <row r="17305" ht="12.75" customHeight="1" x14ac:dyDescent="0.2"/>
    <row r="17306" ht="12.75" customHeight="1" x14ac:dyDescent="0.2"/>
    <row r="17307" ht="12.75" customHeight="1" x14ac:dyDescent="0.2"/>
    <row r="17308" ht="12.75" customHeight="1" x14ac:dyDescent="0.2"/>
    <row r="17309" ht="12.75" customHeight="1" x14ac:dyDescent="0.2"/>
    <row r="17310" ht="12.75" customHeight="1" x14ac:dyDescent="0.2"/>
    <row r="17311" ht="12.75" customHeight="1" x14ac:dyDescent="0.2"/>
    <row r="17312" ht="12.75" customHeight="1" x14ac:dyDescent="0.2"/>
    <row r="17313" ht="12.75" customHeight="1" x14ac:dyDescent="0.2"/>
    <row r="17314" ht="12.75" customHeight="1" x14ac:dyDescent="0.2"/>
    <row r="17315" ht="12.75" customHeight="1" x14ac:dyDescent="0.2"/>
    <row r="17316" ht="12.75" customHeight="1" x14ac:dyDescent="0.2"/>
    <row r="17317" ht="12.75" customHeight="1" x14ac:dyDescent="0.2"/>
    <row r="17318" ht="12.75" customHeight="1" x14ac:dyDescent="0.2"/>
    <row r="17319" ht="12.75" customHeight="1" x14ac:dyDescent="0.2"/>
    <row r="17320" ht="12.75" customHeight="1" x14ac:dyDescent="0.2"/>
    <row r="17321" ht="12.75" customHeight="1" x14ac:dyDescent="0.2"/>
    <row r="17322" ht="12.75" customHeight="1" x14ac:dyDescent="0.2"/>
    <row r="17323" ht="12.75" customHeight="1" x14ac:dyDescent="0.2"/>
    <row r="17324" ht="12.75" customHeight="1" x14ac:dyDescent="0.2"/>
    <row r="17325" ht="12.75" customHeight="1" x14ac:dyDescent="0.2"/>
    <row r="17326" ht="12.75" customHeight="1" x14ac:dyDescent="0.2"/>
    <row r="17327" ht="12.75" customHeight="1" x14ac:dyDescent="0.2"/>
    <row r="17328" ht="12.75" customHeight="1" x14ac:dyDescent="0.2"/>
    <row r="17329" ht="12.75" customHeight="1" x14ac:dyDescent="0.2"/>
    <row r="17330" ht="12.75" customHeight="1" x14ac:dyDescent="0.2"/>
    <row r="17331" ht="12.75" customHeight="1" x14ac:dyDescent="0.2"/>
    <row r="17332" ht="12.75" customHeight="1" x14ac:dyDescent="0.2"/>
    <row r="17333" ht="12.75" customHeight="1" x14ac:dyDescent="0.2"/>
    <row r="17334" ht="12.75" customHeight="1" x14ac:dyDescent="0.2"/>
    <row r="17335" ht="12.75" customHeight="1" x14ac:dyDescent="0.2"/>
    <row r="17336" ht="12.75" customHeight="1" x14ac:dyDescent="0.2"/>
    <row r="17337" ht="12.75" customHeight="1" x14ac:dyDescent="0.2"/>
    <row r="17338" ht="12.75" customHeight="1" x14ac:dyDescent="0.2"/>
    <row r="17339" ht="12.75" customHeight="1" x14ac:dyDescent="0.2"/>
    <row r="17340" ht="12.75" customHeight="1" x14ac:dyDescent="0.2"/>
    <row r="17341" ht="12.75" customHeight="1" x14ac:dyDescent="0.2"/>
    <row r="17342" ht="12.75" customHeight="1" x14ac:dyDescent="0.2"/>
    <row r="17343" ht="12.75" customHeight="1" x14ac:dyDescent="0.2"/>
    <row r="17344" ht="12.75" customHeight="1" x14ac:dyDescent="0.2"/>
    <row r="17345" ht="12.75" customHeight="1" x14ac:dyDescent="0.2"/>
    <row r="17346" ht="12.75" customHeight="1" x14ac:dyDescent="0.2"/>
    <row r="17347" ht="12.75" customHeight="1" x14ac:dyDescent="0.2"/>
    <row r="17348" ht="12.75" customHeight="1" x14ac:dyDescent="0.2"/>
    <row r="17349" ht="12.75" customHeight="1" x14ac:dyDescent="0.2"/>
    <row r="17350" ht="12.75" customHeight="1" x14ac:dyDescent="0.2"/>
    <row r="17351" ht="12.75" customHeight="1" x14ac:dyDescent="0.2"/>
    <row r="17352" ht="12.75" customHeight="1" x14ac:dyDescent="0.2"/>
    <row r="17353" ht="12.75" customHeight="1" x14ac:dyDescent="0.2"/>
    <row r="17354" ht="12.75" customHeight="1" x14ac:dyDescent="0.2"/>
    <row r="17355" ht="12.75" customHeight="1" x14ac:dyDescent="0.2"/>
    <row r="17356" ht="12.75" customHeight="1" x14ac:dyDescent="0.2"/>
    <row r="17357" ht="12.75" customHeight="1" x14ac:dyDescent="0.2"/>
    <row r="17358" ht="12.75" customHeight="1" x14ac:dyDescent="0.2"/>
    <row r="17359" ht="12.75" customHeight="1" x14ac:dyDescent="0.2"/>
    <row r="17360" ht="12.75" customHeight="1" x14ac:dyDescent="0.2"/>
    <row r="17361" ht="12.75" customHeight="1" x14ac:dyDescent="0.2"/>
    <row r="17362" ht="12.75" customHeight="1" x14ac:dyDescent="0.2"/>
    <row r="17363" ht="12.75" customHeight="1" x14ac:dyDescent="0.2"/>
    <row r="17364" ht="12.75" customHeight="1" x14ac:dyDescent="0.2"/>
    <row r="17365" ht="12.75" customHeight="1" x14ac:dyDescent="0.2"/>
    <row r="17366" ht="12.75" customHeight="1" x14ac:dyDescent="0.2"/>
    <row r="17367" ht="12.75" customHeight="1" x14ac:dyDescent="0.2"/>
    <row r="17368" ht="12.75" customHeight="1" x14ac:dyDescent="0.2"/>
    <row r="17369" ht="12.75" customHeight="1" x14ac:dyDescent="0.2"/>
    <row r="17370" ht="12.75" customHeight="1" x14ac:dyDescent="0.2"/>
    <row r="17371" ht="12.75" customHeight="1" x14ac:dyDescent="0.2"/>
    <row r="17372" ht="12.75" customHeight="1" x14ac:dyDescent="0.2"/>
    <row r="17373" ht="12.75" customHeight="1" x14ac:dyDescent="0.2"/>
    <row r="17374" ht="12.75" customHeight="1" x14ac:dyDescent="0.2"/>
    <row r="17375" ht="12.75" customHeight="1" x14ac:dyDescent="0.2"/>
    <row r="17376" ht="12.75" customHeight="1" x14ac:dyDescent="0.2"/>
    <row r="17377" ht="12.75" customHeight="1" x14ac:dyDescent="0.2"/>
    <row r="17378" ht="12.75" customHeight="1" x14ac:dyDescent="0.2"/>
    <row r="17379" ht="12.75" customHeight="1" x14ac:dyDescent="0.2"/>
    <row r="17380" ht="12.75" customHeight="1" x14ac:dyDescent="0.2"/>
    <row r="17381" ht="12.75" customHeight="1" x14ac:dyDescent="0.2"/>
    <row r="17382" ht="12.75" customHeight="1" x14ac:dyDescent="0.2"/>
    <row r="17383" ht="12.75" customHeight="1" x14ac:dyDescent="0.2"/>
    <row r="17384" ht="12.75" customHeight="1" x14ac:dyDescent="0.2"/>
    <row r="17385" ht="12.75" customHeight="1" x14ac:dyDescent="0.2"/>
    <row r="17386" ht="12.75" customHeight="1" x14ac:dyDescent="0.2"/>
    <row r="17387" ht="12.75" customHeight="1" x14ac:dyDescent="0.2"/>
    <row r="17388" ht="12.75" customHeight="1" x14ac:dyDescent="0.2"/>
    <row r="17389" ht="12.75" customHeight="1" x14ac:dyDescent="0.2"/>
    <row r="17390" ht="12.75" customHeight="1" x14ac:dyDescent="0.2"/>
    <row r="17391" ht="12.75" customHeight="1" x14ac:dyDescent="0.2"/>
    <row r="17392" ht="12.75" customHeight="1" x14ac:dyDescent="0.2"/>
    <row r="17393" ht="12.75" customHeight="1" x14ac:dyDescent="0.2"/>
    <row r="17394" ht="12.75" customHeight="1" x14ac:dyDescent="0.2"/>
    <row r="17395" ht="12.75" customHeight="1" x14ac:dyDescent="0.2"/>
    <row r="17396" ht="12.75" customHeight="1" x14ac:dyDescent="0.2"/>
    <row r="17397" ht="12.75" customHeight="1" x14ac:dyDescent="0.2"/>
    <row r="17398" ht="12.75" customHeight="1" x14ac:dyDescent="0.2"/>
    <row r="17399" ht="12.75" customHeight="1" x14ac:dyDescent="0.2"/>
    <row r="17400" ht="12.75" customHeight="1" x14ac:dyDescent="0.2"/>
    <row r="17401" ht="12.75" customHeight="1" x14ac:dyDescent="0.2"/>
    <row r="17402" ht="12.75" customHeight="1" x14ac:dyDescent="0.2"/>
    <row r="17403" ht="12.75" customHeight="1" x14ac:dyDescent="0.2"/>
    <row r="17404" ht="12.75" customHeight="1" x14ac:dyDescent="0.2"/>
    <row r="17405" ht="12.75" customHeight="1" x14ac:dyDescent="0.2"/>
    <row r="17406" ht="12.75" customHeight="1" x14ac:dyDescent="0.2"/>
    <row r="17407" ht="12.75" customHeight="1" x14ac:dyDescent="0.2"/>
    <row r="17408" ht="12.75" customHeight="1" x14ac:dyDescent="0.2"/>
    <row r="17409" ht="12.75" customHeight="1" x14ac:dyDescent="0.2"/>
    <row r="17410" ht="12.75" customHeight="1" x14ac:dyDescent="0.2"/>
    <row r="17411" ht="12.75" customHeight="1" x14ac:dyDescent="0.2"/>
    <row r="17412" ht="12.75" customHeight="1" x14ac:dyDescent="0.2"/>
    <row r="17413" ht="12.75" customHeight="1" x14ac:dyDescent="0.2"/>
    <row r="17414" ht="12.75" customHeight="1" x14ac:dyDescent="0.2"/>
    <row r="17415" ht="12.75" customHeight="1" x14ac:dyDescent="0.2"/>
    <row r="17416" ht="12.75" customHeight="1" x14ac:dyDescent="0.2"/>
    <row r="17417" ht="12.75" customHeight="1" x14ac:dyDescent="0.2"/>
    <row r="17418" ht="12.75" customHeight="1" x14ac:dyDescent="0.2"/>
    <row r="17419" ht="12.75" customHeight="1" x14ac:dyDescent="0.2"/>
    <row r="17420" ht="12.75" customHeight="1" x14ac:dyDescent="0.2"/>
    <row r="17421" ht="12.75" customHeight="1" x14ac:dyDescent="0.2"/>
    <row r="17422" ht="12.75" customHeight="1" x14ac:dyDescent="0.2"/>
    <row r="17423" ht="12.75" customHeight="1" x14ac:dyDescent="0.2"/>
    <row r="17424" ht="12.75" customHeight="1" x14ac:dyDescent="0.2"/>
    <row r="17425" ht="12.75" customHeight="1" x14ac:dyDescent="0.2"/>
    <row r="17426" ht="12.75" customHeight="1" x14ac:dyDescent="0.2"/>
    <row r="17427" ht="12.75" customHeight="1" x14ac:dyDescent="0.2"/>
    <row r="17428" ht="12.75" customHeight="1" x14ac:dyDescent="0.2"/>
    <row r="17429" ht="12.75" customHeight="1" x14ac:dyDescent="0.2"/>
    <row r="17430" ht="12.75" customHeight="1" x14ac:dyDescent="0.2"/>
    <row r="17431" ht="12.75" customHeight="1" x14ac:dyDescent="0.2"/>
    <row r="17432" ht="12.75" customHeight="1" x14ac:dyDescent="0.2"/>
    <row r="17433" ht="12.75" customHeight="1" x14ac:dyDescent="0.2"/>
    <row r="17434" ht="12.75" customHeight="1" x14ac:dyDescent="0.2"/>
    <row r="17435" ht="12.75" customHeight="1" x14ac:dyDescent="0.2"/>
    <row r="17436" ht="12.75" customHeight="1" x14ac:dyDescent="0.2"/>
    <row r="17437" ht="12.75" customHeight="1" x14ac:dyDescent="0.2"/>
    <row r="17438" ht="12.75" customHeight="1" x14ac:dyDescent="0.2"/>
    <row r="17439" ht="12.75" customHeight="1" x14ac:dyDescent="0.2"/>
    <row r="17440" ht="12.75" customHeight="1" x14ac:dyDescent="0.2"/>
    <row r="17441" ht="12.75" customHeight="1" x14ac:dyDescent="0.2"/>
    <row r="17442" ht="12.75" customHeight="1" x14ac:dyDescent="0.2"/>
    <row r="17443" ht="12.75" customHeight="1" x14ac:dyDescent="0.2"/>
    <row r="17444" ht="12.75" customHeight="1" x14ac:dyDescent="0.2"/>
    <row r="17445" ht="12.75" customHeight="1" x14ac:dyDescent="0.2"/>
    <row r="17446" ht="12.75" customHeight="1" x14ac:dyDescent="0.2"/>
    <row r="17447" ht="12.75" customHeight="1" x14ac:dyDescent="0.2"/>
    <row r="17448" ht="12.75" customHeight="1" x14ac:dyDescent="0.2"/>
    <row r="17449" ht="12.75" customHeight="1" x14ac:dyDescent="0.2"/>
    <row r="17450" ht="12.75" customHeight="1" x14ac:dyDescent="0.2"/>
    <row r="17451" ht="12.75" customHeight="1" x14ac:dyDescent="0.2"/>
    <row r="17452" ht="12.75" customHeight="1" x14ac:dyDescent="0.2"/>
    <row r="17453" ht="12.75" customHeight="1" x14ac:dyDescent="0.2"/>
    <row r="17454" ht="12.75" customHeight="1" x14ac:dyDescent="0.2"/>
    <row r="17455" ht="12.75" customHeight="1" x14ac:dyDescent="0.2"/>
    <row r="17456" ht="12.75" customHeight="1" x14ac:dyDescent="0.2"/>
    <row r="17457" ht="12.75" customHeight="1" x14ac:dyDescent="0.2"/>
    <row r="17458" ht="12.75" customHeight="1" x14ac:dyDescent="0.2"/>
    <row r="17459" ht="12.75" customHeight="1" x14ac:dyDescent="0.2"/>
    <row r="17460" ht="12.75" customHeight="1" x14ac:dyDescent="0.2"/>
    <row r="17461" ht="12.75" customHeight="1" x14ac:dyDescent="0.2"/>
    <row r="17462" ht="12.75" customHeight="1" x14ac:dyDescent="0.2"/>
    <row r="17463" ht="12.75" customHeight="1" x14ac:dyDescent="0.2"/>
    <row r="17464" ht="12.75" customHeight="1" x14ac:dyDescent="0.2"/>
    <row r="17465" ht="12.75" customHeight="1" x14ac:dyDescent="0.2"/>
    <row r="17466" ht="12.75" customHeight="1" x14ac:dyDescent="0.2"/>
    <row r="17467" ht="12.75" customHeight="1" x14ac:dyDescent="0.2"/>
    <row r="17468" ht="12.75" customHeight="1" x14ac:dyDescent="0.2"/>
    <row r="17469" ht="12.75" customHeight="1" x14ac:dyDescent="0.2"/>
    <row r="17470" ht="12.75" customHeight="1" x14ac:dyDescent="0.2"/>
    <row r="17471" ht="12.75" customHeight="1" x14ac:dyDescent="0.2"/>
    <row r="17472" ht="12.75" customHeight="1" x14ac:dyDescent="0.2"/>
    <row r="17473" ht="12.75" customHeight="1" x14ac:dyDescent="0.2"/>
    <row r="17474" ht="12.75" customHeight="1" x14ac:dyDescent="0.2"/>
    <row r="17475" ht="12.75" customHeight="1" x14ac:dyDescent="0.2"/>
    <row r="17476" ht="12.75" customHeight="1" x14ac:dyDescent="0.2"/>
    <row r="17477" ht="12.75" customHeight="1" x14ac:dyDescent="0.2"/>
    <row r="17478" ht="12.75" customHeight="1" x14ac:dyDescent="0.2"/>
    <row r="17479" ht="12.75" customHeight="1" x14ac:dyDescent="0.2"/>
    <row r="17480" ht="12.75" customHeight="1" x14ac:dyDescent="0.2"/>
    <row r="17481" ht="12.75" customHeight="1" x14ac:dyDescent="0.2"/>
    <row r="17482" ht="12.75" customHeight="1" x14ac:dyDescent="0.2"/>
    <row r="17483" ht="12.75" customHeight="1" x14ac:dyDescent="0.2"/>
    <row r="17484" ht="12.75" customHeight="1" x14ac:dyDescent="0.2"/>
    <row r="17485" ht="12.75" customHeight="1" x14ac:dyDescent="0.2"/>
    <row r="17486" ht="12.75" customHeight="1" x14ac:dyDescent="0.2"/>
    <row r="17487" ht="12.75" customHeight="1" x14ac:dyDescent="0.2"/>
    <row r="17488" ht="12.75" customHeight="1" x14ac:dyDescent="0.2"/>
    <row r="17489" ht="12.75" customHeight="1" x14ac:dyDescent="0.2"/>
    <row r="17490" ht="12.75" customHeight="1" x14ac:dyDescent="0.2"/>
    <row r="17491" ht="12.75" customHeight="1" x14ac:dyDescent="0.2"/>
    <row r="17492" ht="12.75" customHeight="1" x14ac:dyDescent="0.2"/>
    <row r="17493" ht="12.75" customHeight="1" x14ac:dyDescent="0.2"/>
    <row r="17494" ht="12.75" customHeight="1" x14ac:dyDescent="0.2"/>
    <row r="17495" ht="12.75" customHeight="1" x14ac:dyDescent="0.2"/>
    <row r="17496" ht="12.75" customHeight="1" x14ac:dyDescent="0.2"/>
    <row r="17497" ht="12.75" customHeight="1" x14ac:dyDescent="0.2"/>
    <row r="17498" ht="12.75" customHeight="1" x14ac:dyDescent="0.2"/>
    <row r="17499" ht="12.75" customHeight="1" x14ac:dyDescent="0.2"/>
    <row r="17500" ht="12.75" customHeight="1" x14ac:dyDescent="0.2"/>
    <row r="17501" ht="12.75" customHeight="1" x14ac:dyDescent="0.2"/>
    <row r="17502" ht="12.75" customHeight="1" x14ac:dyDescent="0.2"/>
    <row r="17503" ht="12.75" customHeight="1" x14ac:dyDescent="0.2"/>
    <row r="17504" ht="12.75" customHeight="1" x14ac:dyDescent="0.2"/>
    <row r="17505" ht="12.75" customHeight="1" x14ac:dyDescent="0.2"/>
    <row r="17506" ht="12.75" customHeight="1" x14ac:dyDescent="0.2"/>
    <row r="17507" ht="12.75" customHeight="1" x14ac:dyDescent="0.2"/>
    <row r="17508" ht="12.75" customHeight="1" x14ac:dyDescent="0.2"/>
    <row r="17509" ht="12.75" customHeight="1" x14ac:dyDescent="0.2"/>
    <row r="17510" ht="12.75" customHeight="1" x14ac:dyDescent="0.2"/>
    <row r="17511" ht="12.75" customHeight="1" x14ac:dyDescent="0.2"/>
    <row r="17512" ht="12.75" customHeight="1" x14ac:dyDescent="0.2"/>
    <row r="17513" ht="12.75" customHeight="1" x14ac:dyDescent="0.2"/>
    <row r="17514" ht="12.75" customHeight="1" x14ac:dyDescent="0.2"/>
    <row r="17515" ht="12.75" customHeight="1" x14ac:dyDescent="0.2"/>
    <row r="17516" ht="12.75" customHeight="1" x14ac:dyDescent="0.2"/>
    <row r="17517" ht="12.75" customHeight="1" x14ac:dyDescent="0.2"/>
    <row r="17518" ht="12.75" customHeight="1" x14ac:dyDescent="0.2"/>
    <row r="17519" ht="12.75" customHeight="1" x14ac:dyDescent="0.2"/>
    <row r="17520" ht="12.75" customHeight="1" x14ac:dyDescent="0.2"/>
    <row r="17521" ht="12.75" customHeight="1" x14ac:dyDescent="0.2"/>
    <row r="17522" ht="12.75" customHeight="1" x14ac:dyDescent="0.2"/>
    <row r="17523" ht="12.75" customHeight="1" x14ac:dyDescent="0.2"/>
    <row r="17524" ht="12.75" customHeight="1" x14ac:dyDescent="0.2"/>
    <row r="17525" ht="12.75" customHeight="1" x14ac:dyDescent="0.2"/>
    <row r="17526" ht="12.75" customHeight="1" x14ac:dyDescent="0.2"/>
    <row r="17527" ht="12.75" customHeight="1" x14ac:dyDescent="0.2"/>
    <row r="17528" ht="12.75" customHeight="1" x14ac:dyDescent="0.2"/>
    <row r="17529" ht="12.75" customHeight="1" x14ac:dyDescent="0.2"/>
    <row r="17530" ht="12.75" customHeight="1" x14ac:dyDescent="0.2"/>
    <row r="17531" ht="12.75" customHeight="1" x14ac:dyDescent="0.2"/>
    <row r="17532" ht="12.75" customHeight="1" x14ac:dyDescent="0.2"/>
    <row r="17533" ht="12.75" customHeight="1" x14ac:dyDescent="0.2"/>
    <row r="17534" ht="12.75" customHeight="1" x14ac:dyDescent="0.2"/>
    <row r="17535" ht="12.75" customHeight="1" x14ac:dyDescent="0.2"/>
    <row r="17536" ht="12.75" customHeight="1" x14ac:dyDescent="0.2"/>
    <row r="17537" ht="12.75" customHeight="1" x14ac:dyDescent="0.2"/>
    <row r="17538" ht="12.75" customHeight="1" x14ac:dyDescent="0.2"/>
    <row r="17539" ht="12.75" customHeight="1" x14ac:dyDescent="0.2"/>
    <row r="17540" ht="12.75" customHeight="1" x14ac:dyDescent="0.2"/>
    <row r="17541" ht="12.75" customHeight="1" x14ac:dyDescent="0.2"/>
    <row r="17542" ht="12.75" customHeight="1" x14ac:dyDescent="0.2"/>
    <row r="17543" ht="12.75" customHeight="1" x14ac:dyDescent="0.2"/>
    <row r="17544" ht="12.75" customHeight="1" x14ac:dyDescent="0.2"/>
    <row r="17545" ht="12.75" customHeight="1" x14ac:dyDescent="0.2"/>
    <row r="17546" ht="12.75" customHeight="1" x14ac:dyDescent="0.2"/>
    <row r="17547" ht="12.75" customHeight="1" x14ac:dyDescent="0.2"/>
    <row r="17548" ht="12.75" customHeight="1" x14ac:dyDescent="0.2"/>
    <row r="17549" ht="12.75" customHeight="1" x14ac:dyDescent="0.2"/>
    <row r="17550" ht="12.75" customHeight="1" x14ac:dyDescent="0.2"/>
    <row r="17551" ht="12.75" customHeight="1" x14ac:dyDescent="0.2"/>
    <row r="17552" ht="12.75" customHeight="1" x14ac:dyDescent="0.2"/>
    <row r="17553" ht="12.75" customHeight="1" x14ac:dyDescent="0.2"/>
    <row r="17554" ht="12.75" customHeight="1" x14ac:dyDescent="0.2"/>
    <row r="17555" ht="12.75" customHeight="1" x14ac:dyDescent="0.2"/>
    <row r="17556" ht="12.75" customHeight="1" x14ac:dyDescent="0.2"/>
    <row r="17557" ht="12.75" customHeight="1" x14ac:dyDescent="0.2"/>
    <row r="17558" ht="12.75" customHeight="1" x14ac:dyDescent="0.2"/>
    <row r="17559" ht="12.75" customHeight="1" x14ac:dyDescent="0.2"/>
    <row r="17560" ht="12.75" customHeight="1" x14ac:dyDescent="0.2"/>
    <row r="17561" ht="12.75" customHeight="1" x14ac:dyDescent="0.2"/>
    <row r="17562" ht="12.75" customHeight="1" x14ac:dyDescent="0.2"/>
    <row r="17563" ht="12.75" customHeight="1" x14ac:dyDescent="0.2"/>
    <row r="17564" ht="12.75" customHeight="1" x14ac:dyDescent="0.2"/>
    <row r="17565" ht="12.75" customHeight="1" x14ac:dyDescent="0.2"/>
    <row r="17566" ht="12.75" customHeight="1" x14ac:dyDescent="0.2"/>
    <row r="17567" ht="12.75" customHeight="1" x14ac:dyDescent="0.2"/>
    <row r="17568" ht="12.75" customHeight="1" x14ac:dyDescent="0.2"/>
    <row r="17569" ht="12.75" customHeight="1" x14ac:dyDescent="0.2"/>
    <row r="17570" ht="12.75" customHeight="1" x14ac:dyDescent="0.2"/>
    <row r="17571" ht="12.75" customHeight="1" x14ac:dyDescent="0.2"/>
    <row r="17572" ht="12.75" customHeight="1" x14ac:dyDescent="0.2"/>
    <row r="17573" ht="12.75" customHeight="1" x14ac:dyDescent="0.2"/>
    <row r="17574" ht="12.75" customHeight="1" x14ac:dyDescent="0.2"/>
    <row r="17575" ht="12.75" customHeight="1" x14ac:dyDescent="0.2"/>
    <row r="17576" ht="12.75" customHeight="1" x14ac:dyDescent="0.2"/>
    <row r="17577" ht="12.75" customHeight="1" x14ac:dyDescent="0.2"/>
    <row r="17578" ht="12.75" customHeight="1" x14ac:dyDescent="0.2"/>
    <row r="17579" ht="12.75" customHeight="1" x14ac:dyDescent="0.2"/>
    <row r="17580" ht="12.75" customHeight="1" x14ac:dyDescent="0.2"/>
    <row r="17581" ht="12.75" customHeight="1" x14ac:dyDescent="0.2"/>
    <row r="17582" ht="12.75" customHeight="1" x14ac:dyDescent="0.2"/>
    <row r="17583" ht="12.75" customHeight="1" x14ac:dyDescent="0.2"/>
    <row r="17584" ht="12.75" customHeight="1" x14ac:dyDescent="0.2"/>
    <row r="17585" ht="12.75" customHeight="1" x14ac:dyDescent="0.2"/>
    <row r="17586" ht="12.75" customHeight="1" x14ac:dyDescent="0.2"/>
    <row r="17587" ht="12.75" customHeight="1" x14ac:dyDescent="0.2"/>
    <row r="17588" ht="12.75" customHeight="1" x14ac:dyDescent="0.2"/>
    <row r="17589" ht="12.75" customHeight="1" x14ac:dyDescent="0.2"/>
    <row r="17590" ht="12.75" customHeight="1" x14ac:dyDescent="0.2"/>
    <row r="17591" ht="12.75" customHeight="1" x14ac:dyDescent="0.2"/>
    <row r="17592" ht="12.75" customHeight="1" x14ac:dyDescent="0.2"/>
    <row r="17593" ht="12.75" customHeight="1" x14ac:dyDescent="0.2"/>
    <row r="17594" ht="12.75" customHeight="1" x14ac:dyDescent="0.2"/>
    <row r="17595" ht="12.75" customHeight="1" x14ac:dyDescent="0.2"/>
    <row r="17596" ht="12.75" customHeight="1" x14ac:dyDescent="0.2"/>
    <row r="17597" ht="12.75" customHeight="1" x14ac:dyDescent="0.2"/>
    <row r="17598" ht="12.75" customHeight="1" x14ac:dyDescent="0.2"/>
    <row r="17599" ht="12.75" customHeight="1" x14ac:dyDescent="0.2"/>
    <row r="17600" ht="12.75" customHeight="1" x14ac:dyDescent="0.2"/>
    <row r="17601" ht="12.75" customHeight="1" x14ac:dyDescent="0.2"/>
    <row r="17602" ht="12.75" customHeight="1" x14ac:dyDescent="0.2"/>
    <row r="17603" ht="12.75" customHeight="1" x14ac:dyDescent="0.2"/>
    <row r="17604" ht="12.75" customHeight="1" x14ac:dyDescent="0.2"/>
    <row r="17605" ht="12.75" customHeight="1" x14ac:dyDescent="0.2"/>
    <row r="17606" ht="12.75" customHeight="1" x14ac:dyDescent="0.2"/>
    <row r="17607" ht="12.75" customHeight="1" x14ac:dyDescent="0.2"/>
    <row r="17608" ht="12.75" customHeight="1" x14ac:dyDescent="0.2"/>
    <row r="17609" ht="12.75" customHeight="1" x14ac:dyDescent="0.2"/>
    <row r="17610" ht="12.75" customHeight="1" x14ac:dyDescent="0.2"/>
    <row r="17611" ht="12.75" customHeight="1" x14ac:dyDescent="0.2"/>
    <row r="17612" ht="12.75" customHeight="1" x14ac:dyDescent="0.2"/>
    <row r="17613" ht="12.75" customHeight="1" x14ac:dyDescent="0.2"/>
    <row r="17614" ht="12.75" customHeight="1" x14ac:dyDescent="0.2"/>
    <row r="17615" ht="12.75" customHeight="1" x14ac:dyDescent="0.2"/>
    <row r="17616" ht="12.75" customHeight="1" x14ac:dyDescent="0.2"/>
    <row r="17617" ht="12.75" customHeight="1" x14ac:dyDescent="0.2"/>
    <row r="17618" ht="12.75" customHeight="1" x14ac:dyDescent="0.2"/>
    <row r="17619" ht="12.75" customHeight="1" x14ac:dyDescent="0.2"/>
    <row r="17620" ht="12.75" customHeight="1" x14ac:dyDescent="0.2"/>
    <row r="17621" ht="12.75" customHeight="1" x14ac:dyDescent="0.2"/>
    <row r="17622" ht="12.75" customHeight="1" x14ac:dyDescent="0.2"/>
    <row r="17623" ht="12.75" customHeight="1" x14ac:dyDescent="0.2"/>
    <row r="17624" ht="12.75" customHeight="1" x14ac:dyDescent="0.2"/>
    <row r="17625" ht="12.75" customHeight="1" x14ac:dyDescent="0.2"/>
    <row r="17626" ht="12.75" customHeight="1" x14ac:dyDescent="0.2"/>
    <row r="17627" ht="12.75" customHeight="1" x14ac:dyDescent="0.2"/>
    <row r="17628" ht="12.75" customHeight="1" x14ac:dyDescent="0.2"/>
    <row r="17629" ht="12.75" customHeight="1" x14ac:dyDescent="0.2"/>
    <row r="17630" ht="12.75" customHeight="1" x14ac:dyDescent="0.2"/>
    <row r="17631" ht="12.75" customHeight="1" x14ac:dyDescent="0.2"/>
    <row r="17632" ht="12.75" customHeight="1" x14ac:dyDescent="0.2"/>
    <row r="17633" ht="12.75" customHeight="1" x14ac:dyDescent="0.2"/>
    <row r="17634" ht="12.75" customHeight="1" x14ac:dyDescent="0.2"/>
    <row r="17635" ht="12.75" customHeight="1" x14ac:dyDescent="0.2"/>
    <row r="17636" ht="12.75" customHeight="1" x14ac:dyDescent="0.2"/>
    <row r="17637" ht="12.75" customHeight="1" x14ac:dyDescent="0.2"/>
    <row r="17638" ht="12.75" customHeight="1" x14ac:dyDescent="0.2"/>
    <row r="17639" ht="12.75" customHeight="1" x14ac:dyDescent="0.2"/>
    <row r="17640" ht="12.75" customHeight="1" x14ac:dyDescent="0.2"/>
    <row r="17641" ht="12.75" customHeight="1" x14ac:dyDescent="0.2"/>
    <row r="17642" ht="12.75" customHeight="1" x14ac:dyDescent="0.2"/>
    <row r="17643" ht="12.75" customHeight="1" x14ac:dyDescent="0.2"/>
    <row r="17644" ht="12.75" customHeight="1" x14ac:dyDescent="0.2"/>
    <row r="17645" ht="12.75" customHeight="1" x14ac:dyDescent="0.2"/>
    <row r="17646" ht="12.75" customHeight="1" x14ac:dyDescent="0.2"/>
    <row r="17647" ht="12.75" customHeight="1" x14ac:dyDescent="0.2"/>
    <row r="17648" ht="12.75" customHeight="1" x14ac:dyDescent="0.2"/>
    <row r="17649" ht="12.75" customHeight="1" x14ac:dyDescent="0.2"/>
    <row r="17650" ht="12.75" customHeight="1" x14ac:dyDescent="0.2"/>
    <row r="17651" ht="12.75" customHeight="1" x14ac:dyDescent="0.2"/>
    <row r="17652" ht="12.75" customHeight="1" x14ac:dyDescent="0.2"/>
    <row r="17653" ht="12.75" customHeight="1" x14ac:dyDescent="0.2"/>
    <row r="17654" ht="12.75" customHeight="1" x14ac:dyDescent="0.2"/>
    <row r="17655" ht="12.75" customHeight="1" x14ac:dyDescent="0.2"/>
    <row r="17656" ht="12.75" customHeight="1" x14ac:dyDescent="0.2"/>
    <row r="17657" ht="12.75" customHeight="1" x14ac:dyDescent="0.2"/>
    <row r="17658" ht="12.75" customHeight="1" x14ac:dyDescent="0.2"/>
    <row r="17659" ht="12.75" customHeight="1" x14ac:dyDescent="0.2"/>
    <row r="17660" ht="12.75" customHeight="1" x14ac:dyDescent="0.2"/>
    <row r="17661" ht="12.75" customHeight="1" x14ac:dyDescent="0.2"/>
    <row r="17662" ht="12.75" customHeight="1" x14ac:dyDescent="0.2"/>
    <row r="17663" ht="12.75" customHeight="1" x14ac:dyDescent="0.2"/>
    <row r="17664" ht="12.75" customHeight="1" x14ac:dyDescent="0.2"/>
    <row r="17665" ht="12.75" customHeight="1" x14ac:dyDescent="0.2"/>
    <row r="17666" ht="12.75" customHeight="1" x14ac:dyDescent="0.2"/>
    <row r="17667" ht="12.75" customHeight="1" x14ac:dyDescent="0.2"/>
    <row r="17668" ht="12.75" customHeight="1" x14ac:dyDescent="0.2"/>
    <row r="17669" ht="12.75" customHeight="1" x14ac:dyDescent="0.2"/>
    <row r="17670" ht="12.75" customHeight="1" x14ac:dyDescent="0.2"/>
    <row r="17671" ht="12.75" customHeight="1" x14ac:dyDescent="0.2"/>
    <row r="17672" ht="12.75" customHeight="1" x14ac:dyDescent="0.2"/>
    <row r="17673" ht="12.75" customHeight="1" x14ac:dyDescent="0.2"/>
    <row r="17674" ht="12.75" customHeight="1" x14ac:dyDescent="0.2"/>
    <row r="17675" ht="12.75" customHeight="1" x14ac:dyDescent="0.2"/>
    <row r="17676" ht="12.75" customHeight="1" x14ac:dyDescent="0.2"/>
    <row r="17677" ht="12.75" customHeight="1" x14ac:dyDescent="0.2"/>
    <row r="17678" ht="12.75" customHeight="1" x14ac:dyDescent="0.2"/>
    <row r="17679" ht="12.75" customHeight="1" x14ac:dyDescent="0.2"/>
    <row r="17680" ht="12.75" customHeight="1" x14ac:dyDescent="0.2"/>
    <row r="17681" ht="12.75" customHeight="1" x14ac:dyDescent="0.2"/>
    <row r="17682" ht="12.75" customHeight="1" x14ac:dyDescent="0.2"/>
    <row r="17683" ht="12.75" customHeight="1" x14ac:dyDescent="0.2"/>
    <row r="17684" ht="12.75" customHeight="1" x14ac:dyDescent="0.2"/>
    <row r="17685" ht="12.75" customHeight="1" x14ac:dyDescent="0.2"/>
    <row r="17686" ht="12.75" customHeight="1" x14ac:dyDescent="0.2"/>
    <row r="17687" ht="12.75" customHeight="1" x14ac:dyDescent="0.2"/>
    <row r="17688" ht="12.75" customHeight="1" x14ac:dyDescent="0.2"/>
    <row r="17689" ht="12.75" customHeight="1" x14ac:dyDescent="0.2"/>
    <row r="17690" ht="12.75" customHeight="1" x14ac:dyDescent="0.2"/>
    <row r="17691" ht="12.75" customHeight="1" x14ac:dyDescent="0.2"/>
    <row r="17692" ht="12.75" customHeight="1" x14ac:dyDescent="0.2"/>
    <row r="17693" ht="12.75" customHeight="1" x14ac:dyDescent="0.2"/>
    <row r="17694" ht="12.75" customHeight="1" x14ac:dyDescent="0.2"/>
    <row r="17695" ht="12.75" customHeight="1" x14ac:dyDescent="0.2"/>
    <row r="17696" ht="12.75" customHeight="1" x14ac:dyDescent="0.2"/>
    <row r="17697" ht="12.75" customHeight="1" x14ac:dyDescent="0.2"/>
    <row r="17698" ht="12.75" customHeight="1" x14ac:dyDescent="0.2"/>
    <row r="17699" ht="12.75" customHeight="1" x14ac:dyDescent="0.2"/>
    <row r="17700" ht="12.75" customHeight="1" x14ac:dyDescent="0.2"/>
    <row r="17701" ht="12.75" customHeight="1" x14ac:dyDescent="0.2"/>
    <row r="17702" ht="12.75" customHeight="1" x14ac:dyDescent="0.2"/>
    <row r="17703" ht="12.75" customHeight="1" x14ac:dyDescent="0.2"/>
    <row r="17704" ht="12.75" customHeight="1" x14ac:dyDescent="0.2"/>
    <row r="17705" ht="12.75" customHeight="1" x14ac:dyDescent="0.2"/>
    <row r="17706" ht="12.75" customHeight="1" x14ac:dyDescent="0.2"/>
    <row r="17707" ht="12.75" customHeight="1" x14ac:dyDescent="0.2"/>
    <row r="17708" ht="12.75" customHeight="1" x14ac:dyDescent="0.2"/>
    <row r="17709" ht="12.75" customHeight="1" x14ac:dyDescent="0.2"/>
    <row r="17710" ht="12.75" customHeight="1" x14ac:dyDescent="0.2"/>
    <row r="17711" ht="12.75" customHeight="1" x14ac:dyDescent="0.2"/>
    <row r="17712" ht="12.75" customHeight="1" x14ac:dyDescent="0.2"/>
    <row r="17713" ht="12.75" customHeight="1" x14ac:dyDescent="0.2"/>
    <row r="17714" ht="12.75" customHeight="1" x14ac:dyDescent="0.2"/>
    <row r="17715" ht="12.75" customHeight="1" x14ac:dyDescent="0.2"/>
    <row r="17716" ht="12.75" customHeight="1" x14ac:dyDescent="0.2"/>
    <row r="17717" ht="12.75" customHeight="1" x14ac:dyDescent="0.2"/>
    <row r="17718" ht="12.75" customHeight="1" x14ac:dyDescent="0.2"/>
    <row r="17719" ht="12.75" customHeight="1" x14ac:dyDescent="0.2"/>
    <row r="17720" ht="12.75" customHeight="1" x14ac:dyDescent="0.2"/>
    <row r="17721" ht="12.75" customHeight="1" x14ac:dyDescent="0.2"/>
    <row r="17722" ht="12.75" customHeight="1" x14ac:dyDescent="0.2"/>
    <row r="17723" ht="12.75" customHeight="1" x14ac:dyDescent="0.2"/>
    <row r="17724" ht="12.75" customHeight="1" x14ac:dyDescent="0.2"/>
    <row r="17725" ht="12.75" customHeight="1" x14ac:dyDescent="0.2"/>
    <row r="17726" ht="12.75" customHeight="1" x14ac:dyDescent="0.2"/>
    <row r="17727" ht="12.75" customHeight="1" x14ac:dyDescent="0.2"/>
    <row r="17728" ht="12.75" customHeight="1" x14ac:dyDescent="0.2"/>
    <row r="17729" ht="12.75" customHeight="1" x14ac:dyDescent="0.2"/>
    <row r="17730" ht="12.75" customHeight="1" x14ac:dyDescent="0.2"/>
    <row r="17731" ht="12.75" customHeight="1" x14ac:dyDescent="0.2"/>
    <row r="17732" ht="12.75" customHeight="1" x14ac:dyDescent="0.2"/>
    <row r="17733" ht="12.75" customHeight="1" x14ac:dyDescent="0.2"/>
    <row r="17734" ht="12.75" customHeight="1" x14ac:dyDescent="0.2"/>
    <row r="17735" ht="12.75" customHeight="1" x14ac:dyDescent="0.2"/>
    <row r="17736" ht="12.75" customHeight="1" x14ac:dyDescent="0.2"/>
    <row r="17737" ht="12.75" customHeight="1" x14ac:dyDescent="0.2"/>
    <row r="17738" ht="12.75" customHeight="1" x14ac:dyDescent="0.2"/>
    <row r="17739" ht="12.75" customHeight="1" x14ac:dyDescent="0.2"/>
    <row r="17740" ht="12.75" customHeight="1" x14ac:dyDescent="0.2"/>
    <row r="17741" ht="12.75" customHeight="1" x14ac:dyDescent="0.2"/>
    <row r="17742" ht="12.75" customHeight="1" x14ac:dyDescent="0.2"/>
    <row r="17743" ht="12.75" customHeight="1" x14ac:dyDescent="0.2"/>
    <row r="17744" ht="12.75" customHeight="1" x14ac:dyDescent="0.2"/>
    <row r="17745" ht="12.75" customHeight="1" x14ac:dyDescent="0.2"/>
    <row r="17746" ht="12.75" customHeight="1" x14ac:dyDescent="0.2"/>
    <row r="17747" ht="12.75" customHeight="1" x14ac:dyDescent="0.2"/>
    <row r="17748" ht="12.75" customHeight="1" x14ac:dyDescent="0.2"/>
    <row r="17749" ht="12.75" customHeight="1" x14ac:dyDescent="0.2"/>
    <row r="17750" ht="12.75" customHeight="1" x14ac:dyDescent="0.2"/>
    <row r="17751" ht="12.75" customHeight="1" x14ac:dyDescent="0.2"/>
    <row r="17752" ht="12.75" customHeight="1" x14ac:dyDescent="0.2"/>
    <row r="17753" ht="12.75" customHeight="1" x14ac:dyDescent="0.2"/>
    <row r="17754" ht="12.75" customHeight="1" x14ac:dyDescent="0.2"/>
    <row r="17755" ht="12.75" customHeight="1" x14ac:dyDescent="0.2"/>
    <row r="17756" ht="12.75" customHeight="1" x14ac:dyDescent="0.2"/>
    <row r="17757" ht="12.75" customHeight="1" x14ac:dyDescent="0.2"/>
    <row r="17758" ht="12.75" customHeight="1" x14ac:dyDescent="0.2"/>
    <row r="17759" ht="12.75" customHeight="1" x14ac:dyDescent="0.2"/>
    <row r="17760" ht="12.75" customHeight="1" x14ac:dyDescent="0.2"/>
    <row r="17761" ht="12.75" customHeight="1" x14ac:dyDescent="0.2"/>
    <row r="17762" ht="12.75" customHeight="1" x14ac:dyDescent="0.2"/>
    <row r="17763" ht="12.75" customHeight="1" x14ac:dyDescent="0.2"/>
    <row r="17764" ht="12.75" customHeight="1" x14ac:dyDescent="0.2"/>
    <row r="17765" ht="12.75" customHeight="1" x14ac:dyDescent="0.2"/>
    <row r="17766" ht="12.75" customHeight="1" x14ac:dyDescent="0.2"/>
    <row r="17767" ht="12.75" customHeight="1" x14ac:dyDescent="0.2"/>
    <row r="17768" ht="12.75" customHeight="1" x14ac:dyDescent="0.2"/>
    <row r="17769" ht="12.75" customHeight="1" x14ac:dyDescent="0.2"/>
    <row r="17770" ht="12.75" customHeight="1" x14ac:dyDescent="0.2"/>
    <row r="17771" ht="12.75" customHeight="1" x14ac:dyDescent="0.2"/>
    <row r="17772" ht="12.75" customHeight="1" x14ac:dyDescent="0.2"/>
    <row r="17773" ht="12.75" customHeight="1" x14ac:dyDescent="0.2"/>
    <row r="17774" ht="12.75" customHeight="1" x14ac:dyDescent="0.2"/>
    <row r="17775" ht="12.75" customHeight="1" x14ac:dyDescent="0.2"/>
    <row r="17776" ht="12.75" customHeight="1" x14ac:dyDescent="0.2"/>
    <row r="17777" ht="12.75" customHeight="1" x14ac:dyDescent="0.2"/>
    <row r="17778" ht="12.75" customHeight="1" x14ac:dyDescent="0.2"/>
    <row r="17779" ht="12.75" customHeight="1" x14ac:dyDescent="0.2"/>
    <row r="17780" ht="12.75" customHeight="1" x14ac:dyDescent="0.2"/>
    <row r="17781" ht="12.75" customHeight="1" x14ac:dyDescent="0.2"/>
    <row r="17782" ht="12.75" customHeight="1" x14ac:dyDescent="0.2"/>
    <row r="17783" ht="12.75" customHeight="1" x14ac:dyDescent="0.2"/>
    <row r="17784" ht="12.75" customHeight="1" x14ac:dyDescent="0.2"/>
    <row r="17785" ht="12.75" customHeight="1" x14ac:dyDescent="0.2"/>
    <row r="17786" ht="12.75" customHeight="1" x14ac:dyDescent="0.2"/>
    <row r="17787" ht="12.75" customHeight="1" x14ac:dyDescent="0.2"/>
    <row r="17788" ht="12.75" customHeight="1" x14ac:dyDescent="0.2"/>
    <row r="17789" ht="12.75" customHeight="1" x14ac:dyDescent="0.2"/>
    <row r="17790" ht="12.75" customHeight="1" x14ac:dyDescent="0.2"/>
    <row r="17791" ht="12.75" customHeight="1" x14ac:dyDescent="0.2"/>
    <row r="17792" ht="12.75" customHeight="1" x14ac:dyDescent="0.2"/>
    <row r="17793" ht="12.75" customHeight="1" x14ac:dyDescent="0.2"/>
    <row r="17794" ht="12.75" customHeight="1" x14ac:dyDescent="0.2"/>
    <row r="17795" ht="12.75" customHeight="1" x14ac:dyDescent="0.2"/>
    <row r="17796" ht="12.75" customHeight="1" x14ac:dyDescent="0.2"/>
    <row r="17797" ht="12.75" customHeight="1" x14ac:dyDescent="0.2"/>
    <row r="17798" ht="12.75" customHeight="1" x14ac:dyDescent="0.2"/>
    <row r="17799" ht="12.75" customHeight="1" x14ac:dyDescent="0.2"/>
    <row r="17800" ht="12.75" customHeight="1" x14ac:dyDescent="0.2"/>
    <row r="17801" ht="12.75" customHeight="1" x14ac:dyDescent="0.2"/>
    <row r="17802" ht="12.75" customHeight="1" x14ac:dyDescent="0.2"/>
    <row r="17803" ht="12.75" customHeight="1" x14ac:dyDescent="0.2"/>
    <row r="17804" ht="12.75" customHeight="1" x14ac:dyDescent="0.2"/>
    <row r="17805" ht="12.75" customHeight="1" x14ac:dyDescent="0.2"/>
    <row r="17806" ht="12.75" customHeight="1" x14ac:dyDescent="0.2"/>
    <row r="17807" ht="12.75" customHeight="1" x14ac:dyDescent="0.2"/>
    <row r="17808" ht="12.75" customHeight="1" x14ac:dyDescent="0.2"/>
    <row r="17809" ht="12.75" customHeight="1" x14ac:dyDescent="0.2"/>
    <row r="17810" ht="12.75" customHeight="1" x14ac:dyDescent="0.2"/>
    <row r="17811" ht="12.75" customHeight="1" x14ac:dyDescent="0.2"/>
    <row r="17812" ht="12.75" customHeight="1" x14ac:dyDescent="0.2"/>
    <row r="17813" ht="12.75" customHeight="1" x14ac:dyDescent="0.2"/>
    <row r="17814" ht="12.75" customHeight="1" x14ac:dyDescent="0.2"/>
    <row r="17815" ht="12.75" customHeight="1" x14ac:dyDescent="0.2"/>
    <row r="17816" ht="12.75" customHeight="1" x14ac:dyDescent="0.2"/>
    <row r="17817" ht="12.75" customHeight="1" x14ac:dyDescent="0.2"/>
    <row r="17818" ht="12.75" customHeight="1" x14ac:dyDescent="0.2"/>
    <row r="17819" ht="12.75" customHeight="1" x14ac:dyDescent="0.2"/>
    <row r="17820" ht="12.75" customHeight="1" x14ac:dyDescent="0.2"/>
    <row r="17821" ht="12.75" customHeight="1" x14ac:dyDescent="0.2"/>
    <row r="17822" ht="12.75" customHeight="1" x14ac:dyDescent="0.2"/>
    <row r="17823" ht="12.75" customHeight="1" x14ac:dyDescent="0.2"/>
    <row r="17824" ht="12.75" customHeight="1" x14ac:dyDescent="0.2"/>
    <row r="17825" ht="12.75" customHeight="1" x14ac:dyDescent="0.2"/>
    <row r="17826" ht="12.75" customHeight="1" x14ac:dyDescent="0.2"/>
    <row r="17827" ht="12.75" customHeight="1" x14ac:dyDescent="0.2"/>
    <row r="17828" ht="12.75" customHeight="1" x14ac:dyDescent="0.2"/>
    <row r="17829" ht="12.75" customHeight="1" x14ac:dyDescent="0.2"/>
    <row r="17830" ht="12.75" customHeight="1" x14ac:dyDescent="0.2"/>
    <row r="17831" ht="12.75" customHeight="1" x14ac:dyDescent="0.2"/>
    <row r="17832" ht="12.75" customHeight="1" x14ac:dyDescent="0.2"/>
    <row r="17833" ht="12.75" customHeight="1" x14ac:dyDescent="0.2"/>
    <row r="17834" ht="12.75" customHeight="1" x14ac:dyDescent="0.2"/>
    <row r="17835" ht="12.75" customHeight="1" x14ac:dyDescent="0.2"/>
    <row r="17836" ht="12.75" customHeight="1" x14ac:dyDescent="0.2"/>
    <row r="17837" ht="12.75" customHeight="1" x14ac:dyDescent="0.2"/>
    <row r="17838" ht="12.75" customHeight="1" x14ac:dyDescent="0.2"/>
    <row r="17839" ht="12.75" customHeight="1" x14ac:dyDescent="0.2"/>
    <row r="17840" ht="12.75" customHeight="1" x14ac:dyDescent="0.2"/>
    <row r="17841" ht="12.75" customHeight="1" x14ac:dyDescent="0.2"/>
    <row r="17842" ht="12.75" customHeight="1" x14ac:dyDescent="0.2"/>
    <row r="17843" ht="12.75" customHeight="1" x14ac:dyDescent="0.2"/>
    <row r="17844" ht="12.75" customHeight="1" x14ac:dyDescent="0.2"/>
    <row r="17845" ht="12.75" customHeight="1" x14ac:dyDescent="0.2"/>
    <row r="17846" ht="12.75" customHeight="1" x14ac:dyDescent="0.2"/>
    <row r="17847" ht="12.75" customHeight="1" x14ac:dyDescent="0.2"/>
    <row r="17848" ht="12.75" customHeight="1" x14ac:dyDescent="0.2"/>
    <row r="17849" ht="12.75" customHeight="1" x14ac:dyDescent="0.2"/>
    <row r="17850" ht="12.75" customHeight="1" x14ac:dyDescent="0.2"/>
    <row r="17851" ht="12.75" customHeight="1" x14ac:dyDescent="0.2"/>
    <row r="17852" ht="12.75" customHeight="1" x14ac:dyDescent="0.2"/>
    <row r="17853" ht="12.75" customHeight="1" x14ac:dyDescent="0.2"/>
    <row r="17854" ht="12.75" customHeight="1" x14ac:dyDescent="0.2"/>
    <row r="17855" ht="12.75" customHeight="1" x14ac:dyDescent="0.2"/>
    <row r="17856" ht="12.75" customHeight="1" x14ac:dyDescent="0.2"/>
    <row r="17857" ht="12.75" customHeight="1" x14ac:dyDescent="0.2"/>
    <row r="17858" ht="12.75" customHeight="1" x14ac:dyDescent="0.2"/>
    <row r="17859" ht="12.75" customHeight="1" x14ac:dyDescent="0.2"/>
    <row r="17860" ht="12.75" customHeight="1" x14ac:dyDescent="0.2"/>
    <row r="17861" ht="12.75" customHeight="1" x14ac:dyDescent="0.2"/>
    <row r="17862" ht="12.75" customHeight="1" x14ac:dyDescent="0.2"/>
    <row r="17863" ht="12.75" customHeight="1" x14ac:dyDescent="0.2"/>
    <row r="17864" ht="12.75" customHeight="1" x14ac:dyDescent="0.2"/>
    <row r="17865" ht="12.75" customHeight="1" x14ac:dyDescent="0.2"/>
    <row r="17866" ht="12.75" customHeight="1" x14ac:dyDescent="0.2"/>
    <row r="17867" ht="12.75" customHeight="1" x14ac:dyDescent="0.2"/>
    <row r="17868" ht="12.75" customHeight="1" x14ac:dyDescent="0.2"/>
    <row r="17869" ht="12.75" customHeight="1" x14ac:dyDescent="0.2"/>
    <row r="17870" ht="12.75" customHeight="1" x14ac:dyDescent="0.2"/>
    <row r="17871" ht="12.75" customHeight="1" x14ac:dyDescent="0.2"/>
    <row r="17872" ht="12.75" customHeight="1" x14ac:dyDescent="0.2"/>
    <row r="17873" ht="12.75" customHeight="1" x14ac:dyDescent="0.2"/>
    <row r="17874" ht="12.75" customHeight="1" x14ac:dyDescent="0.2"/>
    <row r="17875" ht="12.75" customHeight="1" x14ac:dyDescent="0.2"/>
    <row r="17876" ht="12.75" customHeight="1" x14ac:dyDescent="0.2"/>
    <row r="17877" ht="12.75" customHeight="1" x14ac:dyDescent="0.2"/>
    <row r="17878" ht="12.75" customHeight="1" x14ac:dyDescent="0.2"/>
    <row r="17879" ht="12.75" customHeight="1" x14ac:dyDescent="0.2"/>
    <row r="17880" ht="12.75" customHeight="1" x14ac:dyDescent="0.2"/>
    <row r="17881" ht="12.75" customHeight="1" x14ac:dyDescent="0.2"/>
    <row r="17882" ht="12.75" customHeight="1" x14ac:dyDescent="0.2"/>
    <row r="17883" ht="12.75" customHeight="1" x14ac:dyDescent="0.2"/>
    <row r="17884" ht="12.75" customHeight="1" x14ac:dyDescent="0.2"/>
    <row r="17885" ht="12.75" customHeight="1" x14ac:dyDescent="0.2"/>
    <row r="17886" ht="12.75" customHeight="1" x14ac:dyDescent="0.2"/>
    <row r="17887" ht="12.75" customHeight="1" x14ac:dyDescent="0.2"/>
    <row r="17888" ht="12.75" customHeight="1" x14ac:dyDescent="0.2"/>
    <row r="17889" ht="12.75" customHeight="1" x14ac:dyDescent="0.2"/>
    <row r="17890" ht="12.75" customHeight="1" x14ac:dyDescent="0.2"/>
    <row r="17891" ht="12.75" customHeight="1" x14ac:dyDescent="0.2"/>
    <row r="17892" ht="12.75" customHeight="1" x14ac:dyDescent="0.2"/>
    <row r="17893" ht="12.75" customHeight="1" x14ac:dyDescent="0.2"/>
    <row r="17894" ht="12.75" customHeight="1" x14ac:dyDescent="0.2"/>
    <row r="17895" ht="12.75" customHeight="1" x14ac:dyDescent="0.2"/>
    <row r="17896" ht="12.75" customHeight="1" x14ac:dyDescent="0.2"/>
    <row r="17897" ht="12.75" customHeight="1" x14ac:dyDescent="0.2"/>
    <row r="17898" ht="12.75" customHeight="1" x14ac:dyDescent="0.2"/>
    <row r="17899" ht="12.75" customHeight="1" x14ac:dyDescent="0.2"/>
    <row r="17900" ht="12.75" customHeight="1" x14ac:dyDescent="0.2"/>
    <row r="17901" ht="12.75" customHeight="1" x14ac:dyDescent="0.2"/>
    <row r="17902" ht="12.75" customHeight="1" x14ac:dyDescent="0.2"/>
    <row r="17903" ht="12.75" customHeight="1" x14ac:dyDescent="0.2"/>
    <row r="17904" ht="12.75" customHeight="1" x14ac:dyDescent="0.2"/>
    <row r="17905" ht="12.75" customHeight="1" x14ac:dyDescent="0.2"/>
    <row r="17906" ht="12.75" customHeight="1" x14ac:dyDescent="0.2"/>
    <row r="17907" ht="12.75" customHeight="1" x14ac:dyDescent="0.2"/>
    <row r="17908" ht="12.75" customHeight="1" x14ac:dyDescent="0.2"/>
    <row r="17909" ht="12.75" customHeight="1" x14ac:dyDescent="0.2"/>
    <row r="17910" ht="12.75" customHeight="1" x14ac:dyDescent="0.2"/>
    <row r="17911" ht="12.75" customHeight="1" x14ac:dyDescent="0.2"/>
    <row r="17912" ht="12.75" customHeight="1" x14ac:dyDescent="0.2"/>
    <row r="17913" ht="12.75" customHeight="1" x14ac:dyDescent="0.2"/>
    <row r="17914" ht="12.75" customHeight="1" x14ac:dyDescent="0.2"/>
    <row r="17915" ht="12.75" customHeight="1" x14ac:dyDescent="0.2"/>
    <row r="17916" ht="12.75" customHeight="1" x14ac:dyDescent="0.2"/>
    <row r="17917" ht="12.75" customHeight="1" x14ac:dyDescent="0.2"/>
    <row r="17918" ht="12.75" customHeight="1" x14ac:dyDescent="0.2"/>
    <row r="17919" ht="12.75" customHeight="1" x14ac:dyDescent="0.2"/>
    <row r="17920" ht="12.75" customHeight="1" x14ac:dyDescent="0.2"/>
    <row r="17921" ht="12.75" customHeight="1" x14ac:dyDescent="0.2"/>
    <row r="17922" ht="12.75" customHeight="1" x14ac:dyDescent="0.2"/>
    <row r="17923" ht="12.75" customHeight="1" x14ac:dyDescent="0.2"/>
    <row r="17924" ht="12.75" customHeight="1" x14ac:dyDescent="0.2"/>
    <row r="17925" ht="12.75" customHeight="1" x14ac:dyDescent="0.2"/>
    <row r="17926" ht="12.75" customHeight="1" x14ac:dyDescent="0.2"/>
    <row r="17927" ht="12.75" customHeight="1" x14ac:dyDescent="0.2"/>
    <row r="17928" ht="12.75" customHeight="1" x14ac:dyDescent="0.2"/>
    <row r="17929" ht="12.75" customHeight="1" x14ac:dyDescent="0.2"/>
    <row r="17930" ht="12.75" customHeight="1" x14ac:dyDescent="0.2"/>
    <row r="17931" ht="12.75" customHeight="1" x14ac:dyDescent="0.2"/>
    <row r="17932" ht="12.75" customHeight="1" x14ac:dyDescent="0.2"/>
    <row r="17933" ht="12.75" customHeight="1" x14ac:dyDescent="0.2"/>
    <row r="17934" ht="12.75" customHeight="1" x14ac:dyDescent="0.2"/>
    <row r="17935" ht="12.75" customHeight="1" x14ac:dyDescent="0.2"/>
    <row r="17936" ht="12.75" customHeight="1" x14ac:dyDescent="0.2"/>
    <row r="17937" ht="12.75" customHeight="1" x14ac:dyDescent="0.2"/>
    <row r="17938" ht="12.75" customHeight="1" x14ac:dyDescent="0.2"/>
    <row r="17939" ht="12.75" customHeight="1" x14ac:dyDescent="0.2"/>
    <row r="17940" ht="12.75" customHeight="1" x14ac:dyDescent="0.2"/>
    <row r="17941" ht="12.75" customHeight="1" x14ac:dyDescent="0.2"/>
    <row r="17942" ht="12.75" customHeight="1" x14ac:dyDescent="0.2"/>
    <row r="17943" ht="12.75" customHeight="1" x14ac:dyDescent="0.2"/>
    <row r="17944" ht="12.75" customHeight="1" x14ac:dyDescent="0.2"/>
    <row r="17945" ht="12.75" customHeight="1" x14ac:dyDescent="0.2"/>
    <row r="17946" ht="12.75" customHeight="1" x14ac:dyDescent="0.2"/>
    <row r="17947" ht="12.75" customHeight="1" x14ac:dyDescent="0.2"/>
    <row r="17948" ht="12.75" customHeight="1" x14ac:dyDescent="0.2"/>
    <row r="17949" ht="12.75" customHeight="1" x14ac:dyDescent="0.2"/>
    <row r="17950" ht="12.75" customHeight="1" x14ac:dyDescent="0.2"/>
    <row r="17951" ht="12.75" customHeight="1" x14ac:dyDescent="0.2"/>
    <row r="17952" ht="12.75" customHeight="1" x14ac:dyDescent="0.2"/>
    <row r="17953" ht="12.75" customHeight="1" x14ac:dyDescent="0.2"/>
    <row r="17954" ht="12.75" customHeight="1" x14ac:dyDescent="0.2"/>
    <row r="17955" ht="12.75" customHeight="1" x14ac:dyDescent="0.2"/>
    <row r="17956" ht="12.75" customHeight="1" x14ac:dyDescent="0.2"/>
    <row r="17957" ht="12.75" customHeight="1" x14ac:dyDescent="0.2"/>
    <row r="17958" ht="12.75" customHeight="1" x14ac:dyDescent="0.2"/>
    <row r="17959" ht="12.75" customHeight="1" x14ac:dyDescent="0.2"/>
    <row r="17960" ht="12.75" customHeight="1" x14ac:dyDescent="0.2"/>
    <row r="17961" ht="12.75" customHeight="1" x14ac:dyDescent="0.2"/>
    <row r="17962" ht="12.75" customHeight="1" x14ac:dyDescent="0.2"/>
    <row r="17963" ht="12.75" customHeight="1" x14ac:dyDescent="0.2"/>
    <row r="17964" ht="12.75" customHeight="1" x14ac:dyDescent="0.2"/>
    <row r="17965" ht="12.75" customHeight="1" x14ac:dyDescent="0.2"/>
    <row r="17966" ht="12.75" customHeight="1" x14ac:dyDescent="0.2"/>
    <row r="17967" ht="12.75" customHeight="1" x14ac:dyDescent="0.2"/>
    <row r="17968" ht="12.75" customHeight="1" x14ac:dyDescent="0.2"/>
    <row r="17969" ht="12.75" customHeight="1" x14ac:dyDescent="0.2"/>
    <row r="17970" ht="12.75" customHeight="1" x14ac:dyDescent="0.2"/>
    <row r="17971" ht="12.75" customHeight="1" x14ac:dyDescent="0.2"/>
    <row r="17972" ht="12.75" customHeight="1" x14ac:dyDescent="0.2"/>
    <row r="17973" ht="12.75" customHeight="1" x14ac:dyDescent="0.2"/>
    <row r="17974" ht="12.75" customHeight="1" x14ac:dyDescent="0.2"/>
    <row r="17975" ht="12.75" customHeight="1" x14ac:dyDescent="0.2"/>
    <row r="17976" ht="12.75" customHeight="1" x14ac:dyDescent="0.2"/>
    <row r="17977" ht="12.75" customHeight="1" x14ac:dyDescent="0.2"/>
    <row r="17978" ht="12.75" customHeight="1" x14ac:dyDescent="0.2"/>
    <row r="17979" ht="12.75" customHeight="1" x14ac:dyDescent="0.2"/>
    <row r="17980" ht="12.75" customHeight="1" x14ac:dyDescent="0.2"/>
    <row r="17981" ht="12.75" customHeight="1" x14ac:dyDescent="0.2"/>
    <row r="17982" ht="12.75" customHeight="1" x14ac:dyDescent="0.2"/>
    <row r="17983" ht="12.75" customHeight="1" x14ac:dyDescent="0.2"/>
    <row r="17984" ht="12.75" customHeight="1" x14ac:dyDescent="0.2"/>
    <row r="17985" ht="12.75" customHeight="1" x14ac:dyDescent="0.2"/>
    <row r="17986" ht="12.75" customHeight="1" x14ac:dyDescent="0.2"/>
    <row r="17987" ht="12.75" customHeight="1" x14ac:dyDescent="0.2"/>
    <row r="17988" ht="12.75" customHeight="1" x14ac:dyDescent="0.2"/>
    <row r="17989" ht="12.75" customHeight="1" x14ac:dyDescent="0.2"/>
    <row r="17990" ht="12.75" customHeight="1" x14ac:dyDescent="0.2"/>
    <row r="17991" ht="12.75" customHeight="1" x14ac:dyDescent="0.2"/>
    <row r="17992" ht="12.75" customHeight="1" x14ac:dyDescent="0.2"/>
    <row r="17993" ht="12.75" customHeight="1" x14ac:dyDescent="0.2"/>
    <row r="17994" ht="12.75" customHeight="1" x14ac:dyDescent="0.2"/>
    <row r="17995" ht="12.75" customHeight="1" x14ac:dyDescent="0.2"/>
    <row r="17996" ht="12.75" customHeight="1" x14ac:dyDescent="0.2"/>
    <row r="17997" ht="12.75" customHeight="1" x14ac:dyDescent="0.2"/>
    <row r="17998" ht="12.75" customHeight="1" x14ac:dyDescent="0.2"/>
    <row r="17999" ht="12.75" customHeight="1" x14ac:dyDescent="0.2"/>
    <row r="18000" ht="12.75" customHeight="1" x14ac:dyDescent="0.2"/>
    <row r="18001" ht="12.75" customHeight="1" x14ac:dyDescent="0.2"/>
    <row r="18002" ht="12.75" customHeight="1" x14ac:dyDescent="0.2"/>
    <row r="18003" ht="12.75" customHeight="1" x14ac:dyDescent="0.2"/>
    <row r="18004" ht="12.75" customHeight="1" x14ac:dyDescent="0.2"/>
    <row r="18005" ht="12.75" customHeight="1" x14ac:dyDescent="0.2"/>
    <row r="18006" ht="12.75" customHeight="1" x14ac:dyDescent="0.2"/>
    <row r="18007" ht="12.75" customHeight="1" x14ac:dyDescent="0.2"/>
    <row r="18008" ht="12.75" customHeight="1" x14ac:dyDescent="0.2"/>
    <row r="18009" ht="12.75" customHeight="1" x14ac:dyDescent="0.2"/>
    <row r="18010" ht="12.75" customHeight="1" x14ac:dyDescent="0.2"/>
    <row r="18011" ht="12.75" customHeight="1" x14ac:dyDescent="0.2"/>
    <row r="18012" ht="12.75" customHeight="1" x14ac:dyDescent="0.2"/>
    <row r="18013" ht="12.75" customHeight="1" x14ac:dyDescent="0.2"/>
    <row r="18014" ht="12.75" customHeight="1" x14ac:dyDescent="0.2"/>
    <row r="18015" ht="12.75" customHeight="1" x14ac:dyDescent="0.2"/>
    <row r="18016" ht="12.75" customHeight="1" x14ac:dyDescent="0.2"/>
    <row r="18017" ht="12.75" customHeight="1" x14ac:dyDescent="0.2"/>
    <row r="18018" ht="12.75" customHeight="1" x14ac:dyDescent="0.2"/>
    <row r="18019" ht="12.75" customHeight="1" x14ac:dyDescent="0.2"/>
    <row r="18020" ht="12.75" customHeight="1" x14ac:dyDescent="0.2"/>
    <row r="18021" ht="12.75" customHeight="1" x14ac:dyDescent="0.2"/>
    <row r="18022" ht="12.75" customHeight="1" x14ac:dyDescent="0.2"/>
    <row r="18023" ht="12.75" customHeight="1" x14ac:dyDescent="0.2"/>
    <row r="18024" ht="12.75" customHeight="1" x14ac:dyDescent="0.2"/>
    <row r="18025" ht="12.75" customHeight="1" x14ac:dyDescent="0.2"/>
    <row r="18026" ht="12.75" customHeight="1" x14ac:dyDescent="0.2"/>
    <row r="18027" ht="12.75" customHeight="1" x14ac:dyDescent="0.2"/>
    <row r="18028" ht="12.75" customHeight="1" x14ac:dyDescent="0.2"/>
    <row r="18029" ht="12.75" customHeight="1" x14ac:dyDescent="0.2"/>
    <row r="18030" ht="12.75" customHeight="1" x14ac:dyDescent="0.2"/>
    <row r="18031" ht="12.75" customHeight="1" x14ac:dyDescent="0.2"/>
    <row r="18032" ht="12.75" customHeight="1" x14ac:dyDescent="0.2"/>
    <row r="18033" ht="12.75" customHeight="1" x14ac:dyDescent="0.2"/>
    <row r="18034" ht="12.75" customHeight="1" x14ac:dyDescent="0.2"/>
    <row r="18035" ht="12.75" customHeight="1" x14ac:dyDescent="0.2"/>
    <row r="18036" ht="12.75" customHeight="1" x14ac:dyDescent="0.2"/>
    <row r="18037" ht="12.75" customHeight="1" x14ac:dyDescent="0.2"/>
    <row r="18038" ht="12.75" customHeight="1" x14ac:dyDescent="0.2"/>
    <row r="18039" ht="12.75" customHeight="1" x14ac:dyDescent="0.2"/>
    <row r="18040" ht="12.75" customHeight="1" x14ac:dyDescent="0.2"/>
    <row r="18041" ht="12.75" customHeight="1" x14ac:dyDescent="0.2"/>
    <row r="18042" ht="12.75" customHeight="1" x14ac:dyDescent="0.2"/>
    <row r="18043" ht="12.75" customHeight="1" x14ac:dyDescent="0.2"/>
    <row r="18044" ht="12.75" customHeight="1" x14ac:dyDescent="0.2"/>
    <row r="18045" ht="12.75" customHeight="1" x14ac:dyDescent="0.2"/>
    <row r="18046" ht="12.75" customHeight="1" x14ac:dyDescent="0.2"/>
    <row r="18047" ht="12.75" customHeight="1" x14ac:dyDescent="0.2"/>
    <row r="18048" ht="12.75" customHeight="1" x14ac:dyDescent="0.2"/>
    <row r="18049" ht="12.75" customHeight="1" x14ac:dyDescent="0.2"/>
    <row r="18050" ht="12.75" customHeight="1" x14ac:dyDescent="0.2"/>
    <row r="18051" ht="12.75" customHeight="1" x14ac:dyDescent="0.2"/>
    <row r="18052" ht="12.75" customHeight="1" x14ac:dyDescent="0.2"/>
    <row r="18053" ht="12.75" customHeight="1" x14ac:dyDescent="0.2"/>
    <row r="18054" ht="12.75" customHeight="1" x14ac:dyDescent="0.2"/>
    <row r="18055" ht="12.75" customHeight="1" x14ac:dyDescent="0.2"/>
    <row r="18056" ht="12.75" customHeight="1" x14ac:dyDescent="0.2"/>
    <row r="18057" ht="12.75" customHeight="1" x14ac:dyDescent="0.2"/>
    <row r="18058" ht="12.75" customHeight="1" x14ac:dyDescent="0.2"/>
    <row r="18059" ht="12.75" customHeight="1" x14ac:dyDescent="0.2"/>
    <row r="18060" ht="12.75" customHeight="1" x14ac:dyDescent="0.2"/>
    <row r="18061" ht="12.75" customHeight="1" x14ac:dyDescent="0.2"/>
    <row r="18062" ht="12.75" customHeight="1" x14ac:dyDescent="0.2"/>
    <row r="18063" ht="12.75" customHeight="1" x14ac:dyDescent="0.2"/>
    <row r="18064" ht="12.75" customHeight="1" x14ac:dyDescent="0.2"/>
    <row r="18065" ht="12.75" customHeight="1" x14ac:dyDescent="0.2"/>
    <row r="18066" ht="12.75" customHeight="1" x14ac:dyDescent="0.2"/>
    <row r="18067" ht="12.75" customHeight="1" x14ac:dyDescent="0.2"/>
    <row r="18068" ht="12.75" customHeight="1" x14ac:dyDescent="0.2"/>
    <row r="18069" ht="12.75" customHeight="1" x14ac:dyDescent="0.2"/>
    <row r="18070" ht="12.75" customHeight="1" x14ac:dyDescent="0.2"/>
    <row r="18071" ht="12.75" customHeight="1" x14ac:dyDescent="0.2"/>
    <row r="18072" ht="12.75" customHeight="1" x14ac:dyDescent="0.2"/>
    <row r="18073" ht="12.75" customHeight="1" x14ac:dyDescent="0.2"/>
    <row r="18074" ht="12.75" customHeight="1" x14ac:dyDescent="0.2"/>
    <row r="18075" ht="12.75" customHeight="1" x14ac:dyDescent="0.2"/>
    <row r="18076" ht="12.75" customHeight="1" x14ac:dyDescent="0.2"/>
    <row r="18077" ht="12.75" customHeight="1" x14ac:dyDescent="0.2"/>
    <row r="18078" ht="12.75" customHeight="1" x14ac:dyDescent="0.2"/>
    <row r="18079" ht="12.75" customHeight="1" x14ac:dyDescent="0.2"/>
    <row r="18080" ht="12.75" customHeight="1" x14ac:dyDescent="0.2"/>
    <row r="18081" ht="12.75" customHeight="1" x14ac:dyDescent="0.2"/>
    <row r="18082" ht="12.75" customHeight="1" x14ac:dyDescent="0.2"/>
    <row r="18083" ht="12.75" customHeight="1" x14ac:dyDescent="0.2"/>
    <row r="18084" ht="12.75" customHeight="1" x14ac:dyDescent="0.2"/>
    <row r="18085" ht="12.75" customHeight="1" x14ac:dyDescent="0.2"/>
    <row r="18086" ht="12.75" customHeight="1" x14ac:dyDescent="0.2"/>
    <row r="18087" ht="12.75" customHeight="1" x14ac:dyDescent="0.2"/>
    <row r="18088" ht="12.75" customHeight="1" x14ac:dyDescent="0.2"/>
    <row r="18089" ht="12.75" customHeight="1" x14ac:dyDescent="0.2"/>
    <row r="18090" ht="12.75" customHeight="1" x14ac:dyDescent="0.2"/>
    <row r="18091" ht="12.75" customHeight="1" x14ac:dyDescent="0.2"/>
    <row r="18092" ht="12.75" customHeight="1" x14ac:dyDescent="0.2"/>
    <row r="18093" ht="12.75" customHeight="1" x14ac:dyDescent="0.2"/>
    <row r="18094" ht="12.75" customHeight="1" x14ac:dyDescent="0.2"/>
    <row r="18095" ht="12.75" customHeight="1" x14ac:dyDescent="0.2"/>
    <row r="18096" ht="12.75" customHeight="1" x14ac:dyDescent="0.2"/>
    <row r="18097" ht="12.75" customHeight="1" x14ac:dyDescent="0.2"/>
    <row r="18098" ht="12.75" customHeight="1" x14ac:dyDescent="0.2"/>
    <row r="18099" ht="12.75" customHeight="1" x14ac:dyDescent="0.2"/>
    <row r="18100" ht="12.75" customHeight="1" x14ac:dyDescent="0.2"/>
    <row r="18101" ht="12.75" customHeight="1" x14ac:dyDescent="0.2"/>
    <row r="18102" ht="12.75" customHeight="1" x14ac:dyDescent="0.2"/>
    <row r="18103" ht="12.75" customHeight="1" x14ac:dyDescent="0.2"/>
    <row r="18104" ht="12.75" customHeight="1" x14ac:dyDescent="0.2"/>
    <row r="18105" ht="12.75" customHeight="1" x14ac:dyDescent="0.2"/>
    <row r="18106" ht="12.75" customHeight="1" x14ac:dyDescent="0.2"/>
    <row r="18107" ht="12.75" customHeight="1" x14ac:dyDescent="0.2"/>
    <row r="18108" ht="12.75" customHeight="1" x14ac:dyDescent="0.2"/>
    <row r="18109" ht="12.75" customHeight="1" x14ac:dyDescent="0.2"/>
    <row r="18110" ht="12.75" customHeight="1" x14ac:dyDescent="0.2"/>
    <row r="18111" ht="12.75" customHeight="1" x14ac:dyDescent="0.2"/>
    <row r="18112" ht="12.75" customHeight="1" x14ac:dyDescent="0.2"/>
    <row r="18113" ht="12.75" customHeight="1" x14ac:dyDescent="0.2"/>
    <row r="18114" ht="12.75" customHeight="1" x14ac:dyDescent="0.2"/>
    <row r="18115" ht="12.75" customHeight="1" x14ac:dyDescent="0.2"/>
    <row r="18116" ht="12.75" customHeight="1" x14ac:dyDescent="0.2"/>
    <row r="18117" ht="12.75" customHeight="1" x14ac:dyDescent="0.2"/>
    <row r="18118" ht="12.75" customHeight="1" x14ac:dyDescent="0.2"/>
    <row r="18119" ht="12.75" customHeight="1" x14ac:dyDescent="0.2"/>
    <row r="18120" ht="12.75" customHeight="1" x14ac:dyDescent="0.2"/>
    <row r="18121" ht="12.75" customHeight="1" x14ac:dyDescent="0.2"/>
    <row r="18122" ht="12.75" customHeight="1" x14ac:dyDescent="0.2"/>
    <row r="18123" ht="12.75" customHeight="1" x14ac:dyDescent="0.2"/>
    <row r="18124" ht="12.75" customHeight="1" x14ac:dyDescent="0.2"/>
    <row r="18125" ht="12.75" customHeight="1" x14ac:dyDescent="0.2"/>
    <row r="18126" ht="12.75" customHeight="1" x14ac:dyDescent="0.2"/>
    <row r="18127" ht="12.75" customHeight="1" x14ac:dyDescent="0.2"/>
    <row r="18128" ht="12.75" customHeight="1" x14ac:dyDescent="0.2"/>
    <row r="18129" ht="12.75" customHeight="1" x14ac:dyDescent="0.2"/>
    <row r="18130" ht="12.75" customHeight="1" x14ac:dyDescent="0.2"/>
    <row r="18131" ht="12.75" customHeight="1" x14ac:dyDescent="0.2"/>
    <row r="18132" ht="12.75" customHeight="1" x14ac:dyDescent="0.2"/>
    <row r="18133" ht="12.75" customHeight="1" x14ac:dyDescent="0.2"/>
    <row r="18134" ht="12.75" customHeight="1" x14ac:dyDescent="0.2"/>
    <row r="18135" ht="12.75" customHeight="1" x14ac:dyDescent="0.2"/>
    <row r="18136" ht="12.75" customHeight="1" x14ac:dyDescent="0.2"/>
    <row r="18137" ht="12.75" customHeight="1" x14ac:dyDescent="0.2"/>
    <row r="18138" ht="12.75" customHeight="1" x14ac:dyDescent="0.2"/>
    <row r="18139" ht="12.75" customHeight="1" x14ac:dyDescent="0.2"/>
    <row r="18140" ht="12.75" customHeight="1" x14ac:dyDescent="0.2"/>
    <row r="18141" ht="12.75" customHeight="1" x14ac:dyDescent="0.2"/>
    <row r="18142" ht="12.75" customHeight="1" x14ac:dyDescent="0.2"/>
    <row r="18143" ht="12.75" customHeight="1" x14ac:dyDescent="0.2"/>
    <row r="18144" ht="12.75" customHeight="1" x14ac:dyDescent="0.2"/>
    <row r="18145" ht="12.75" customHeight="1" x14ac:dyDescent="0.2"/>
    <row r="18146" ht="12.75" customHeight="1" x14ac:dyDescent="0.2"/>
    <row r="18147" ht="12.75" customHeight="1" x14ac:dyDescent="0.2"/>
    <row r="18148" ht="12.75" customHeight="1" x14ac:dyDescent="0.2"/>
    <row r="18149" ht="12.75" customHeight="1" x14ac:dyDescent="0.2"/>
    <row r="18150" ht="12.75" customHeight="1" x14ac:dyDescent="0.2"/>
    <row r="18151" ht="12.75" customHeight="1" x14ac:dyDescent="0.2"/>
    <row r="18152" ht="12.75" customHeight="1" x14ac:dyDescent="0.2"/>
    <row r="18153" ht="12.75" customHeight="1" x14ac:dyDescent="0.2"/>
    <row r="18154" ht="12.75" customHeight="1" x14ac:dyDescent="0.2"/>
    <row r="18155" ht="12.75" customHeight="1" x14ac:dyDescent="0.2"/>
    <row r="18156" ht="12.75" customHeight="1" x14ac:dyDescent="0.2"/>
    <row r="18157" ht="12.75" customHeight="1" x14ac:dyDescent="0.2"/>
    <row r="18158" ht="12.75" customHeight="1" x14ac:dyDescent="0.2"/>
    <row r="18159" ht="12.75" customHeight="1" x14ac:dyDescent="0.2"/>
    <row r="18160" ht="12.75" customHeight="1" x14ac:dyDescent="0.2"/>
    <row r="18161" ht="12.75" customHeight="1" x14ac:dyDescent="0.2"/>
    <row r="18162" ht="12.75" customHeight="1" x14ac:dyDescent="0.2"/>
    <row r="18163" ht="12.75" customHeight="1" x14ac:dyDescent="0.2"/>
    <row r="18164" ht="12.75" customHeight="1" x14ac:dyDescent="0.2"/>
    <row r="18165" ht="12.75" customHeight="1" x14ac:dyDescent="0.2"/>
    <row r="18166" ht="12.75" customHeight="1" x14ac:dyDescent="0.2"/>
    <row r="18167" ht="12.75" customHeight="1" x14ac:dyDescent="0.2"/>
    <row r="18168" ht="12.75" customHeight="1" x14ac:dyDescent="0.2"/>
    <row r="18169" ht="12.75" customHeight="1" x14ac:dyDescent="0.2"/>
    <row r="18170" ht="12.75" customHeight="1" x14ac:dyDescent="0.2"/>
    <row r="18171" ht="12.75" customHeight="1" x14ac:dyDescent="0.2"/>
    <row r="18172" ht="12.75" customHeight="1" x14ac:dyDescent="0.2"/>
    <row r="18173" ht="12.75" customHeight="1" x14ac:dyDescent="0.2"/>
    <row r="18174" ht="12.75" customHeight="1" x14ac:dyDescent="0.2"/>
    <row r="18175" ht="12.75" customHeight="1" x14ac:dyDescent="0.2"/>
    <row r="18176" ht="12.75" customHeight="1" x14ac:dyDescent="0.2"/>
    <row r="18177" ht="12.75" customHeight="1" x14ac:dyDescent="0.2"/>
    <row r="18178" ht="12.75" customHeight="1" x14ac:dyDescent="0.2"/>
    <row r="18179" ht="12.75" customHeight="1" x14ac:dyDescent="0.2"/>
    <row r="18180" ht="12.75" customHeight="1" x14ac:dyDescent="0.2"/>
    <row r="18181" ht="12.75" customHeight="1" x14ac:dyDescent="0.2"/>
    <row r="18182" ht="12.75" customHeight="1" x14ac:dyDescent="0.2"/>
    <row r="18183" ht="12.75" customHeight="1" x14ac:dyDescent="0.2"/>
    <row r="18184" ht="12.75" customHeight="1" x14ac:dyDescent="0.2"/>
    <row r="18185" ht="12.75" customHeight="1" x14ac:dyDescent="0.2"/>
    <row r="18186" ht="12.75" customHeight="1" x14ac:dyDescent="0.2"/>
    <row r="18187" ht="12.75" customHeight="1" x14ac:dyDescent="0.2"/>
    <row r="18188" ht="12.75" customHeight="1" x14ac:dyDescent="0.2"/>
    <row r="18189" ht="12.75" customHeight="1" x14ac:dyDescent="0.2"/>
    <row r="18190" ht="12.75" customHeight="1" x14ac:dyDescent="0.2"/>
    <row r="18191" ht="12.75" customHeight="1" x14ac:dyDescent="0.2"/>
    <row r="18192" ht="12.75" customHeight="1" x14ac:dyDescent="0.2"/>
    <row r="18193" ht="12.75" customHeight="1" x14ac:dyDescent="0.2"/>
    <row r="18194" ht="12.75" customHeight="1" x14ac:dyDescent="0.2"/>
    <row r="18195" ht="12.75" customHeight="1" x14ac:dyDescent="0.2"/>
    <row r="18196" ht="12.75" customHeight="1" x14ac:dyDescent="0.2"/>
    <row r="18197" ht="12.75" customHeight="1" x14ac:dyDescent="0.2"/>
    <row r="18198" ht="12.75" customHeight="1" x14ac:dyDescent="0.2"/>
    <row r="18199" ht="12.75" customHeight="1" x14ac:dyDescent="0.2"/>
    <row r="18200" ht="12.75" customHeight="1" x14ac:dyDescent="0.2"/>
    <row r="18201" ht="12.75" customHeight="1" x14ac:dyDescent="0.2"/>
    <row r="18202" ht="12.75" customHeight="1" x14ac:dyDescent="0.2"/>
    <row r="18203" ht="12.75" customHeight="1" x14ac:dyDescent="0.2"/>
    <row r="18204" ht="12.75" customHeight="1" x14ac:dyDescent="0.2"/>
    <row r="18205" ht="12.75" customHeight="1" x14ac:dyDescent="0.2"/>
    <row r="18206" ht="12.75" customHeight="1" x14ac:dyDescent="0.2"/>
    <row r="18207" ht="12.75" customHeight="1" x14ac:dyDescent="0.2"/>
    <row r="18208" ht="12.75" customHeight="1" x14ac:dyDescent="0.2"/>
    <row r="18209" ht="12.75" customHeight="1" x14ac:dyDescent="0.2"/>
    <row r="18210" ht="12.75" customHeight="1" x14ac:dyDescent="0.2"/>
    <row r="18211" ht="12.75" customHeight="1" x14ac:dyDescent="0.2"/>
    <row r="18212" ht="12.75" customHeight="1" x14ac:dyDescent="0.2"/>
    <row r="18213" ht="12.75" customHeight="1" x14ac:dyDescent="0.2"/>
    <row r="18214" ht="12.75" customHeight="1" x14ac:dyDescent="0.2"/>
    <row r="18215" ht="12.75" customHeight="1" x14ac:dyDescent="0.2"/>
    <row r="18216" ht="12.75" customHeight="1" x14ac:dyDescent="0.2"/>
    <row r="18217" ht="12.75" customHeight="1" x14ac:dyDescent="0.2"/>
    <row r="18218" ht="12.75" customHeight="1" x14ac:dyDescent="0.2"/>
    <row r="18219" ht="12.75" customHeight="1" x14ac:dyDescent="0.2"/>
    <row r="18220" ht="12.75" customHeight="1" x14ac:dyDescent="0.2"/>
    <row r="18221" ht="12.75" customHeight="1" x14ac:dyDescent="0.2"/>
    <row r="18222" ht="12.75" customHeight="1" x14ac:dyDescent="0.2"/>
    <row r="18223" ht="12.75" customHeight="1" x14ac:dyDescent="0.2"/>
    <row r="18224" ht="12.75" customHeight="1" x14ac:dyDescent="0.2"/>
    <row r="18225" ht="12.75" customHeight="1" x14ac:dyDescent="0.2"/>
    <row r="18226" ht="12.75" customHeight="1" x14ac:dyDescent="0.2"/>
    <row r="18227" ht="12.75" customHeight="1" x14ac:dyDescent="0.2"/>
    <row r="18228" ht="12.75" customHeight="1" x14ac:dyDescent="0.2"/>
    <row r="18229" ht="12.75" customHeight="1" x14ac:dyDescent="0.2"/>
    <row r="18230" ht="12.75" customHeight="1" x14ac:dyDescent="0.2"/>
    <row r="18231" ht="12.75" customHeight="1" x14ac:dyDescent="0.2"/>
    <row r="18232" ht="12.75" customHeight="1" x14ac:dyDescent="0.2"/>
    <row r="18233" ht="12.75" customHeight="1" x14ac:dyDescent="0.2"/>
    <row r="18234" ht="12.75" customHeight="1" x14ac:dyDescent="0.2"/>
    <row r="18235" ht="12.75" customHeight="1" x14ac:dyDescent="0.2"/>
    <row r="18236" ht="12.75" customHeight="1" x14ac:dyDescent="0.2"/>
    <row r="18237" ht="12.75" customHeight="1" x14ac:dyDescent="0.2"/>
    <row r="18238" ht="12.75" customHeight="1" x14ac:dyDescent="0.2"/>
    <row r="18239" ht="12.75" customHeight="1" x14ac:dyDescent="0.2"/>
    <row r="18240" ht="12.75" customHeight="1" x14ac:dyDescent="0.2"/>
    <row r="18241" ht="12.75" customHeight="1" x14ac:dyDescent="0.2"/>
    <row r="18242" ht="12.75" customHeight="1" x14ac:dyDescent="0.2"/>
    <row r="18243" ht="12.75" customHeight="1" x14ac:dyDescent="0.2"/>
    <row r="18244" ht="12.75" customHeight="1" x14ac:dyDescent="0.2"/>
    <row r="18245" ht="12.75" customHeight="1" x14ac:dyDescent="0.2"/>
    <row r="18246" ht="12.75" customHeight="1" x14ac:dyDescent="0.2"/>
    <row r="18247" ht="12.75" customHeight="1" x14ac:dyDescent="0.2"/>
    <row r="18248" ht="12.75" customHeight="1" x14ac:dyDescent="0.2"/>
    <row r="18249" ht="12.75" customHeight="1" x14ac:dyDescent="0.2"/>
    <row r="18250" ht="12.75" customHeight="1" x14ac:dyDescent="0.2"/>
    <row r="18251" ht="12.75" customHeight="1" x14ac:dyDescent="0.2"/>
    <row r="18252" ht="12.75" customHeight="1" x14ac:dyDescent="0.2"/>
    <row r="18253" ht="12.75" customHeight="1" x14ac:dyDescent="0.2"/>
    <row r="18254" ht="12.75" customHeight="1" x14ac:dyDescent="0.2"/>
    <row r="18255" ht="12.75" customHeight="1" x14ac:dyDescent="0.2"/>
    <row r="18256" ht="12.75" customHeight="1" x14ac:dyDescent="0.2"/>
    <row r="18257" ht="12.75" customHeight="1" x14ac:dyDescent="0.2"/>
    <row r="18258" ht="12.75" customHeight="1" x14ac:dyDescent="0.2"/>
    <row r="18259" ht="12.75" customHeight="1" x14ac:dyDescent="0.2"/>
    <row r="18260" ht="12.75" customHeight="1" x14ac:dyDescent="0.2"/>
    <row r="18261" ht="12.75" customHeight="1" x14ac:dyDescent="0.2"/>
    <row r="18262" ht="12.75" customHeight="1" x14ac:dyDescent="0.2"/>
    <row r="18263" ht="12.75" customHeight="1" x14ac:dyDescent="0.2"/>
    <row r="18264" ht="12.75" customHeight="1" x14ac:dyDescent="0.2"/>
    <row r="18265" ht="12.75" customHeight="1" x14ac:dyDescent="0.2"/>
    <row r="18266" ht="12.75" customHeight="1" x14ac:dyDescent="0.2"/>
    <row r="18267" ht="12.75" customHeight="1" x14ac:dyDescent="0.2"/>
    <row r="18268" ht="12.75" customHeight="1" x14ac:dyDescent="0.2"/>
    <row r="18269" ht="12.75" customHeight="1" x14ac:dyDescent="0.2"/>
    <row r="18270" ht="12.75" customHeight="1" x14ac:dyDescent="0.2"/>
    <row r="18271" ht="12.75" customHeight="1" x14ac:dyDescent="0.2"/>
    <row r="18272" ht="12.75" customHeight="1" x14ac:dyDescent="0.2"/>
    <row r="18273" ht="12.75" customHeight="1" x14ac:dyDescent="0.2"/>
    <row r="18274" ht="12.75" customHeight="1" x14ac:dyDescent="0.2"/>
    <row r="18275" ht="12.75" customHeight="1" x14ac:dyDescent="0.2"/>
    <row r="18276" ht="12.75" customHeight="1" x14ac:dyDescent="0.2"/>
    <row r="18277" ht="12.75" customHeight="1" x14ac:dyDescent="0.2"/>
    <row r="18278" ht="12.75" customHeight="1" x14ac:dyDescent="0.2"/>
    <row r="18279" ht="12.75" customHeight="1" x14ac:dyDescent="0.2"/>
    <row r="18280" ht="12.75" customHeight="1" x14ac:dyDescent="0.2"/>
    <row r="18281" ht="12.75" customHeight="1" x14ac:dyDescent="0.2"/>
    <row r="18282" ht="12.75" customHeight="1" x14ac:dyDescent="0.2"/>
    <row r="18283" ht="12.75" customHeight="1" x14ac:dyDescent="0.2"/>
    <row r="18284" ht="12.75" customHeight="1" x14ac:dyDescent="0.2"/>
    <row r="18285" ht="12.75" customHeight="1" x14ac:dyDescent="0.2"/>
    <row r="18286" ht="12.75" customHeight="1" x14ac:dyDescent="0.2"/>
    <row r="18287" ht="12.75" customHeight="1" x14ac:dyDescent="0.2"/>
    <row r="18288" ht="12.75" customHeight="1" x14ac:dyDescent="0.2"/>
    <row r="18289" ht="12.75" customHeight="1" x14ac:dyDescent="0.2"/>
    <row r="18290" ht="12.75" customHeight="1" x14ac:dyDescent="0.2"/>
    <row r="18291" ht="12.75" customHeight="1" x14ac:dyDescent="0.2"/>
    <row r="18292" ht="12.75" customHeight="1" x14ac:dyDescent="0.2"/>
    <row r="18293" ht="12.75" customHeight="1" x14ac:dyDescent="0.2"/>
    <row r="18294" ht="12.75" customHeight="1" x14ac:dyDescent="0.2"/>
    <row r="18295" ht="12.75" customHeight="1" x14ac:dyDescent="0.2"/>
    <row r="18296" ht="12.75" customHeight="1" x14ac:dyDescent="0.2"/>
    <row r="18297" ht="12.75" customHeight="1" x14ac:dyDescent="0.2"/>
    <row r="18298" ht="12.75" customHeight="1" x14ac:dyDescent="0.2"/>
    <row r="18299" ht="12.75" customHeight="1" x14ac:dyDescent="0.2"/>
    <row r="18300" ht="12.75" customHeight="1" x14ac:dyDescent="0.2"/>
    <row r="18301" ht="12.75" customHeight="1" x14ac:dyDescent="0.2"/>
    <row r="18302" ht="12.75" customHeight="1" x14ac:dyDescent="0.2"/>
    <row r="18303" ht="12.75" customHeight="1" x14ac:dyDescent="0.2"/>
    <row r="18304" ht="12.75" customHeight="1" x14ac:dyDescent="0.2"/>
    <row r="18305" ht="12.75" customHeight="1" x14ac:dyDescent="0.2"/>
    <row r="18306" ht="12.75" customHeight="1" x14ac:dyDescent="0.2"/>
    <row r="18307" ht="12.75" customHeight="1" x14ac:dyDescent="0.2"/>
    <row r="18308" ht="12.75" customHeight="1" x14ac:dyDescent="0.2"/>
    <row r="18309" ht="12.75" customHeight="1" x14ac:dyDescent="0.2"/>
    <row r="18310" ht="12.75" customHeight="1" x14ac:dyDescent="0.2"/>
    <row r="18311" ht="12.75" customHeight="1" x14ac:dyDescent="0.2"/>
    <row r="18312" ht="12.75" customHeight="1" x14ac:dyDescent="0.2"/>
    <row r="18313" ht="12.75" customHeight="1" x14ac:dyDescent="0.2"/>
    <row r="18314" ht="12.75" customHeight="1" x14ac:dyDescent="0.2"/>
    <row r="18315" ht="12.75" customHeight="1" x14ac:dyDescent="0.2"/>
    <row r="18316" ht="12.75" customHeight="1" x14ac:dyDescent="0.2"/>
    <row r="18317" ht="12.75" customHeight="1" x14ac:dyDescent="0.2"/>
    <row r="18318" ht="12.75" customHeight="1" x14ac:dyDescent="0.2"/>
    <row r="18319" ht="12.75" customHeight="1" x14ac:dyDescent="0.2"/>
    <row r="18320" ht="12.75" customHeight="1" x14ac:dyDescent="0.2"/>
    <row r="18321" ht="12.75" customHeight="1" x14ac:dyDescent="0.2"/>
    <row r="18322" ht="12.75" customHeight="1" x14ac:dyDescent="0.2"/>
    <row r="18323" ht="12.75" customHeight="1" x14ac:dyDescent="0.2"/>
    <row r="18324" ht="12.75" customHeight="1" x14ac:dyDescent="0.2"/>
    <row r="18325" ht="12.75" customHeight="1" x14ac:dyDescent="0.2"/>
    <row r="18326" ht="12.75" customHeight="1" x14ac:dyDescent="0.2"/>
    <row r="18327" ht="12.75" customHeight="1" x14ac:dyDescent="0.2"/>
    <row r="18328" ht="12.75" customHeight="1" x14ac:dyDescent="0.2"/>
    <row r="18329" ht="12.75" customHeight="1" x14ac:dyDescent="0.2"/>
    <row r="18330" ht="12.75" customHeight="1" x14ac:dyDescent="0.2"/>
    <row r="18331" ht="12.75" customHeight="1" x14ac:dyDescent="0.2"/>
    <row r="18332" ht="12.75" customHeight="1" x14ac:dyDescent="0.2"/>
    <row r="18333" ht="12.75" customHeight="1" x14ac:dyDescent="0.2"/>
    <row r="18334" ht="12.75" customHeight="1" x14ac:dyDescent="0.2"/>
    <row r="18335" ht="12.75" customHeight="1" x14ac:dyDescent="0.2"/>
    <row r="18336" ht="12.75" customHeight="1" x14ac:dyDescent="0.2"/>
    <row r="18337" ht="12.75" customHeight="1" x14ac:dyDescent="0.2"/>
    <row r="18338" ht="12.75" customHeight="1" x14ac:dyDescent="0.2"/>
    <row r="18339" ht="12.75" customHeight="1" x14ac:dyDescent="0.2"/>
    <row r="18340" ht="12.75" customHeight="1" x14ac:dyDescent="0.2"/>
    <row r="18341" ht="12.75" customHeight="1" x14ac:dyDescent="0.2"/>
    <row r="18342" ht="12.75" customHeight="1" x14ac:dyDescent="0.2"/>
    <row r="18343" ht="12.75" customHeight="1" x14ac:dyDescent="0.2"/>
    <row r="18344" ht="12.75" customHeight="1" x14ac:dyDescent="0.2"/>
    <row r="18345" ht="12.75" customHeight="1" x14ac:dyDescent="0.2"/>
    <row r="18346" ht="12.75" customHeight="1" x14ac:dyDescent="0.2"/>
    <row r="18347" ht="12.75" customHeight="1" x14ac:dyDescent="0.2"/>
    <row r="18348" ht="12.75" customHeight="1" x14ac:dyDescent="0.2"/>
    <row r="18349" ht="12.75" customHeight="1" x14ac:dyDescent="0.2"/>
    <row r="18350" ht="12.75" customHeight="1" x14ac:dyDescent="0.2"/>
    <row r="18351" ht="12.75" customHeight="1" x14ac:dyDescent="0.2"/>
    <row r="18352" ht="12.75" customHeight="1" x14ac:dyDescent="0.2"/>
    <row r="18353" ht="12.75" customHeight="1" x14ac:dyDescent="0.2"/>
    <row r="18354" ht="12.75" customHeight="1" x14ac:dyDescent="0.2"/>
    <row r="18355" ht="12.75" customHeight="1" x14ac:dyDescent="0.2"/>
    <row r="18356" ht="12.75" customHeight="1" x14ac:dyDescent="0.2"/>
    <row r="18357" ht="12.75" customHeight="1" x14ac:dyDescent="0.2"/>
    <row r="18358" ht="12.75" customHeight="1" x14ac:dyDescent="0.2"/>
    <row r="18359" ht="12.75" customHeight="1" x14ac:dyDescent="0.2"/>
    <row r="18360" ht="12.75" customHeight="1" x14ac:dyDescent="0.2"/>
    <row r="18361" ht="12.75" customHeight="1" x14ac:dyDescent="0.2"/>
    <row r="18362" ht="12.75" customHeight="1" x14ac:dyDescent="0.2"/>
    <row r="18363" ht="12.75" customHeight="1" x14ac:dyDescent="0.2"/>
    <row r="18364" ht="12.75" customHeight="1" x14ac:dyDescent="0.2"/>
    <row r="18365" ht="12.75" customHeight="1" x14ac:dyDescent="0.2"/>
    <row r="18366" ht="12.75" customHeight="1" x14ac:dyDescent="0.2"/>
    <row r="18367" ht="12.75" customHeight="1" x14ac:dyDescent="0.2"/>
    <row r="18368" ht="12.75" customHeight="1" x14ac:dyDescent="0.2"/>
    <row r="18369" ht="12.75" customHeight="1" x14ac:dyDescent="0.2"/>
    <row r="18370" ht="12.75" customHeight="1" x14ac:dyDescent="0.2"/>
    <row r="18371" ht="12.75" customHeight="1" x14ac:dyDescent="0.2"/>
    <row r="18372" ht="12.75" customHeight="1" x14ac:dyDescent="0.2"/>
    <row r="18373" ht="12.75" customHeight="1" x14ac:dyDescent="0.2"/>
    <row r="18374" ht="12.75" customHeight="1" x14ac:dyDescent="0.2"/>
    <row r="18375" ht="12.75" customHeight="1" x14ac:dyDescent="0.2"/>
    <row r="18376" ht="12.75" customHeight="1" x14ac:dyDescent="0.2"/>
    <row r="18377" ht="12.75" customHeight="1" x14ac:dyDescent="0.2"/>
    <row r="18378" ht="12.75" customHeight="1" x14ac:dyDescent="0.2"/>
    <row r="18379" ht="12.75" customHeight="1" x14ac:dyDescent="0.2"/>
    <row r="18380" ht="12.75" customHeight="1" x14ac:dyDescent="0.2"/>
    <row r="18381" ht="12.75" customHeight="1" x14ac:dyDescent="0.2"/>
    <row r="18382" ht="12.75" customHeight="1" x14ac:dyDescent="0.2"/>
    <row r="18383" ht="12.75" customHeight="1" x14ac:dyDescent="0.2"/>
    <row r="18384" ht="12.75" customHeight="1" x14ac:dyDescent="0.2"/>
    <row r="18385" ht="12.75" customHeight="1" x14ac:dyDescent="0.2"/>
    <row r="18386" ht="12.75" customHeight="1" x14ac:dyDescent="0.2"/>
    <row r="18387" ht="12.75" customHeight="1" x14ac:dyDescent="0.2"/>
    <row r="18388" ht="12.75" customHeight="1" x14ac:dyDescent="0.2"/>
    <row r="18389" ht="12.75" customHeight="1" x14ac:dyDescent="0.2"/>
    <row r="18390" ht="12.75" customHeight="1" x14ac:dyDescent="0.2"/>
    <row r="18391" ht="12.75" customHeight="1" x14ac:dyDescent="0.2"/>
    <row r="18392" ht="12.75" customHeight="1" x14ac:dyDescent="0.2"/>
    <row r="18393" ht="12.75" customHeight="1" x14ac:dyDescent="0.2"/>
    <row r="18394" ht="12.75" customHeight="1" x14ac:dyDescent="0.2"/>
    <row r="18395" ht="12.75" customHeight="1" x14ac:dyDescent="0.2"/>
    <row r="18396" ht="12.75" customHeight="1" x14ac:dyDescent="0.2"/>
    <row r="18397" ht="12.75" customHeight="1" x14ac:dyDescent="0.2"/>
    <row r="18398" ht="12.75" customHeight="1" x14ac:dyDescent="0.2"/>
    <row r="18399" ht="12.75" customHeight="1" x14ac:dyDescent="0.2"/>
    <row r="18400" ht="12.75" customHeight="1" x14ac:dyDescent="0.2"/>
    <row r="18401" ht="12.75" customHeight="1" x14ac:dyDescent="0.2"/>
    <row r="18402" ht="12.75" customHeight="1" x14ac:dyDescent="0.2"/>
    <row r="18403" ht="12.75" customHeight="1" x14ac:dyDescent="0.2"/>
    <row r="18404" ht="12.75" customHeight="1" x14ac:dyDescent="0.2"/>
    <row r="18405" ht="12.75" customHeight="1" x14ac:dyDescent="0.2"/>
    <row r="18406" ht="12.75" customHeight="1" x14ac:dyDescent="0.2"/>
    <row r="18407" ht="12.75" customHeight="1" x14ac:dyDescent="0.2"/>
    <row r="18408" ht="12.75" customHeight="1" x14ac:dyDescent="0.2"/>
    <row r="18409" ht="12.75" customHeight="1" x14ac:dyDescent="0.2"/>
    <row r="18410" ht="12.75" customHeight="1" x14ac:dyDescent="0.2"/>
    <row r="18411" ht="12.75" customHeight="1" x14ac:dyDescent="0.2"/>
    <row r="18412" ht="12.75" customHeight="1" x14ac:dyDescent="0.2"/>
    <row r="18413" ht="12.75" customHeight="1" x14ac:dyDescent="0.2"/>
    <row r="18414" ht="12.75" customHeight="1" x14ac:dyDescent="0.2"/>
    <row r="18415" ht="12.75" customHeight="1" x14ac:dyDescent="0.2"/>
    <row r="18416" ht="12.75" customHeight="1" x14ac:dyDescent="0.2"/>
    <row r="18417" ht="12.75" customHeight="1" x14ac:dyDescent="0.2"/>
    <row r="18418" ht="12.75" customHeight="1" x14ac:dyDescent="0.2"/>
    <row r="18419" ht="12.75" customHeight="1" x14ac:dyDescent="0.2"/>
    <row r="18420" ht="12.75" customHeight="1" x14ac:dyDescent="0.2"/>
    <row r="18421" ht="12.75" customHeight="1" x14ac:dyDescent="0.2"/>
    <row r="18422" ht="12.75" customHeight="1" x14ac:dyDescent="0.2"/>
    <row r="18423" ht="12.75" customHeight="1" x14ac:dyDescent="0.2"/>
    <row r="18424" ht="12.75" customHeight="1" x14ac:dyDescent="0.2"/>
    <row r="18425" ht="12.75" customHeight="1" x14ac:dyDescent="0.2"/>
    <row r="18426" ht="12.75" customHeight="1" x14ac:dyDescent="0.2"/>
    <row r="18427" ht="12.75" customHeight="1" x14ac:dyDescent="0.2"/>
    <row r="18428" ht="12.75" customHeight="1" x14ac:dyDescent="0.2"/>
    <row r="18429" ht="12.75" customHeight="1" x14ac:dyDescent="0.2"/>
    <row r="18430" ht="12.75" customHeight="1" x14ac:dyDescent="0.2"/>
    <row r="18431" ht="12.75" customHeight="1" x14ac:dyDescent="0.2"/>
    <row r="18432" ht="12.75" customHeight="1" x14ac:dyDescent="0.2"/>
    <row r="18433" ht="12.75" customHeight="1" x14ac:dyDescent="0.2"/>
    <row r="18434" ht="12.75" customHeight="1" x14ac:dyDescent="0.2"/>
    <row r="18435" ht="12.75" customHeight="1" x14ac:dyDescent="0.2"/>
    <row r="18436" ht="12.75" customHeight="1" x14ac:dyDescent="0.2"/>
    <row r="18437" ht="12.75" customHeight="1" x14ac:dyDescent="0.2"/>
    <row r="18438" ht="12.75" customHeight="1" x14ac:dyDescent="0.2"/>
    <row r="18439" ht="12.75" customHeight="1" x14ac:dyDescent="0.2"/>
    <row r="18440" ht="12.75" customHeight="1" x14ac:dyDescent="0.2"/>
    <row r="18441" ht="12.75" customHeight="1" x14ac:dyDescent="0.2"/>
    <row r="18442" ht="12.75" customHeight="1" x14ac:dyDescent="0.2"/>
    <row r="18443" ht="12.75" customHeight="1" x14ac:dyDescent="0.2"/>
    <row r="18444" ht="12.75" customHeight="1" x14ac:dyDescent="0.2"/>
    <row r="18445" ht="12.75" customHeight="1" x14ac:dyDescent="0.2"/>
    <row r="18446" ht="12.75" customHeight="1" x14ac:dyDescent="0.2"/>
    <row r="18447" ht="12.75" customHeight="1" x14ac:dyDescent="0.2"/>
    <row r="18448" ht="12.75" customHeight="1" x14ac:dyDescent="0.2"/>
    <row r="18449" ht="12.75" customHeight="1" x14ac:dyDescent="0.2"/>
    <row r="18450" ht="12.75" customHeight="1" x14ac:dyDescent="0.2"/>
    <row r="18451" ht="12.75" customHeight="1" x14ac:dyDescent="0.2"/>
    <row r="18452" ht="12.75" customHeight="1" x14ac:dyDescent="0.2"/>
    <row r="18453" ht="12.75" customHeight="1" x14ac:dyDescent="0.2"/>
    <row r="18454" ht="12.75" customHeight="1" x14ac:dyDescent="0.2"/>
    <row r="18455" ht="12.75" customHeight="1" x14ac:dyDescent="0.2"/>
    <row r="18456" ht="12.75" customHeight="1" x14ac:dyDescent="0.2"/>
    <row r="18457" ht="12.75" customHeight="1" x14ac:dyDescent="0.2"/>
    <row r="18458" ht="12.75" customHeight="1" x14ac:dyDescent="0.2"/>
    <row r="18459" ht="12.75" customHeight="1" x14ac:dyDescent="0.2"/>
    <row r="18460" ht="12.75" customHeight="1" x14ac:dyDescent="0.2"/>
    <row r="18461" ht="12.75" customHeight="1" x14ac:dyDescent="0.2"/>
    <row r="18462" ht="12.75" customHeight="1" x14ac:dyDescent="0.2"/>
    <row r="18463" ht="12.75" customHeight="1" x14ac:dyDescent="0.2"/>
    <row r="18464" ht="12.75" customHeight="1" x14ac:dyDescent="0.2"/>
    <row r="18465" ht="12.75" customHeight="1" x14ac:dyDescent="0.2"/>
    <row r="18466" ht="12.75" customHeight="1" x14ac:dyDescent="0.2"/>
    <row r="18467" ht="12.75" customHeight="1" x14ac:dyDescent="0.2"/>
    <row r="18468" ht="12.75" customHeight="1" x14ac:dyDescent="0.2"/>
    <row r="18469" ht="12.75" customHeight="1" x14ac:dyDescent="0.2"/>
    <row r="18470" ht="12.75" customHeight="1" x14ac:dyDescent="0.2"/>
    <row r="18471" ht="12.75" customHeight="1" x14ac:dyDescent="0.2"/>
    <row r="18472" ht="12.75" customHeight="1" x14ac:dyDescent="0.2"/>
    <row r="18473" ht="12.75" customHeight="1" x14ac:dyDescent="0.2"/>
    <row r="18474" ht="12.75" customHeight="1" x14ac:dyDescent="0.2"/>
    <row r="18475" ht="12.75" customHeight="1" x14ac:dyDescent="0.2"/>
    <row r="18476" ht="12.75" customHeight="1" x14ac:dyDescent="0.2"/>
    <row r="18477" ht="12.75" customHeight="1" x14ac:dyDescent="0.2"/>
    <row r="18478" ht="12.75" customHeight="1" x14ac:dyDescent="0.2"/>
    <row r="18479" ht="12.75" customHeight="1" x14ac:dyDescent="0.2"/>
    <row r="18480" ht="12.75" customHeight="1" x14ac:dyDescent="0.2"/>
    <row r="18481" ht="12.75" customHeight="1" x14ac:dyDescent="0.2"/>
    <row r="18482" ht="12.75" customHeight="1" x14ac:dyDescent="0.2"/>
    <row r="18483" ht="12.75" customHeight="1" x14ac:dyDescent="0.2"/>
    <row r="18484" ht="12.75" customHeight="1" x14ac:dyDescent="0.2"/>
    <row r="18485" ht="12.75" customHeight="1" x14ac:dyDescent="0.2"/>
    <row r="18486" ht="12.75" customHeight="1" x14ac:dyDescent="0.2"/>
    <row r="18487" ht="12.75" customHeight="1" x14ac:dyDescent="0.2"/>
    <row r="18488" ht="12.75" customHeight="1" x14ac:dyDescent="0.2"/>
    <row r="18489" ht="12.75" customHeight="1" x14ac:dyDescent="0.2"/>
    <row r="18490" ht="12.75" customHeight="1" x14ac:dyDescent="0.2"/>
    <row r="18491" ht="12.75" customHeight="1" x14ac:dyDescent="0.2"/>
    <row r="18492" ht="12.75" customHeight="1" x14ac:dyDescent="0.2"/>
    <row r="18493" ht="12.75" customHeight="1" x14ac:dyDescent="0.2"/>
    <row r="18494" ht="12.75" customHeight="1" x14ac:dyDescent="0.2"/>
    <row r="18495" ht="12.75" customHeight="1" x14ac:dyDescent="0.2"/>
    <row r="18496" ht="12.75" customHeight="1" x14ac:dyDescent="0.2"/>
    <row r="18497" ht="12.75" customHeight="1" x14ac:dyDescent="0.2"/>
    <row r="18498" ht="12.75" customHeight="1" x14ac:dyDescent="0.2"/>
    <row r="18499" ht="12.75" customHeight="1" x14ac:dyDescent="0.2"/>
    <row r="18500" ht="12.75" customHeight="1" x14ac:dyDescent="0.2"/>
    <row r="18501" ht="12.75" customHeight="1" x14ac:dyDescent="0.2"/>
    <row r="18502" ht="12.75" customHeight="1" x14ac:dyDescent="0.2"/>
    <row r="18503" ht="12.75" customHeight="1" x14ac:dyDescent="0.2"/>
    <row r="18504" ht="12.75" customHeight="1" x14ac:dyDescent="0.2"/>
    <row r="18505" ht="12.75" customHeight="1" x14ac:dyDescent="0.2"/>
    <row r="18506" ht="12.75" customHeight="1" x14ac:dyDescent="0.2"/>
    <row r="18507" ht="12.75" customHeight="1" x14ac:dyDescent="0.2"/>
    <row r="18508" ht="12.75" customHeight="1" x14ac:dyDescent="0.2"/>
    <row r="18509" ht="12.75" customHeight="1" x14ac:dyDescent="0.2"/>
    <row r="18510" ht="12.75" customHeight="1" x14ac:dyDescent="0.2"/>
    <row r="18511" ht="12.75" customHeight="1" x14ac:dyDescent="0.2"/>
    <row r="18512" ht="12.75" customHeight="1" x14ac:dyDescent="0.2"/>
    <row r="18513" ht="12.75" customHeight="1" x14ac:dyDescent="0.2"/>
    <row r="18514" ht="12.75" customHeight="1" x14ac:dyDescent="0.2"/>
    <row r="18515" ht="12.75" customHeight="1" x14ac:dyDescent="0.2"/>
    <row r="18516" ht="12.75" customHeight="1" x14ac:dyDescent="0.2"/>
    <row r="18517" ht="12.75" customHeight="1" x14ac:dyDescent="0.2"/>
    <row r="18518" ht="12.75" customHeight="1" x14ac:dyDescent="0.2"/>
    <row r="18519" ht="12.75" customHeight="1" x14ac:dyDescent="0.2"/>
    <row r="18520" ht="12.75" customHeight="1" x14ac:dyDescent="0.2"/>
    <row r="18521" ht="12.75" customHeight="1" x14ac:dyDescent="0.2"/>
    <row r="18522" ht="12.75" customHeight="1" x14ac:dyDescent="0.2"/>
    <row r="18523" ht="12.75" customHeight="1" x14ac:dyDescent="0.2"/>
    <row r="18524" ht="12.75" customHeight="1" x14ac:dyDescent="0.2"/>
    <row r="18525" ht="12.75" customHeight="1" x14ac:dyDescent="0.2"/>
    <row r="18526" ht="12.75" customHeight="1" x14ac:dyDescent="0.2"/>
    <row r="18527" ht="12.75" customHeight="1" x14ac:dyDescent="0.2"/>
    <row r="18528" ht="12.75" customHeight="1" x14ac:dyDescent="0.2"/>
    <row r="18529" ht="12.75" customHeight="1" x14ac:dyDescent="0.2"/>
    <row r="18530" ht="12.75" customHeight="1" x14ac:dyDescent="0.2"/>
    <row r="18531" ht="12.75" customHeight="1" x14ac:dyDescent="0.2"/>
    <row r="18532" ht="12.75" customHeight="1" x14ac:dyDescent="0.2"/>
    <row r="18533" ht="12.75" customHeight="1" x14ac:dyDescent="0.2"/>
    <row r="18534" ht="12.75" customHeight="1" x14ac:dyDescent="0.2"/>
    <row r="18535" ht="12.75" customHeight="1" x14ac:dyDescent="0.2"/>
    <row r="18536" ht="12.75" customHeight="1" x14ac:dyDescent="0.2"/>
    <row r="18537" ht="12.75" customHeight="1" x14ac:dyDescent="0.2"/>
    <row r="18538" ht="12.75" customHeight="1" x14ac:dyDescent="0.2"/>
    <row r="18539" ht="12.75" customHeight="1" x14ac:dyDescent="0.2"/>
    <row r="18540" ht="12.75" customHeight="1" x14ac:dyDescent="0.2"/>
    <row r="18541" ht="12.75" customHeight="1" x14ac:dyDescent="0.2"/>
    <row r="18542" ht="12.75" customHeight="1" x14ac:dyDescent="0.2"/>
    <row r="18543" ht="12.75" customHeight="1" x14ac:dyDescent="0.2"/>
    <row r="18544" ht="12.75" customHeight="1" x14ac:dyDescent="0.2"/>
    <row r="18545" ht="12.75" customHeight="1" x14ac:dyDescent="0.2"/>
    <row r="18546" ht="12.75" customHeight="1" x14ac:dyDescent="0.2"/>
    <row r="18547" ht="12.75" customHeight="1" x14ac:dyDescent="0.2"/>
    <row r="18548" ht="12.75" customHeight="1" x14ac:dyDescent="0.2"/>
    <row r="18549" ht="12.75" customHeight="1" x14ac:dyDescent="0.2"/>
    <row r="18550" ht="12.75" customHeight="1" x14ac:dyDescent="0.2"/>
    <row r="18551" ht="12.75" customHeight="1" x14ac:dyDescent="0.2"/>
    <row r="18552" ht="12.75" customHeight="1" x14ac:dyDescent="0.2"/>
    <row r="18553" ht="12.75" customHeight="1" x14ac:dyDescent="0.2"/>
    <row r="18554" ht="12.75" customHeight="1" x14ac:dyDescent="0.2"/>
    <row r="18555" ht="12.75" customHeight="1" x14ac:dyDescent="0.2"/>
    <row r="18556" ht="12.75" customHeight="1" x14ac:dyDescent="0.2"/>
    <row r="18557" ht="12.75" customHeight="1" x14ac:dyDescent="0.2"/>
    <row r="18558" ht="12.75" customHeight="1" x14ac:dyDescent="0.2"/>
    <row r="18559" ht="12.75" customHeight="1" x14ac:dyDescent="0.2"/>
    <row r="18560" ht="12.75" customHeight="1" x14ac:dyDescent="0.2"/>
    <row r="18561" ht="12.75" customHeight="1" x14ac:dyDescent="0.2"/>
    <row r="18562" ht="12.75" customHeight="1" x14ac:dyDescent="0.2"/>
    <row r="18563" ht="12.75" customHeight="1" x14ac:dyDescent="0.2"/>
    <row r="18564" ht="12.75" customHeight="1" x14ac:dyDescent="0.2"/>
    <row r="18565" ht="12.75" customHeight="1" x14ac:dyDescent="0.2"/>
    <row r="18566" ht="12.75" customHeight="1" x14ac:dyDescent="0.2"/>
    <row r="18567" ht="12.75" customHeight="1" x14ac:dyDescent="0.2"/>
    <row r="18568" ht="12.75" customHeight="1" x14ac:dyDescent="0.2"/>
    <row r="18569" ht="12.75" customHeight="1" x14ac:dyDescent="0.2"/>
    <row r="18570" ht="12.75" customHeight="1" x14ac:dyDescent="0.2"/>
    <row r="18571" ht="12.75" customHeight="1" x14ac:dyDescent="0.2"/>
    <row r="18572" ht="12.75" customHeight="1" x14ac:dyDescent="0.2"/>
    <row r="18573" ht="12.75" customHeight="1" x14ac:dyDescent="0.2"/>
    <row r="18574" ht="12.75" customHeight="1" x14ac:dyDescent="0.2"/>
    <row r="18575" ht="12.75" customHeight="1" x14ac:dyDescent="0.2"/>
    <row r="18576" ht="12.75" customHeight="1" x14ac:dyDescent="0.2"/>
    <row r="18577" ht="12.75" customHeight="1" x14ac:dyDescent="0.2"/>
    <row r="18578" ht="12.75" customHeight="1" x14ac:dyDescent="0.2"/>
    <row r="18579" ht="12.75" customHeight="1" x14ac:dyDescent="0.2"/>
    <row r="18580" ht="12.75" customHeight="1" x14ac:dyDescent="0.2"/>
    <row r="18581" ht="12.75" customHeight="1" x14ac:dyDescent="0.2"/>
    <row r="18582" ht="12.75" customHeight="1" x14ac:dyDescent="0.2"/>
    <row r="18583" ht="12.75" customHeight="1" x14ac:dyDescent="0.2"/>
    <row r="18584" ht="12.75" customHeight="1" x14ac:dyDescent="0.2"/>
    <row r="18585" ht="12.75" customHeight="1" x14ac:dyDescent="0.2"/>
    <row r="18586" ht="12.75" customHeight="1" x14ac:dyDescent="0.2"/>
    <row r="18587" ht="12.75" customHeight="1" x14ac:dyDescent="0.2"/>
    <row r="18588" ht="12.75" customHeight="1" x14ac:dyDescent="0.2"/>
    <row r="18589" ht="12.75" customHeight="1" x14ac:dyDescent="0.2"/>
    <row r="18590" ht="12.75" customHeight="1" x14ac:dyDescent="0.2"/>
    <row r="18591" ht="12.75" customHeight="1" x14ac:dyDescent="0.2"/>
    <row r="18592" ht="12.75" customHeight="1" x14ac:dyDescent="0.2"/>
    <row r="18593" ht="12.75" customHeight="1" x14ac:dyDescent="0.2"/>
    <row r="18594" ht="12.75" customHeight="1" x14ac:dyDescent="0.2"/>
    <row r="18595" ht="12.75" customHeight="1" x14ac:dyDescent="0.2"/>
    <row r="18596" ht="12.75" customHeight="1" x14ac:dyDescent="0.2"/>
    <row r="18597" ht="12.75" customHeight="1" x14ac:dyDescent="0.2"/>
    <row r="18598" ht="12.75" customHeight="1" x14ac:dyDescent="0.2"/>
    <row r="18599" ht="12.75" customHeight="1" x14ac:dyDescent="0.2"/>
    <row r="18600" ht="12.75" customHeight="1" x14ac:dyDescent="0.2"/>
    <row r="18601" ht="12.75" customHeight="1" x14ac:dyDescent="0.2"/>
    <row r="18602" ht="12.75" customHeight="1" x14ac:dyDescent="0.2"/>
    <row r="18603" ht="12.75" customHeight="1" x14ac:dyDescent="0.2"/>
    <row r="18604" ht="12.75" customHeight="1" x14ac:dyDescent="0.2"/>
    <row r="18605" ht="12.75" customHeight="1" x14ac:dyDescent="0.2"/>
    <row r="18606" ht="12.75" customHeight="1" x14ac:dyDescent="0.2"/>
    <row r="18607" ht="12.75" customHeight="1" x14ac:dyDescent="0.2"/>
    <row r="18608" ht="12.75" customHeight="1" x14ac:dyDescent="0.2"/>
    <row r="18609" ht="12.75" customHeight="1" x14ac:dyDescent="0.2"/>
    <row r="18610" ht="12.75" customHeight="1" x14ac:dyDescent="0.2"/>
    <row r="18611" ht="12.75" customHeight="1" x14ac:dyDescent="0.2"/>
    <row r="18612" ht="12.75" customHeight="1" x14ac:dyDescent="0.2"/>
    <row r="18613" ht="12.75" customHeight="1" x14ac:dyDescent="0.2"/>
    <row r="18614" ht="12.75" customHeight="1" x14ac:dyDescent="0.2"/>
    <row r="18615" ht="12.75" customHeight="1" x14ac:dyDescent="0.2"/>
    <row r="18616" ht="12.75" customHeight="1" x14ac:dyDescent="0.2"/>
    <row r="18617" ht="12.75" customHeight="1" x14ac:dyDescent="0.2"/>
    <row r="18618" ht="12.75" customHeight="1" x14ac:dyDescent="0.2"/>
    <row r="18619" ht="12.75" customHeight="1" x14ac:dyDescent="0.2"/>
    <row r="18620" ht="12.75" customHeight="1" x14ac:dyDescent="0.2"/>
    <row r="18621" ht="12.75" customHeight="1" x14ac:dyDescent="0.2"/>
    <row r="18622" ht="12.75" customHeight="1" x14ac:dyDescent="0.2"/>
    <row r="18623" ht="12.75" customHeight="1" x14ac:dyDescent="0.2"/>
    <row r="18624" ht="12.75" customHeight="1" x14ac:dyDescent="0.2"/>
    <row r="18625" ht="12.75" customHeight="1" x14ac:dyDescent="0.2"/>
    <row r="18626" ht="12.75" customHeight="1" x14ac:dyDescent="0.2"/>
    <row r="18627" ht="12.75" customHeight="1" x14ac:dyDescent="0.2"/>
    <row r="18628" ht="12.75" customHeight="1" x14ac:dyDescent="0.2"/>
    <row r="18629" ht="12.75" customHeight="1" x14ac:dyDescent="0.2"/>
    <row r="18630" ht="12.75" customHeight="1" x14ac:dyDescent="0.2"/>
    <row r="18631" ht="12.75" customHeight="1" x14ac:dyDescent="0.2"/>
    <row r="18632" ht="12.75" customHeight="1" x14ac:dyDescent="0.2"/>
    <row r="18633" ht="12.75" customHeight="1" x14ac:dyDescent="0.2"/>
    <row r="18634" ht="12.75" customHeight="1" x14ac:dyDescent="0.2"/>
    <row r="18635" ht="12.75" customHeight="1" x14ac:dyDescent="0.2"/>
    <row r="18636" ht="12.75" customHeight="1" x14ac:dyDescent="0.2"/>
    <row r="18637" ht="12.75" customHeight="1" x14ac:dyDescent="0.2"/>
    <row r="18638" ht="12.75" customHeight="1" x14ac:dyDescent="0.2"/>
    <row r="18639" ht="12.75" customHeight="1" x14ac:dyDescent="0.2"/>
    <row r="18640" ht="12.75" customHeight="1" x14ac:dyDescent="0.2"/>
    <row r="18641" ht="12.75" customHeight="1" x14ac:dyDescent="0.2"/>
    <row r="18642" ht="12.75" customHeight="1" x14ac:dyDescent="0.2"/>
    <row r="18643" ht="12.75" customHeight="1" x14ac:dyDescent="0.2"/>
    <row r="18644" ht="12.75" customHeight="1" x14ac:dyDescent="0.2"/>
    <row r="18645" ht="12.75" customHeight="1" x14ac:dyDescent="0.2"/>
    <row r="18646" ht="12.75" customHeight="1" x14ac:dyDescent="0.2"/>
    <row r="18647" ht="12.75" customHeight="1" x14ac:dyDescent="0.2"/>
    <row r="18648" ht="12.75" customHeight="1" x14ac:dyDescent="0.2"/>
    <row r="18649" ht="12.75" customHeight="1" x14ac:dyDescent="0.2"/>
    <row r="18650" ht="12.75" customHeight="1" x14ac:dyDescent="0.2"/>
    <row r="18651" ht="12.75" customHeight="1" x14ac:dyDescent="0.2"/>
    <row r="18652" ht="12.75" customHeight="1" x14ac:dyDescent="0.2"/>
    <row r="18653" ht="12.75" customHeight="1" x14ac:dyDescent="0.2"/>
    <row r="18654" ht="12.75" customHeight="1" x14ac:dyDescent="0.2"/>
    <row r="18655" ht="12.75" customHeight="1" x14ac:dyDescent="0.2"/>
    <row r="18656" ht="12.75" customHeight="1" x14ac:dyDescent="0.2"/>
    <row r="18657" ht="12.75" customHeight="1" x14ac:dyDescent="0.2"/>
    <row r="18658" ht="12.75" customHeight="1" x14ac:dyDescent="0.2"/>
    <row r="18659" ht="12.75" customHeight="1" x14ac:dyDescent="0.2"/>
    <row r="18660" ht="12.75" customHeight="1" x14ac:dyDescent="0.2"/>
    <row r="18661" ht="12.75" customHeight="1" x14ac:dyDescent="0.2"/>
    <row r="18662" ht="12.75" customHeight="1" x14ac:dyDescent="0.2"/>
    <row r="18663" ht="12.75" customHeight="1" x14ac:dyDescent="0.2"/>
    <row r="18664" ht="12.75" customHeight="1" x14ac:dyDescent="0.2"/>
    <row r="18665" ht="12.75" customHeight="1" x14ac:dyDescent="0.2"/>
    <row r="18666" ht="12.75" customHeight="1" x14ac:dyDescent="0.2"/>
    <row r="18667" ht="12.75" customHeight="1" x14ac:dyDescent="0.2"/>
    <row r="18668" ht="12.75" customHeight="1" x14ac:dyDescent="0.2"/>
    <row r="18669" ht="12.75" customHeight="1" x14ac:dyDescent="0.2"/>
    <row r="18670" ht="12.75" customHeight="1" x14ac:dyDescent="0.2"/>
    <row r="18671" ht="12.75" customHeight="1" x14ac:dyDescent="0.2"/>
    <row r="18672" ht="12.75" customHeight="1" x14ac:dyDescent="0.2"/>
    <row r="18673" ht="12.75" customHeight="1" x14ac:dyDescent="0.2"/>
    <row r="18674" ht="12.75" customHeight="1" x14ac:dyDescent="0.2"/>
    <row r="18675" ht="12.75" customHeight="1" x14ac:dyDescent="0.2"/>
    <row r="18676" ht="12.75" customHeight="1" x14ac:dyDescent="0.2"/>
    <row r="18677" ht="12.75" customHeight="1" x14ac:dyDescent="0.2"/>
    <row r="18678" ht="12.75" customHeight="1" x14ac:dyDescent="0.2"/>
    <row r="18679" ht="12.75" customHeight="1" x14ac:dyDescent="0.2"/>
    <row r="18680" ht="12.75" customHeight="1" x14ac:dyDescent="0.2"/>
    <row r="18681" ht="12.75" customHeight="1" x14ac:dyDescent="0.2"/>
    <row r="18682" ht="12.75" customHeight="1" x14ac:dyDescent="0.2"/>
    <row r="18683" ht="12.75" customHeight="1" x14ac:dyDescent="0.2"/>
    <row r="18684" ht="12.75" customHeight="1" x14ac:dyDescent="0.2"/>
    <row r="18685" ht="12.75" customHeight="1" x14ac:dyDescent="0.2"/>
    <row r="18686" ht="12.75" customHeight="1" x14ac:dyDescent="0.2"/>
    <row r="18687" ht="12.75" customHeight="1" x14ac:dyDescent="0.2"/>
    <row r="18688" ht="12.75" customHeight="1" x14ac:dyDescent="0.2"/>
    <row r="18689" ht="12.75" customHeight="1" x14ac:dyDescent="0.2"/>
    <row r="18690" ht="12.75" customHeight="1" x14ac:dyDescent="0.2"/>
    <row r="18691" ht="12.75" customHeight="1" x14ac:dyDescent="0.2"/>
    <row r="18692" ht="12.75" customHeight="1" x14ac:dyDescent="0.2"/>
    <row r="18693" ht="12.75" customHeight="1" x14ac:dyDescent="0.2"/>
    <row r="18694" ht="12.75" customHeight="1" x14ac:dyDescent="0.2"/>
    <row r="18695" ht="12.75" customHeight="1" x14ac:dyDescent="0.2"/>
    <row r="18696" ht="12.75" customHeight="1" x14ac:dyDescent="0.2"/>
    <row r="18697" ht="12.75" customHeight="1" x14ac:dyDescent="0.2"/>
    <row r="18698" ht="12.75" customHeight="1" x14ac:dyDescent="0.2"/>
    <row r="18699" ht="12.75" customHeight="1" x14ac:dyDescent="0.2"/>
    <row r="18700" ht="12.75" customHeight="1" x14ac:dyDescent="0.2"/>
    <row r="18701" ht="12.75" customHeight="1" x14ac:dyDescent="0.2"/>
    <row r="18702" ht="12.75" customHeight="1" x14ac:dyDescent="0.2"/>
    <row r="18703" ht="12.75" customHeight="1" x14ac:dyDescent="0.2"/>
    <row r="18704" ht="12.75" customHeight="1" x14ac:dyDescent="0.2"/>
    <row r="18705" ht="12.75" customHeight="1" x14ac:dyDescent="0.2"/>
    <row r="18706" ht="12.75" customHeight="1" x14ac:dyDescent="0.2"/>
    <row r="18707" ht="12.75" customHeight="1" x14ac:dyDescent="0.2"/>
    <row r="18708" ht="12.75" customHeight="1" x14ac:dyDescent="0.2"/>
    <row r="18709" ht="12.75" customHeight="1" x14ac:dyDescent="0.2"/>
    <row r="18710" ht="12.75" customHeight="1" x14ac:dyDescent="0.2"/>
    <row r="18711" ht="12.75" customHeight="1" x14ac:dyDescent="0.2"/>
    <row r="18712" ht="12.75" customHeight="1" x14ac:dyDescent="0.2"/>
    <row r="18713" ht="12.75" customHeight="1" x14ac:dyDescent="0.2"/>
    <row r="18714" ht="12.75" customHeight="1" x14ac:dyDescent="0.2"/>
    <row r="18715" ht="12.75" customHeight="1" x14ac:dyDescent="0.2"/>
    <row r="18716" ht="12.75" customHeight="1" x14ac:dyDescent="0.2"/>
    <row r="18717" ht="12.75" customHeight="1" x14ac:dyDescent="0.2"/>
    <row r="18718" ht="12.75" customHeight="1" x14ac:dyDescent="0.2"/>
    <row r="18719" ht="12.75" customHeight="1" x14ac:dyDescent="0.2"/>
    <row r="18720" ht="12.75" customHeight="1" x14ac:dyDescent="0.2"/>
    <row r="18721" ht="12.75" customHeight="1" x14ac:dyDescent="0.2"/>
    <row r="18722" ht="12.75" customHeight="1" x14ac:dyDescent="0.2"/>
    <row r="18723" ht="12.75" customHeight="1" x14ac:dyDescent="0.2"/>
    <row r="18724" ht="12.75" customHeight="1" x14ac:dyDescent="0.2"/>
    <row r="18725" ht="12.75" customHeight="1" x14ac:dyDescent="0.2"/>
    <row r="18726" ht="12.75" customHeight="1" x14ac:dyDescent="0.2"/>
    <row r="18727" ht="12.75" customHeight="1" x14ac:dyDescent="0.2"/>
    <row r="18728" ht="12.75" customHeight="1" x14ac:dyDescent="0.2"/>
    <row r="18729" ht="12.75" customHeight="1" x14ac:dyDescent="0.2"/>
    <row r="18730" ht="12.75" customHeight="1" x14ac:dyDescent="0.2"/>
    <row r="18731" ht="12.75" customHeight="1" x14ac:dyDescent="0.2"/>
    <row r="18732" ht="12.75" customHeight="1" x14ac:dyDescent="0.2"/>
    <row r="18733" ht="12.75" customHeight="1" x14ac:dyDescent="0.2"/>
    <row r="18734" ht="12.75" customHeight="1" x14ac:dyDescent="0.2"/>
    <row r="18735" ht="12.75" customHeight="1" x14ac:dyDescent="0.2"/>
    <row r="18736" ht="12.75" customHeight="1" x14ac:dyDescent="0.2"/>
    <row r="18737" ht="12.75" customHeight="1" x14ac:dyDescent="0.2"/>
    <row r="18738" ht="12.75" customHeight="1" x14ac:dyDescent="0.2"/>
    <row r="18739" ht="12.75" customHeight="1" x14ac:dyDescent="0.2"/>
    <row r="18740" ht="12.75" customHeight="1" x14ac:dyDescent="0.2"/>
    <row r="18741" ht="12.75" customHeight="1" x14ac:dyDescent="0.2"/>
    <row r="18742" ht="12.75" customHeight="1" x14ac:dyDescent="0.2"/>
    <row r="18743" ht="12.75" customHeight="1" x14ac:dyDescent="0.2"/>
    <row r="18744" ht="12.75" customHeight="1" x14ac:dyDescent="0.2"/>
    <row r="18745" ht="12.75" customHeight="1" x14ac:dyDescent="0.2"/>
    <row r="18746" ht="12.75" customHeight="1" x14ac:dyDescent="0.2"/>
    <row r="18747" ht="12.75" customHeight="1" x14ac:dyDescent="0.2"/>
    <row r="18748" ht="12.75" customHeight="1" x14ac:dyDescent="0.2"/>
    <row r="18749" ht="12.75" customHeight="1" x14ac:dyDescent="0.2"/>
    <row r="18750" ht="12.75" customHeight="1" x14ac:dyDescent="0.2"/>
    <row r="18751" ht="12.75" customHeight="1" x14ac:dyDescent="0.2"/>
    <row r="18752" ht="12.75" customHeight="1" x14ac:dyDescent="0.2"/>
    <row r="18753" ht="12.75" customHeight="1" x14ac:dyDescent="0.2"/>
    <row r="18754" ht="12.75" customHeight="1" x14ac:dyDescent="0.2"/>
    <row r="18755" ht="12.75" customHeight="1" x14ac:dyDescent="0.2"/>
    <row r="18756" ht="12.75" customHeight="1" x14ac:dyDescent="0.2"/>
    <row r="18757" ht="12.75" customHeight="1" x14ac:dyDescent="0.2"/>
    <row r="18758" ht="12.75" customHeight="1" x14ac:dyDescent="0.2"/>
    <row r="18759" ht="12.75" customHeight="1" x14ac:dyDescent="0.2"/>
    <row r="18760" ht="12.75" customHeight="1" x14ac:dyDescent="0.2"/>
    <row r="18761" ht="12.75" customHeight="1" x14ac:dyDescent="0.2"/>
    <row r="18762" ht="12.75" customHeight="1" x14ac:dyDescent="0.2"/>
    <row r="18763" ht="12.75" customHeight="1" x14ac:dyDescent="0.2"/>
    <row r="18764" ht="12.75" customHeight="1" x14ac:dyDescent="0.2"/>
    <row r="18765" ht="12.75" customHeight="1" x14ac:dyDescent="0.2"/>
    <row r="18766" ht="12.75" customHeight="1" x14ac:dyDescent="0.2"/>
    <row r="18767" ht="12.75" customHeight="1" x14ac:dyDescent="0.2"/>
    <row r="18768" ht="12.75" customHeight="1" x14ac:dyDescent="0.2"/>
    <row r="18769" ht="12.75" customHeight="1" x14ac:dyDescent="0.2"/>
    <row r="18770" ht="12.75" customHeight="1" x14ac:dyDescent="0.2"/>
    <row r="18771" ht="12.75" customHeight="1" x14ac:dyDescent="0.2"/>
    <row r="18772" ht="12.75" customHeight="1" x14ac:dyDescent="0.2"/>
    <row r="18773" ht="12.75" customHeight="1" x14ac:dyDescent="0.2"/>
    <row r="18774" ht="12.75" customHeight="1" x14ac:dyDescent="0.2"/>
    <row r="18775" ht="12.75" customHeight="1" x14ac:dyDescent="0.2"/>
    <row r="18776" ht="12.75" customHeight="1" x14ac:dyDescent="0.2"/>
    <row r="18777" ht="12.75" customHeight="1" x14ac:dyDescent="0.2"/>
    <row r="18778" ht="12.75" customHeight="1" x14ac:dyDescent="0.2"/>
    <row r="18779" ht="12.75" customHeight="1" x14ac:dyDescent="0.2"/>
    <row r="18780" ht="12.75" customHeight="1" x14ac:dyDescent="0.2"/>
    <row r="18781" ht="12.75" customHeight="1" x14ac:dyDescent="0.2"/>
    <row r="18782" ht="12.75" customHeight="1" x14ac:dyDescent="0.2"/>
    <row r="18783" ht="12.75" customHeight="1" x14ac:dyDescent="0.2"/>
    <row r="18784" ht="12.75" customHeight="1" x14ac:dyDescent="0.2"/>
    <row r="18785" ht="12.75" customHeight="1" x14ac:dyDescent="0.2"/>
    <row r="18786" ht="12.75" customHeight="1" x14ac:dyDescent="0.2"/>
    <row r="18787" ht="12.75" customHeight="1" x14ac:dyDescent="0.2"/>
    <row r="18788" ht="12.75" customHeight="1" x14ac:dyDescent="0.2"/>
    <row r="18789" ht="12.75" customHeight="1" x14ac:dyDescent="0.2"/>
    <row r="18790" ht="12.75" customHeight="1" x14ac:dyDescent="0.2"/>
    <row r="18791" ht="12.75" customHeight="1" x14ac:dyDescent="0.2"/>
    <row r="18792" ht="12.75" customHeight="1" x14ac:dyDescent="0.2"/>
    <row r="18793" ht="12.75" customHeight="1" x14ac:dyDescent="0.2"/>
    <row r="18794" ht="12.75" customHeight="1" x14ac:dyDescent="0.2"/>
    <row r="18795" ht="12.75" customHeight="1" x14ac:dyDescent="0.2"/>
    <row r="18796" ht="12.75" customHeight="1" x14ac:dyDescent="0.2"/>
    <row r="18797" ht="12.75" customHeight="1" x14ac:dyDescent="0.2"/>
    <row r="18798" ht="12.75" customHeight="1" x14ac:dyDescent="0.2"/>
    <row r="18799" ht="12.75" customHeight="1" x14ac:dyDescent="0.2"/>
    <row r="18800" ht="12.75" customHeight="1" x14ac:dyDescent="0.2"/>
    <row r="18801" ht="12.75" customHeight="1" x14ac:dyDescent="0.2"/>
    <row r="18802" ht="12.75" customHeight="1" x14ac:dyDescent="0.2"/>
    <row r="18803" ht="12.75" customHeight="1" x14ac:dyDescent="0.2"/>
    <row r="18804" ht="12.75" customHeight="1" x14ac:dyDescent="0.2"/>
    <row r="18805" ht="12.75" customHeight="1" x14ac:dyDescent="0.2"/>
    <row r="18806" ht="12.75" customHeight="1" x14ac:dyDescent="0.2"/>
    <row r="18807" ht="12.75" customHeight="1" x14ac:dyDescent="0.2"/>
    <row r="18808" ht="12.75" customHeight="1" x14ac:dyDescent="0.2"/>
    <row r="18809" ht="12.75" customHeight="1" x14ac:dyDescent="0.2"/>
    <row r="18810" ht="12.75" customHeight="1" x14ac:dyDescent="0.2"/>
    <row r="18811" ht="12.75" customHeight="1" x14ac:dyDescent="0.2"/>
    <row r="18812" ht="12.75" customHeight="1" x14ac:dyDescent="0.2"/>
    <row r="18813" ht="12.75" customHeight="1" x14ac:dyDescent="0.2"/>
    <row r="18814" ht="12.75" customHeight="1" x14ac:dyDescent="0.2"/>
    <row r="18815" ht="12.75" customHeight="1" x14ac:dyDescent="0.2"/>
    <row r="18816" ht="12.75" customHeight="1" x14ac:dyDescent="0.2"/>
    <row r="18817" ht="12.75" customHeight="1" x14ac:dyDescent="0.2"/>
    <row r="18818" ht="12.75" customHeight="1" x14ac:dyDescent="0.2"/>
    <row r="18819" ht="12.75" customHeight="1" x14ac:dyDescent="0.2"/>
    <row r="18820" ht="12.75" customHeight="1" x14ac:dyDescent="0.2"/>
    <row r="18821" ht="12.75" customHeight="1" x14ac:dyDescent="0.2"/>
    <row r="18822" ht="12.75" customHeight="1" x14ac:dyDescent="0.2"/>
    <row r="18823" ht="12.75" customHeight="1" x14ac:dyDescent="0.2"/>
    <row r="18824" ht="12.75" customHeight="1" x14ac:dyDescent="0.2"/>
    <row r="18825" ht="12.75" customHeight="1" x14ac:dyDescent="0.2"/>
    <row r="18826" ht="12.75" customHeight="1" x14ac:dyDescent="0.2"/>
    <row r="18827" ht="12.75" customHeight="1" x14ac:dyDescent="0.2"/>
    <row r="18828" ht="12.75" customHeight="1" x14ac:dyDescent="0.2"/>
    <row r="18829" ht="12.75" customHeight="1" x14ac:dyDescent="0.2"/>
    <row r="18830" ht="12.75" customHeight="1" x14ac:dyDescent="0.2"/>
    <row r="18831" ht="12.75" customHeight="1" x14ac:dyDescent="0.2"/>
    <row r="18832" ht="12.75" customHeight="1" x14ac:dyDescent="0.2"/>
    <row r="18833" ht="12.75" customHeight="1" x14ac:dyDescent="0.2"/>
    <row r="18834" ht="12.75" customHeight="1" x14ac:dyDescent="0.2"/>
    <row r="18835" ht="12.75" customHeight="1" x14ac:dyDescent="0.2"/>
    <row r="18836" ht="12.75" customHeight="1" x14ac:dyDescent="0.2"/>
    <row r="18837" ht="12.75" customHeight="1" x14ac:dyDescent="0.2"/>
    <row r="18838" ht="12.75" customHeight="1" x14ac:dyDescent="0.2"/>
    <row r="18839" ht="12.75" customHeight="1" x14ac:dyDescent="0.2"/>
    <row r="18840" ht="12.75" customHeight="1" x14ac:dyDescent="0.2"/>
    <row r="18841" ht="12.75" customHeight="1" x14ac:dyDescent="0.2"/>
    <row r="18842" ht="12.75" customHeight="1" x14ac:dyDescent="0.2"/>
    <row r="18843" ht="12.75" customHeight="1" x14ac:dyDescent="0.2"/>
    <row r="18844" ht="12.75" customHeight="1" x14ac:dyDescent="0.2"/>
    <row r="18845" ht="12.75" customHeight="1" x14ac:dyDescent="0.2"/>
    <row r="18846" ht="12.75" customHeight="1" x14ac:dyDescent="0.2"/>
    <row r="18847" ht="12.75" customHeight="1" x14ac:dyDescent="0.2"/>
    <row r="18848" ht="12.75" customHeight="1" x14ac:dyDescent="0.2"/>
    <row r="18849" ht="12.75" customHeight="1" x14ac:dyDescent="0.2"/>
    <row r="18850" ht="12.75" customHeight="1" x14ac:dyDescent="0.2"/>
    <row r="18851" ht="12.75" customHeight="1" x14ac:dyDescent="0.2"/>
    <row r="18852" ht="12.75" customHeight="1" x14ac:dyDescent="0.2"/>
    <row r="18853" ht="12.75" customHeight="1" x14ac:dyDescent="0.2"/>
    <row r="18854" ht="12.75" customHeight="1" x14ac:dyDescent="0.2"/>
    <row r="18855" ht="12.75" customHeight="1" x14ac:dyDescent="0.2"/>
    <row r="18856" ht="12.75" customHeight="1" x14ac:dyDescent="0.2"/>
    <row r="18857" ht="12.75" customHeight="1" x14ac:dyDescent="0.2"/>
    <row r="18858" ht="12.75" customHeight="1" x14ac:dyDescent="0.2"/>
    <row r="18859" ht="12.75" customHeight="1" x14ac:dyDescent="0.2"/>
    <row r="18860" ht="12.75" customHeight="1" x14ac:dyDescent="0.2"/>
    <row r="18861" ht="12.75" customHeight="1" x14ac:dyDescent="0.2"/>
    <row r="18862" ht="12.75" customHeight="1" x14ac:dyDescent="0.2"/>
    <row r="18863" ht="12.75" customHeight="1" x14ac:dyDescent="0.2"/>
    <row r="18864" ht="12.75" customHeight="1" x14ac:dyDescent="0.2"/>
    <row r="18865" ht="12.75" customHeight="1" x14ac:dyDescent="0.2"/>
    <row r="18866" ht="12.75" customHeight="1" x14ac:dyDescent="0.2"/>
    <row r="18867" ht="12.75" customHeight="1" x14ac:dyDescent="0.2"/>
    <row r="18868" ht="12.75" customHeight="1" x14ac:dyDescent="0.2"/>
    <row r="18869" ht="12.75" customHeight="1" x14ac:dyDescent="0.2"/>
    <row r="18870" ht="12.75" customHeight="1" x14ac:dyDescent="0.2"/>
    <row r="18871" ht="12.75" customHeight="1" x14ac:dyDescent="0.2"/>
    <row r="18872" ht="12.75" customHeight="1" x14ac:dyDescent="0.2"/>
    <row r="18873" ht="12.75" customHeight="1" x14ac:dyDescent="0.2"/>
    <row r="18874" ht="12.75" customHeight="1" x14ac:dyDescent="0.2"/>
    <row r="18875" ht="12.75" customHeight="1" x14ac:dyDescent="0.2"/>
    <row r="18876" ht="12.75" customHeight="1" x14ac:dyDescent="0.2"/>
    <row r="18877" ht="12.75" customHeight="1" x14ac:dyDescent="0.2"/>
    <row r="18878" ht="12.75" customHeight="1" x14ac:dyDescent="0.2"/>
    <row r="18879" ht="12.75" customHeight="1" x14ac:dyDescent="0.2"/>
    <row r="18880" ht="12.75" customHeight="1" x14ac:dyDescent="0.2"/>
    <row r="18881" ht="12.75" customHeight="1" x14ac:dyDescent="0.2"/>
    <row r="18882" ht="12.75" customHeight="1" x14ac:dyDescent="0.2"/>
    <row r="18883" ht="12.75" customHeight="1" x14ac:dyDescent="0.2"/>
    <row r="18884" ht="12.75" customHeight="1" x14ac:dyDescent="0.2"/>
    <row r="18885" ht="12.75" customHeight="1" x14ac:dyDescent="0.2"/>
    <row r="18886" ht="12.75" customHeight="1" x14ac:dyDescent="0.2"/>
    <row r="18887" ht="12.75" customHeight="1" x14ac:dyDescent="0.2"/>
    <row r="18888" ht="12.75" customHeight="1" x14ac:dyDescent="0.2"/>
    <row r="18889" ht="12.75" customHeight="1" x14ac:dyDescent="0.2"/>
    <row r="18890" ht="12.75" customHeight="1" x14ac:dyDescent="0.2"/>
    <row r="18891" ht="12.75" customHeight="1" x14ac:dyDescent="0.2"/>
    <row r="18892" ht="12.75" customHeight="1" x14ac:dyDescent="0.2"/>
    <row r="18893" ht="12.75" customHeight="1" x14ac:dyDescent="0.2"/>
    <row r="18894" ht="12.75" customHeight="1" x14ac:dyDescent="0.2"/>
    <row r="18895" ht="12.75" customHeight="1" x14ac:dyDescent="0.2"/>
    <row r="18896" ht="12.75" customHeight="1" x14ac:dyDescent="0.2"/>
    <row r="18897" ht="12.75" customHeight="1" x14ac:dyDescent="0.2"/>
    <row r="18898" ht="12.75" customHeight="1" x14ac:dyDescent="0.2"/>
    <row r="18899" ht="12.75" customHeight="1" x14ac:dyDescent="0.2"/>
    <row r="18900" ht="12.75" customHeight="1" x14ac:dyDescent="0.2"/>
    <row r="18901" ht="12.75" customHeight="1" x14ac:dyDescent="0.2"/>
    <row r="18902" ht="12.75" customHeight="1" x14ac:dyDescent="0.2"/>
    <row r="18903" ht="12.75" customHeight="1" x14ac:dyDescent="0.2"/>
    <row r="18904" ht="12.75" customHeight="1" x14ac:dyDescent="0.2"/>
    <row r="18905" ht="12.75" customHeight="1" x14ac:dyDescent="0.2"/>
    <row r="18906" ht="12.75" customHeight="1" x14ac:dyDescent="0.2"/>
    <row r="18907" ht="12.75" customHeight="1" x14ac:dyDescent="0.2"/>
    <row r="18908" ht="12.75" customHeight="1" x14ac:dyDescent="0.2"/>
    <row r="18909" ht="12.75" customHeight="1" x14ac:dyDescent="0.2"/>
    <row r="18910" ht="12.75" customHeight="1" x14ac:dyDescent="0.2"/>
    <row r="18911" ht="12.75" customHeight="1" x14ac:dyDescent="0.2"/>
    <row r="18912" ht="12.75" customHeight="1" x14ac:dyDescent="0.2"/>
    <row r="18913" ht="12.75" customHeight="1" x14ac:dyDescent="0.2"/>
    <row r="18914" ht="12.75" customHeight="1" x14ac:dyDescent="0.2"/>
    <row r="18915" ht="12.75" customHeight="1" x14ac:dyDescent="0.2"/>
    <row r="18916" ht="12.75" customHeight="1" x14ac:dyDescent="0.2"/>
    <row r="18917" ht="12.75" customHeight="1" x14ac:dyDescent="0.2"/>
    <row r="18918" ht="12.75" customHeight="1" x14ac:dyDescent="0.2"/>
    <row r="18919" ht="12.75" customHeight="1" x14ac:dyDescent="0.2"/>
    <row r="18920" ht="12.75" customHeight="1" x14ac:dyDescent="0.2"/>
    <row r="18921" ht="12.75" customHeight="1" x14ac:dyDescent="0.2"/>
    <row r="18922" ht="12.75" customHeight="1" x14ac:dyDescent="0.2"/>
    <row r="18923" ht="12.75" customHeight="1" x14ac:dyDescent="0.2"/>
    <row r="18924" ht="12.75" customHeight="1" x14ac:dyDescent="0.2"/>
    <row r="18925" ht="12.75" customHeight="1" x14ac:dyDescent="0.2"/>
    <row r="18926" ht="12.75" customHeight="1" x14ac:dyDescent="0.2"/>
    <row r="18927" ht="12.75" customHeight="1" x14ac:dyDescent="0.2"/>
    <row r="18928" ht="12.75" customHeight="1" x14ac:dyDescent="0.2"/>
    <row r="18929" ht="12.75" customHeight="1" x14ac:dyDescent="0.2"/>
    <row r="18930" ht="12.75" customHeight="1" x14ac:dyDescent="0.2"/>
    <row r="18931" ht="12.75" customHeight="1" x14ac:dyDescent="0.2"/>
    <row r="18932" ht="12.75" customHeight="1" x14ac:dyDescent="0.2"/>
    <row r="18933" ht="12.75" customHeight="1" x14ac:dyDescent="0.2"/>
    <row r="18934" ht="12.75" customHeight="1" x14ac:dyDescent="0.2"/>
    <row r="18935" ht="12.75" customHeight="1" x14ac:dyDescent="0.2"/>
    <row r="18936" ht="12.75" customHeight="1" x14ac:dyDescent="0.2"/>
    <row r="18937" ht="12.75" customHeight="1" x14ac:dyDescent="0.2"/>
    <row r="18938" ht="12.75" customHeight="1" x14ac:dyDescent="0.2"/>
    <row r="18939" ht="12.75" customHeight="1" x14ac:dyDescent="0.2"/>
    <row r="18940" ht="12.75" customHeight="1" x14ac:dyDescent="0.2"/>
    <row r="18941" ht="12.75" customHeight="1" x14ac:dyDescent="0.2"/>
    <row r="18942" ht="12.75" customHeight="1" x14ac:dyDescent="0.2"/>
    <row r="18943" ht="12.75" customHeight="1" x14ac:dyDescent="0.2"/>
    <row r="18944" ht="12.75" customHeight="1" x14ac:dyDescent="0.2"/>
    <row r="18945" ht="12.75" customHeight="1" x14ac:dyDescent="0.2"/>
    <row r="18946" ht="12.75" customHeight="1" x14ac:dyDescent="0.2"/>
    <row r="18947" ht="12.75" customHeight="1" x14ac:dyDescent="0.2"/>
    <row r="18948" ht="12.75" customHeight="1" x14ac:dyDescent="0.2"/>
    <row r="18949" ht="12.75" customHeight="1" x14ac:dyDescent="0.2"/>
    <row r="18950" ht="12.75" customHeight="1" x14ac:dyDescent="0.2"/>
    <row r="18951" ht="12.75" customHeight="1" x14ac:dyDescent="0.2"/>
    <row r="18952" ht="12.75" customHeight="1" x14ac:dyDescent="0.2"/>
    <row r="18953" ht="12.75" customHeight="1" x14ac:dyDescent="0.2"/>
    <row r="18954" ht="12.75" customHeight="1" x14ac:dyDescent="0.2"/>
    <row r="18955" ht="12.75" customHeight="1" x14ac:dyDescent="0.2"/>
    <row r="18956" ht="12.75" customHeight="1" x14ac:dyDescent="0.2"/>
    <row r="18957" ht="12.75" customHeight="1" x14ac:dyDescent="0.2"/>
    <row r="18958" ht="12.75" customHeight="1" x14ac:dyDescent="0.2"/>
    <row r="18959" ht="12.75" customHeight="1" x14ac:dyDescent="0.2"/>
    <row r="18960" ht="12.75" customHeight="1" x14ac:dyDescent="0.2"/>
    <row r="18961" ht="12.75" customHeight="1" x14ac:dyDescent="0.2"/>
    <row r="18962" ht="12.75" customHeight="1" x14ac:dyDescent="0.2"/>
    <row r="18963" ht="12.75" customHeight="1" x14ac:dyDescent="0.2"/>
    <row r="18964" ht="12.75" customHeight="1" x14ac:dyDescent="0.2"/>
    <row r="18965" ht="12.75" customHeight="1" x14ac:dyDescent="0.2"/>
    <row r="18966" ht="12.75" customHeight="1" x14ac:dyDescent="0.2"/>
    <row r="18967" ht="12.75" customHeight="1" x14ac:dyDescent="0.2"/>
    <row r="18968" ht="12.75" customHeight="1" x14ac:dyDescent="0.2"/>
    <row r="18969" ht="12.75" customHeight="1" x14ac:dyDescent="0.2"/>
    <row r="18970" ht="12.75" customHeight="1" x14ac:dyDescent="0.2"/>
    <row r="18971" ht="12.75" customHeight="1" x14ac:dyDescent="0.2"/>
    <row r="18972" ht="12.75" customHeight="1" x14ac:dyDescent="0.2"/>
    <row r="18973" ht="12.75" customHeight="1" x14ac:dyDescent="0.2"/>
    <row r="18974" ht="12.75" customHeight="1" x14ac:dyDescent="0.2"/>
    <row r="18975" ht="12.75" customHeight="1" x14ac:dyDescent="0.2"/>
    <row r="18976" ht="12.75" customHeight="1" x14ac:dyDescent="0.2"/>
    <row r="18977" ht="12.75" customHeight="1" x14ac:dyDescent="0.2"/>
    <row r="18978" ht="12.75" customHeight="1" x14ac:dyDescent="0.2"/>
    <row r="18979" ht="12.75" customHeight="1" x14ac:dyDescent="0.2"/>
    <row r="18980" ht="12.75" customHeight="1" x14ac:dyDescent="0.2"/>
    <row r="18981" ht="12.75" customHeight="1" x14ac:dyDescent="0.2"/>
    <row r="18982" ht="12.75" customHeight="1" x14ac:dyDescent="0.2"/>
    <row r="18983" ht="12.75" customHeight="1" x14ac:dyDescent="0.2"/>
    <row r="18984" ht="12.75" customHeight="1" x14ac:dyDescent="0.2"/>
    <row r="18985" ht="12.75" customHeight="1" x14ac:dyDescent="0.2"/>
    <row r="18986" ht="12.75" customHeight="1" x14ac:dyDescent="0.2"/>
    <row r="18987" ht="12.75" customHeight="1" x14ac:dyDescent="0.2"/>
    <row r="18988" ht="12.75" customHeight="1" x14ac:dyDescent="0.2"/>
    <row r="18989" ht="12.75" customHeight="1" x14ac:dyDescent="0.2"/>
    <row r="18990" ht="12.75" customHeight="1" x14ac:dyDescent="0.2"/>
    <row r="18991" ht="12.75" customHeight="1" x14ac:dyDescent="0.2"/>
    <row r="18992" ht="12.75" customHeight="1" x14ac:dyDescent="0.2"/>
    <row r="18993" ht="12.75" customHeight="1" x14ac:dyDescent="0.2"/>
    <row r="18994" ht="12.75" customHeight="1" x14ac:dyDescent="0.2"/>
    <row r="18995" ht="12.75" customHeight="1" x14ac:dyDescent="0.2"/>
    <row r="18996" ht="12.75" customHeight="1" x14ac:dyDescent="0.2"/>
    <row r="18997" ht="12.75" customHeight="1" x14ac:dyDescent="0.2"/>
    <row r="18998" ht="12.75" customHeight="1" x14ac:dyDescent="0.2"/>
    <row r="18999" ht="12.75" customHeight="1" x14ac:dyDescent="0.2"/>
    <row r="19000" ht="12.75" customHeight="1" x14ac:dyDescent="0.2"/>
    <row r="19001" ht="12.75" customHeight="1" x14ac:dyDescent="0.2"/>
    <row r="19002" ht="12.75" customHeight="1" x14ac:dyDescent="0.2"/>
    <row r="19003" ht="12.75" customHeight="1" x14ac:dyDescent="0.2"/>
    <row r="19004" ht="12.75" customHeight="1" x14ac:dyDescent="0.2"/>
    <row r="19005" ht="12.75" customHeight="1" x14ac:dyDescent="0.2"/>
    <row r="19006" ht="12.75" customHeight="1" x14ac:dyDescent="0.2"/>
    <row r="19007" ht="12.75" customHeight="1" x14ac:dyDescent="0.2"/>
    <row r="19008" ht="12.75" customHeight="1" x14ac:dyDescent="0.2"/>
    <row r="19009" ht="12.75" customHeight="1" x14ac:dyDescent="0.2"/>
    <row r="19010" ht="12.75" customHeight="1" x14ac:dyDescent="0.2"/>
    <row r="19011" ht="12.75" customHeight="1" x14ac:dyDescent="0.2"/>
    <row r="19012" ht="12.75" customHeight="1" x14ac:dyDescent="0.2"/>
    <row r="19013" ht="12.75" customHeight="1" x14ac:dyDescent="0.2"/>
    <row r="19014" ht="12.75" customHeight="1" x14ac:dyDescent="0.2"/>
    <row r="19015" ht="12.75" customHeight="1" x14ac:dyDescent="0.2"/>
    <row r="19016" ht="12.75" customHeight="1" x14ac:dyDescent="0.2"/>
    <row r="19017" ht="12.75" customHeight="1" x14ac:dyDescent="0.2"/>
    <row r="19018" ht="12.75" customHeight="1" x14ac:dyDescent="0.2"/>
    <row r="19019" ht="12.75" customHeight="1" x14ac:dyDescent="0.2"/>
    <row r="19020" ht="12.75" customHeight="1" x14ac:dyDescent="0.2"/>
    <row r="19021" ht="12.75" customHeight="1" x14ac:dyDescent="0.2"/>
    <row r="19022" ht="12.75" customHeight="1" x14ac:dyDescent="0.2"/>
    <row r="19023" ht="12.75" customHeight="1" x14ac:dyDescent="0.2"/>
    <row r="19024" ht="12.75" customHeight="1" x14ac:dyDescent="0.2"/>
    <row r="19025" ht="12.75" customHeight="1" x14ac:dyDescent="0.2"/>
    <row r="19026" ht="12.75" customHeight="1" x14ac:dyDescent="0.2"/>
    <row r="19027" ht="12.75" customHeight="1" x14ac:dyDescent="0.2"/>
    <row r="19028" ht="12.75" customHeight="1" x14ac:dyDescent="0.2"/>
    <row r="19029" ht="12.75" customHeight="1" x14ac:dyDescent="0.2"/>
    <row r="19030" ht="12.75" customHeight="1" x14ac:dyDescent="0.2"/>
    <row r="19031" ht="12.75" customHeight="1" x14ac:dyDescent="0.2"/>
    <row r="19032" ht="12.75" customHeight="1" x14ac:dyDescent="0.2"/>
    <row r="19033" ht="12.75" customHeight="1" x14ac:dyDescent="0.2"/>
    <row r="19034" ht="12.75" customHeight="1" x14ac:dyDescent="0.2"/>
    <row r="19035" ht="12.75" customHeight="1" x14ac:dyDescent="0.2"/>
    <row r="19036" ht="12.75" customHeight="1" x14ac:dyDescent="0.2"/>
    <row r="19037" ht="12.75" customHeight="1" x14ac:dyDescent="0.2"/>
    <row r="19038" ht="12.75" customHeight="1" x14ac:dyDescent="0.2"/>
    <row r="19039" ht="12.75" customHeight="1" x14ac:dyDescent="0.2"/>
    <row r="19040" ht="12.75" customHeight="1" x14ac:dyDescent="0.2"/>
    <row r="19041" ht="12.75" customHeight="1" x14ac:dyDescent="0.2"/>
    <row r="19042" ht="12.75" customHeight="1" x14ac:dyDescent="0.2"/>
    <row r="19043" ht="12.75" customHeight="1" x14ac:dyDescent="0.2"/>
    <row r="19044" ht="12.75" customHeight="1" x14ac:dyDescent="0.2"/>
    <row r="19045" ht="12.75" customHeight="1" x14ac:dyDescent="0.2"/>
    <row r="19046" ht="12.75" customHeight="1" x14ac:dyDescent="0.2"/>
    <row r="19047" ht="12.75" customHeight="1" x14ac:dyDescent="0.2"/>
    <row r="19048" ht="12.75" customHeight="1" x14ac:dyDescent="0.2"/>
    <row r="19049" ht="12.75" customHeight="1" x14ac:dyDescent="0.2"/>
    <row r="19050" ht="12.75" customHeight="1" x14ac:dyDescent="0.2"/>
    <row r="19051" ht="12.75" customHeight="1" x14ac:dyDescent="0.2"/>
    <row r="19052" ht="12.75" customHeight="1" x14ac:dyDescent="0.2"/>
    <row r="19053" ht="12.75" customHeight="1" x14ac:dyDescent="0.2"/>
    <row r="19054" ht="12.75" customHeight="1" x14ac:dyDescent="0.2"/>
    <row r="19055" ht="12.75" customHeight="1" x14ac:dyDescent="0.2"/>
    <row r="19056" ht="12.75" customHeight="1" x14ac:dyDescent="0.2"/>
    <row r="19057" ht="12.75" customHeight="1" x14ac:dyDescent="0.2"/>
    <row r="19058" ht="12.75" customHeight="1" x14ac:dyDescent="0.2"/>
    <row r="19059" ht="12.75" customHeight="1" x14ac:dyDescent="0.2"/>
    <row r="19060" ht="12.75" customHeight="1" x14ac:dyDescent="0.2"/>
    <row r="19061" ht="12.75" customHeight="1" x14ac:dyDescent="0.2"/>
    <row r="19062" ht="12.75" customHeight="1" x14ac:dyDescent="0.2"/>
    <row r="19063" ht="12.75" customHeight="1" x14ac:dyDescent="0.2"/>
    <row r="19064" ht="12.75" customHeight="1" x14ac:dyDescent="0.2"/>
    <row r="19065" ht="12.75" customHeight="1" x14ac:dyDescent="0.2"/>
    <row r="19066" ht="12.75" customHeight="1" x14ac:dyDescent="0.2"/>
    <row r="19067" ht="12.75" customHeight="1" x14ac:dyDescent="0.2"/>
    <row r="19068" ht="12.75" customHeight="1" x14ac:dyDescent="0.2"/>
    <row r="19069" ht="12.75" customHeight="1" x14ac:dyDescent="0.2"/>
    <row r="19070" ht="12.75" customHeight="1" x14ac:dyDescent="0.2"/>
    <row r="19071" ht="12.75" customHeight="1" x14ac:dyDescent="0.2"/>
    <row r="19072" ht="12.75" customHeight="1" x14ac:dyDescent="0.2"/>
    <row r="19073" ht="12.75" customHeight="1" x14ac:dyDescent="0.2"/>
    <row r="19074" ht="12.75" customHeight="1" x14ac:dyDescent="0.2"/>
    <row r="19075" ht="12.75" customHeight="1" x14ac:dyDescent="0.2"/>
    <row r="19076" ht="12.75" customHeight="1" x14ac:dyDescent="0.2"/>
    <row r="19077" ht="12.75" customHeight="1" x14ac:dyDescent="0.2"/>
    <row r="19078" ht="12.75" customHeight="1" x14ac:dyDescent="0.2"/>
    <row r="19079" ht="12.75" customHeight="1" x14ac:dyDescent="0.2"/>
    <row r="19080" ht="12.75" customHeight="1" x14ac:dyDescent="0.2"/>
    <row r="19081" ht="12.75" customHeight="1" x14ac:dyDescent="0.2"/>
    <row r="19082" ht="12.75" customHeight="1" x14ac:dyDescent="0.2"/>
    <row r="19083" ht="12.75" customHeight="1" x14ac:dyDescent="0.2"/>
    <row r="19084" ht="12.75" customHeight="1" x14ac:dyDescent="0.2"/>
    <row r="19085" ht="12.75" customHeight="1" x14ac:dyDescent="0.2"/>
    <row r="19086" ht="12.75" customHeight="1" x14ac:dyDescent="0.2"/>
    <row r="19087" ht="12.75" customHeight="1" x14ac:dyDescent="0.2"/>
    <row r="19088" ht="12.75" customHeight="1" x14ac:dyDescent="0.2"/>
    <row r="19089" ht="12.75" customHeight="1" x14ac:dyDescent="0.2"/>
    <row r="19090" ht="12.75" customHeight="1" x14ac:dyDescent="0.2"/>
    <row r="19091" ht="12.75" customHeight="1" x14ac:dyDescent="0.2"/>
    <row r="19092" ht="12.75" customHeight="1" x14ac:dyDescent="0.2"/>
    <row r="19093" ht="12.75" customHeight="1" x14ac:dyDescent="0.2"/>
    <row r="19094" ht="12.75" customHeight="1" x14ac:dyDescent="0.2"/>
    <row r="19095" ht="12.75" customHeight="1" x14ac:dyDescent="0.2"/>
    <row r="19096" ht="12.75" customHeight="1" x14ac:dyDescent="0.2"/>
    <row r="19097" ht="12.75" customHeight="1" x14ac:dyDescent="0.2"/>
    <row r="19098" ht="12.75" customHeight="1" x14ac:dyDescent="0.2"/>
    <row r="19099" ht="12.75" customHeight="1" x14ac:dyDescent="0.2"/>
    <row r="19100" ht="12.75" customHeight="1" x14ac:dyDescent="0.2"/>
    <row r="19101" ht="12.75" customHeight="1" x14ac:dyDescent="0.2"/>
    <row r="19102" ht="12.75" customHeight="1" x14ac:dyDescent="0.2"/>
    <row r="19103" ht="12.75" customHeight="1" x14ac:dyDescent="0.2"/>
    <row r="19104" ht="12.75" customHeight="1" x14ac:dyDescent="0.2"/>
    <row r="19105" ht="12.75" customHeight="1" x14ac:dyDescent="0.2"/>
    <row r="19106" ht="12.75" customHeight="1" x14ac:dyDescent="0.2"/>
    <row r="19107" ht="12.75" customHeight="1" x14ac:dyDescent="0.2"/>
    <row r="19108" ht="12.75" customHeight="1" x14ac:dyDescent="0.2"/>
    <row r="19109" ht="12.75" customHeight="1" x14ac:dyDescent="0.2"/>
    <row r="19110" ht="12.75" customHeight="1" x14ac:dyDescent="0.2"/>
    <row r="19111" ht="12.75" customHeight="1" x14ac:dyDescent="0.2"/>
    <row r="19112" ht="12.75" customHeight="1" x14ac:dyDescent="0.2"/>
    <row r="19113" ht="12.75" customHeight="1" x14ac:dyDescent="0.2"/>
    <row r="19114" ht="12.75" customHeight="1" x14ac:dyDescent="0.2"/>
    <row r="19115" ht="12.75" customHeight="1" x14ac:dyDescent="0.2"/>
    <row r="19116" ht="12.75" customHeight="1" x14ac:dyDescent="0.2"/>
    <row r="19117" ht="12.75" customHeight="1" x14ac:dyDescent="0.2"/>
    <row r="19118" ht="12.75" customHeight="1" x14ac:dyDescent="0.2"/>
    <row r="19119" ht="12.75" customHeight="1" x14ac:dyDescent="0.2"/>
    <row r="19120" ht="12.75" customHeight="1" x14ac:dyDescent="0.2"/>
    <row r="19121" ht="12.75" customHeight="1" x14ac:dyDescent="0.2"/>
    <row r="19122" ht="12.75" customHeight="1" x14ac:dyDescent="0.2"/>
    <row r="19123" ht="12.75" customHeight="1" x14ac:dyDescent="0.2"/>
    <row r="19124" ht="12.75" customHeight="1" x14ac:dyDescent="0.2"/>
    <row r="19125" ht="12.75" customHeight="1" x14ac:dyDescent="0.2"/>
    <row r="19126" ht="12.75" customHeight="1" x14ac:dyDescent="0.2"/>
    <row r="19127" ht="12.75" customHeight="1" x14ac:dyDescent="0.2"/>
    <row r="19128" ht="12.75" customHeight="1" x14ac:dyDescent="0.2"/>
    <row r="19129" ht="12.75" customHeight="1" x14ac:dyDescent="0.2"/>
    <row r="19130" ht="12.75" customHeight="1" x14ac:dyDescent="0.2"/>
    <row r="19131" ht="12.75" customHeight="1" x14ac:dyDescent="0.2"/>
    <row r="19132" ht="12.75" customHeight="1" x14ac:dyDescent="0.2"/>
    <row r="19133" ht="12.75" customHeight="1" x14ac:dyDescent="0.2"/>
    <row r="19134" ht="12.75" customHeight="1" x14ac:dyDescent="0.2"/>
    <row r="19135" ht="12.75" customHeight="1" x14ac:dyDescent="0.2"/>
    <row r="19136" ht="12.75" customHeight="1" x14ac:dyDescent="0.2"/>
    <row r="19137" ht="12.75" customHeight="1" x14ac:dyDescent="0.2"/>
    <row r="19138" ht="12.75" customHeight="1" x14ac:dyDescent="0.2"/>
    <row r="19139" ht="12.75" customHeight="1" x14ac:dyDescent="0.2"/>
    <row r="19140" ht="12.75" customHeight="1" x14ac:dyDescent="0.2"/>
    <row r="19141" ht="12.75" customHeight="1" x14ac:dyDescent="0.2"/>
    <row r="19142" ht="12.75" customHeight="1" x14ac:dyDescent="0.2"/>
    <row r="19143" ht="12.75" customHeight="1" x14ac:dyDescent="0.2"/>
    <row r="19144" ht="12.75" customHeight="1" x14ac:dyDescent="0.2"/>
    <row r="19145" ht="12.75" customHeight="1" x14ac:dyDescent="0.2"/>
    <row r="19146" ht="12.75" customHeight="1" x14ac:dyDescent="0.2"/>
    <row r="19147" ht="12.75" customHeight="1" x14ac:dyDescent="0.2"/>
    <row r="19148" ht="12.75" customHeight="1" x14ac:dyDescent="0.2"/>
    <row r="19149" ht="12.75" customHeight="1" x14ac:dyDescent="0.2"/>
    <row r="19150" ht="12.75" customHeight="1" x14ac:dyDescent="0.2"/>
    <row r="19151" ht="12.75" customHeight="1" x14ac:dyDescent="0.2"/>
    <row r="19152" ht="12.75" customHeight="1" x14ac:dyDescent="0.2"/>
    <row r="19153" ht="12.75" customHeight="1" x14ac:dyDescent="0.2"/>
    <row r="19154" ht="12.75" customHeight="1" x14ac:dyDescent="0.2"/>
    <row r="19155" ht="12.75" customHeight="1" x14ac:dyDescent="0.2"/>
    <row r="19156" ht="12.75" customHeight="1" x14ac:dyDescent="0.2"/>
    <row r="19157" ht="12.75" customHeight="1" x14ac:dyDescent="0.2"/>
    <row r="19158" ht="12.75" customHeight="1" x14ac:dyDescent="0.2"/>
    <row r="19159" ht="12.75" customHeight="1" x14ac:dyDescent="0.2"/>
    <row r="19160" ht="12.75" customHeight="1" x14ac:dyDescent="0.2"/>
    <row r="19161" ht="12.75" customHeight="1" x14ac:dyDescent="0.2"/>
    <row r="19162" ht="12.75" customHeight="1" x14ac:dyDescent="0.2"/>
    <row r="19163" ht="12.75" customHeight="1" x14ac:dyDescent="0.2"/>
    <row r="19164" ht="12.75" customHeight="1" x14ac:dyDescent="0.2"/>
    <row r="19165" ht="12.75" customHeight="1" x14ac:dyDescent="0.2"/>
    <row r="19166" ht="12.75" customHeight="1" x14ac:dyDescent="0.2"/>
    <row r="19167" ht="12.75" customHeight="1" x14ac:dyDescent="0.2"/>
    <row r="19168" ht="12.75" customHeight="1" x14ac:dyDescent="0.2"/>
    <row r="19169" ht="12.75" customHeight="1" x14ac:dyDescent="0.2"/>
    <row r="19170" ht="12.75" customHeight="1" x14ac:dyDescent="0.2"/>
    <row r="19171" ht="12.75" customHeight="1" x14ac:dyDescent="0.2"/>
    <row r="19172" ht="12.75" customHeight="1" x14ac:dyDescent="0.2"/>
    <row r="19173" ht="12.75" customHeight="1" x14ac:dyDescent="0.2"/>
    <row r="19174" ht="12.75" customHeight="1" x14ac:dyDescent="0.2"/>
    <row r="19175" ht="12.75" customHeight="1" x14ac:dyDescent="0.2"/>
    <row r="19176" ht="12.75" customHeight="1" x14ac:dyDescent="0.2"/>
    <row r="19177" ht="12.75" customHeight="1" x14ac:dyDescent="0.2"/>
    <row r="19178" ht="12.75" customHeight="1" x14ac:dyDescent="0.2"/>
    <row r="19179" ht="12.75" customHeight="1" x14ac:dyDescent="0.2"/>
    <row r="19180" ht="12.75" customHeight="1" x14ac:dyDescent="0.2"/>
    <row r="19181" ht="12.75" customHeight="1" x14ac:dyDescent="0.2"/>
    <row r="19182" ht="12.75" customHeight="1" x14ac:dyDescent="0.2"/>
    <row r="19183" ht="12.75" customHeight="1" x14ac:dyDescent="0.2"/>
    <row r="19184" ht="12.75" customHeight="1" x14ac:dyDescent="0.2"/>
    <row r="19185" ht="12.75" customHeight="1" x14ac:dyDescent="0.2"/>
    <row r="19186" ht="12.75" customHeight="1" x14ac:dyDescent="0.2"/>
    <row r="19187" ht="12.75" customHeight="1" x14ac:dyDescent="0.2"/>
    <row r="19188" ht="12.75" customHeight="1" x14ac:dyDescent="0.2"/>
    <row r="19189" ht="12.75" customHeight="1" x14ac:dyDescent="0.2"/>
    <row r="19190" ht="12.75" customHeight="1" x14ac:dyDescent="0.2"/>
    <row r="19191" ht="12.75" customHeight="1" x14ac:dyDescent="0.2"/>
    <row r="19192" ht="12.75" customHeight="1" x14ac:dyDescent="0.2"/>
    <row r="19193" ht="12.75" customHeight="1" x14ac:dyDescent="0.2"/>
    <row r="19194" ht="12.75" customHeight="1" x14ac:dyDescent="0.2"/>
    <row r="19195" ht="12.75" customHeight="1" x14ac:dyDescent="0.2"/>
    <row r="19196" ht="12.75" customHeight="1" x14ac:dyDescent="0.2"/>
    <row r="19197" ht="12.75" customHeight="1" x14ac:dyDescent="0.2"/>
    <row r="19198" ht="12.75" customHeight="1" x14ac:dyDescent="0.2"/>
    <row r="19199" ht="12.75" customHeight="1" x14ac:dyDescent="0.2"/>
    <row r="19200" ht="12.75" customHeight="1" x14ac:dyDescent="0.2"/>
    <row r="19201" ht="12.75" customHeight="1" x14ac:dyDescent="0.2"/>
    <row r="19202" ht="12.75" customHeight="1" x14ac:dyDescent="0.2"/>
    <row r="19203" ht="12.75" customHeight="1" x14ac:dyDescent="0.2"/>
    <row r="19204" ht="12.75" customHeight="1" x14ac:dyDescent="0.2"/>
    <row r="19205" ht="12.75" customHeight="1" x14ac:dyDescent="0.2"/>
    <row r="19206" ht="12.75" customHeight="1" x14ac:dyDescent="0.2"/>
    <row r="19207" ht="12.75" customHeight="1" x14ac:dyDescent="0.2"/>
    <row r="19208" ht="12.75" customHeight="1" x14ac:dyDescent="0.2"/>
    <row r="19209" ht="12.75" customHeight="1" x14ac:dyDescent="0.2"/>
    <row r="19210" ht="12.75" customHeight="1" x14ac:dyDescent="0.2"/>
    <row r="19211" ht="12.75" customHeight="1" x14ac:dyDescent="0.2"/>
    <row r="19212" ht="12.75" customHeight="1" x14ac:dyDescent="0.2"/>
    <row r="19213" ht="12.75" customHeight="1" x14ac:dyDescent="0.2"/>
    <row r="19214" ht="12.75" customHeight="1" x14ac:dyDescent="0.2"/>
    <row r="19215" ht="12.75" customHeight="1" x14ac:dyDescent="0.2"/>
    <row r="19216" ht="12.75" customHeight="1" x14ac:dyDescent="0.2"/>
    <row r="19217" ht="12.75" customHeight="1" x14ac:dyDescent="0.2"/>
    <row r="19218" ht="12.75" customHeight="1" x14ac:dyDescent="0.2"/>
    <row r="19219" ht="12.75" customHeight="1" x14ac:dyDescent="0.2"/>
    <row r="19220" ht="12.75" customHeight="1" x14ac:dyDescent="0.2"/>
    <row r="19221" ht="12.75" customHeight="1" x14ac:dyDescent="0.2"/>
    <row r="19222" ht="12.75" customHeight="1" x14ac:dyDescent="0.2"/>
    <row r="19223" ht="12.75" customHeight="1" x14ac:dyDescent="0.2"/>
    <row r="19224" ht="12.75" customHeight="1" x14ac:dyDescent="0.2"/>
    <row r="19225" ht="12.75" customHeight="1" x14ac:dyDescent="0.2"/>
    <row r="19226" ht="12.75" customHeight="1" x14ac:dyDescent="0.2"/>
    <row r="19227" ht="12.75" customHeight="1" x14ac:dyDescent="0.2"/>
    <row r="19228" ht="12.75" customHeight="1" x14ac:dyDescent="0.2"/>
    <row r="19229" ht="12.75" customHeight="1" x14ac:dyDescent="0.2"/>
    <row r="19230" ht="12.75" customHeight="1" x14ac:dyDescent="0.2"/>
    <row r="19231" ht="12.75" customHeight="1" x14ac:dyDescent="0.2"/>
    <row r="19232" ht="12.75" customHeight="1" x14ac:dyDescent="0.2"/>
    <row r="19233" ht="12.75" customHeight="1" x14ac:dyDescent="0.2"/>
    <row r="19234" ht="12.75" customHeight="1" x14ac:dyDescent="0.2"/>
    <row r="19235" ht="12.75" customHeight="1" x14ac:dyDescent="0.2"/>
    <row r="19236" ht="12.75" customHeight="1" x14ac:dyDescent="0.2"/>
    <row r="19237" ht="12.75" customHeight="1" x14ac:dyDescent="0.2"/>
    <row r="19238" ht="12.75" customHeight="1" x14ac:dyDescent="0.2"/>
    <row r="19239" ht="12.75" customHeight="1" x14ac:dyDescent="0.2"/>
    <row r="19240" ht="12.75" customHeight="1" x14ac:dyDescent="0.2"/>
    <row r="19241" ht="12.75" customHeight="1" x14ac:dyDescent="0.2"/>
    <row r="19242" ht="12.75" customHeight="1" x14ac:dyDescent="0.2"/>
    <row r="19243" ht="12.75" customHeight="1" x14ac:dyDescent="0.2"/>
    <row r="19244" ht="12.75" customHeight="1" x14ac:dyDescent="0.2"/>
    <row r="19245" ht="12.75" customHeight="1" x14ac:dyDescent="0.2"/>
    <row r="19246" ht="12.75" customHeight="1" x14ac:dyDescent="0.2"/>
    <row r="19247" ht="12.75" customHeight="1" x14ac:dyDescent="0.2"/>
    <row r="19248" ht="12.75" customHeight="1" x14ac:dyDescent="0.2"/>
    <row r="19249" ht="12.75" customHeight="1" x14ac:dyDescent="0.2"/>
    <row r="19250" ht="12.75" customHeight="1" x14ac:dyDescent="0.2"/>
    <row r="19251" ht="12.75" customHeight="1" x14ac:dyDescent="0.2"/>
    <row r="19252" ht="12.75" customHeight="1" x14ac:dyDescent="0.2"/>
    <row r="19253" ht="12.75" customHeight="1" x14ac:dyDescent="0.2"/>
    <row r="19254" ht="12.75" customHeight="1" x14ac:dyDescent="0.2"/>
    <row r="19255" ht="12.75" customHeight="1" x14ac:dyDescent="0.2"/>
    <row r="19256" ht="12.75" customHeight="1" x14ac:dyDescent="0.2"/>
    <row r="19257" ht="12.75" customHeight="1" x14ac:dyDescent="0.2"/>
    <row r="19258" ht="12.75" customHeight="1" x14ac:dyDescent="0.2"/>
    <row r="19259" ht="12.75" customHeight="1" x14ac:dyDescent="0.2"/>
    <row r="19260" ht="12.75" customHeight="1" x14ac:dyDescent="0.2"/>
    <row r="19261" ht="12.75" customHeight="1" x14ac:dyDescent="0.2"/>
    <row r="19262" ht="12.75" customHeight="1" x14ac:dyDescent="0.2"/>
    <row r="19263" ht="12.75" customHeight="1" x14ac:dyDescent="0.2"/>
    <row r="19264" ht="12.75" customHeight="1" x14ac:dyDescent="0.2"/>
    <row r="19265" ht="12.75" customHeight="1" x14ac:dyDescent="0.2"/>
    <row r="19266" ht="12.75" customHeight="1" x14ac:dyDescent="0.2"/>
    <row r="19267" ht="12.75" customHeight="1" x14ac:dyDescent="0.2"/>
    <row r="19268" ht="12.75" customHeight="1" x14ac:dyDescent="0.2"/>
    <row r="19269" ht="12.75" customHeight="1" x14ac:dyDescent="0.2"/>
    <row r="19270" ht="12.75" customHeight="1" x14ac:dyDescent="0.2"/>
    <row r="19271" ht="12.75" customHeight="1" x14ac:dyDescent="0.2"/>
    <row r="19272" ht="12.75" customHeight="1" x14ac:dyDescent="0.2"/>
    <row r="19273" ht="12.75" customHeight="1" x14ac:dyDescent="0.2"/>
    <row r="19274" ht="12.75" customHeight="1" x14ac:dyDescent="0.2"/>
    <row r="19275" ht="12.75" customHeight="1" x14ac:dyDescent="0.2"/>
    <row r="19276" ht="12.75" customHeight="1" x14ac:dyDescent="0.2"/>
    <row r="19277" ht="12.75" customHeight="1" x14ac:dyDescent="0.2"/>
    <row r="19278" ht="12.75" customHeight="1" x14ac:dyDescent="0.2"/>
    <row r="19279" ht="12.75" customHeight="1" x14ac:dyDescent="0.2"/>
    <row r="19280" ht="12.75" customHeight="1" x14ac:dyDescent="0.2"/>
    <row r="19281" ht="12.75" customHeight="1" x14ac:dyDescent="0.2"/>
    <row r="19282" ht="12.75" customHeight="1" x14ac:dyDescent="0.2"/>
    <row r="19283" ht="12.75" customHeight="1" x14ac:dyDescent="0.2"/>
    <row r="19284" ht="12.75" customHeight="1" x14ac:dyDescent="0.2"/>
    <row r="19285" ht="12.75" customHeight="1" x14ac:dyDescent="0.2"/>
    <row r="19286" ht="12.75" customHeight="1" x14ac:dyDescent="0.2"/>
    <row r="19287" ht="12.75" customHeight="1" x14ac:dyDescent="0.2"/>
    <row r="19288" ht="12.75" customHeight="1" x14ac:dyDescent="0.2"/>
    <row r="19289" ht="12.75" customHeight="1" x14ac:dyDescent="0.2"/>
    <row r="19290" ht="12.75" customHeight="1" x14ac:dyDescent="0.2"/>
    <row r="19291" ht="12.75" customHeight="1" x14ac:dyDescent="0.2"/>
    <row r="19292" ht="12.75" customHeight="1" x14ac:dyDescent="0.2"/>
    <row r="19293" ht="12.75" customHeight="1" x14ac:dyDescent="0.2"/>
    <row r="19294" ht="12.75" customHeight="1" x14ac:dyDescent="0.2"/>
    <row r="19295" ht="12.75" customHeight="1" x14ac:dyDescent="0.2"/>
    <row r="19296" ht="12.75" customHeight="1" x14ac:dyDescent="0.2"/>
    <row r="19297" ht="12.75" customHeight="1" x14ac:dyDescent="0.2"/>
    <row r="19298" ht="12.75" customHeight="1" x14ac:dyDescent="0.2"/>
    <row r="19299" ht="12.75" customHeight="1" x14ac:dyDescent="0.2"/>
    <row r="19300" ht="12.75" customHeight="1" x14ac:dyDescent="0.2"/>
    <row r="19301" ht="12.75" customHeight="1" x14ac:dyDescent="0.2"/>
    <row r="19302" ht="12.75" customHeight="1" x14ac:dyDescent="0.2"/>
    <row r="19303" ht="12.75" customHeight="1" x14ac:dyDescent="0.2"/>
    <row r="19304" ht="12.75" customHeight="1" x14ac:dyDescent="0.2"/>
    <row r="19305" ht="12.75" customHeight="1" x14ac:dyDescent="0.2"/>
    <row r="19306" ht="12.75" customHeight="1" x14ac:dyDescent="0.2"/>
    <row r="19307" ht="12.75" customHeight="1" x14ac:dyDescent="0.2"/>
    <row r="19308" ht="12.75" customHeight="1" x14ac:dyDescent="0.2"/>
    <row r="19309" ht="12.75" customHeight="1" x14ac:dyDescent="0.2"/>
    <row r="19310" ht="12.75" customHeight="1" x14ac:dyDescent="0.2"/>
    <row r="19311" ht="12.75" customHeight="1" x14ac:dyDescent="0.2"/>
    <row r="19312" ht="12.75" customHeight="1" x14ac:dyDescent="0.2"/>
    <row r="19313" ht="12.75" customHeight="1" x14ac:dyDescent="0.2"/>
    <row r="19314" ht="12.75" customHeight="1" x14ac:dyDescent="0.2"/>
    <row r="19315" ht="12.75" customHeight="1" x14ac:dyDescent="0.2"/>
    <row r="19316" ht="12.75" customHeight="1" x14ac:dyDescent="0.2"/>
    <row r="19317" ht="12.75" customHeight="1" x14ac:dyDescent="0.2"/>
    <row r="19318" ht="12.75" customHeight="1" x14ac:dyDescent="0.2"/>
    <row r="19319" ht="12.75" customHeight="1" x14ac:dyDescent="0.2"/>
    <row r="19320" ht="12.75" customHeight="1" x14ac:dyDescent="0.2"/>
    <row r="19321" ht="12.75" customHeight="1" x14ac:dyDescent="0.2"/>
    <row r="19322" ht="12.75" customHeight="1" x14ac:dyDescent="0.2"/>
    <row r="19323" ht="12.75" customHeight="1" x14ac:dyDescent="0.2"/>
    <row r="19324" ht="12.75" customHeight="1" x14ac:dyDescent="0.2"/>
    <row r="19325" ht="12.75" customHeight="1" x14ac:dyDescent="0.2"/>
    <row r="19326" ht="12.75" customHeight="1" x14ac:dyDescent="0.2"/>
    <row r="19327" ht="12.75" customHeight="1" x14ac:dyDescent="0.2"/>
    <row r="19328" ht="12.75" customHeight="1" x14ac:dyDescent="0.2"/>
    <row r="19329" ht="12.75" customHeight="1" x14ac:dyDescent="0.2"/>
    <row r="19330" ht="12.75" customHeight="1" x14ac:dyDescent="0.2"/>
    <row r="19331" ht="12.75" customHeight="1" x14ac:dyDescent="0.2"/>
    <row r="19332" ht="12.75" customHeight="1" x14ac:dyDescent="0.2"/>
    <row r="19333" ht="12.75" customHeight="1" x14ac:dyDescent="0.2"/>
    <row r="19334" ht="12.75" customHeight="1" x14ac:dyDescent="0.2"/>
    <row r="19335" ht="12.75" customHeight="1" x14ac:dyDescent="0.2"/>
    <row r="19336" ht="12.75" customHeight="1" x14ac:dyDescent="0.2"/>
    <row r="19337" ht="12.75" customHeight="1" x14ac:dyDescent="0.2"/>
    <row r="19338" ht="12.75" customHeight="1" x14ac:dyDescent="0.2"/>
    <row r="19339" ht="12.75" customHeight="1" x14ac:dyDescent="0.2"/>
    <row r="19340" ht="12.75" customHeight="1" x14ac:dyDescent="0.2"/>
    <row r="19341" ht="12.75" customHeight="1" x14ac:dyDescent="0.2"/>
    <row r="19342" ht="12.75" customHeight="1" x14ac:dyDescent="0.2"/>
    <row r="19343" ht="12.75" customHeight="1" x14ac:dyDescent="0.2"/>
    <row r="19344" ht="12.75" customHeight="1" x14ac:dyDescent="0.2"/>
    <row r="19345" ht="12.75" customHeight="1" x14ac:dyDescent="0.2"/>
    <row r="19346" ht="12.75" customHeight="1" x14ac:dyDescent="0.2"/>
    <row r="19347" ht="12.75" customHeight="1" x14ac:dyDescent="0.2"/>
    <row r="19348" ht="12.75" customHeight="1" x14ac:dyDescent="0.2"/>
    <row r="19349" ht="12.75" customHeight="1" x14ac:dyDescent="0.2"/>
    <row r="19350" ht="12.75" customHeight="1" x14ac:dyDescent="0.2"/>
    <row r="19351" ht="12.75" customHeight="1" x14ac:dyDescent="0.2"/>
    <row r="19352" ht="12.75" customHeight="1" x14ac:dyDescent="0.2"/>
    <row r="19353" ht="12.75" customHeight="1" x14ac:dyDescent="0.2"/>
    <row r="19354" ht="12.75" customHeight="1" x14ac:dyDescent="0.2"/>
    <row r="19355" ht="12.75" customHeight="1" x14ac:dyDescent="0.2"/>
    <row r="19356" ht="12.75" customHeight="1" x14ac:dyDescent="0.2"/>
    <row r="19357" ht="12.75" customHeight="1" x14ac:dyDescent="0.2"/>
    <row r="19358" ht="12.75" customHeight="1" x14ac:dyDescent="0.2"/>
    <row r="19359" ht="12.75" customHeight="1" x14ac:dyDescent="0.2"/>
    <row r="19360" ht="12.75" customHeight="1" x14ac:dyDescent="0.2"/>
    <row r="19361" ht="12.75" customHeight="1" x14ac:dyDescent="0.2"/>
    <row r="19362" ht="12.75" customHeight="1" x14ac:dyDescent="0.2"/>
    <row r="19363" ht="12.75" customHeight="1" x14ac:dyDescent="0.2"/>
    <row r="19364" ht="12.75" customHeight="1" x14ac:dyDescent="0.2"/>
    <row r="19365" ht="12.75" customHeight="1" x14ac:dyDescent="0.2"/>
    <row r="19366" ht="12.75" customHeight="1" x14ac:dyDescent="0.2"/>
    <row r="19367" ht="12.75" customHeight="1" x14ac:dyDescent="0.2"/>
    <row r="19368" ht="12.75" customHeight="1" x14ac:dyDescent="0.2"/>
    <row r="19369" ht="12.75" customHeight="1" x14ac:dyDescent="0.2"/>
    <row r="19370" ht="12.75" customHeight="1" x14ac:dyDescent="0.2"/>
    <row r="19371" ht="12.75" customHeight="1" x14ac:dyDescent="0.2"/>
    <row r="19372" ht="12.75" customHeight="1" x14ac:dyDescent="0.2"/>
    <row r="19373" ht="12.75" customHeight="1" x14ac:dyDescent="0.2"/>
    <row r="19374" ht="12.75" customHeight="1" x14ac:dyDescent="0.2"/>
    <row r="19375" ht="12.75" customHeight="1" x14ac:dyDescent="0.2"/>
    <row r="19376" ht="12.75" customHeight="1" x14ac:dyDescent="0.2"/>
    <row r="19377" ht="12.75" customHeight="1" x14ac:dyDescent="0.2"/>
    <row r="19378" ht="12.75" customHeight="1" x14ac:dyDescent="0.2"/>
    <row r="19379" ht="12.75" customHeight="1" x14ac:dyDescent="0.2"/>
    <row r="19380" ht="12.75" customHeight="1" x14ac:dyDescent="0.2"/>
    <row r="19381" ht="12.75" customHeight="1" x14ac:dyDescent="0.2"/>
    <row r="19382" ht="12.75" customHeight="1" x14ac:dyDescent="0.2"/>
    <row r="19383" ht="12.75" customHeight="1" x14ac:dyDescent="0.2"/>
    <row r="19384" ht="12.75" customHeight="1" x14ac:dyDescent="0.2"/>
    <row r="19385" ht="12.75" customHeight="1" x14ac:dyDescent="0.2"/>
    <row r="19386" ht="12.75" customHeight="1" x14ac:dyDescent="0.2"/>
    <row r="19387" ht="12.75" customHeight="1" x14ac:dyDescent="0.2"/>
    <row r="19388" ht="12.75" customHeight="1" x14ac:dyDescent="0.2"/>
    <row r="19389" ht="12.75" customHeight="1" x14ac:dyDescent="0.2"/>
    <row r="19390" ht="12.75" customHeight="1" x14ac:dyDescent="0.2"/>
    <row r="19391" ht="12.75" customHeight="1" x14ac:dyDescent="0.2"/>
    <row r="19392" ht="12.75" customHeight="1" x14ac:dyDescent="0.2"/>
    <row r="19393" ht="12.75" customHeight="1" x14ac:dyDescent="0.2"/>
    <row r="19394" ht="12.75" customHeight="1" x14ac:dyDescent="0.2"/>
    <row r="19395" ht="12.75" customHeight="1" x14ac:dyDescent="0.2"/>
    <row r="19396" ht="12.75" customHeight="1" x14ac:dyDescent="0.2"/>
    <row r="19397" ht="12.75" customHeight="1" x14ac:dyDescent="0.2"/>
    <row r="19398" ht="12.75" customHeight="1" x14ac:dyDescent="0.2"/>
    <row r="19399" ht="12.75" customHeight="1" x14ac:dyDescent="0.2"/>
    <row r="19400" ht="12.75" customHeight="1" x14ac:dyDescent="0.2"/>
    <row r="19401" ht="12.75" customHeight="1" x14ac:dyDescent="0.2"/>
    <row r="19402" ht="12.75" customHeight="1" x14ac:dyDescent="0.2"/>
    <row r="19403" ht="12.75" customHeight="1" x14ac:dyDescent="0.2"/>
    <row r="19404" ht="12.75" customHeight="1" x14ac:dyDescent="0.2"/>
    <row r="19405" ht="12.75" customHeight="1" x14ac:dyDescent="0.2"/>
    <row r="19406" ht="12.75" customHeight="1" x14ac:dyDescent="0.2"/>
    <row r="19407" ht="12.75" customHeight="1" x14ac:dyDescent="0.2"/>
    <row r="19408" ht="12.75" customHeight="1" x14ac:dyDescent="0.2"/>
    <row r="19409" ht="12.75" customHeight="1" x14ac:dyDescent="0.2"/>
    <row r="19410" ht="12.75" customHeight="1" x14ac:dyDescent="0.2"/>
    <row r="19411" ht="12.75" customHeight="1" x14ac:dyDescent="0.2"/>
    <row r="19412" ht="12.75" customHeight="1" x14ac:dyDescent="0.2"/>
    <row r="19413" ht="12.75" customHeight="1" x14ac:dyDescent="0.2"/>
    <row r="19414" ht="12.75" customHeight="1" x14ac:dyDescent="0.2"/>
    <row r="19415" ht="12.75" customHeight="1" x14ac:dyDescent="0.2"/>
    <row r="19416" ht="12.75" customHeight="1" x14ac:dyDescent="0.2"/>
    <row r="19417" ht="12.75" customHeight="1" x14ac:dyDescent="0.2"/>
    <row r="19418" ht="12.75" customHeight="1" x14ac:dyDescent="0.2"/>
    <row r="19419" ht="12.75" customHeight="1" x14ac:dyDescent="0.2"/>
    <row r="19420" ht="12.75" customHeight="1" x14ac:dyDescent="0.2"/>
    <row r="19421" ht="12.75" customHeight="1" x14ac:dyDescent="0.2"/>
    <row r="19422" ht="12.75" customHeight="1" x14ac:dyDescent="0.2"/>
    <row r="19423" ht="12.75" customHeight="1" x14ac:dyDescent="0.2"/>
    <row r="19424" ht="12.75" customHeight="1" x14ac:dyDescent="0.2"/>
    <row r="19425" ht="12.75" customHeight="1" x14ac:dyDescent="0.2"/>
    <row r="19426" ht="12.75" customHeight="1" x14ac:dyDescent="0.2"/>
    <row r="19427" ht="12.75" customHeight="1" x14ac:dyDescent="0.2"/>
    <row r="19428" ht="12.75" customHeight="1" x14ac:dyDescent="0.2"/>
    <row r="19429" ht="12.75" customHeight="1" x14ac:dyDescent="0.2"/>
    <row r="19430" ht="12.75" customHeight="1" x14ac:dyDescent="0.2"/>
    <row r="19431" ht="12.75" customHeight="1" x14ac:dyDescent="0.2"/>
    <row r="19432" ht="12.75" customHeight="1" x14ac:dyDescent="0.2"/>
    <row r="19433" ht="12.75" customHeight="1" x14ac:dyDescent="0.2"/>
    <row r="19434" ht="12.75" customHeight="1" x14ac:dyDescent="0.2"/>
    <row r="19435" ht="12.75" customHeight="1" x14ac:dyDescent="0.2"/>
    <row r="19436" ht="12.75" customHeight="1" x14ac:dyDescent="0.2"/>
    <row r="19437" ht="12.75" customHeight="1" x14ac:dyDescent="0.2"/>
    <row r="19438" ht="12.75" customHeight="1" x14ac:dyDescent="0.2"/>
    <row r="19439" ht="12.75" customHeight="1" x14ac:dyDescent="0.2"/>
    <row r="19440" ht="12.75" customHeight="1" x14ac:dyDescent="0.2"/>
    <row r="19441" ht="12.75" customHeight="1" x14ac:dyDescent="0.2"/>
    <row r="19442" ht="12.75" customHeight="1" x14ac:dyDescent="0.2"/>
    <row r="19443" ht="12.75" customHeight="1" x14ac:dyDescent="0.2"/>
    <row r="19444" ht="12.75" customHeight="1" x14ac:dyDescent="0.2"/>
    <row r="19445" ht="12.75" customHeight="1" x14ac:dyDescent="0.2"/>
    <row r="19446" ht="12.75" customHeight="1" x14ac:dyDescent="0.2"/>
    <row r="19447" ht="12.75" customHeight="1" x14ac:dyDescent="0.2"/>
    <row r="19448" ht="12.75" customHeight="1" x14ac:dyDescent="0.2"/>
    <row r="19449" ht="12.75" customHeight="1" x14ac:dyDescent="0.2"/>
    <row r="19450" ht="12.75" customHeight="1" x14ac:dyDescent="0.2"/>
    <row r="19451" ht="12.75" customHeight="1" x14ac:dyDescent="0.2"/>
    <row r="19452" ht="12.75" customHeight="1" x14ac:dyDescent="0.2"/>
    <row r="19453" ht="12.75" customHeight="1" x14ac:dyDescent="0.2"/>
    <row r="19454" ht="12.75" customHeight="1" x14ac:dyDescent="0.2"/>
    <row r="19455" ht="12.75" customHeight="1" x14ac:dyDescent="0.2"/>
    <row r="19456" ht="12.75" customHeight="1" x14ac:dyDescent="0.2"/>
    <row r="19457" ht="12.75" customHeight="1" x14ac:dyDescent="0.2"/>
    <row r="19458" ht="12.75" customHeight="1" x14ac:dyDescent="0.2"/>
    <row r="19459" ht="12.75" customHeight="1" x14ac:dyDescent="0.2"/>
    <row r="19460" ht="12.75" customHeight="1" x14ac:dyDescent="0.2"/>
    <row r="19461" ht="12.75" customHeight="1" x14ac:dyDescent="0.2"/>
    <row r="19462" ht="12.75" customHeight="1" x14ac:dyDescent="0.2"/>
    <row r="19463" ht="12.75" customHeight="1" x14ac:dyDescent="0.2"/>
    <row r="19464" ht="12.75" customHeight="1" x14ac:dyDescent="0.2"/>
    <row r="19465" ht="12.75" customHeight="1" x14ac:dyDescent="0.2"/>
    <row r="19466" ht="12.75" customHeight="1" x14ac:dyDescent="0.2"/>
    <row r="19467" ht="12.75" customHeight="1" x14ac:dyDescent="0.2"/>
    <row r="19468" ht="12.75" customHeight="1" x14ac:dyDescent="0.2"/>
    <row r="19469" ht="12.75" customHeight="1" x14ac:dyDescent="0.2"/>
    <row r="19470" ht="12.75" customHeight="1" x14ac:dyDescent="0.2"/>
    <row r="19471" ht="12.75" customHeight="1" x14ac:dyDescent="0.2"/>
    <row r="19472" ht="12.75" customHeight="1" x14ac:dyDescent="0.2"/>
    <row r="19473" ht="12.75" customHeight="1" x14ac:dyDescent="0.2"/>
    <row r="19474" ht="12.75" customHeight="1" x14ac:dyDescent="0.2"/>
    <row r="19475" ht="12.75" customHeight="1" x14ac:dyDescent="0.2"/>
    <row r="19476" ht="12.75" customHeight="1" x14ac:dyDescent="0.2"/>
    <row r="19477" ht="12.75" customHeight="1" x14ac:dyDescent="0.2"/>
    <row r="19478" ht="12.75" customHeight="1" x14ac:dyDescent="0.2"/>
    <row r="19479" ht="12.75" customHeight="1" x14ac:dyDescent="0.2"/>
    <row r="19480" ht="12.75" customHeight="1" x14ac:dyDescent="0.2"/>
    <row r="19481" ht="12.75" customHeight="1" x14ac:dyDescent="0.2"/>
    <row r="19482" ht="12.75" customHeight="1" x14ac:dyDescent="0.2"/>
    <row r="19483" ht="12.75" customHeight="1" x14ac:dyDescent="0.2"/>
    <row r="19484" ht="12.75" customHeight="1" x14ac:dyDescent="0.2"/>
    <row r="19485" ht="12.75" customHeight="1" x14ac:dyDescent="0.2"/>
    <row r="19486" ht="12.75" customHeight="1" x14ac:dyDescent="0.2"/>
    <row r="19487" ht="12.75" customHeight="1" x14ac:dyDescent="0.2"/>
    <row r="19488" ht="12.75" customHeight="1" x14ac:dyDescent="0.2"/>
    <row r="19489" ht="12.75" customHeight="1" x14ac:dyDescent="0.2"/>
    <row r="19490" ht="12.75" customHeight="1" x14ac:dyDescent="0.2"/>
    <row r="19491" ht="12.75" customHeight="1" x14ac:dyDescent="0.2"/>
    <row r="19492" ht="12.75" customHeight="1" x14ac:dyDescent="0.2"/>
    <row r="19493" ht="12.75" customHeight="1" x14ac:dyDescent="0.2"/>
    <row r="19494" ht="12.75" customHeight="1" x14ac:dyDescent="0.2"/>
    <row r="19495" ht="12.75" customHeight="1" x14ac:dyDescent="0.2"/>
    <row r="19496" ht="12.75" customHeight="1" x14ac:dyDescent="0.2"/>
    <row r="19497" ht="12.75" customHeight="1" x14ac:dyDescent="0.2"/>
    <row r="19498" ht="12.75" customHeight="1" x14ac:dyDescent="0.2"/>
    <row r="19499" ht="12.75" customHeight="1" x14ac:dyDescent="0.2"/>
    <row r="19500" ht="12.75" customHeight="1" x14ac:dyDescent="0.2"/>
    <row r="19501" ht="12.75" customHeight="1" x14ac:dyDescent="0.2"/>
    <row r="19502" ht="12.75" customHeight="1" x14ac:dyDescent="0.2"/>
    <row r="19503" ht="12.75" customHeight="1" x14ac:dyDescent="0.2"/>
    <row r="19504" ht="12.75" customHeight="1" x14ac:dyDescent="0.2"/>
    <row r="19505" ht="12.75" customHeight="1" x14ac:dyDescent="0.2"/>
    <row r="19506" ht="12.75" customHeight="1" x14ac:dyDescent="0.2"/>
    <row r="19507" ht="12.75" customHeight="1" x14ac:dyDescent="0.2"/>
    <row r="19508" ht="12.75" customHeight="1" x14ac:dyDescent="0.2"/>
    <row r="19509" ht="12.75" customHeight="1" x14ac:dyDescent="0.2"/>
    <row r="19510" ht="12.75" customHeight="1" x14ac:dyDescent="0.2"/>
    <row r="19511" ht="12.75" customHeight="1" x14ac:dyDescent="0.2"/>
    <row r="19512" ht="12.75" customHeight="1" x14ac:dyDescent="0.2"/>
    <row r="19513" ht="12.75" customHeight="1" x14ac:dyDescent="0.2"/>
    <row r="19514" ht="12.75" customHeight="1" x14ac:dyDescent="0.2"/>
    <row r="19515" ht="12.75" customHeight="1" x14ac:dyDescent="0.2"/>
    <row r="19516" ht="12.75" customHeight="1" x14ac:dyDescent="0.2"/>
    <row r="19517" ht="12.75" customHeight="1" x14ac:dyDescent="0.2"/>
    <row r="19518" ht="12.75" customHeight="1" x14ac:dyDescent="0.2"/>
    <row r="19519" ht="12.75" customHeight="1" x14ac:dyDescent="0.2"/>
    <row r="19520" ht="12.75" customHeight="1" x14ac:dyDescent="0.2"/>
    <row r="19521" ht="12.75" customHeight="1" x14ac:dyDescent="0.2"/>
    <row r="19522" ht="12.75" customHeight="1" x14ac:dyDescent="0.2"/>
    <row r="19523" ht="12.75" customHeight="1" x14ac:dyDescent="0.2"/>
    <row r="19524" ht="12.75" customHeight="1" x14ac:dyDescent="0.2"/>
    <row r="19525" ht="12.75" customHeight="1" x14ac:dyDescent="0.2"/>
    <row r="19526" ht="12.75" customHeight="1" x14ac:dyDescent="0.2"/>
    <row r="19527" ht="12.75" customHeight="1" x14ac:dyDescent="0.2"/>
    <row r="19528" ht="12.75" customHeight="1" x14ac:dyDescent="0.2"/>
    <row r="19529" ht="12.75" customHeight="1" x14ac:dyDescent="0.2"/>
    <row r="19530" ht="12.75" customHeight="1" x14ac:dyDescent="0.2"/>
    <row r="19531" ht="12.75" customHeight="1" x14ac:dyDescent="0.2"/>
    <row r="19532" ht="12.75" customHeight="1" x14ac:dyDescent="0.2"/>
    <row r="19533" ht="12.75" customHeight="1" x14ac:dyDescent="0.2"/>
    <row r="19534" ht="12.75" customHeight="1" x14ac:dyDescent="0.2"/>
    <row r="19535" ht="12.75" customHeight="1" x14ac:dyDescent="0.2"/>
    <row r="19536" ht="12.75" customHeight="1" x14ac:dyDescent="0.2"/>
    <row r="19537" ht="12.75" customHeight="1" x14ac:dyDescent="0.2"/>
    <row r="19538" ht="12.75" customHeight="1" x14ac:dyDescent="0.2"/>
    <row r="19539" ht="12.75" customHeight="1" x14ac:dyDescent="0.2"/>
    <row r="19540" ht="12.75" customHeight="1" x14ac:dyDescent="0.2"/>
    <row r="19541" ht="12.75" customHeight="1" x14ac:dyDescent="0.2"/>
    <row r="19542" ht="12.75" customHeight="1" x14ac:dyDescent="0.2"/>
    <row r="19543" ht="12.75" customHeight="1" x14ac:dyDescent="0.2"/>
    <row r="19544" ht="12.75" customHeight="1" x14ac:dyDescent="0.2"/>
    <row r="19545" ht="12.75" customHeight="1" x14ac:dyDescent="0.2"/>
    <row r="19546" ht="12.75" customHeight="1" x14ac:dyDescent="0.2"/>
    <row r="19547" ht="12.75" customHeight="1" x14ac:dyDescent="0.2"/>
    <row r="19548" ht="12.75" customHeight="1" x14ac:dyDescent="0.2"/>
    <row r="19549" ht="12.75" customHeight="1" x14ac:dyDescent="0.2"/>
    <row r="19550" ht="12.75" customHeight="1" x14ac:dyDescent="0.2"/>
    <row r="19551" ht="12.75" customHeight="1" x14ac:dyDescent="0.2"/>
    <row r="19552" ht="12.75" customHeight="1" x14ac:dyDescent="0.2"/>
    <row r="19553" ht="12.75" customHeight="1" x14ac:dyDescent="0.2"/>
    <row r="19554" ht="12.75" customHeight="1" x14ac:dyDescent="0.2"/>
    <row r="19555" ht="12.75" customHeight="1" x14ac:dyDescent="0.2"/>
    <row r="19556" ht="12.75" customHeight="1" x14ac:dyDescent="0.2"/>
    <row r="19557" ht="12.75" customHeight="1" x14ac:dyDescent="0.2"/>
    <row r="19558" ht="12.75" customHeight="1" x14ac:dyDescent="0.2"/>
    <row r="19559" ht="12.75" customHeight="1" x14ac:dyDescent="0.2"/>
    <row r="19560" ht="12.75" customHeight="1" x14ac:dyDescent="0.2"/>
    <row r="19561" ht="12.75" customHeight="1" x14ac:dyDescent="0.2"/>
    <row r="19562" ht="12.75" customHeight="1" x14ac:dyDescent="0.2"/>
    <row r="19563" ht="12.75" customHeight="1" x14ac:dyDescent="0.2"/>
    <row r="19564" ht="12.75" customHeight="1" x14ac:dyDescent="0.2"/>
    <row r="19565" ht="12.75" customHeight="1" x14ac:dyDescent="0.2"/>
    <row r="19566" ht="12.75" customHeight="1" x14ac:dyDescent="0.2"/>
    <row r="19567" ht="12.75" customHeight="1" x14ac:dyDescent="0.2"/>
    <row r="19568" ht="12.75" customHeight="1" x14ac:dyDescent="0.2"/>
    <row r="19569" ht="12.75" customHeight="1" x14ac:dyDescent="0.2"/>
    <row r="19570" ht="12.75" customHeight="1" x14ac:dyDescent="0.2"/>
    <row r="19571" ht="12.75" customHeight="1" x14ac:dyDescent="0.2"/>
    <row r="19572" ht="12.75" customHeight="1" x14ac:dyDescent="0.2"/>
    <row r="19573" ht="12.75" customHeight="1" x14ac:dyDescent="0.2"/>
    <row r="19574" ht="12.75" customHeight="1" x14ac:dyDescent="0.2"/>
    <row r="19575" ht="12.75" customHeight="1" x14ac:dyDescent="0.2"/>
    <row r="19576" ht="12.75" customHeight="1" x14ac:dyDescent="0.2"/>
    <row r="19577" ht="12.75" customHeight="1" x14ac:dyDescent="0.2"/>
    <row r="19578" ht="12.75" customHeight="1" x14ac:dyDescent="0.2"/>
    <row r="19579" ht="12.75" customHeight="1" x14ac:dyDescent="0.2"/>
    <row r="19580" ht="12.75" customHeight="1" x14ac:dyDescent="0.2"/>
    <row r="19581" ht="12.75" customHeight="1" x14ac:dyDescent="0.2"/>
    <row r="19582" ht="12.75" customHeight="1" x14ac:dyDescent="0.2"/>
    <row r="19583" ht="12.75" customHeight="1" x14ac:dyDescent="0.2"/>
    <row r="19584" ht="12.75" customHeight="1" x14ac:dyDescent="0.2"/>
    <row r="19585" ht="12.75" customHeight="1" x14ac:dyDescent="0.2"/>
    <row r="19586" ht="12.75" customHeight="1" x14ac:dyDescent="0.2"/>
    <row r="19587" ht="12.75" customHeight="1" x14ac:dyDescent="0.2"/>
    <row r="19588" ht="12.75" customHeight="1" x14ac:dyDescent="0.2"/>
    <row r="19589" ht="12.75" customHeight="1" x14ac:dyDescent="0.2"/>
    <row r="19590" ht="12.75" customHeight="1" x14ac:dyDescent="0.2"/>
    <row r="19591" ht="12.75" customHeight="1" x14ac:dyDescent="0.2"/>
    <row r="19592" ht="12.75" customHeight="1" x14ac:dyDescent="0.2"/>
    <row r="19593" ht="12.75" customHeight="1" x14ac:dyDescent="0.2"/>
    <row r="19594" ht="12.75" customHeight="1" x14ac:dyDescent="0.2"/>
    <row r="19595" ht="12.75" customHeight="1" x14ac:dyDescent="0.2"/>
    <row r="19596" ht="12.75" customHeight="1" x14ac:dyDescent="0.2"/>
    <row r="19597" ht="12.75" customHeight="1" x14ac:dyDescent="0.2"/>
    <row r="19598" ht="12.75" customHeight="1" x14ac:dyDescent="0.2"/>
    <row r="19599" ht="12.75" customHeight="1" x14ac:dyDescent="0.2"/>
    <row r="19600" ht="12.75" customHeight="1" x14ac:dyDescent="0.2"/>
    <row r="19601" ht="12.75" customHeight="1" x14ac:dyDescent="0.2"/>
    <row r="19602" ht="12.75" customHeight="1" x14ac:dyDescent="0.2"/>
    <row r="19603" ht="12.75" customHeight="1" x14ac:dyDescent="0.2"/>
    <row r="19604" ht="12.75" customHeight="1" x14ac:dyDescent="0.2"/>
    <row r="19605" ht="12.75" customHeight="1" x14ac:dyDescent="0.2"/>
    <row r="19606" ht="12.75" customHeight="1" x14ac:dyDescent="0.2"/>
    <row r="19607" ht="12.75" customHeight="1" x14ac:dyDescent="0.2"/>
    <row r="19608" ht="12.75" customHeight="1" x14ac:dyDescent="0.2"/>
    <row r="19609" ht="12.75" customHeight="1" x14ac:dyDescent="0.2"/>
    <row r="19610" ht="12.75" customHeight="1" x14ac:dyDescent="0.2"/>
    <row r="19611" ht="12.75" customHeight="1" x14ac:dyDescent="0.2"/>
    <row r="19612" ht="12.75" customHeight="1" x14ac:dyDescent="0.2"/>
    <row r="19613" ht="12.75" customHeight="1" x14ac:dyDescent="0.2"/>
    <row r="19614" ht="12.75" customHeight="1" x14ac:dyDescent="0.2"/>
    <row r="19615" ht="12.75" customHeight="1" x14ac:dyDescent="0.2"/>
    <row r="19616" ht="12.75" customHeight="1" x14ac:dyDescent="0.2"/>
    <row r="19617" ht="12.75" customHeight="1" x14ac:dyDescent="0.2"/>
    <row r="19618" ht="12.75" customHeight="1" x14ac:dyDescent="0.2"/>
    <row r="19619" ht="12.75" customHeight="1" x14ac:dyDescent="0.2"/>
    <row r="19620" ht="12.75" customHeight="1" x14ac:dyDescent="0.2"/>
    <row r="19621" ht="12.75" customHeight="1" x14ac:dyDescent="0.2"/>
    <row r="19622" ht="12.75" customHeight="1" x14ac:dyDescent="0.2"/>
    <row r="19623" ht="12.75" customHeight="1" x14ac:dyDescent="0.2"/>
    <row r="19624" ht="12.75" customHeight="1" x14ac:dyDescent="0.2"/>
    <row r="19625" ht="12.75" customHeight="1" x14ac:dyDescent="0.2"/>
    <row r="19626" ht="12.75" customHeight="1" x14ac:dyDescent="0.2"/>
    <row r="19627" ht="12.75" customHeight="1" x14ac:dyDescent="0.2"/>
    <row r="19628" ht="12.75" customHeight="1" x14ac:dyDescent="0.2"/>
    <row r="19629" ht="12.75" customHeight="1" x14ac:dyDescent="0.2"/>
    <row r="19630" ht="12.75" customHeight="1" x14ac:dyDescent="0.2"/>
    <row r="19631" ht="12.75" customHeight="1" x14ac:dyDescent="0.2"/>
    <row r="19632" ht="12.75" customHeight="1" x14ac:dyDescent="0.2"/>
    <row r="19633" ht="12.75" customHeight="1" x14ac:dyDescent="0.2"/>
    <row r="19634" ht="12.75" customHeight="1" x14ac:dyDescent="0.2"/>
    <row r="19635" ht="12.75" customHeight="1" x14ac:dyDescent="0.2"/>
    <row r="19636" ht="12.75" customHeight="1" x14ac:dyDescent="0.2"/>
    <row r="19637" ht="12.75" customHeight="1" x14ac:dyDescent="0.2"/>
    <row r="19638" ht="12.75" customHeight="1" x14ac:dyDescent="0.2"/>
    <row r="19639" ht="12.75" customHeight="1" x14ac:dyDescent="0.2"/>
    <row r="19640" ht="12.75" customHeight="1" x14ac:dyDescent="0.2"/>
    <row r="19641" ht="12.75" customHeight="1" x14ac:dyDescent="0.2"/>
    <row r="19642" ht="12.75" customHeight="1" x14ac:dyDescent="0.2"/>
    <row r="19643" ht="12.75" customHeight="1" x14ac:dyDescent="0.2"/>
    <row r="19644" ht="12.75" customHeight="1" x14ac:dyDescent="0.2"/>
    <row r="19645" ht="12.75" customHeight="1" x14ac:dyDescent="0.2"/>
    <row r="19646" ht="12.75" customHeight="1" x14ac:dyDescent="0.2"/>
    <row r="19647" ht="12.75" customHeight="1" x14ac:dyDescent="0.2"/>
    <row r="19648" ht="12.75" customHeight="1" x14ac:dyDescent="0.2"/>
    <row r="19649" ht="12.75" customHeight="1" x14ac:dyDescent="0.2"/>
    <row r="19650" ht="12.75" customHeight="1" x14ac:dyDescent="0.2"/>
    <row r="19651" ht="12.75" customHeight="1" x14ac:dyDescent="0.2"/>
    <row r="19652" ht="12.75" customHeight="1" x14ac:dyDescent="0.2"/>
    <row r="19653" ht="12.75" customHeight="1" x14ac:dyDescent="0.2"/>
    <row r="19654" ht="12.75" customHeight="1" x14ac:dyDescent="0.2"/>
    <row r="19655" ht="12.75" customHeight="1" x14ac:dyDescent="0.2"/>
    <row r="19656" ht="12.75" customHeight="1" x14ac:dyDescent="0.2"/>
    <row r="19657" ht="12.75" customHeight="1" x14ac:dyDescent="0.2"/>
    <row r="19658" ht="12.75" customHeight="1" x14ac:dyDescent="0.2"/>
    <row r="19659" ht="12.75" customHeight="1" x14ac:dyDescent="0.2"/>
    <row r="19660" ht="12.75" customHeight="1" x14ac:dyDescent="0.2"/>
    <row r="19661" ht="12.75" customHeight="1" x14ac:dyDescent="0.2"/>
    <row r="19662" ht="12.75" customHeight="1" x14ac:dyDescent="0.2"/>
    <row r="19663" ht="12.75" customHeight="1" x14ac:dyDescent="0.2"/>
    <row r="19664" ht="12.75" customHeight="1" x14ac:dyDescent="0.2"/>
    <row r="19665" ht="12.75" customHeight="1" x14ac:dyDescent="0.2"/>
    <row r="19666" ht="12.75" customHeight="1" x14ac:dyDescent="0.2"/>
    <row r="19667" ht="12.75" customHeight="1" x14ac:dyDescent="0.2"/>
    <row r="19668" ht="12.75" customHeight="1" x14ac:dyDescent="0.2"/>
    <row r="19669" ht="12.75" customHeight="1" x14ac:dyDescent="0.2"/>
    <row r="19670" ht="12.75" customHeight="1" x14ac:dyDescent="0.2"/>
    <row r="19671" ht="12.75" customHeight="1" x14ac:dyDescent="0.2"/>
    <row r="19672" ht="12.75" customHeight="1" x14ac:dyDescent="0.2"/>
    <row r="19673" ht="12.75" customHeight="1" x14ac:dyDescent="0.2"/>
    <row r="19674" ht="12.75" customHeight="1" x14ac:dyDescent="0.2"/>
    <row r="19675" ht="12.75" customHeight="1" x14ac:dyDescent="0.2"/>
    <row r="19676" ht="12.75" customHeight="1" x14ac:dyDescent="0.2"/>
    <row r="19677" ht="12.75" customHeight="1" x14ac:dyDescent="0.2"/>
    <row r="19678" ht="12.75" customHeight="1" x14ac:dyDescent="0.2"/>
    <row r="19679" ht="12.75" customHeight="1" x14ac:dyDescent="0.2"/>
    <row r="19680" ht="12.75" customHeight="1" x14ac:dyDescent="0.2"/>
    <row r="19681" ht="12.75" customHeight="1" x14ac:dyDescent="0.2"/>
    <row r="19682" ht="12.75" customHeight="1" x14ac:dyDescent="0.2"/>
    <row r="19683" ht="12.75" customHeight="1" x14ac:dyDescent="0.2"/>
    <row r="19684" ht="12.75" customHeight="1" x14ac:dyDescent="0.2"/>
    <row r="19685" ht="12.75" customHeight="1" x14ac:dyDescent="0.2"/>
    <row r="19686" ht="12.75" customHeight="1" x14ac:dyDescent="0.2"/>
    <row r="19687" ht="12.75" customHeight="1" x14ac:dyDescent="0.2"/>
    <row r="19688" ht="12.75" customHeight="1" x14ac:dyDescent="0.2"/>
    <row r="19689" ht="12.75" customHeight="1" x14ac:dyDescent="0.2"/>
    <row r="19690" ht="12.75" customHeight="1" x14ac:dyDescent="0.2"/>
    <row r="19691" ht="12.75" customHeight="1" x14ac:dyDescent="0.2"/>
    <row r="19692" ht="12.75" customHeight="1" x14ac:dyDescent="0.2"/>
    <row r="19693" ht="12.75" customHeight="1" x14ac:dyDescent="0.2"/>
    <row r="19694" ht="12.75" customHeight="1" x14ac:dyDescent="0.2"/>
    <row r="19695" ht="12.75" customHeight="1" x14ac:dyDescent="0.2"/>
    <row r="19696" ht="12.75" customHeight="1" x14ac:dyDescent="0.2"/>
    <row r="19697" ht="12.75" customHeight="1" x14ac:dyDescent="0.2"/>
    <row r="19698" ht="12.75" customHeight="1" x14ac:dyDescent="0.2"/>
    <row r="19699" ht="12.75" customHeight="1" x14ac:dyDescent="0.2"/>
    <row r="19700" ht="12.75" customHeight="1" x14ac:dyDescent="0.2"/>
    <row r="19701" ht="12.75" customHeight="1" x14ac:dyDescent="0.2"/>
    <row r="19702" ht="12.75" customHeight="1" x14ac:dyDescent="0.2"/>
    <row r="19703" ht="12.75" customHeight="1" x14ac:dyDescent="0.2"/>
    <row r="19704" ht="12.75" customHeight="1" x14ac:dyDescent="0.2"/>
    <row r="19705" ht="12.75" customHeight="1" x14ac:dyDescent="0.2"/>
    <row r="19706" ht="12.75" customHeight="1" x14ac:dyDescent="0.2"/>
    <row r="19707" ht="12.75" customHeight="1" x14ac:dyDescent="0.2"/>
    <row r="19708" ht="12.75" customHeight="1" x14ac:dyDescent="0.2"/>
    <row r="19709" ht="12.75" customHeight="1" x14ac:dyDescent="0.2"/>
    <row r="19710" ht="12.75" customHeight="1" x14ac:dyDescent="0.2"/>
    <row r="19711" ht="12.75" customHeight="1" x14ac:dyDescent="0.2"/>
    <row r="19712" ht="12.75" customHeight="1" x14ac:dyDescent="0.2"/>
    <row r="19713" ht="12.75" customHeight="1" x14ac:dyDescent="0.2"/>
    <row r="19714" ht="12.75" customHeight="1" x14ac:dyDescent="0.2"/>
    <row r="19715" ht="12.75" customHeight="1" x14ac:dyDescent="0.2"/>
    <row r="19716" ht="12.75" customHeight="1" x14ac:dyDescent="0.2"/>
    <row r="19717" ht="12.75" customHeight="1" x14ac:dyDescent="0.2"/>
    <row r="19718" ht="12.75" customHeight="1" x14ac:dyDescent="0.2"/>
    <row r="19719" ht="12.75" customHeight="1" x14ac:dyDescent="0.2"/>
    <row r="19720" ht="12.75" customHeight="1" x14ac:dyDescent="0.2"/>
    <row r="19721" ht="12.75" customHeight="1" x14ac:dyDescent="0.2"/>
    <row r="19722" ht="12.75" customHeight="1" x14ac:dyDescent="0.2"/>
    <row r="19723" ht="12.75" customHeight="1" x14ac:dyDescent="0.2"/>
    <row r="19724" ht="12.75" customHeight="1" x14ac:dyDescent="0.2"/>
    <row r="19725" ht="12.75" customHeight="1" x14ac:dyDescent="0.2"/>
    <row r="19726" ht="12.75" customHeight="1" x14ac:dyDescent="0.2"/>
    <row r="19727" ht="12.75" customHeight="1" x14ac:dyDescent="0.2"/>
    <row r="19728" ht="12.75" customHeight="1" x14ac:dyDescent="0.2"/>
    <row r="19729" ht="12.75" customHeight="1" x14ac:dyDescent="0.2"/>
    <row r="19730" ht="12.75" customHeight="1" x14ac:dyDescent="0.2"/>
    <row r="19731" ht="12.75" customHeight="1" x14ac:dyDescent="0.2"/>
    <row r="19732" ht="12.75" customHeight="1" x14ac:dyDescent="0.2"/>
    <row r="19733" ht="12.75" customHeight="1" x14ac:dyDescent="0.2"/>
    <row r="19734" ht="12.75" customHeight="1" x14ac:dyDescent="0.2"/>
    <row r="19735" ht="12.75" customHeight="1" x14ac:dyDescent="0.2"/>
    <row r="19736" ht="12.75" customHeight="1" x14ac:dyDescent="0.2"/>
    <row r="19737" ht="12.75" customHeight="1" x14ac:dyDescent="0.2"/>
    <row r="19738" ht="12.75" customHeight="1" x14ac:dyDescent="0.2"/>
    <row r="19739" ht="12.75" customHeight="1" x14ac:dyDescent="0.2"/>
    <row r="19740" ht="12.75" customHeight="1" x14ac:dyDescent="0.2"/>
    <row r="19741" ht="12.75" customHeight="1" x14ac:dyDescent="0.2"/>
    <row r="19742" ht="12.75" customHeight="1" x14ac:dyDescent="0.2"/>
    <row r="19743" ht="12.75" customHeight="1" x14ac:dyDescent="0.2"/>
    <row r="19744" ht="12.75" customHeight="1" x14ac:dyDescent="0.2"/>
    <row r="19745" ht="12.75" customHeight="1" x14ac:dyDescent="0.2"/>
    <row r="19746" ht="12.75" customHeight="1" x14ac:dyDescent="0.2"/>
    <row r="19747" ht="12.75" customHeight="1" x14ac:dyDescent="0.2"/>
    <row r="19748" ht="12.75" customHeight="1" x14ac:dyDescent="0.2"/>
    <row r="19749" ht="12.75" customHeight="1" x14ac:dyDescent="0.2"/>
    <row r="19750" ht="12.75" customHeight="1" x14ac:dyDescent="0.2"/>
    <row r="19751" ht="12.75" customHeight="1" x14ac:dyDescent="0.2"/>
    <row r="19752" ht="12.75" customHeight="1" x14ac:dyDescent="0.2"/>
    <row r="19753" ht="12.75" customHeight="1" x14ac:dyDescent="0.2"/>
    <row r="19754" ht="12.75" customHeight="1" x14ac:dyDescent="0.2"/>
    <row r="19755" ht="12.75" customHeight="1" x14ac:dyDescent="0.2"/>
    <row r="19756" ht="12.75" customHeight="1" x14ac:dyDescent="0.2"/>
    <row r="19757" ht="12.75" customHeight="1" x14ac:dyDescent="0.2"/>
    <row r="19758" ht="12.75" customHeight="1" x14ac:dyDescent="0.2"/>
    <row r="19759" ht="12.75" customHeight="1" x14ac:dyDescent="0.2"/>
    <row r="19760" ht="12.75" customHeight="1" x14ac:dyDescent="0.2"/>
    <row r="19761" ht="12.75" customHeight="1" x14ac:dyDescent="0.2"/>
    <row r="19762" ht="12.75" customHeight="1" x14ac:dyDescent="0.2"/>
    <row r="19763" ht="12.75" customHeight="1" x14ac:dyDescent="0.2"/>
    <row r="19764" ht="12.75" customHeight="1" x14ac:dyDescent="0.2"/>
    <row r="19765" ht="12.75" customHeight="1" x14ac:dyDescent="0.2"/>
    <row r="19766" ht="12.75" customHeight="1" x14ac:dyDescent="0.2"/>
    <row r="19767" ht="12.75" customHeight="1" x14ac:dyDescent="0.2"/>
    <row r="19768" ht="12.75" customHeight="1" x14ac:dyDescent="0.2"/>
    <row r="19769" ht="12.75" customHeight="1" x14ac:dyDescent="0.2"/>
    <row r="19770" ht="12.75" customHeight="1" x14ac:dyDescent="0.2"/>
    <row r="19771" ht="12.75" customHeight="1" x14ac:dyDescent="0.2"/>
    <row r="19772" ht="12.75" customHeight="1" x14ac:dyDescent="0.2"/>
    <row r="19773" ht="12.75" customHeight="1" x14ac:dyDescent="0.2"/>
    <row r="19774" ht="12.75" customHeight="1" x14ac:dyDescent="0.2"/>
    <row r="19775" ht="12.75" customHeight="1" x14ac:dyDescent="0.2"/>
    <row r="19776" ht="12.75" customHeight="1" x14ac:dyDescent="0.2"/>
    <row r="19777" ht="12.75" customHeight="1" x14ac:dyDescent="0.2"/>
    <row r="19778" ht="12.75" customHeight="1" x14ac:dyDescent="0.2"/>
    <row r="19779" ht="12.75" customHeight="1" x14ac:dyDescent="0.2"/>
    <row r="19780" ht="12.75" customHeight="1" x14ac:dyDescent="0.2"/>
    <row r="19781" ht="12.75" customHeight="1" x14ac:dyDescent="0.2"/>
    <row r="19782" ht="12.75" customHeight="1" x14ac:dyDescent="0.2"/>
    <row r="19783" ht="12.75" customHeight="1" x14ac:dyDescent="0.2"/>
    <row r="19784" ht="12.75" customHeight="1" x14ac:dyDescent="0.2"/>
    <row r="19785" ht="12.75" customHeight="1" x14ac:dyDescent="0.2"/>
    <row r="19786" ht="12.75" customHeight="1" x14ac:dyDescent="0.2"/>
    <row r="19787" ht="12.75" customHeight="1" x14ac:dyDescent="0.2"/>
    <row r="19788" ht="12.75" customHeight="1" x14ac:dyDescent="0.2"/>
    <row r="19789" ht="12.75" customHeight="1" x14ac:dyDescent="0.2"/>
    <row r="19790" ht="12.75" customHeight="1" x14ac:dyDescent="0.2"/>
    <row r="19791" ht="12.75" customHeight="1" x14ac:dyDescent="0.2"/>
    <row r="19792" ht="12.75" customHeight="1" x14ac:dyDescent="0.2"/>
    <row r="19793" ht="12.75" customHeight="1" x14ac:dyDescent="0.2"/>
    <row r="19794" ht="12.75" customHeight="1" x14ac:dyDescent="0.2"/>
    <row r="19795" ht="12.75" customHeight="1" x14ac:dyDescent="0.2"/>
    <row r="19796" ht="12.75" customHeight="1" x14ac:dyDescent="0.2"/>
    <row r="19797" ht="12.75" customHeight="1" x14ac:dyDescent="0.2"/>
    <row r="19798" ht="12.75" customHeight="1" x14ac:dyDescent="0.2"/>
    <row r="19799" ht="12.75" customHeight="1" x14ac:dyDescent="0.2"/>
    <row r="19800" ht="12.75" customHeight="1" x14ac:dyDescent="0.2"/>
    <row r="19801" ht="12.75" customHeight="1" x14ac:dyDescent="0.2"/>
    <row r="19802" ht="12.75" customHeight="1" x14ac:dyDescent="0.2"/>
    <row r="19803" ht="12.75" customHeight="1" x14ac:dyDescent="0.2"/>
    <row r="19804" ht="12.75" customHeight="1" x14ac:dyDescent="0.2"/>
    <row r="19805" ht="12.75" customHeight="1" x14ac:dyDescent="0.2"/>
    <row r="19806" ht="12.75" customHeight="1" x14ac:dyDescent="0.2"/>
    <row r="19807" ht="12.75" customHeight="1" x14ac:dyDescent="0.2"/>
    <row r="19808" ht="12.75" customHeight="1" x14ac:dyDescent="0.2"/>
    <row r="19809" ht="12.75" customHeight="1" x14ac:dyDescent="0.2"/>
    <row r="19810" ht="12.75" customHeight="1" x14ac:dyDescent="0.2"/>
    <row r="19811" ht="12.75" customHeight="1" x14ac:dyDescent="0.2"/>
    <row r="19812" ht="12.75" customHeight="1" x14ac:dyDescent="0.2"/>
    <row r="19813" ht="12.75" customHeight="1" x14ac:dyDescent="0.2"/>
    <row r="19814" ht="12.75" customHeight="1" x14ac:dyDescent="0.2"/>
    <row r="19815" ht="12.75" customHeight="1" x14ac:dyDescent="0.2"/>
    <row r="19816" ht="12.75" customHeight="1" x14ac:dyDescent="0.2"/>
    <row r="19817" ht="12.75" customHeight="1" x14ac:dyDescent="0.2"/>
    <row r="19818" ht="12.75" customHeight="1" x14ac:dyDescent="0.2"/>
    <row r="19819" ht="12.75" customHeight="1" x14ac:dyDescent="0.2"/>
    <row r="19820" ht="12.75" customHeight="1" x14ac:dyDescent="0.2"/>
    <row r="19821" ht="12.75" customHeight="1" x14ac:dyDescent="0.2"/>
    <row r="19822" ht="12.75" customHeight="1" x14ac:dyDescent="0.2"/>
    <row r="19823" ht="12.75" customHeight="1" x14ac:dyDescent="0.2"/>
    <row r="19824" ht="12.75" customHeight="1" x14ac:dyDescent="0.2"/>
    <row r="19825" ht="12.75" customHeight="1" x14ac:dyDescent="0.2"/>
    <row r="19826" ht="12.75" customHeight="1" x14ac:dyDescent="0.2"/>
    <row r="19827" ht="12.75" customHeight="1" x14ac:dyDescent="0.2"/>
    <row r="19828" ht="12.75" customHeight="1" x14ac:dyDescent="0.2"/>
    <row r="19829" ht="12.75" customHeight="1" x14ac:dyDescent="0.2"/>
    <row r="19830" ht="12.75" customHeight="1" x14ac:dyDescent="0.2"/>
    <row r="19831" ht="12.75" customHeight="1" x14ac:dyDescent="0.2"/>
    <row r="19832" ht="12.75" customHeight="1" x14ac:dyDescent="0.2"/>
    <row r="19833" ht="12.75" customHeight="1" x14ac:dyDescent="0.2"/>
    <row r="19834" ht="12.75" customHeight="1" x14ac:dyDescent="0.2"/>
    <row r="19835" ht="12.75" customHeight="1" x14ac:dyDescent="0.2"/>
    <row r="19836" ht="12.75" customHeight="1" x14ac:dyDescent="0.2"/>
    <row r="19837" ht="12.75" customHeight="1" x14ac:dyDescent="0.2"/>
    <row r="19838" ht="12.75" customHeight="1" x14ac:dyDescent="0.2"/>
    <row r="19839" ht="12.75" customHeight="1" x14ac:dyDescent="0.2"/>
    <row r="19840" ht="12.75" customHeight="1" x14ac:dyDescent="0.2"/>
    <row r="19841" ht="12.75" customHeight="1" x14ac:dyDescent="0.2"/>
    <row r="19842" ht="12.75" customHeight="1" x14ac:dyDescent="0.2"/>
    <row r="19843" ht="12.75" customHeight="1" x14ac:dyDescent="0.2"/>
    <row r="19844" ht="12.75" customHeight="1" x14ac:dyDescent="0.2"/>
    <row r="19845" ht="12.75" customHeight="1" x14ac:dyDescent="0.2"/>
    <row r="19846" ht="12.75" customHeight="1" x14ac:dyDescent="0.2"/>
    <row r="19847" ht="12.75" customHeight="1" x14ac:dyDescent="0.2"/>
    <row r="19848" ht="12.75" customHeight="1" x14ac:dyDescent="0.2"/>
    <row r="19849" ht="12.75" customHeight="1" x14ac:dyDescent="0.2"/>
    <row r="19850" ht="12.75" customHeight="1" x14ac:dyDescent="0.2"/>
    <row r="19851" ht="12.75" customHeight="1" x14ac:dyDescent="0.2"/>
    <row r="19852" ht="12.75" customHeight="1" x14ac:dyDescent="0.2"/>
    <row r="19853" ht="12.75" customHeight="1" x14ac:dyDescent="0.2"/>
    <row r="19854" ht="12.75" customHeight="1" x14ac:dyDescent="0.2"/>
    <row r="19855" ht="12.75" customHeight="1" x14ac:dyDescent="0.2"/>
    <row r="19856" ht="12.75" customHeight="1" x14ac:dyDescent="0.2"/>
    <row r="19857" ht="12.75" customHeight="1" x14ac:dyDescent="0.2"/>
    <row r="19858" ht="12.75" customHeight="1" x14ac:dyDescent="0.2"/>
    <row r="19859" ht="12.75" customHeight="1" x14ac:dyDescent="0.2"/>
    <row r="19860" ht="12.75" customHeight="1" x14ac:dyDescent="0.2"/>
    <row r="19861" ht="12.75" customHeight="1" x14ac:dyDescent="0.2"/>
    <row r="19862" ht="12.75" customHeight="1" x14ac:dyDescent="0.2"/>
    <row r="19863" ht="12.75" customHeight="1" x14ac:dyDescent="0.2"/>
    <row r="19864" ht="12.75" customHeight="1" x14ac:dyDescent="0.2"/>
    <row r="19865" ht="12.75" customHeight="1" x14ac:dyDescent="0.2"/>
    <row r="19866" ht="12.75" customHeight="1" x14ac:dyDescent="0.2"/>
    <row r="19867" ht="12.75" customHeight="1" x14ac:dyDescent="0.2"/>
    <row r="19868" ht="12.75" customHeight="1" x14ac:dyDescent="0.2"/>
    <row r="19869" ht="12.75" customHeight="1" x14ac:dyDescent="0.2"/>
    <row r="19870" ht="12.75" customHeight="1" x14ac:dyDescent="0.2"/>
    <row r="19871" ht="12.75" customHeight="1" x14ac:dyDescent="0.2"/>
    <row r="19872" ht="12.75" customHeight="1" x14ac:dyDescent="0.2"/>
    <row r="19873" ht="12.75" customHeight="1" x14ac:dyDescent="0.2"/>
    <row r="19874" ht="12.75" customHeight="1" x14ac:dyDescent="0.2"/>
    <row r="19875" ht="12.75" customHeight="1" x14ac:dyDescent="0.2"/>
    <row r="19876" ht="12.75" customHeight="1" x14ac:dyDescent="0.2"/>
    <row r="19877" ht="12.75" customHeight="1" x14ac:dyDescent="0.2"/>
    <row r="19878" ht="12.75" customHeight="1" x14ac:dyDescent="0.2"/>
    <row r="19879" ht="12.75" customHeight="1" x14ac:dyDescent="0.2"/>
    <row r="19880" ht="12.75" customHeight="1" x14ac:dyDescent="0.2"/>
    <row r="19881" ht="12.75" customHeight="1" x14ac:dyDescent="0.2"/>
    <row r="19882" ht="12.75" customHeight="1" x14ac:dyDescent="0.2"/>
    <row r="19883" ht="12.75" customHeight="1" x14ac:dyDescent="0.2"/>
    <row r="19884" ht="12.75" customHeight="1" x14ac:dyDescent="0.2"/>
    <row r="19885" ht="12.75" customHeight="1" x14ac:dyDescent="0.2"/>
    <row r="19886" ht="12.75" customHeight="1" x14ac:dyDescent="0.2"/>
    <row r="19887" ht="12.75" customHeight="1" x14ac:dyDescent="0.2"/>
    <row r="19888" ht="12.75" customHeight="1" x14ac:dyDescent="0.2"/>
    <row r="19889" ht="12.75" customHeight="1" x14ac:dyDescent="0.2"/>
    <row r="19890" ht="12.75" customHeight="1" x14ac:dyDescent="0.2"/>
    <row r="19891" ht="12.75" customHeight="1" x14ac:dyDescent="0.2"/>
    <row r="19892" ht="12.75" customHeight="1" x14ac:dyDescent="0.2"/>
    <row r="19893" ht="12.75" customHeight="1" x14ac:dyDescent="0.2"/>
    <row r="19894" ht="12.75" customHeight="1" x14ac:dyDescent="0.2"/>
    <row r="19895" ht="12.75" customHeight="1" x14ac:dyDescent="0.2"/>
    <row r="19896" ht="12.75" customHeight="1" x14ac:dyDescent="0.2"/>
    <row r="19897" ht="12.75" customHeight="1" x14ac:dyDescent="0.2"/>
    <row r="19898" ht="12.75" customHeight="1" x14ac:dyDescent="0.2"/>
    <row r="19899" ht="12.75" customHeight="1" x14ac:dyDescent="0.2"/>
    <row r="19900" ht="12.75" customHeight="1" x14ac:dyDescent="0.2"/>
    <row r="19901" ht="12.75" customHeight="1" x14ac:dyDescent="0.2"/>
    <row r="19902" ht="12.75" customHeight="1" x14ac:dyDescent="0.2"/>
    <row r="19903" ht="12.75" customHeight="1" x14ac:dyDescent="0.2"/>
    <row r="19904" ht="12.75" customHeight="1" x14ac:dyDescent="0.2"/>
    <row r="19905" ht="12.75" customHeight="1" x14ac:dyDescent="0.2"/>
    <row r="19906" ht="12.75" customHeight="1" x14ac:dyDescent="0.2"/>
    <row r="19907" ht="12.75" customHeight="1" x14ac:dyDescent="0.2"/>
    <row r="19908" ht="12.75" customHeight="1" x14ac:dyDescent="0.2"/>
    <row r="19909" ht="12.75" customHeight="1" x14ac:dyDescent="0.2"/>
    <row r="19910" ht="12.75" customHeight="1" x14ac:dyDescent="0.2"/>
    <row r="19911" ht="12.75" customHeight="1" x14ac:dyDescent="0.2"/>
    <row r="19912" ht="12.75" customHeight="1" x14ac:dyDescent="0.2"/>
    <row r="19913" ht="12.75" customHeight="1" x14ac:dyDescent="0.2"/>
    <row r="19914" ht="12.75" customHeight="1" x14ac:dyDescent="0.2"/>
    <row r="19915" ht="12.75" customHeight="1" x14ac:dyDescent="0.2"/>
    <row r="19916" ht="12.75" customHeight="1" x14ac:dyDescent="0.2"/>
    <row r="19917" ht="12.75" customHeight="1" x14ac:dyDescent="0.2"/>
    <row r="19918" ht="12.75" customHeight="1" x14ac:dyDescent="0.2"/>
    <row r="19919" ht="12.75" customHeight="1" x14ac:dyDescent="0.2"/>
    <row r="19920" ht="12.75" customHeight="1" x14ac:dyDescent="0.2"/>
    <row r="19921" ht="12.75" customHeight="1" x14ac:dyDescent="0.2"/>
    <row r="19922" ht="12.75" customHeight="1" x14ac:dyDescent="0.2"/>
    <row r="19923" ht="12.75" customHeight="1" x14ac:dyDescent="0.2"/>
    <row r="19924" ht="12.75" customHeight="1" x14ac:dyDescent="0.2"/>
    <row r="19925" ht="12.75" customHeight="1" x14ac:dyDescent="0.2"/>
    <row r="19926" ht="12.75" customHeight="1" x14ac:dyDescent="0.2"/>
    <row r="19927" ht="12.75" customHeight="1" x14ac:dyDescent="0.2"/>
    <row r="19928" ht="12.75" customHeight="1" x14ac:dyDescent="0.2"/>
    <row r="19929" ht="12.75" customHeight="1" x14ac:dyDescent="0.2"/>
    <row r="19930" ht="12.75" customHeight="1" x14ac:dyDescent="0.2"/>
    <row r="19931" ht="12.75" customHeight="1" x14ac:dyDescent="0.2"/>
    <row r="19932" ht="12.75" customHeight="1" x14ac:dyDescent="0.2"/>
    <row r="19933" ht="12.75" customHeight="1" x14ac:dyDescent="0.2"/>
    <row r="19934" ht="12.75" customHeight="1" x14ac:dyDescent="0.2"/>
    <row r="19935" ht="12.75" customHeight="1" x14ac:dyDescent="0.2"/>
    <row r="19936" ht="12.75" customHeight="1" x14ac:dyDescent="0.2"/>
    <row r="19937" ht="12.75" customHeight="1" x14ac:dyDescent="0.2"/>
    <row r="19938" ht="12.75" customHeight="1" x14ac:dyDescent="0.2"/>
    <row r="19939" ht="12.75" customHeight="1" x14ac:dyDescent="0.2"/>
    <row r="19940" ht="12.75" customHeight="1" x14ac:dyDescent="0.2"/>
    <row r="19941" ht="12.75" customHeight="1" x14ac:dyDescent="0.2"/>
    <row r="19942" ht="12.75" customHeight="1" x14ac:dyDescent="0.2"/>
    <row r="19943" ht="12.75" customHeight="1" x14ac:dyDescent="0.2"/>
    <row r="19944" ht="12.75" customHeight="1" x14ac:dyDescent="0.2"/>
    <row r="19945" ht="12.75" customHeight="1" x14ac:dyDescent="0.2"/>
    <row r="19946" ht="12.75" customHeight="1" x14ac:dyDescent="0.2"/>
    <row r="19947" ht="12.75" customHeight="1" x14ac:dyDescent="0.2"/>
    <row r="19948" ht="12.75" customHeight="1" x14ac:dyDescent="0.2"/>
    <row r="19949" ht="12.75" customHeight="1" x14ac:dyDescent="0.2"/>
    <row r="19950" ht="12.75" customHeight="1" x14ac:dyDescent="0.2"/>
    <row r="19951" ht="12.75" customHeight="1" x14ac:dyDescent="0.2"/>
    <row r="19952" ht="12.75" customHeight="1" x14ac:dyDescent="0.2"/>
    <row r="19953" ht="12.75" customHeight="1" x14ac:dyDescent="0.2"/>
    <row r="19954" ht="12.75" customHeight="1" x14ac:dyDescent="0.2"/>
    <row r="19955" ht="12.75" customHeight="1" x14ac:dyDescent="0.2"/>
    <row r="19956" ht="12.75" customHeight="1" x14ac:dyDescent="0.2"/>
    <row r="19957" ht="12.75" customHeight="1" x14ac:dyDescent="0.2"/>
    <row r="19958" ht="12.75" customHeight="1" x14ac:dyDescent="0.2"/>
    <row r="19959" ht="12.75" customHeight="1" x14ac:dyDescent="0.2"/>
    <row r="19960" ht="12.75" customHeight="1" x14ac:dyDescent="0.2"/>
    <row r="19961" ht="12.75" customHeight="1" x14ac:dyDescent="0.2"/>
    <row r="19962" ht="12.75" customHeight="1" x14ac:dyDescent="0.2"/>
    <row r="19963" ht="12.75" customHeight="1" x14ac:dyDescent="0.2"/>
    <row r="19964" ht="12.75" customHeight="1" x14ac:dyDescent="0.2"/>
    <row r="19965" ht="12.75" customHeight="1" x14ac:dyDescent="0.2"/>
    <row r="19966" ht="12.75" customHeight="1" x14ac:dyDescent="0.2"/>
    <row r="19967" ht="12.75" customHeight="1" x14ac:dyDescent="0.2"/>
    <row r="19968" ht="12.75" customHeight="1" x14ac:dyDescent="0.2"/>
    <row r="19969" ht="12.75" customHeight="1" x14ac:dyDescent="0.2"/>
    <row r="19970" ht="12.75" customHeight="1" x14ac:dyDescent="0.2"/>
    <row r="19971" ht="12.75" customHeight="1" x14ac:dyDescent="0.2"/>
    <row r="19972" ht="12.75" customHeight="1" x14ac:dyDescent="0.2"/>
    <row r="19973" ht="12.75" customHeight="1" x14ac:dyDescent="0.2"/>
    <row r="19974" ht="12.75" customHeight="1" x14ac:dyDescent="0.2"/>
    <row r="19975" ht="12.75" customHeight="1" x14ac:dyDescent="0.2"/>
    <row r="19976" ht="12.75" customHeight="1" x14ac:dyDescent="0.2"/>
    <row r="19977" ht="12.75" customHeight="1" x14ac:dyDescent="0.2"/>
    <row r="19978" ht="12.75" customHeight="1" x14ac:dyDescent="0.2"/>
    <row r="19979" ht="12.75" customHeight="1" x14ac:dyDescent="0.2"/>
    <row r="19980" ht="12.75" customHeight="1" x14ac:dyDescent="0.2"/>
    <row r="19981" ht="12.75" customHeight="1" x14ac:dyDescent="0.2"/>
    <row r="19982" ht="12.75" customHeight="1" x14ac:dyDescent="0.2"/>
    <row r="19983" ht="12.75" customHeight="1" x14ac:dyDescent="0.2"/>
    <row r="19984" ht="12.75" customHeight="1" x14ac:dyDescent="0.2"/>
    <row r="19985" ht="12.75" customHeight="1" x14ac:dyDescent="0.2"/>
    <row r="19986" ht="12.75" customHeight="1" x14ac:dyDescent="0.2"/>
    <row r="19987" ht="12.75" customHeight="1" x14ac:dyDescent="0.2"/>
    <row r="19988" ht="12.75" customHeight="1" x14ac:dyDescent="0.2"/>
    <row r="19989" ht="12.75" customHeight="1" x14ac:dyDescent="0.2"/>
    <row r="19990" ht="12.75" customHeight="1" x14ac:dyDescent="0.2"/>
    <row r="19991" ht="12.75" customHeight="1" x14ac:dyDescent="0.2"/>
    <row r="19992" ht="12.75" customHeight="1" x14ac:dyDescent="0.2"/>
    <row r="19993" ht="12.75" customHeight="1" x14ac:dyDescent="0.2"/>
    <row r="19994" ht="12.75" customHeight="1" x14ac:dyDescent="0.2"/>
    <row r="19995" ht="12.75" customHeight="1" x14ac:dyDescent="0.2"/>
    <row r="19996" ht="12.75" customHeight="1" x14ac:dyDescent="0.2"/>
    <row r="19997" ht="12.75" customHeight="1" x14ac:dyDescent="0.2"/>
    <row r="19998" ht="12.75" customHeight="1" x14ac:dyDescent="0.2"/>
    <row r="19999" ht="12.75" customHeight="1" x14ac:dyDescent="0.2"/>
    <row r="20000" ht="12.75" customHeight="1" x14ac:dyDescent="0.2"/>
    <row r="20001" ht="12.75" customHeight="1" x14ac:dyDescent="0.2"/>
    <row r="20002" ht="12.75" customHeight="1" x14ac:dyDescent="0.2"/>
    <row r="20003" ht="12.75" customHeight="1" x14ac:dyDescent="0.2"/>
    <row r="20004" ht="12.75" customHeight="1" x14ac:dyDescent="0.2"/>
    <row r="20005" ht="12.75" customHeight="1" x14ac:dyDescent="0.2"/>
    <row r="20006" ht="12.75" customHeight="1" x14ac:dyDescent="0.2"/>
    <row r="20007" ht="12.75" customHeight="1" x14ac:dyDescent="0.2"/>
    <row r="20008" ht="12.75" customHeight="1" x14ac:dyDescent="0.2"/>
    <row r="20009" ht="12.75" customHeight="1" x14ac:dyDescent="0.2"/>
    <row r="20010" ht="12.75" customHeight="1" x14ac:dyDescent="0.2"/>
    <row r="20011" ht="12.75" customHeight="1" x14ac:dyDescent="0.2"/>
    <row r="20012" ht="12.75" customHeight="1" x14ac:dyDescent="0.2"/>
    <row r="20013" ht="12.75" customHeight="1" x14ac:dyDescent="0.2"/>
    <row r="20014" ht="12.75" customHeight="1" x14ac:dyDescent="0.2"/>
    <row r="20015" ht="12.75" customHeight="1" x14ac:dyDescent="0.2"/>
    <row r="20016" ht="12.75" customHeight="1" x14ac:dyDescent="0.2"/>
    <row r="20017" ht="12.75" customHeight="1" x14ac:dyDescent="0.2"/>
    <row r="20018" ht="12.75" customHeight="1" x14ac:dyDescent="0.2"/>
    <row r="20019" ht="12.75" customHeight="1" x14ac:dyDescent="0.2"/>
    <row r="20020" ht="12.75" customHeight="1" x14ac:dyDescent="0.2"/>
    <row r="20021" ht="12.75" customHeight="1" x14ac:dyDescent="0.2"/>
    <row r="20022" ht="12.75" customHeight="1" x14ac:dyDescent="0.2"/>
    <row r="20023" ht="12.75" customHeight="1" x14ac:dyDescent="0.2"/>
    <row r="20024" ht="12.75" customHeight="1" x14ac:dyDescent="0.2"/>
    <row r="20025" ht="12.75" customHeight="1" x14ac:dyDescent="0.2"/>
    <row r="20026" ht="12.75" customHeight="1" x14ac:dyDescent="0.2"/>
    <row r="20027" ht="12.75" customHeight="1" x14ac:dyDescent="0.2"/>
    <row r="20028" ht="12.75" customHeight="1" x14ac:dyDescent="0.2"/>
    <row r="20029" ht="12.75" customHeight="1" x14ac:dyDescent="0.2"/>
    <row r="20030" ht="12.75" customHeight="1" x14ac:dyDescent="0.2"/>
    <row r="20031" ht="12.75" customHeight="1" x14ac:dyDescent="0.2"/>
    <row r="20032" ht="12.75" customHeight="1" x14ac:dyDescent="0.2"/>
    <row r="20033" ht="12.75" customHeight="1" x14ac:dyDescent="0.2"/>
    <row r="20034" ht="12.75" customHeight="1" x14ac:dyDescent="0.2"/>
    <row r="20035" ht="12.75" customHeight="1" x14ac:dyDescent="0.2"/>
    <row r="20036" ht="12.75" customHeight="1" x14ac:dyDescent="0.2"/>
    <row r="20037" ht="12.75" customHeight="1" x14ac:dyDescent="0.2"/>
    <row r="20038" ht="12.75" customHeight="1" x14ac:dyDescent="0.2"/>
    <row r="20039" ht="12.75" customHeight="1" x14ac:dyDescent="0.2"/>
    <row r="20040" ht="12.75" customHeight="1" x14ac:dyDescent="0.2"/>
    <row r="20041" ht="12.75" customHeight="1" x14ac:dyDescent="0.2"/>
    <row r="20042" ht="12.75" customHeight="1" x14ac:dyDescent="0.2"/>
    <row r="20043" ht="12.75" customHeight="1" x14ac:dyDescent="0.2"/>
    <row r="20044" ht="12.75" customHeight="1" x14ac:dyDescent="0.2"/>
    <row r="20045" ht="12.75" customHeight="1" x14ac:dyDescent="0.2"/>
    <row r="20046" ht="12.75" customHeight="1" x14ac:dyDescent="0.2"/>
    <row r="20047" ht="12.75" customHeight="1" x14ac:dyDescent="0.2"/>
    <row r="20048" ht="12.75" customHeight="1" x14ac:dyDescent="0.2"/>
    <row r="20049" ht="12.75" customHeight="1" x14ac:dyDescent="0.2"/>
    <row r="20050" ht="12.75" customHeight="1" x14ac:dyDescent="0.2"/>
    <row r="20051" ht="12.75" customHeight="1" x14ac:dyDescent="0.2"/>
    <row r="20052" ht="12.75" customHeight="1" x14ac:dyDescent="0.2"/>
    <row r="20053" ht="12.75" customHeight="1" x14ac:dyDescent="0.2"/>
    <row r="20054" ht="12.75" customHeight="1" x14ac:dyDescent="0.2"/>
    <row r="20055" ht="12.75" customHeight="1" x14ac:dyDescent="0.2"/>
    <row r="20056" ht="12.75" customHeight="1" x14ac:dyDescent="0.2"/>
    <row r="20057" ht="12.75" customHeight="1" x14ac:dyDescent="0.2"/>
    <row r="20058" ht="12.75" customHeight="1" x14ac:dyDescent="0.2"/>
    <row r="20059" ht="12.75" customHeight="1" x14ac:dyDescent="0.2"/>
    <row r="20060" ht="12.75" customHeight="1" x14ac:dyDescent="0.2"/>
    <row r="20061" ht="12.75" customHeight="1" x14ac:dyDescent="0.2"/>
    <row r="20062" ht="12.75" customHeight="1" x14ac:dyDescent="0.2"/>
    <row r="20063" ht="12.75" customHeight="1" x14ac:dyDescent="0.2"/>
    <row r="20064" ht="12.75" customHeight="1" x14ac:dyDescent="0.2"/>
    <row r="20065" ht="12.75" customHeight="1" x14ac:dyDescent="0.2"/>
    <row r="20066" ht="12.75" customHeight="1" x14ac:dyDescent="0.2"/>
    <row r="20067" ht="12.75" customHeight="1" x14ac:dyDescent="0.2"/>
    <row r="20068" ht="12.75" customHeight="1" x14ac:dyDescent="0.2"/>
    <row r="20069" ht="12.75" customHeight="1" x14ac:dyDescent="0.2"/>
    <row r="20070" ht="12.75" customHeight="1" x14ac:dyDescent="0.2"/>
    <row r="20071" ht="12.75" customHeight="1" x14ac:dyDescent="0.2"/>
    <row r="20072" ht="12.75" customHeight="1" x14ac:dyDescent="0.2"/>
    <row r="20073" ht="12.75" customHeight="1" x14ac:dyDescent="0.2"/>
    <row r="20074" ht="12.75" customHeight="1" x14ac:dyDescent="0.2"/>
    <row r="20075" ht="12.75" customHeight="1" x14ac:dyDescent="0.2"/>
    <row r="20076" ht="12.75" customHeight="1" x14ac:dyDescent="0.2"/>
    <row r="20077" ht="12.75" customHeight="1" x14ac:dyDescent="0.2"/>
    <row r="20078" ht="12.75" customHeight="1" x14ac:dyDescent="0.2"/>
    <row r="20079" ht="12.75" customHeight="1" x14ac:dyDescent="0.2"/>
    <row r="20080" ht="12.75" customHeight="1" x14ac:dyDescent="0.2"/>
    <row r="20081" ht="12.75" customHeight="1" x14ac:dyDescent="0.2"/>
    <row r="20082" ht="12.75" customHeight="1" x14ac:dyDescent="0.2"/>
    <row r="20083" ht="12.75" customHeight="1" x14ac:dyDescent="0.2"/>
    <row r="20084" ht="12.75" customHeight="1" x14ac:dyDescent="0.2"/>
    <row r="20085" ht="12.75" customHeight="1" x14ac:dyDescent="0.2"/>
    <row r="20086" ht="12.75" customHeight="1" x14ac:dyDescent="0.2"/>
    <row r="20087" ht="12.75" customHeight="1" x14ac:dyDescent="0.2"/>
    <row r="20088" ht="12.75" customHeight="1" x14ac:dyDescent="0.2"/>
    <row r="20089" ht="12.75" customHeight="1" x14ac:dyDescent="0.2"/>
    <row r="20090" ht="12.75" customHeight="1" x14ac:dyDescent="0.2"/>
    <row r="20091" ht="12.75" customHeight="1" x14ac:dyDescent="0.2"/>
    <row r="20092" ht="12.75" customHeight="1" x14ac:dyDescent="0.2"/>
    <row r="20093" ht="12.75" customHeight="1" x14ac:dyDescent="0.2"/>
    <row r="20094" ht="12.75" customHeight="1" x14ac:dyDescent="0.2"/>
    <row r="20095" ht="12.75" customHeight="1" x14ac:dyDescent="0.2"/>
    <row r="20096" ht="12.75" customHeight="1" x14ac:dyDescent="0.2"/>
    <row r="20097" ht="12.75" customHeight="1" x14ac:dyDescent="0.2"/>
    <row r="20098" ht="12.75" customHeight="1" x14ac:dyDescent="0.2"/>
    <row r="20099" ht="12.75" customHeight="1" x14ac:dyDescent="0.2"/>
    <row r="20100" ht="12.75" customHeight="1" x14ac:dyDescent="0.2"/>
    <row r="20101" ht="12.75" customHeight="1" x14ac:dyDescent="0.2"/>
    <row r="20102" ht="12.75" customHeight="1" x14ac:dyDescent="0.2"/>
    <row r="20103" ht="12.75" customHeight="1" x14ac:dyDescent="0.2"/>
    <row r="20104" ht="12.75" customHeight="1" x14ac:dyDescent="0.2"/>
    <row r="20105" ht="12.75" customHeight="1" x14ac:dyDescent="0.2"/>
    <row r="20106" ht="12.75" customHeight="1" x14ac:dyDescent="0.2"/>
    <row r="20107" ht="12.75" customHeight="1" x14ac:dyDescent="0.2"/>
    <row r="20108" ht="12.75" customHeight="1" x14ac:dyDescent="0.2"/>
    <row r="20109" ht="12.75" customHeight="1" x14ac:dyDescent="0.2"/>
    <row r="20110" ht="12.75" customHeight="1" x14ac:dyDescent="0.2"/>
    <row r="20111" ht="12.75" customHeight="1" x14ac:dyDescent="0.2"/>
    <row r="20112" ht="12.75" customHeight="1" x14ac:dyDescent="0.2"/>
    <row r="20113" ht="12.75" customHeight="1" x14ac:dyDescent="0.2"/>
    <row r="20114" ht="12.75" customHeight="1" x14ac:dyDescent="0.2"/>
    <row r="20115" ht="12.75" customHeight="1" x14ac:dyDescent="0.2"/>
    <row r="20116" ht="12.75" customHeight="1" x14ac:dyDescent="0.2"/>
    <row r="20117" ht="12.75" customHeight="1" x14ac:dyDescent="0.2"/>
    <row r="20118" ht="12.75" customHeight="1" x14ac:dyDescent="0.2"/>
    <row r="20119" ht="12.75" customHeight="1" x14ac:dyDescent="0.2"/>
    <row r="20120" ht="12.75" customHeight="1" x14ac:dyDescent="0.2"/>
    <row r="20121" ht="12.75" customHeight="1" x14ac:dyDescent="0.2"/>
    <row r="20122" ht="12.75" customHeight="1" x14ac:dyDescent="0.2"/>
    <row r="20123" ht="12.75" customHeight="1" x14ac:dyDescent="0.2"/>
    <row r="20124" ht="12.75" customHeight="1" x14ac:dyDescent="0.2"/>
    <row r="20125" ht="12.75" customHeight="1" x14ac:dyDescent="0.2"/>
    <row r="20126" ht="12.75" customHeight="1" x14ac:dyDescent="0.2"/>
    <row r="20127" ht="12.75" customHeight="1" x14ac:dyDescent="0.2"/>
    <row r="20128" ht="12.75" customHeight="1" x14ac:dyDescent="0.2"/>
    <row r="20129" ht="12.75" customHeight="1" x14ac:dyDescent="0.2"/>
    <row r="20130" ht="12.75" customHeight="1" x14ac:dyDescent="0.2"/>
    <row r="20131" ht="12.75" customHeight="1" x14ac:dyDescent="0.2"/>
    <row r="20132" ht="12.75" customHeight="1" x14ac:dyDescent="0.2"/>
    <row r="20133" ht="12.75" customHeight="1" x14ac:dyDescent="0.2"/>
    <row r="20134" ht="12.75" customHeight="1" x14ac:dyDescent="0.2"/>
    <row r="20135" ht="12.75" customHeight="1" x14ac:dyDescent="0.2"/>
    <row r="20136" ht="12.75" customHeight="1" x14ac:dyDescent="0.2"/>
    <row r="20137" ht="12.75" customHeight="1" x14ac:dyDescent="0.2"/>
    <row r="20138" ht="12.75" customHeight="1" x14ac:dyDescent="0.2"/>
    <row r="20139" ht="12.75" customHeight="1" x14ac:dyDescent="0.2"/>
    <row r="20140" ht="12.75" customHeight="1" x14ac:dyDescent="0.2"/>
    <row r="20141" ht="12.75" customHeight="1" x14ac:dyDescent="0.2"/>
    <row r="20142" ht="12.75" customHeight="1" x14ac:dyDescent="0.2"/>
    <row r="20143" ht="12.75" customHeight="1" x14ac:dyDescent="0.2"/>
    <row r="20144" ht="12.75" customHeight="1" x14ac:dyDescent="0.2"/>
    <row r="20145" ht="12.75" customHeight="1" x14ac:dyDescent="0.2"/>
    <row r="20146" ht="12.75" customHeight="1" x14ac:dyDescent="0.2"/>
    <row r="20147" ht="12.75" customHeight="1" x14ac:dyDescent="0.2"/>
    <row r="20148" ht="12.75" customHeight="1" x14ac:dyDescent="0.2"/>
    <row r="20149" ht="12.75" customHeight="1" x14ac:dyDescent="0.2"/>
    <row r="20150" ht="12.75" customHeight="1" x14ac:dyDescent="0.2"/>
    <row r="20151" ht="12.75" customHeight="1" x14ac:dyDescent="0.2"/>
    <row r="20152" ht="12.75" customHeight="1" x14ac:dyDescent="0.2"/>
    <row r="20153" ht="12.75" customHeight="1" x14ac:dyDescent="0.2"/>
    <row r="20154" ht="12.75" customHeight="1" x14ac:dyDescent="0.2"/>
    <row r="20155" ht="12.75" customHeight="1" x14ac:dyDescent="0.2"/>
    <row r="20156" ht="12.75" customHeight="1" x14ac:dyDescent="0.2"/>
    <row r="20157" ht="12.75" customHeight="1" x14ac:dyDescent="0.2"/>
    <row r="20158" ht="12.75" customHeight="1" x14ac:dyDescent="0.2"/>
    <row r="20159" ht="12.75" customHeight="1" x14ac:dyDescent="0.2"/>
    <row r="20160" ht="12.75" customHeight="1" x14ac:dyDescent="0.2"/>
    <row r="20161" ht="12.75" customHeight="1" x14ac:dyDescent="0.2"/>
    <row r="20162" ht="12.75" customHeight="1" x14ac:dyDescent="0.2"/>
    <row r="20163" ht="12.75" customHeight="1" x14ac:dyDescent="0.2"/>
    <row r="20164" ht="12.75" customHeight="1" x14ac:dyDescent="0.2"/>
    <row r="20165" ht="12.75" customHeight="1" x14ac:dyDescent="0.2"/>
    <row r="20166" ht="12.75" customHeight="1" x14ac:dyDescent="0.2"/>
    <row r="20167" ht="12.75" customHeight="1" x14ac:dyDescent="0.2"/>
    <row r="20168" ht="12.75" customHeight="1" x14ac:dyDescent="0.2"/>
    <row r="20169" ht="12.75" customHeight="1" x14ac:dyDescent="0.2"/>
    <row r="20170" ht="12.75" customHeight="1" x14ac:dyDescent="0.2"/>
    <row r="20171" ht="12.75" customHeight="1" x14ac:dyDescent="0.2"/>
    <row r="20172" ht="12.75" customHeight="1" x14ac:dyDescent="0.2"/>
    <row r="20173" ht="12.75" customHeight="1" x14ac:dyDescent="0.2"/>
    <row r="20174" ht="12.75" customHeight="1" x14ac:dyDescent="0.2"/>
    <row r="20175" ht="12.75" customHeight="1" x14ac:dyDescent="0.2"/>
    <row r="20176" ht="12.75" customHeight="1" x14ac:dyDescent="0.2"/>
    <row r="20177" ht="12.75" customHeight="1" x14ac:dyDescent="0.2"/>
    <row r="20178" ht="12.75" customHeight="1" x14ac:dyDescent="0.2"/>
    <row r="20179" ht="12.75" customHeight="1" x14ac:dyDescent="0.2"/>
    <row r="20180" ht="12.75" customHeight="1" x14ac:dyDescent="0.2"/>
    <row r="20181" ht="12.75" customHeight="1" x14ac:dyDescent="0.2"/>
    <row r="20182" ht="12.75" customHeight="1" x14ac:dyDescent="0.2"/>
    <row r="20183" ht="12.75" customHeight="1" x14ac:dyDescent="0.2"/>
    <row r="20184" ht="12.75" customHeight="1" x14ac:dyDescent="0.2"/>
    <row r="20185" ht="12.75" customHeight="1" x14ac:dyDescent="0.2"/>
    <row r="20186" ht="12.75" customHeight="1" x14ac:dyDescent="0.2"/>
    <row r="20187" ht="12.75" customHeight="1" x14ac:dyDescent="0.2"/>
    <row r="20188" ht="12.75" customHeight="1" x14ac:dyDescent="0.2"/>
    <row r="20189" ht="12.75" customHeight="1" x14ac:dyDescent="0.2"/>
    <row r="20190" ht="12.75" customHeight="1" x14ac:dyDescent="0.2"/>
    <row r="20191" ht="12.75" customHeight="1" x14ac:dyDescent="0.2"/>
    <row r="20192" ht="12.75" customHeight="1" x14ac:dyDescent="0.2"/>
    <row r="20193" ht="12.75" customHeight="1" x14ac:dyDescent="0.2"/>
    <row r="20194" ht="12.75" customHeight="1" x14ac:dyDescent="0.2"/>
    <row r="20195" ht="12.75" customHeight="1" x14ac:dyDescent="0.2"/>
    <row r="20196" ht="12.75" customHeight="1" x14ac:dyDescent="0.2"/>
    <row r="20197" ht="12.75" customHeight="1" x14ac:dyDescent="0.2"/>
    <row r="20198" ht="12.75" customHeight="1" x14ac:dyDescent="0.2"/>
    <row r="20199" ht="12.75" customHeight="1" x14ac:dyDescent="0.2"/>
    <row r="20200" ht="12.75" customHeight="1" x14ac:dyDescent="0.2"/>
    <row r="20201" ht="12.75" customHeight="1" x14ac:dyDescent="0.2"/>
    <row r="20202" ht="12.75" customHeight="1" x14ac:dyDescent="0.2"/>
    <row r="20203" ht="12.75" customHeight="1" x14ac:dyDescent="0.2"/>
    <row r="20204" ht="12.75" customHeight="1" x14ac:dyDescent="0.2"/>
    <row r="20205" ht="12.75" customHeight="1" x14ac:dyDescent="0.2"/>
    <row r="20206" ht="12.75" customHeight="1" x14ac:dyDescent="0.2"/>
    <row r="20207" ht="12.75" customHeight="1" x14ac:dyDescent="0.2"/>
    <row r="20208" ht="12.75" customHeight="1" x14ac:dyDescent="0.2"/>
    <row r="20209" ht="12.75" customHeight="1" x14ac:dyDescent="0.2"/>
    <row r="20210" ht="12.75" customHeight="1" x14ac:dyDescent="0.2"/>
    <row r="20211" ht="12.75" customHeight="1" x14ac:dyDescent="0.2"/>
    <row r="20212" ht="12.75" customHeight="1" x14ac:dyDescent="0.2"/>
    <row r="20213" ht="12.75" customHeight="1" x14ac:dyDescent="0.2"/>
    <row r="20214" ht="12.75" customHeight="1" x14ac:dyDescent="0.2"/>
    <row r="20215" ht="12.75" customHeight="1" x14ac:dyDescent="0.2"/>
    <row r="20216" ht="12.75" customHeight="1" x14ac:dyDescent="0.2"/>
    <row r="20217" ht="12.75" customHeight="1" x14ac:dyDescent="0.2"/>
    <row r="20218" ht="12.75" customHeight="1" x14ac:dyDescent="0.2"/>
    <row r="20219" ht="12.75" customHeight="1" x14ac:dyDescent="0.2"/>
    <row r="20220" ht="12.75" customHeight="1" x14ac:dyDescent="0.2"/>
    <row r="20221" ht="12.75" customHeight="1" x14ac:dyDescent="0.2"/>
    <row r="20222" ht="12.75" customHeight="1" x14ac:dyDescent="0.2"/>
    <row r="20223" ht="12.75" customHeight="1" x14ac:dyDescent="0.2"/>
    <row r="20224" ht="12.75" customHeight="1" x14ac:dyDescent="0.2"/>
    <row r="20225" ht="12.75" customHeight="1" x14ac:dyDescent="0.2"/>
    <row r="20226" ht="12.75" customHeight="1" x14ac:dyDescent="0.2"/>
    <row r="20227" ht="12.75" customHeight="1" x14ac:dyDescent="0.2"/>
    <row r="20228" ht="12.75" customHeight="1" x14ac:dyDescent="0.2"/>
    <row r="20229" ht="12.75" customHeight="1" x14ac:dyDescent="0.2"/>
    <row r="20230" ht="12.75" customHeight="1" x14ac:dyDescent="0.2"/>
    <row r="20231" ht="12.75" customHeight="1" x14ac:dyDescent="0.2"/>
    <row r="20232" ht="12.75" customHeight="1" x14ac:dyDescent="0.2"/>
    <row r="20233" ht="12.75" customHeight="1" x14ac:dyDescent="0.2"/>
    <row r="20234" ht="12.75" customHeight="1" x14ac:dyDescent="0.2"/>
    <row r="20235" ht="12.75" customHeight="1" x14ac:dyDescent="0.2"/>
    <row r="20236" ht="12.75" customHeight="1" x14ac:dyDescent="0.2"/>
    <row r="20237" ht="12.75" customHeight="1" x14ac:dyDescent="0.2"/>
    <row r="20238" ht="12.75" customHeight="1" x14ac:dyDescent="0.2"/>
    <row r="20239" ht="12.75" customHeight="1" x14ac:dyDescent="0.2"/>
    <row r="20240" ht="12.75" customHeight="1" x14ac:dyDescent="0.2"/>
    <row r="20241" ht="12.75" customHeight="1" x14ac:dyDescent="0.2"/>
    <row r="20242" ht="12.75" customHeight="1" x14ac:dyDescent="0.2"/>
    <row r="20243" ht="12.75" customHeight="1" x14ac:dyDescent="0.2"/>
    <row r="20244" ht="12.75" customHeight="1" x14ac:dyDescent="0.2"/>
    <row r="20245" ht="12.75" customHeight="1" x14ac:dyDescent="0.2"/>
    <row r="20246" ht="12.75" customHeight="1" x14ac:dyDescent="0.2"/>
    <row r="20247" ht="12.75" customHeight="1" x14ac:dyDescent="0.2"/>
    <row r="20248" ht="12.75" customHeight="1" x14ac:dyDescent="0.2"/>
    <row r="20249" ht="12.75" customHeight="1" x14ac:dyDescent="0.2"/>
    <row r="20250" ht="12.75" customHeight="1" x14ac:dyDescent="0.2"/>
    <row r="20251" ht="12.75" customHeight="1" x14ac:dyDescent="0.2"/>
    <row r="20252" ht="12.75" customHeight="1" x14ac:dyDescent="0.2"/>
    <row r="20253" ht="12.75" customHeight="1" x14ac:dyDescent="0.2"/>
    <row r="20254" ht="12.75" customHeight="1" x14ac:dyDescent="0.2"/>
    <row r="20255" ht="12.75" customHeight="1" x14ac:dyDescent="0.2"/>
    <row r="20256" ht="12.75" customHeight="1" x14ac:dyDescent="0.2"/>
    <row r="20257" ht="12.75" customHeight="1" x14ac:dyDescent="0.2"/>
    <row r="20258" ht="12.75" customHeight="1" x14ac:dyDescent="0.2"/>
    <row r="20259" ht="12.75" customHeight="1" x14ac:dyDescent="0.2"/>
    <row r="20260" ht="12.75" customHeight="1" x14ac:dyDescent="0.2"/>
    <row r="20261" ht="12.75" customHeight="1" x14ac:dyDescent="0.2"/>
    <row r="20262" ht="12.75" customHeight="1" x14ac:dyDescent="0.2"/>
    <row r="20263" ht="12.75" customHeight="1" x14ac:dyDescent="0.2"/>
    <row r="20264" ht="12.75" customHeight="1" x14ac:dyDescent="0.2"/>
    <row r="20265" ht="12.75" customHeight="1" x14ac:dyDescent="0.2"/>
    <row r="20266" ht="12.75" customHeight="1" x14ac:dyDescent="0.2"/>
    <row r="20267" ht="12.75" customHeight="1" x14ac:dyDescent="0.2"/>
    <row r="20268" ht="12.75" customHeight="1" x14ac:dyDescent="0.2"/>
    <row r="20269" ht="12.75" customHeight="1" x14ac:dyDescent="0.2"/>
    <row r="20270" ht="12.75" customHeight="1" x14ac:dyDescent="0.2"/>
    <row r="20271" ht="12.75" customHeight="1" x14ac:dyDescent="0.2"/>
    <row r="20272" ht="12.75" customHeight="1" x14ac:dyDescent="0.2"/>
    <row r="20273" ht="12.75" customHeight="1" x14ac:dyDescent="0.2"/>
    <row r="20274" ht="12.75" customHeight="1" x14ac:dyDescent="0.2"/>
    <row r="20275" ht="12.75" customHeight="1" x14ac:dyDescent="0.2"/>
    <row r="20276" ht="12.75" customHeight="1" x14ac:dyDescent="0.2"/>
    <row r="20277" ht="12.75" customHeight="1" x14ac:dyDescent="0.2"/>
    <row r="20278" ht="12.75" customHeight="1" x14ac:dyDescent="0.2"/>
    <row r="20279" ht="12.75" customHeight="1" x14ac:dyDescent="0.2"/>
    <row r="20280" ht="12.75" customHeight="1" x14ac:dyDescent="0.2"/>
    <row r="20281" ht="12.75" customHeight="1" x14ac:dyDescent="0.2"/>
    <row r="20282" ht="12.75" customHeight="1" x14ac:dyDescent="0.2"/>
    <row r="20283" ht="12.75" customHeight="1" x14ac:dyDescent="0.2"/>
    <row r="20284" ht="12.75" customHeight="1" x14ac:dyDescent="0.2"/>
    <row r="20285" ht="12.75" customHeight="1" x14ac:dyDescent="0.2"/>
    <row r="20286" ht="12.75" customHeight="1" x14ac:dyDescent="0.2"/>
    <row r="20287" ht="12.75" customHeight="1" x14ac:dyDescent="0.2"/>
    <row r="20288" ht="12.75" customHeight="1" x14ac:dyDescent="0.2"/>
    <row r="20289" ht="12.75" customHeight="1" x14ac:dyDescent="0.2"/>
    <row r="20290" ht="12.75" customHeight="1" x14ac:dyDescent="0.2"/>
    <row r="20291" ht="12.75" customHeight="1" x14ac:dyDescent="0.2"/>
    <row r="20292" ht="12.75" customHeight="1" x14ac:dyDescent="0.2"/>
    <row r="20293" ht="12.75" customHeight="1" x14ac:dyDescent="0.2"/>
    <row r="20294" ht="12.75" customHeight="1" x14ac:dyDescent="0.2"/>
    <row r="20295" ht="12.75" customHeight="1" x14ac:dyDescent="0.2"/>
    <row r="20296" ht="12.75" customHeight="1" x14ac:dyDescent="0.2"/>
    <row r="20297" ht="12.75" customHeight="1" x14ac:dyDescent="0.2"/>
    <row r="20298" ht="12.75" customHeight="1" x14ac:dyDescent="0.2"/>
    <row r="20299" ht="12.75" customHeight="1" x14ac:dyDescent="0.2"/>
    <row r="20300" ht="12.75" customHeight="1" x14ac:dyDescent="0.2"/>
    <row r="20301" ht="12.75" customHeight="1" x14ac:dyDescent="0.2"/>
    <row r="20302" ht="12.75" customHeight="1" x14ac:dyDescent="0.2"/>
    <row r="20303" ht="12.75" customHeight="1" x14ac:dyDescent="0.2"/>
    <row r="20304" ht="12.75" customHeight="1" x14ac:dyDescent="0.2"/>
    <row r="20305" ht="12.75" customHeight="1" x14ac:dyDescent="0.2"/>
    <row r="20306" ht="12.75" customHeight="1" x14ac:dyDescent="0.2"/>
    <row r="20307" ht="12.75" customHeight="1" x14ac:dyDescent="0.2"/>
    <row r="20308" ht="12.75" customHeight="1" x14ac:dyDescent="0.2"/>
    <row r="20309" ht="12.75" customHeight="1" x14ac:dyDescent="0.2"/>
    <row r="20310" ht="12.75" customHeight="1" x14ac:dyDescent="0.2"/>
    <row r="20311" ht="12.75" customHeight="1" x14ac:dyDescent="0.2"/>
    <row r="20312" ht="12.75" customHeight="1" x14ac:dyDescent="0.2"/>
    <row r="20313" ht="12.75" customHeight="1" x14ac:dyDescent="0.2"/>
    <row r="20314" ht="12.75" customHeight="1" x14ac:dyDescent="0.2"/>
    <row r="20315" ht="12.75" customHeight="1" x14ac:dyDescent="0.2"/>
    <row r="20316" ht="12.75" customHeight="1" x14ac:dyDescent="0.2"/>
    <row r="20317" ht="12.75" customHeight="1" x14ac:dyDescent="0.2"/>
    <row r="20318" ht="12.75" customHeight="1" x14ac:dyDescent="0.2"/>
    <row r="20319" ht="12.75" customHeight="1" x14ac:dyDescent="0.2"/>
    <row r="20320" ht="12.75" customHeight="1" x14ac:dyDescent="0.2"/>
    <row r="20321" ht="12.75" customHeight="1" x14ac:dyDescent="0.2"/>
    <row r="20322" ht="12.75" customHeight="1" x14ac:dyDescent="0.2"/>
    <row r="20323" ht="12.75" customHeight="1" x14ac:dyDescent="0.2"/>
    <row r="20324" ht="12.75" customHeight="1" x14ac:dyDescent="0.2"/>
    <row r="20325" ht="12.75" customHeight="1" x14ac:dyDescent="0.2"/>
    <row r="20326" ht="12.75" customHeight="1" x14ac:dyDescent="0.2"/>
    <row r="20327" ht="12.75" customHeight="1" x14ac:dyDescent="0.2"/>
    <row r="20328" ht="12.75" customHeight="1" x14ac:dyDescent="0.2"/>
    <row r="20329" ht="12.75" customHeight="1" x14ac:dyDescent="0.2"/>
    <row r="20330" ht="12.75" customHeight="1" x14ac:dyDescent="0.2"/>
    <row r="20331" ht="12.75" customHeight="1" x14ac:dyDescent="0.2"/>
    <row r="20332" ht="12.75" customHeight="1" x14ac:dyDescent="0.2"/>
    <row r="20333" ht="12.75" customHeight="1" x14ac:dyDescent="0.2"/>
    <row r="20334" ht="12.75" customHeight="1" x14ac:dyDescent="0.2"/>
    <row r="20335" ht="12.75" customHeight="1" x14ac:dyDescent="0.2"/>
    <row r="20336" ht="12.75" customHeight="1" x14ac:dyDescent="0.2"/>
    <row r="20337" ht="12.75" customHeight="1" x14ac:dyDescent="0.2"/>
    <row r="20338" ht="12.75" customHeight="1" x14ac:dyDescent="0.2"/>
    <row r="20339" ht="12.75" customHeight="1" x14ac:dyDescent="0.2"/>
    <row r="20340" ht="12.75" customHeight="1" x14ac:dyDescent="0.2"/>
    <row r="20341" ht="12.75" customHeight="1" x14ac:dyDescent="0.2"/>
    <row r="20342" ht="12.75" customHeight="1" x14ac:dyDescent="0.2"/>
    <row r="20343" ht="12.75" customHeight="1" x14ac:dyDescent="0.2"/>
    <row r="20344" ht="12.75" customHeight="1" x14ac:dyDescent="0.2"/>
    <row r="20345" ht="12.75" customHeight="1" x14ac:dyDescent="0.2"/>
    <row r="20346" ht="12.75" customHeight="1" x14ac:dyDescent="0.2"/>
    <row r="20347" ht="12.75" customHeight="1" x14ac:dyDescent="0.2"/>
    <row r="20348" ht="12.75" customHeight="1" x14ac:dyDescent="0.2"/>
    <row r="20349" ht="12.75" customHeight="1" x14ac:dyDescent="0.2"/>
    <row r="20350" ht="12.75" customHeight="1" x14ac:dyDescent="0.2"/>
    <row r="20351" ht="12.75" customHeight="1" x14ac:dyDescent="0.2"/>
    <row r="20352" ht="12.75" customHeight="1" x14ac:dyDescent="0.2"/>
    <row r="20353" ht="12.75" customHeight="1" x14ac:dyDescent="0.2"/>
    <row r="20354" ht="12.75" customHeight="1" x14ac:dyDescent="0.2"/>
    <row r="20355" ht="12.75" customHeight="1" x14ac:dyDescent="0.2"/>
    <row r="20356" ht="12.75" customHeight="1" x14ac:dyDescent="0.2"/>
    <row r="20357" ht="12.75" customHeight="1" x14ac:dyDescent="0.2"/>
    <row r="20358" ht="12.75" customHeight="1" x14ac:dyDescent="0.2"/>
    <row r="20359" ht="12.75" customHeight="1" x14ac:dyDescent="0.2"/>
    <row r="20360" ht="12.75" customHeight="1" x14ac:dyDescent="0.2"/>
    <row r="20361" ht="12.75" customHeight="1" x14ac:dyDescent="0.2"/>
    <row r="20362" ht="12.75" customHeight="1" x14ac:dyDescent="0.2"/>
    <row r="20363" ht="12.75" customHeight="1" x14ac:dyDescent="0.2"/>
    <row r="20364" ht="12.75" customHeight="1" x14ac:dyDescent="0.2"/>
    <row r="20365" ht="12.75" customHeight="1" x14ac:dyDescent="0.2"/>
    <row r="20366" ht="12.75" customHeight="1" x14ac:dyDescent="0.2"/>
    <row r="20367" ht="12.75" customHeight="1" x14ac:dyDescent="0.2"/>
    <row r="20368" ht="12.75" customHeight="1" x14ac:dyDescent="0.2"/>
    <row r="20369" ht="12.75" customHeight="1" x14ac:dyDescent="0.2"/>
    <row r="20370" ht="12.75" customHeight="1" x14ac:dyDescent="0.2"/>
    <row r="20371" ht="12.75" customHeight="1" x14ac:dyDescent="0.2"/>
    <row r="20372" ht="12.75" customHeight="1" x14ac:dyDescent="0.2"/>
    <row r="20373" ht="12.75" customHeight="1" x14ac:dyDescent="0.2"/>
    <row r="20374" ht="12.75" customHeight="1" x14ac:dyDescent="0.2"/>
    <row r="20375" ht="12.75" customHeight="1" x14ac:dyDescent="0.2"/>
    <row r="20376" ht="12.75" customHeight="1" x14ac:dyDescent="0.2"/>
    <row r="20377" ht="12.75" customHeight="1" x14ac:dyDescent="0.2"/>
    <row r="20378" ht="12.75" customHeight="1" x14ac:dyDescent="0.2"/>
    <row r="20379" ht="12.75" customHeight="1" x14ac:dyDescent="0.2"/>
    <row r="20380" ht="12.75" customHeight="1" x14ac:dyDescent="0.2"/>
    <row r="20381" ht="12.75" customHeight="1" x14ac:dyDescent="0.2"/>
    <row r="20382" ht="12.75" customHeight="1" x14ac:dyDescent="0.2"/>
    <row r="20383" ht="12.75" customHeight="1" x14ac:dyDescent="0.2"/>
    <row r="20384" ht="12.75" customHeight="1" x14ac:dyDescent="0.2"/>
    <row r="20385" ht="12.75" customHeight="1" x14ac:dyDescent="0.2"/>
    <row r="20386" ht="12.75" customHeight="1" x14ac:dyDescent="0.2"/>
    <row r="20387" ht="12.75" customHeight="1" x14ac:dyDescent="0.2"/>
    <row r="20388" ht="12.75" customHeight="1" x14ac:dyDescent="0.2"/>
    <row r="20389" ht="12.75" customHeight="1" x14ac:dyDescent="0.2"/>
    <row r="20390" ht="12.75" customHeight="1" x14ac:dyDescent="0.2"/>
    <row r="20391" ht="12.75" customHeight="1" x14ac:dyDescent="0.2"/>
    <row r="20392" ht="12.75" customHeight="1" x14ac:dyDescent="0.2"/>
    <row r="20393" ht="12.75" customHeight="1" x14ac:dyDescent="0.2"/>
    <row r="20394" ht="12.75" customHeight="1" x14ac:dyDescent="0.2"/>
    <row r="20395" ht="12.75" customHeight="1" x14ac:dyDescent="0.2"/>
    <row r="20396" ht="12.75" customHeight="1" x14ac:dyDescent="0.2"/>
    <row r="20397" ht="12.75" customHeight="1" x14ac:dyDescent="0.2"/>
    <row r="20398" ht="12.75" customHeight="1" x14ac:dyDescent="0.2"/>
    <row r="20399" ht="12.75" customHeight="1" x14ac:dyDescent="0.2"/>
    <row r="20400" ht="12.75" customHeight="1" x14ac:dyDescent="0.2"/>
    <row r="20401" ht="12.75" customHeight="1" x14ac:dyDescent="0.2"/>
    <row r="20402" ht="12.75" customHeight="1" x14ac:dyDescent="0.2"/>
    <row r="20403" ht="12.75" customHeight="1" x14ac:dyDescent="0.2"/>
    <row r="20404" ht="12.75" customHeight="1" x14ac:dyDescent="0.2"/>
    <row r="20405" ht="12.75" customHeight="1" x14ac:dyDescent="0.2"/>
    <row r="20406" ht="12.75" customHeight="1" x14ac:dyDescent="0.2"/>
    <row r="20407" ht="12.75" customHeight="1" x14ac:dyDescent="0.2"/>
    <row r="20408" ht="12.75" customHeight="1" x14ac:dyDescent="0.2"/>
    <row r="20409" ht="12.75" customHeight="1" x14ac:dyDescent="0.2"/>
    <row r="20410" ht="12.75" customHeight="1" x14ac:dyDescent="0.2"/>
    <row r="20411" ht="12.75" customHeight="1" x14ac:dyDescent="0.2"/>
    <row r="20412" ht="12.75" customHeight="1" x14ac:dyDescent="0.2"/>
    <row r="20413" ht="12.75" customHeight="1" x14ac:dyDescent="0.2"/>
    <row r="20414" ht="12.75" customHeight="1" x14ac:dyDescent="0.2"/>
    <row r="20415" ht="12.75" customHeight="1" x14ac:dyDescent="0.2"/>
    <row r="20416" ht="12.75" customHeight="1" x14ac:dyDescent="0.2"/>
    <row r="20417" ht="12.75" customHeight="1" x14ac:dyDescent="0.2"/>
    <row r="20418" ht="12.75" customHeight="1" x14ac:dyDescent="0.2"/>
    <row r="20419" ht="12.75" customHeight="1" x14ac:dyDescent="0.2"/>
    <row r="20420" ht="12.75" customHeight="1" x14ac:dyDescent="0.2"/>
    <row r="20421" ht="12.75" customHeight="1" x14ac:dyDescent="0.2"/>
    <row r="20422" ht="12.75" customHeight="1" x14ac:dyDescent="0.2"/>
    <row r="20423" ht="12.75" customHeight="1" x14ac:dyDescent="0.2"/>
    <row r="20424" ht="12.75" customHeight="1" x14ac:dyDescent="0.2"/>
    <row r="20425" ht="12.75" customHeight="1" x14ac:dyDescent="0.2"/>
    <row r="20426" ht="12.75" customHeight="1" x14ac:dyDescent="0.2"/>
    <row r="20427" ht="12.75" customHeight="1" x14ac:dyDescent="0.2"/>
    <row r="20428" ht="12.75" customHeight="1" x14ac:dyDescent="0.2"/>
    <row r="20429" ht="12.75" customHeight="1" x14ac:dyDescent="0.2"/>
    <row r="20430" ht="12.75" customHeight="1" x14ac:dyDescent="0.2"/>
    <row r="20431" ht="12.75" customHeight="1" x14ac:dyDescent="0.2"/>
    <row r="20432" ht="12.75" customHeight="1" x14ac:dyDescent="0.2"/>
    <row r="20433" ht="12.75" customHeight="1" x14ac:dyDescent="0.2"/>
    <row r="20434" ht="12.75" customHeight="1" x14ac:dyDescent="0.2"/>
    <row r="20435" ht="12.75" customHeight="1" x14ac:dyDescent="0.2"/>
    <row r="20436" ht="12.75" customHeight="1" x14ac:dyDescent="0.2"/>
    <row r="20437" ht="12.75" customHeight="1" x14ac:dyDescent="0.2"/>
    <row r="20438" ht="12.75" customHeight="1" x14ac:dyDescent="0.2"/>
    <row r="20439" ht="12.75" customHeight="1" x14ac:dyDescent="0.2"/>
    <row r="20440" ht="12.75" customHeight="1" x14ac:dyDescent="0.2"/>
    <row r="20441" ht="12.75" customHeight="1" x14ac:dyDescent="0.2"/>
    <row r="20442" ht="12.75" customHeight="1" x14ac:dyDescent="0.2"/>
    <row r="20443" ht="12.75" customHeight="1" x14ac:dyDescent="0.2"/>
    <row r="20444" ht="12.75" customHeight="1" x14ac:dyDescent="0.2"/>
    <row r="20445" ht="12.75" customHeight="1" x14ac:dyDescent="0.2"/>
    <row r="20446" ht="12.75" customHeight="1" x14ac:dyDescent="0.2"/>
    <row r="20447" ht="12.75" customHeight="1" x14ac:dyDescent="0.2"/>
    <row r="20448" ht="12.75" customHeight="1" x14ac:dyDescent="0.2"/>
    <row r="20449" ht="12.75" customHeight="1" x14ac:dyDescent="0.2"/>
    <row r="20450" ht="12.75" customHeight="1" x14ac:dyDescent="0.2"/>
    <row r="20451" ht="12.75" customHeight="1" x14ac:dyDescent="0.2"/>
    <row r="20452" ht="12.75" customHeight="1" x14ac:dyDescent="0.2"/>
    <row r="20453" ht="12.75" customHeight="1" x14ac:dyDescent="0.2"/>
    <row r="20454" ht="12.75" customHeight="1" x14ac:dyDescent="0.2"/>
    <row r="20455" ht="12.75" customHeight="1" x14ac:dyDescent="0.2"/>
    <row r="20456" ht="12.75" customHeight="1" x14ac:dyDescent="0.2"/>
    <row r="20457" ht="12.75" customHeight="1" x14ac:dyDescent="0.2"/>
    <row r="20458" ht="12.75" customHeight="1" x14ac:dyDescent="0.2"/>
    <row r="20459" ht="12.75" customHeight="1" x14ac:dyDescent="0.2"/>
    <row r="20460" ht="12.75" customHeight="1" x14ac:dyDescent="0.2"/>
    <row r="20461" ht="12.75" customHeight="1" x14ac:dyDescent="0.2"/>
    <row r="20462" ht="12.75" customHeight="1" x14ac:dyDescent="0.2"/>
    <row r="20463" ht="12.75" customHeight="1" x14ac:dyDescent="0.2"/>
    <row r="20464" ht="12.75" customHeight="1" x14ac:dyDescent="0.2"/>
    <row r="20465" ht="12.75" customHeight="1" x14ac:dyDescent="0.2"/>
    <row r="20466" ht="12.75" customHeight="1" x14ac:dyDescent="0.2"/>
    <row r="20467" ht="12.75" customHeight="1" x14ac:dyDescent="0.2"/>
    <row r="20468" ht="12.75" customHeight="1" x14ac:dyDescent="0.2"/>
    <row r="20469" ht="12.75" customHeight="1" x14ac:dyDescent="0.2"/>
    <row r="20470" ht="12.75" customHeight="1" x14ac:dyDescent="0.2"/>
    <row r="20471" ht="12.75" customHeight="1" x14ac:dyDescent="0.2"/>
    <row r="20472" ht="12.75" customHeight="1" x14ac:dyDescent="0.2"/>
    <row r="20473" ht="12.75" customHeight="1" x14ac:dyDescent="0.2"/>
    <row r="20474" ht="12.75" customHeight="1" x14ac:dyDescent="0.2"/>
    <row r="20475" ht="12.75" customHeight="1" x14ac:dyDescent="0.2"/>
    <row r="20476" ht="12.75" customHeight="1" x14ac:dyDescent="0.2"/>
    <row r="20477" ht="12.75" customHeight="1" x14ac:dyDescent="0.2"/>
    <row r="20478" ht="12.75" customHeight="1" x14ac:dyDescent="0.2"/>
    <row r="20479" ht="12.75" customHeight="1" x14ac:dyDescent="0.2"/>
    <row r="20480" ht="12.75" customHeight="1" x14ac:dyDescent="0.2"/>
    <row r="20481" ht="12.75" customHeight="1" x14ac:dyDescent="0.2"/>
    <row r="20482" ht="12.75" customHeight="1" x14ac:dyDescent="0.2"/>
    <row r="20483" ht="12.75" customHeight="1" x14ac:dyDescent="0.2"/>
    <row r="20484" ht="12.75" customHeight="1" x14ac:dyDescent="0.2"/>
    <row r="20485" ht="12.75" customHeight="1" x14ac:dyDescent="0.2"/>
    <row r="20486" ht="12.75" customHeight="1" x14ac:dyDescent="0.2"/>
    <row r="20487" ht="12.75" customHeight="1" x14ac:dyDescent="0.2"/>
    <row r="20488" ht="12.75" customHeight="1" x14ac:dyDescent="0.2"/>
    <row r="20489" ht="12.75" customHeight="1" x14ac:dyDescent="0.2"/>
    <row r="20490" ht="12.75" customHeight="1" x14ac:dyDescent="0.2"/>
    <row r="20491" ht="12.75" customHeight="1" x14ac:dyDescent="0.2"/>
    <row r="20492" ht="12.75" customHeight="1" x14ac:dyDescent="0.2"/>
    <row r="20493" ht="12.75" customHeight="1" x14ac:dyDescent="0.2"/>
    <row r="20494" ht="12.75" customHeight="1" x14ac:dyDescent="0.2"/>
    <row r="20495" ht="12.75" customHeight="1" x14ac:dyDescent="0.2"/>
    <row r="20496" ht="12.75" customHeight="1" x14ac:dyDescent="0.2"/>
    <row r="20497" ht="12.75" customHeight="1" x14ac:dyDescent="0.2"/>
    <row r="20498" ht="12.75" customHeight="1" x14ac:dyDescent="0.2"/>
    <row r="20499" ht="12.75" customHeight="1" x14ac:dyDescent="0.2"/>
    <row r="20500" ht="12.75" customHeight="1" x14ac:dyDescent="0.2"/>
    <row r="20501" ht="12.75" customHeight="1" x14ac:dyDescent="0.2"/>
    <row r="20502" ht="12.75" customHeight="1" x14ac:dyDescent="0.2"/>
    <row r="20503" ht="12.75" customHeight="1" x14ac:dyDescent="0.2"/>
    <row r="20504" ht="12.75" customHeight="1" x14ac:dyDescent="0.2"/>
    <row r="20505" ht="12.75" customHeight="1" x14ac:dyDescent="0.2"/>
    <row r="20506" ht="12.75" customHeight="1" x14ac:dyDescent="0.2"/>
    <row r="20507" ht="12.75" customHeight="1" x14ac:dyDescent="0.2"/>
    <row r="20508" ht="12.75" customHeight="1" x14ac:dyDescent="0.2"/>
    <row r="20509" ht="12.75" customHeight="1" x14ac:dyDescent="0.2"/>
    <row r="20510" ht="12.75" customHeight="1" x14ac:dyDescent="0.2"/>
    <row r="20511" ht="12.75" customHeight="1" x14ac:dyDescent="0.2"/>
    <row r="20512" ht="12.75" customHeight="1" x14ac:dyDescent="0.2"/>
    <row r="20513" ht="12.75" customHeight="1" x14ac:dyDescent="0.2"/>
    <row r="20514" ht="12.75" customHeight="1" x14ac:dyDescent="0.2"/>
    <row r="20515" ht="12.75" customHeight="1" x14ac:dyDescent="0.2"/>
    <row r="20516" ht="12.75" customHeight="1" x14ac:dyDescent="0.2"/>
    <row r="20517" ht="12.75" customHeight="1" x14ac:dyDescent="0.2"/>
    <row r="20518" ht="12.75" customHeight="1" x14ac:dyDescent="0.2"/>
    <row r="20519" ht="12.75" customHeight="1" x14ac:dyDescent="0.2"/>
    <row r="20520" ht="12.75" customHeight="1" x14ac:dyDescent="0.2"/>
    <row r="20521" ht="12.75" customHeight="1" x14ac:dyDescent="0.2"/>
    <row r="20522" ht="12.75" customHeight="1" x14ac:dyDescent="0.2"/>
    <row r="20523" ht="12.75" customHeight="1" x14ac:dyDescent="0.2"/>
    <row r="20524" ht="12.75" customHeight="1" x14ac:dyDescent="0.2"/>
    <row r="20525" ht="12.75" customHeight="1" x14ac:dyDescent="0.2"/>
    <row r="20526" ht="12.75" customHeight="1" x14ac:dyDescent="0.2"/>
    <row r="20527" ht="12.75" customHeight="1" x14ac:dyDescent="0.2"/>
    <row r="20528" ht="12.75" customHeight="1" x14ac:dyDescent="0.2"/>
    <row r="20529" ht="12.75" customHeight="1" x14ac:dyDescent="0.2"/>
    <row r="20530" ht="12.75" customHeight="1" x14ac:dyDescent="0.2"/>
    <row r="20531" ht="12.75" customHeight="1" x14ac:dyDescent="0.2"/>
    <row r="20532" ht="12.75" customHeight="1" x14ac:dyDescent="0.2"/>
    <row r="20533" ht="12.75" customHeight="1" x14ac:dyDescent="0.2"/>
    <row r="20534" ht="12.75" customHeight="1" x14ac:dyDescent="0.2"/>
    <row r="20535" ht="12.75" customHeight="1" x14ac:dyDescent="0.2"/>
    <row r="20536" ht="12.75" customHeight="1" x14ac:dyDescent="0.2"/>
    <row r="20537" ht="12.75" customHeight="1" x14ac:dyDescent="0.2"/>
    <row r="20538" ht="12.75" customHeight="1" x14ac:dyDescent="0.2"/>
    <row r="20539" ht="12.75" customHeight="1" x14ac:dyDescent="0.2"/>
    <row r="20540" ht="12.75" customHeight="1" x14ac:dyDescent="0.2"/>
    <row r="20541" ht="12.75" customHeight="1" x14ac:dyDescent="0.2"/>
    <row r="20542" ht="12.75" customHeight="1" x14ac:dyDescent="0.2"/>
    <row r="20543" ht="12.75" customHeight="1" x14ac:dyDescent="0.2"/>
    <row r="20544" ht="12.75" customHeight="1" x14ac:dyDescent="0.2"/>
    <row r="20545" ht="12.75" customHeight="1" x14ac:dyDescent="0.2"/>
    <row r="20546" ht="12.75" customHeight="1" x14ac:dyDescent="0.2"/>
    <row r="20547" ht="12.75" customHeight="1" x14ac:dyDescent="0.2"/>
    <row r="20548" ht="12.75" customHeight="1" x14ac:dyDescent="0.2"/>
    <row r="20549" ht="12.75" customHeight="1" x14ac:dyDescent="0.2"/>
    <row r="20550" ht="12.75" customHeight="1" x14ac:dyDescent="0.2"/>
    <row r="20551" ht="12.75" customHeight="1" x14ac:dyDescent="0.2"/>
    <row r="20552" ht="12.75" customHeight="1" x14ac:dyDescent="0.2"/>
    <row r="20553" ht="12.75" customHeight="1" x14ac:dyDescent="0.2"/>
    <row r="20554" ht="12.75" customHeight="1" x14ac:dyDescent="0.2"/>
    <row r="20555" ht="12.75" customHeight="1" x14ac:dyDescent="0.2"/>
    <row r="20556" ht="12.75" customHeight="1" x14ac:dyDescent="0.2"/>
    <row r="20557" ht="12.75" customHeight="1" x14ac:dyDescent="0.2"/>
    <row r="20558" ht="12.75" customHeight="1" x14ac:dyDescent="0.2"/>
    <row r="20559" ht="12.75" customHeight="1" x14ac:dyDescent="0.2"/>
    <row r="20560" ht="12.75" customHeight="1" x14ac:dyDescent="0.2"/>
    <row r="20561" ht="12.75" customHeight="1" x14ac:dyDescent="0.2"/>
    <row r="20562" ht="12.75" customHeight="1" x14ac:dyDescent="0.2"/>
    <row r="20563" ht="12.75" customHeight="1" x14ac:dyDescent="0.2"/>
    <row r="20564" ht="12.75" customHeight="1" x14ac:dyDescent="0.2"/>
    <row r="20565" ht="12.75" customHeight="1" x14ac:dyDescent="0.2"/>
    <row r="20566" ht="12.75" customHeight="1" x14ac:dyDescent="0.2"/>
    <row r="20567" ht="12.75" customHeight="1" x14ac:dyDescent="0.2"/>
    <row r="20568" ht="12.75" customHeight="1" x14ac:dyDescent="0.2"/>
    <row r="20569" ht="12.75" customHeight="1" x14ac:dyDescent="0.2"/>
    <row r="20570" ht="12.75" customHeight="1" x14ac:dyDescent="0.2"/>
    <row r="20571" ht="12.75" customHeight="1" x14ac:dyDescent="0.2"/>
    <row r="20572" ht="12.75" customHeight="1" x14ac:dyDescent="0.2"/>
    <row r="20573" ht="12.75" customHeight="1" x14ac:dyDescent="0.2"/>
    <row r="20574" ht="12.75" customHeight="1" x14ac:dyDescent="0.2"/>
    <row r="20575" ht="12.75" customHeight="1" x14ac:dyDescent="0.2"/>
    <row r="20576" ht="12.75" customHeight="1" x14ac:dyDescent="0.2"/>
    <row r="20577" ht="12.75" customHeight="1" x14ac:dyDescent="0.2"/>
    <row r="20578" ht="12.75" customHeight="1" x14ac:dyDescent="0.2"/>
    <row r="20579" ht="12.75" customHeight="1" x14ac:dyDescent="0.2"/>
    <row r="20580" ht="12.75" customHeight="1" x14ac:dyDescent="0.2"/>
    <row r="20581" ht="12.75" customHeight="1" x14ac:dyDescent="0.2"/>
    <row r="20582" ht="12.75" customHeight="1" x14ac:dyDescent="0.2"/>
    <row r="20583" ht="12.75" customHeight="1" x14ac:dyDescent="0.2"/>
    <row r="20584" ht="12.75" customHeight="1" x14ac:dyDescent="0.2"/>
    <row r="20585" ht="12.75" customHeight="1" x14ac:dyDescent="0.2"/>
    <row r="20586" ht="12.75" customHeight="1" x14ac:dyDescent="0.2"/>
    <row r="20587" ht="12.75" customHeight="1" x14ac:dyDescent="0.2"/>
    <row r="20588" ht="12.75" customHeight="1" x14ac:dyDescent="0.2"/>
    <row r="20589" ht="12.75" customHeight="1" x14ac:dyDescent="0.2"/>
    <row r="20590" ht="12.75" customHeight="1" x14ac:dyDescent="0.2"/>
    <row r="20591" ht="12.75" customHeight="1" x14ac:dyDescent="0.2"/>
    <row r="20592" ht="12.75" customHeight="1" x14ac:dyDescent="0.2"/>
    <row r="20593" ht="12.75" customHeight="1" x14ac:dyDescent="0.2"/>
    <row r="20594" ht="12.75" customHeight="1" x14ac:dyDescent="0.2"/>
    <row r="20595" ht="12.75" customHeight="1" x14ac:dyDescent="0.2"/>
    <row r="20596" ht="12.75" customHeight="1" x14ac:dyDescent="0.2"/>
    <row r="20597" ht="12.75" customHeight="1" x14ac:dyDescent="0.2"/>
    <row r="20598" ht="12.75" customHeight="1" x14ac:dyDescent="0.2"/>
    <row r="20599" ht="12.75" customHeight="1" x14ac:dyDescent="0.2"/>
    <row r="20600" ht="12.75" customHeight="1" x14ac:dyDescent="0.2"/>
    <row r="20601" ht="12.75" customHeight="1" x14ac:dyDescent="0.2"/>
    <row r="20602" ht="12.75" customHeight="1" x14ac:dyDescent="0.2"/>
    <row r="20603" ht="12.75" customHeight="1" x14ac:dyDescent="0.2"/>
    <row r="20604" ht="12.75" customHeight="1" x14ac:dyDescent="0.2"/>
    <row r="20605" ht="12.75" customHeight="1" x14ac:dyDescent="0.2"/>
    <row r="20606" ht="12.75" customHeight="1" x14ac:dyDescent="0.2"/>
    <row r="20607" ht="12.75" customHeight="1" x14ac:dyDescent="0.2"/>
    <row r="20608" ht="12.75" customHeight="1" x14ac:dyDescent="0.2"/>
    <row r="20609" ht="12.75" customHeight="1" x14ac:dyDescent="0.2"/>
    <row r="20610" ht="12.75" customHeight="1" x14ac:dyDescent="0.2"/>
    <row r="20611" ht="12.75" customHeight="1" x14ac:dyDescent="0.2"/>
    <row r="20612" ht="12.75" customHeight="1" x14ac:dyDescent="0.2"/>
    <row r="20613" ht="12.75" customHeight="1" x14ac:dyDescent="0.2"/>
    <row r="20614" ht="12.75" customHeight="1" x14ac:dyDescent="0.2"/>
    <row r="20615" ht="12.75" customHeight="1" x14ac:dyDescent="0.2"/>
    <row r="20616" ht="12.75" customHeight="1" x14ac:dyDescent="0.2"/>
    <row r="20617" ht="12.75" customHeight="1" x14ac:dyDescent="0.2"/>
    <row r="20618" ht="12.75" customHeight="1" x14ac:dyDescent="0.2"/>
    <row r="20619" ht="12.75" customHeight="1" x14ac:dyDescent="0.2"/>
    <row r="20620" ht="12.75" customHeight="1" x14ac:dyDescent="0.2"/>
    <row r="20621" ht="12.75" customHeight="1" x14ac:dyDescent="0.2"/>
    <row r="20622" ht="12.75" customHeight="1" x14ac:dyDescent="0.2"/>
    <row r="20623" ht="12.75" customHeight="1" x14ac:dyDescent="0.2"/>
    <row r="20624" ht="12.75" customHeight="1" x14ac:dyDescent="0.2"/>
    <row r="20625" ht="12.75" customHeight="1" x14ac:dyDescent="0.2"/>
    <row r="20626" ht="12.75" customHeight="1" x14ac:dyDescent="0.2"/>
    <row r="20627" ht="12.75" customHeight="1" x14ac:dyDescent="0.2"/>
    <row r="20628" ht="12.75" customHeight="1" x14ac:dyDescent="0.2"/>
    <row r="20629" ht="12.75" customHeight="1" x14ac:dyDescent="0.2"/>
    <row r="20630" ht="12.75" customHeight="1" x14ac:dyDescent="0.2"/>
    <row r="20631" ht="12.75" customHeight="1" x14ac:dyDescent="0.2"/>
    <row r="20632" ht="12.75" customHeight="1" x14ac:dyDescent="0.2"/>
    <row r="20633" ht="12.75" customHeight="1" x14ac:dyDescent="0.2"/>
    <row r="20634" ht="12.75" customHeight="1" x14ac:dyDescent="0.2"/>
    <row r="20635" ht="12.75" customHeight="1" x14ac:dyDescent="0.2"/>
    <row r="20636" ht="12.75" customHeight="1" x14ac:dyDescent="0.2"/>
    <row r="20637" ht="12.75" customHeight="1" x14ac:dyDescent="0.2"/>
    <row r="20638" ht="12.75" customHeight="1" x14ac:dyDescent="0.2"/>
    <row r="20639" ht="12.75" customHeight="1" x14ac:dyDescent="0.2"/>
    <row r="20640" ht="12.75" customHeight="1" x14ac:dyDescent="0.2"/>
    <row r="20641" ht="12.75" customHeight="1" x14ac:dyDescent="0.2"/>
    <row r="20642" ht="12.75" customHeight="1" x14ac:dyDescent="0.2"/>
    <row r="20643" ht="12.75" customHeight="1" x14ac:dyDescent="0.2"/>
    <row r="20644" ht="12.75" customHeight="1" x14ac:dyDescent="0.2"/>
    <row r="20645" ht="12.75" customHeight="1" x14ac:dyDescent="0.2"/>
    <row r="20646" ht="12.75" customHeight="1" x14ac:dyDescent="0.2"/>
    <row r="20647" ht="12.75" customHeight="1" x14ac:dyDescent="0.2"/>
    <row r="20648" ht="12.75" customHeight="1" x14ac:dyDescent="0.2"/>
    <row r="20649" ht="12.75" customHeight="1" x14ac:dyDescent="0.2"/>
    <row r="20650" ht="12.75" customHeight="1" x14ac:dyDescent="0.2"/>
    <row r="20651" ht="12.75" customHeight="1" x14ac:dyDescent="0.2"/>
    <row r="20652" ht="12.75" customHeight="1" x14ac:dyDescent="0.2"/>
    <row r="20653" ht="12.75" customHeight="1" x14ac:dyDescent="0.2"/>
    <row r="20654" ht="12.75" customHeight="1" x14ac:dyDescent="0.2"/>
    <row r="20655" ht="12.75" customHeight="1" x14ac:dyDescent="0.2"/>
    <row r="20656" ht="12.75" customHeight="1" x14ac:dyDescent="0.2"/>
    <row r="20657" ht="12.75" customHeight="1" x14ac:dyDescent="0.2"/>
    <row r="20658" ht="12.75" customHeight="1" x14ac:dyDescent="0.2"/>
    <row r="20659" ht="12.75" customHeight="1" x14ac:dyDescent="0.2"/>
    <row r="20660" ht="12.75" customHeight="1" x14ac:dyDescent="0.2"/>
    <row r="20661" ht="12.75" customHeight="1" x14ac:dyDescent="0.2"/>
    <row r="20662" ht="12.75" customHeight="1" x14ac:dyDescent="0.2"/>
    <row r="20663" ht="12.75" customHeight="1" x14ac:dyDescent="0.2"/>
    <row r="20664" ht="12.75" customHeight="1" x14ac:dyDescent="0.2"/>
    <row r="20665" ht="12.75" customHeight="1" x14ac:dyDescent="0.2"/>
    <row r="20666" ht="12.75" customHeight="1" x14ac:dyDescent="0.2"/>
    <row r="20667" ht="12.75" customHeight="1" x14ac:dyDescent="0.2"/>
    <row r="20668" ht="12.75" customHeight="1" x14ac:dyDescent="0.2"/>
    <row r="20669" ht="12.75" customHeight="1" x14ac:dyDescent="0.2"/>
    <row r="20670" ht="12.75" customHeight="1" x14ac:dyDescent="0.2"/>
    <row r="20671" ht="12.75" customHeight="1" x14ac:dyDescent="0.2"/>
    <row r="20672" ht="12.75" customHeight="1" x14ac:dyDescent="0.2"/>
    <row r="20673" ht="12.75" customHeight="1" x14ac:dyDescent="0.2"/>
    <row r="20674" ht="12.75" customHeight="1" x14ac:dyDescent="0.2"/>
    <row r="20675" ht="12.75" customHeight="1" x14ac:dyDescent="0.2"/>
    <row r="20676" ht="12.75" customHeight="1" x14ac:dyDescent="0.2"/>
    <row r="20677" ht="12.75" customHeight="1" x14ac:dyDescent="0.2"/>
    <row r="20678" ht="12.75" customHeight="1" x14ac:dyDescent="0.2"/>
    <row r="20679" ht="12.75" customHeight="1" x14ac:dyDescent="0.2"/>
    <row r="20680" ht="12.75" customHeight="1" x14ac:dyDescent="0.2"/>
    <row r="20681" ht="12.75" customHeight="1" x14ac:dyDescent="0.2"/>
    <row r="20682" ht="12.75" customHeight="1" x14ac:dyDescent="0.2"/>
    <row r="20683" ht="12.75" customHeight="1" x14ac:dyDescent="0.2"/>
    <row r="20684" ht="12.75" customHeight="1" x14ac:dyDescent="0.2"/>
    <row r="20685" ht="12.75" customHeight="1" x14ac:dyDescent="0.2"/>
    <row r="20686" ht="12.75" customHeight="1" x14ac:dyDescent="0.2"/>
    <row r="20687" ht="12.75" customHeight="1" x14ac:dyDescent="0.2"/>
    <row r="20688" ht="12.75" customHeight="1" x14ac:dyDescent="0.2"/>
    <row r="20689" ht="12.75" customHeight="1" x14ac:dyDescent="0.2"/>
    <row r="20690" ht="12.75" customHeight="1" x14ac:dyDescent="0.2"/>
    <row r="20691" ht="12.75" customHeight="1" x14ac:dyDescent="0.2"/>
    <row r="20692" ht="12.75" customHeight="1" x14ac:dyDescent="0.2"/>
    <row r="20693" ht="12.75" customHeight="1" x14ac:dyDescent="0.2"/>
    <row r="20694" ht="12.75" customHeight="1" x14ac:dyDescent="0.2"/>
    <row r="20695" ht="12.75" customHeight="1" x14ac:dyDescent="0.2"/>
    <row r="20696" ht="12.75" customHeight="1" x14ac:dyDescent="0.2"/>
    <row r="20697" ht="12.75" customHeight="1" x14ac:dyDescent="0.2"/>
    <row r="20698" ht="12.75" customHeight="1" x14ac:dyDescent="0.2"/>
    <row r="20699" ht="12.75" customHeight="1" x14ac:dyDescent="0.2"/>
    <row r="20700" ht="12.75" customHeight="1" x14ac:dyDescent="0.2"/>
    <row r="20701" ht="12.75" customHeight="1" x14ac:dyDescent="0.2"/>
    <row r="20702" ht="12.75" customHeight="1" x14ac:dyDescent="0.2"/>
    <row r="20703" ht="12.75" customHeight="1" x14ac:dyDescent="0.2"/>
    <row r="20704" ht="12.75" customHeight="1" x14ac:dyDescent="0.2"/>
    <row r="20705" ht="12.75" customHeight="1" x14ac:dyDescent="0.2"/>
    <row r="20706" ht="12.75" customHeight="1" x14ac:dyDescent="0.2"/>
    <row r="20707" ht="12.75" customHeight="1" x14ac:dyDescent="0.2"/>
    <row r="20708" ht="12.75" customHeight="1" x14ac:dyDescent="0.2"/>
    <row r="20709" ht="12.75" customHeight="1" x14ac:dyDescent="0.2"/>
    <row r="20710" ht="12.75" customHeight="1" x14ac:dyDescent="0.2"/>
    <row r="20711" ht="12.75" customHeight="1" x14ac:dyDescent="0.2"/>
    <row r="20712" ht="12.75" customHeight="1" x14ac:dyDescent="0.2"/>
    <row r="20713" ht="12.75" customHeight="1" x14ac:dyDescent="0.2"/>
    <row r="20714" ht="12.75" customHeight="1" x14ac:dyDescent="0.2"/>
    <row r="20715" ht="12.75" customHeight="1" x14ac:dyDescent="0.2"/>
    <row r="20716" ht="12.75" customHeight="1" x14ac:dyDescent="0.2"/>
    <row r="20717" ht="12.75" customHeight="1" x14ac:dyDescent="0.2"/>
    <row r="20718" ht="12.75" customHeight="1" x14ac:dyDescent="0.2"/>
    <row r="20719" ht="12.75" customHeight="1" x14ac:dyDescent="0.2"/>
    <row r="20720" ht="12.75" customHeight="1" x14ac:dyDescent="0.2"/>
    <row r="20721" ht="12.75" customHeight="1" x14ac:dyDescent="0.2"/>
    <row r="20722" ht="12.75" customHeight="1" x14ac:dyDescent="0.2"/>
    <row r="20723" ht="12.75" customHeight="1" x14ac:dyDescent="0.2"/>
    <row r="20724" ht="12.75" customHeight="1" x14ac:dyDescent="0.2"/>
    <row r="20725" ht="12.75" customHeight="1" x14ac:dyDescent="0.2"/>
    <row r="20726" ht="12.75" customHeight="1" x14ac:dyDescent="0.2"/>
    <row r="20727" ht="12.75" customHeight="1" x14ac:dyDescent="0.2"/>
    <row r="20728" ht="12.75" customHeight="1" x14ac:dyDescent="0.2"/>
    <row r="20729" ht="12.75" customHeight="1" x14ac:dyDescent="0.2"/>
    <row r="20730" ht="12.75" customHeight="1" x14ac:dyDescent="0.2"/>
    <row r="20731" ht="12.75" customHeight="1" x14ac:dyDescent="0.2"/>
    <row r="20732" ht="12.75" customHeight="1" x14ac:dyDescent="0.2"/>
    <row r="20733" ht="12.75" customHeight="1" x14ac:dyDescent="0.2"/>
    <row r="20734" ht="12.75" customHeight="1" x14ac:dyDescent="0.2"/>
    <row r="20735" ht="12.75" customHeight="1" x14ac:dyDescent="0.2"/>
    <row r="20736" ht="12.75" customHeight="1" x14ac:dyDescent="0.2"/>
    <row r="20737" ht="12.75" customHeight="1" x14ac:dyDescent="0.2"/>
    <row r="20738" ht="12.75" customHeight="1" x14ac:dyDescent="0.2"/>
    <row r="20739" ht="12.75" customHeight="1" x14ac:dyDescent="0.2"/>
    <row r="20740" ht="12.75" customHeight="1" x14ac:dyDescent="0.2"/>
    <row r="20741" ht="12.75" customHeight="1" x14ac:dyDescent="0.2"/>
    <row r="20742" ht="12.75" customHeight="1" x14ac:dyDescent="0.2"/>
    <row r="20743" ht="12.75" customHeight="1" x14ac:dyDescent="0.2"/>
    <row r="20744" ht="12.75" customHeight="1" x14ac:dyDescent="0.2"/>
    <row r="20745" ht="12.75" customHeight="1" x14ac:dyDescent="0.2"/>
    <row r="20746" ht="12.75" customHeight="1" x14ac:dyDescent="0.2"/>
    <row r="20747" ht="12.75" customHeight="1" x14ac:dyDescent="0.2"/>
    <row r="20748" ht="12.75" customHeight="1" x14ac:dyDescent="0.2"/>
    <row r="20749" ht="12.75" customHeight="1" x14ac:dyDescent="0.2"/>
    <row r="20750" ht="12.75" customHeight="1" x14ac:dyDescent="0.2"/>
    <row r="20751" ht="12.75" customHeight="1" x14ac:dyDescent="0.2"/>
    <row r="20752" ht="12.75" customHeight="1" x14ac:dyDescent="0.2"/>
    <row r="20753" ht="12.75" customHeight="1" x14ac:dyDescent="0.2"/>
    <row r="20754" ht="12.75" customHeight="1" x14ac:dyDescent="0.2"/>
    <row r="20755" ht="12.75" customHeight="1" x14ac:dyDescent="0.2"/>
    <row r="20756" ht="12.75" customHeight="1" x14ac:dyDescent="0.2"/>
    <row r="20757" ht="12.75" customHeight="1" x14ac:dyDescent="0.2"/>
    <row r="20758" ht="12.75" customHeight="1" x14ac:dyDescent="0.2"/>
    <row r="20759" ht="12.75" customHeight="1" x14ac:dyDescent="0.2"/>
    <row r="20760" ht="12.75" customHeight="1" x14ac:dyDescent="0.2"/>
    <row r="20761" ht="12.75" customHeight="1" x14ac:dyDescent="0.2"/>
    <row r="20762" ht="12.75" customHeight="1" x14ac:dyDescent="0.2"/>
    <row r="20763" ht="12.75" customHeight="1" x14ac:dyDescent="0.2"/>
    <row r="20764" ht="12.75" customHeight="1" x14ac:dyDescent="0.2"/>
    <row r="20765" ht="12.75" customHeight="1" x14ac:dyDescent="0.2"/>
    <row r="20766" ht="12.75" customHeight="1" x14ac:dyDescent="0.2"/>
    <row r="20767" ht="12.75" customHeight="1" x14ac:dyDescent="0.2"/>
    <row r="20768" ht="12.75" customHeight="1" x14ac:dyDescent="0.2"/>
    <row r="20769" ht="12.75" customHeight="1" x14ac:dyDescent="0.2"/>
    <row r="20770" ht="12.75" customHeight="1" x14ac:dyDescent="0.2"/>
    <row r="20771" ht="12.75" customHeight="1" x14ac:dyDescent="0.2"/>
    <row r="20772" ht="12.75" customHeight="1" x14ac:dyDescent="0.2"/>
    <row r="20773" ht="12.75" customHeight="1" x14ac:dyDescent="0.2"/>
    <row r="20774" ht="12.75" customHeight="1" x14ac:dyDescent="0.2"/>
    <row r="20775" ht="12.75" customHeight="1" x14ac:dyDescent="0.2"/>
    <row r="20776" ht="12.75" customHeight="1" x14ac:dyDescent="0.2"/>
    <row r="20777" ht="12.75" customHeight="1" x14ac:dyDescent="0.2"/>
    <row r="20778" ht="12.75" customHeight="1" x14ac:dyDescent="0.2"/>
    <row r="20779" ht="12.75" customHeight="1" x14ac:dyDescent="0.2"/>
    <row r="20780" ht="12.75" customHeight="1" x14ac:dyDescent="0.2"/>
    <row r="20781" ht="12.75" customHeight="1" x14ac:dyDescent="0.2"/>
    <row r="20782" ht="12.75" customHeight="1" x14ac:dyDescent="0.2"/>
    <row r="20783" ht="12.75" customHeight="1" x14ac:dyDescent="0.2"/>
    <row r="20784" ht="12.75" customHeight="1" x14ac:dyDescent="0.2"/>
    <row r="20785" ht="12.75" customHeight="1" x14ac:dyDescent="0.2"/>
    <row r="20786" ht="12.75" customHeight="1" x14ac:dyDescent="0.2"/>
    <row r="20787" ht="12.75" customHeight="1" x14ac:dyDescent="0.2"/>
    <row r="20788" ht="12.75" customHeight="1" x14ac:dyDescent="0.2"/>
    <row r="20789" ht="12.75" customHeight="1" x14ac:dyDescent="0.2"/>
    <row r="20790" ht="12.75" customHeight="1" x14ac:dyDescent="0.2"/>
    <row r="20791" ht="12.75" customHeight="1" x14ac:dyDescent="0.2"/>
    <row r="20792" ht="12.75" customHeight="1" x14ac:dyDescent="0.2"/>
    <row r="20793" ht="12.75" customHeight="1" x14ac:dyDescent="0.2"/>
    <row r="20794" ht="12.75" customHeight="1" x14ac:dyDescent="0.2"/>
    <row r="20795" ht="12.75" customHeight="1" x14ac:dyDescent="0.2"/>
    <row r="20796" ht="12.75" customHeight="1" x14ac:dyDescent="0.2"/>
    <row r="20797" ht="12.75" customHeight="1" x14ac:dyDescent="0.2"/>
    <row r="20798" ht="12.75" customHeight="1" x14ac:dyDescent="0.2"/>
    <row r="20799" ht="12.75" customHeight="1" x14ac:dyDescent="0.2"/>
    <row r="20800" ht="12.75" customHeight="1" x14ac:dyDescent="0.2"/>
    <row r="20801" ht="12.75" customHeight="1" x14ac:dyDescent="0.2"/>
    <row r="20802" ht="12.75" customHeight="1" x14ac:dyDescent="0.2"/>
    <row r="20803" ht="12.75" customHeight="1" x14ac:dyDescent="0.2"/>
    <row r="20804" ht="12.75" customHeight="1" x14ac:dyDescent="0.2"/>
    <row r="20805" ht="12.75" customHeight="1" x14ac:dyDescent="0.2"/>
    <row r="20806" ht="12.75" customHeight="1" x14ac:dyDescent="0.2"/>
  </sheetData>
  <mergeCells count="406">
    <mergeCell ref="B983:J983"/>
    <mergeCell ref="B1005:J1005"/>
    <mergeCell ref="B1027:J1027"/>
    <mergeCell ref="B783:J783"/>
    <mergeCell ref="B763:J763"/>
    <mergeCell ref="B806:J806"/>
    <mergeCell ref="B829:J829"/>
    <mergeCell ref="B851:J851"/>
    <mergeCell ref="B873:J873"/>
    <mergeCell ref="B895:J895"/>
    <mergeCell ref="B917:J917"/>
    <mergeCell ref="B939:J939"/>
    <mergeCell ref="B965:J965"/>
    <mergeCell ref="B898:J898"/>
    <mergeCell ref="B668:J668"/>
    <mergeCell ref="B648:J648"/>
    <mergeCell ref="B691:J691"/>
    <mergeCell ref="B671:J671"/>
    <mergeCell ref="B714:J714"/>
    <mergeCell ref="B694:J694"/>
    <mergeCell ref="B737:J737"/>
    <mergeCell ref="B717:J717"/>
    <mergeCell ref="B961:J961"/>
    <mergeCell ref="B484:J484"/>
    <mergeCell ref="B507:J507"/>
    <mergeCell ref="B530:J530"/>
    <mergeCell ref="B553:J553"/>
    <mergeCell ref="B556:J556"/>
    <mergeCell ref="B576:J576"/>
    <mergeCell ref="B599:J599"/>
    <mergeCell ref="B579:J579"/>
    <mergeCell ref="B622:J622"/>
    <mergeCell ref="B602:J602"/>
    <mergeCell ref="Q1119:Q1120"/>
    <mergeCell ref="R1119:R1120"/>
    <mergeCell ref="B1118:J1118"/>
    <mergeCell ref="A1119:A1120"/>
    <mergeCell ref="B1119:J1119"/>
    <mergeCell ref="K1119:K1120"/>
    <mergeCell ref="L1119:L1120"/>
    <mergeCell ref="M1119:M1120"/>
    <mergeCell ref="N1119:N1120"/>
    <mergeCell ref="O1119:O1120"/>
    <mergeCell ref="P1119:P1120"/>
    <mergeCell ref="N1053:N1054"/>
    <mergeCell ref="O1053:O1054"/>
    <mergeCell ref="P1053:P1054"/>
    <mergeCell ref="Q1075:Q1076"/>
    <mergeCell ref="R1075:R1076"/>
    <mergeCell ref="B1074:J1074"/>
    <mergeCell ref="A1075:A1076"/>
    <mergeCell ref="B1075:J1075"/>
    <mergeCell ref="K1075:K1076"/>
    <mergeCell ref="L1075:L1076"/>
    <mergeCell ref="M1075:M1076"/>
    <mergeCell ref="N1075:N1076"/>
    <mergeCell ref="O1075:O1076"/>
    <mergeCell ref="P1075:P1076"/>
    <mergeCell ref="Q1031:Q1032"/>
    <mergeCell ref="R1031:R1032"/>
    <mergeCell ref="B1030:J1030"/>
    <mergeCell ref="A1031:A1032"/>
    <mergeCell ref="B1031:J1031"/>
    <mergeCell ref="K1031:K1032"/>
    <mergeCell ref="L1031:L1032"/>
    <mergeCell ref="M1031:M1032"/>
    <mergeCell ref="N1031:N1032"/>
    <mergeCell ref="O1031:O1032"/>
    <mergeCell ref="P1031:P1032"/>
    <mergeCell ref="N833:N834"/>
    <mergeCell ref="O833:O834"/>
    <mergeCell ref="P833:P834"/>
    <mergeCell ref="Q833:Q834"/>
    <mergeCell ref="R833:R834"/>
    <mergeCell ref="B832:J832"/>
    <mergeCell ref="A833:A834"/>
    <mergeCell ref="B833:J833"/>
    <mergeCell ref="K833:K834"/>
    <mergeCell ref="L833:L834"/>
    <mergeCell ref="M833:M834"/>
    <mergeCell ref="N810:N811"/>
    <mergeCell ref="O810:O811"/>
    <mergeCell ref="P810:P811"/>
    <mergeCell ref="Q810:Q811"/>
    <mergeCell ref="R810:R811"/>
    <mergeCell ref="B809:J809"/>
    <mergeCell ref="A810:A811"/>
    <mergeCell ref="B810:J810"/>
    <mergeCell ref="K810:K811"/>
    <mergeCell ref="L810:L811"/>
    <mergeCell ref="M810:M811"/>
    <mergeCell ref="N787:N788"/>
    <mergeCell ref="O787:O788"/>
    <mergeCell ref="P787:P788"/>
    <mergeCell ref="Q787:Q788"/>
    <mergeCell ref="R787:R788"/>
    <mergeCell ref="B786:J786"/>
    <mergeCell ref="A787:A788"/>
    <mergeCell ref="B787:J787"/>
    <mergeCell ref="K787:K788"/>
    <mergeCell ref="L787:L788"/>
    <mergeCell ref="M787:M788"/>
    <mergeCell ref="R741:R742"/>
    <mergeCell ref="A741:A742"/>
    <mergeCell ref="B741:J741"/>
    <mergeCell ref="K741:K742"/>
    <mergeCell ref="L741:L742"/>
    <mergeCell ref="M764:M765"/>
    <mergeCell ref="N764:N765"/>
    <mergeCell ref="O764:O765"/>
    <mergeCell ref="P764:P765"/>
    <mergeCell ref="Q764:Q765"/>
    <mergeCell ref="R764:R765"/>
    <mergeCell ref="A764:A765"/>
    <mergeCell ref="B764:J764"/>
    <mergeCell ref="K764:K765"/>
    <mergeCell ref="L764:L765"/>
    <mergeCell ref="B760:J760"/>
    <mergeCell ref="P695:P696"/>
    <mergeCell ref="Q695:Q696"/>
    <mergeCell ref="R695:R696"/>
    <mergeCell ref="B695:J695"/>
    <mergeCell ref="K695:K696"/>
    <mergeCell ref="L695:L696"/>
    <mergeCell ref="M718:M719"/>
    <mergeCell ref="N718:N719"/>
    <mergeCell ref="O718:O719"/>
    <mergeCell ref="P718:P719"/>
    <mergeCell ref="Q718:Q719"/>
    <mergeCell ref="R718:R719"/>
    <mergeCell ref="B718:J718"/>
    <mergeCell ref="K718:K719"/>
    <mergeCell ref="R534:R535"/>
    <mergeCell ref="B533:J533"/>
    <mergeCell ref="A534:A535"/>
    <mergeCell ref="B534:J534"/>
    <mergeCell ref="K534:K535"/>
    <mergeCell ref="L534:L535"/>
    <mergeCell ref="M534:M535"/>
    <mergeCell ref="N1009:N1010"/>
    <mergeCell ref="O1009:O1010"/>
    <mergeCell ref="P1009:P1010"/>
    <mergeCell ref="Q1009:Q1010"/>
    <mergeCell ref="R1009:R1010"/>
    <mergeCell ref="B1008:J1008"/>
    <mergeCell ref="A1009:A1010"/>
    <mergeCell ref="B1009:J1009"/>
    <mergeCell ref="K1009:K1010"/>
    <mergeCell ref="L1009:L1010"/>
    <mergeCell ref="M1009:M1010"/>
    <mergeCell ref="A695:A696"/>
    <mergeCell ref="A718:A719"/>
    <mergeCell ref="L718:L719"/>
    <mergeCell ref="M741:M742"/>
    <mergeCell ref="A987:A988"/>
    <mergeCell ref="A965:A966"/>
    <mergeCell ref="A511:A512"/>
    <mergeCell ref="B511:J511"/>
    <mergeCell ref="K511:K512"/>
    <mergeCell ref="L511:L512"/>
    <mergeCell ref="M511:M512"/>
    <mergeCell ref="N534:N535"/>
    <mergeCell ref="O534:O535"/>
    <mergeCell ref="P534:P535"/>
    <mergeCell ref="Q534:Q535"/>
    <mergeCell ref="L488:L489"/>
    <mergeCell ref="M488:M489"/>
    <mergeCell ref="N511:N512"/>
    <mergeCell ref="O511:O512"/>
    <mergeCell ref="P511:P512"/>
    <mergeCell ref="Q511:Q512"/>
    <mergeCell ref="R511:R512"/>
    <mergeCell ref="B510:J510"/>
    <mergeCell ref="N987:N988"/>
    <mergeCell ref="O987:O988"/>
    <mergeCell ref="P987:P988"/>
    <mergeCell ref="Q987:Q988"/>
    <mergeCell ref="R987:R988"/>
    <mergeCell ref="B986:J986"/>
    <mergeCell ref="B987:J987"/>
    <mergeCell ref="K987:K988"/>
    <mergeCell ref="L987:L988"/>
    <mergeCell ref="M987:M988"/>
    <mergeCell ref="N965:N966"/>
    <mergeCell ref="O965:O966"/>
    <mergeCell ref="P965:P966"/>
    <mergeCell ref="Q965:Q966"/>
    <mergeCell ref="R965:R966"/>
    <mergeCell ref="B964:J964"/>
    <mergeCell ref="K965:K966"/>
    <mergeCell ref="L965:L966"/>
    <mergeCell ref="M965:M966"/>
    <mergeCell ref="N943:N944"/>
    <mergeCell ref="O943:O944"/>
    <mergeCell ref="P943:P944"/>
    <mergeCell ref="Q943:Q944"/>
    <mergeCell ref="R943:R944"/>
    <mergeCell ref="B942:J942"/>
    <mergeCell ref="A943:A944"/>
    <mergeCell ref="B943:J943"/>
    <mergeCell ref="K943:K944"/>
    <mergeCell ref="L943:L944"/>
    <mergeCell ref="M943:M944"/>
    <mergeCell ref="N921:N922"/>
    <mergeCell ref="O921:O922"/>
    <mergeCell ref="P921:P922"/>
    <mergeCell ref="Q921:Q922"/>
    <mergeCell ref="R921:R922"/>
    <mergeCell ref="B920:J920"/>
    <mergeCell ref="A921:A922"/>
    <mergeCell ref="B921:J921"/>
    <mergeCell ref="K921:K922"/>
    <mergeCell ref="L921:L922"/>
    <mergeCell ref="M921:M922"/>
    <mergeCell ref="N899:N900"/>
    <mergeCell ref="O899:O900"/>
    <mergeCell ref="P899:P900"/>
    <mergeCell ref="Q899:Q900"/>
    <mergeCell ref="R899:R900"/>
    <mergeCell ref="A899:A900"/>
    <mergeCell ref="B899:J899"/>
    <mergeCell ref="K899:K900"/>
    <mergeCell ref="L899:L900"/>
    <mergeCell ref="M899:M900"/>
    <mergeCell ref="N877:N878"/>
    <mergeCell ref="O877:O878"/>
    <mergeCell ref="P877:P878"/>
    <mergeCell ref="Q877:Q878"/>
    <mergeCell ref="R877:R878"/>
    <mergeCell ref="B876:J876"/>
    <mergeCell ref="A877:A878"/>
    <mergeCell ref="B877:J877"/>
    <mergeCell ref="K877:K878"/>
    <mergeCell ref="L877:L878"/>
    <mergeCell ref="M877:M878"/>
    <mergeCell ref="R672:R673"/>
    <mergeCell ref="A672:A673"/>
    <mergeCell ref="B672:J672"/>
    <mergeCell ref="K672:K673"/>
    <mergeCell ref="L672:L673"/>
    <mergeCell ref="N855:N856"/>
    <mergeCell ref="O855:O856"/>
    <mergeCell ref="P855:P856"/>
    <mergeCell ref="Q855:Q856"/>
    <mergeCell ref="R855:R856"/>
    <mergeCell ref="B854:J854"/>
    <mergeCell ref="A855:A856"/>
    <mergeCell ref="B855:J855"/>
    <mergeCell ref="K855:K856"/>
    <mergeCell ref="L855:L856"/>
    <mergeCell ref="M855:M856"/>
    <mergeCell ref="N741:N742"/>
    <mergeCell ref="O741:O742"/>
    <mergeCell ref="P741:P742"/>
    <mergeCell ref="Q741:Q742"/>
    <mergeCell ref="B740:J740"/>
    <mergeCell ref="M695:M696"/>
    <mergeCell ref="N695:N696"/>
    <mergeCell ref="O695:O696"/>
    <mergeCell ref="M672:M673"/>
    <mergeCell ref="N672:N673"/>
    <mergeCell ref="O672:O673"/>
    <mergeCell ref="P672:P673"/>
    <mergeCell ref="Q672:Q673"/>
    <mergeCell ref="M649:M650"/>
    <mergeCell ref="N649:N650"/>
    <mergeCell ref="O649:O650"/>
    <mergeCell ref="P649:P650"/>
    <mergeCell ref="Q649:Q650"/>
    <mergeCell ref="R649:R650"/>
    <mergeCell ref="R603:R604"/>
    <mergeCell ref="A603:A604"/>
    <mergeCell ref="B603:J603"/>
    <mergeCell ref="K603:K604"/>
    <mergeCell ref="L603:L604"/>
    <mergeCell ref="M626:M627"/>
    <mergeCell ref="N626:N627"/>
    <mergeCell ref="O626:O627"/>
    <mergeCell ref="P626:P627"/>
    <mergeCell ref="Q626:Q627"/>
    <mergeCell ref="R626:R627"/>
    <mergeCell ref="A626:A627"/>
    <mergeCell ref="B626:J626"/>
    <mergeCell ref="K626:K627"/>
    <mergeCell ref="L626:L627"/>
    <mergeCell ref="A649:A650"/>
    <mergeCell ref="B649:J649"/>
    <mergeCell ref="K649:K650"/>
    <mergeCell ref="L649:L650"/>
    <mergeCell ref="B645:J645"/>
    <mergeCell ref="B625:J625"/>
    <mergeCell ref="L580:L581"/>
    <mergeCell ref="M603:M604"/>
    <mergeCell ref="N603:N604"/>
    <mergeCell ref="O603:O604"/>
    <mergeCell ref="P603:P604"/>
    <mergeCell ref="Q603:Q604"/>
    <mergeCell ref="M580:M581"/>
    <mergeCell ref="N580:N581"/>
    <mergeCell ref="O580:O581"/>
    <mergeCell ref="P580:P581"/>
    <mergeCell ref="Q580:Q581"/>
    <mergeCell ref="R580:R581"/>
    <mergeCell ref="A465:A466"/>
    <mergeCell ref="M557:M558"/>
    <mergeCell ref="N557:N558"/>
    <mergeCell ref="O557:O558"/>
    <mergeCell ref="P557:P558"/>
    <mergeCell ref="Q557:Q558"/>
    <mergeCell ref="R557:R558"/>
    <mergeCell ref="A557:A558"/>
    <mergeCell ref="B557:J557"/>
    <mergeCell ref="K557:K558"/>
    <mergeCell ref="L557:L558"/>
    <mergeCell ref="N488:N489"/>
    <mergeCell ref="O488:O489"/>
    <mergeCell ref="P488:P489"/>
    <mergeCell ref="Q488:Q489"/>
    <mergeCell ref="R488:R489"/>
    <mergeCell ref="B487:J487"/>
    <mergeCell ref="A488:A489"/>
    <mergeCell ref="B488:J488"/>
    <mergeCell ref="K488:K489"/>
    <mergeCell ref="A580:A581"/>
    <mergeCell ref="B580:J580"/>
    <mergeCell ref="K580:K581"/>
    <mergeCell ref="B236:J236"/>
    <mergeCell ref="P465:P466"/>
    <mergeCell ref="Q465:Q466"/>
    <mergeCell ref="R465:R466"/>
    <mergeCell ref="B464:J464"/>
    <mergeCell ref="B465:J465"/>
    <mergeCell ref="K465:K466"/>
    <mergeCell ref="L465:L466"/>
    <mergeCell ref="M465:M466"/>
    <mergeCell ref="N465:N466"/>
    <mergeCell ref="O465:O466"/>
    <mergeCell ref="B252:J252"/>
    <mergeCell ref="B268:J268"/>
    <mergeCell ref="B285:J285"/>
    <mergeCell ref="B303:J303"/>
    <mergeCell ref="B319:J319"/>
    <mergeCell ref="B337:J337"/>
    <mergeCell ref="A135:G135"/>
    <mergeCell ref="B139:J139"/>
    <mergeCell ref="A153:D153"/>
    <mergeCell ref="A155:G155"/>
    <mergeCell ref="B158:J158"/>
    <mergeCell ref="B173:J173"/>
    <mergeCell ref="B188:J188"/>
    <mergeCell ref="B203:J203"/>
    <mergeCell ref="B221:J221"/>
    <mergeCell ref="B70:J70"/>
    <mergeCell ref="S82:T82"/>
    <mergeCell ref="A87:D87"/>
    <mergeCell ref="A89:G89"/>
    <mergeCell ref="B94:J94"/>
    <mergeCell ref="A111:D111"/>
    <mergeCell ref="A113:G113"/>
    <mergeCell ref="B118:J118"/>
    <mergeCell ref="A133:D133"/>
    <mergeCell ref="B16:J16"/>
    <mergeCell ref="AA17:AJ17"/>
    <mergeCell ref="A35:D35"/>
    <mergeCell ref="A37:G37"/>
    <mergeCell ref="AA42:AJ42"/>
    <mergeCell ref="B44:J44"/>
    <mergeCell ref="AA62:AJ62"/>
    <mergeCell ref="A62:D62"/>
    <mergeCell ref="A64:G64"/>
    <mergeCell ref="B1049:J1049"/>
    <mergeCell ref="B1071:J1071"/>
    <mergeCell ref="B1093:J1093"/>
    <mergeCell ref="B1115:J1115"/>
    <mergeCell ref="B1137:J1137"/>
    <mergeCell ref="Q1097:Q1098"/>
    <mergeCell ref="R1097:R1098"/>
    <mergeCell ref="B1096:J1096"/>
    <mergeCell ref="A1097:A1098"/>
    <mergeCell ref="B1097:J1097"/>
    <mergeCell ref="K1097:K1098"/>
    <mergeCell ref="L1097:L1098"/>
    <mergeCell ref="M1097:M1098"/>
    <mergeCell ref="N1097:N1098"/>
    <mergeCell ref="O1097:O1098"/>
    <mergeCell ref="P1097:P1098"/>
    <mergeCell ref="Q1053:Q1054"/>
    <mergeCell ref="R1053:R1054"/>
    <mergeCell ref="B1052:J1052"/>
    <mergeCell ref="A1053:A1054"/>
    <mergeCell ref="B1053:J1053"/>
    <mergeCell ref="K1053:K1054"/>
    <mergeCell ref="L1053:L1054"/>
    <mergeCell ref="M1053:M1054"/>
    <mergeCell ref="Q1141:Q1142"/>
    <mergeCell ref="R1141:R1142"/>
    <mergeCell ref="B1159:J1159"/>
    <mergeCell ref="B1140:J1140"/>
    <mergeCell ref="A1141:A1142"/>
    <mergeCell ref="B1141:J1141"/>
    <mergeCell ref="K1141:K1142"/>
    <mergeCell ref="L1141:L1142"/>
    <mergeCell ref="M1141:M1142"/>
    <mergeCell ref="N1141:N1142"/>
    <mergeCell ref="O1141:O1142"/>
    <mergeCell ref="P1141:P1142"/>
  </mergeCells>
  <pageMargins left="0.7" right="0.7" top="0.75" bottom="0.75" header="0" footer="0"/>
  <pageSetup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U1014"/>
  <sheetViews>
    <sheetView topLeftCell="A49" zoomScaleNormal="100" workbookViewId="0">
      <selection activeCell="N77" sqref="N77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79" bestFit="1" customWidth="1"/>
    <col min="12" max="18" width="12.85546875" customWidth="1"/>
    <col min="19" max="26" width="10.5703125" customWidth="1"/>
  </cols>
  <sheetData>
    <row r="1" spans="1:19" s="220" customFormat="1" ht="15" customHeight="1" x14ac:dyDescent="0.2"/>
    <row r="2" spans="1:19" s="220" customFormat="1" ht="15" customHeight="1" x14ac:dyDescent="0.2"/>
    <row r="3" spans="1:19" s="220" customFormat="1" ht="15" customHeight="1" x14ac:dyDescent="0.2"/>
    <row r="4" spans="1:19" s="220" customFormat="1" ht="15" customHeight="1" x14ac:dyDescent="0.2"/>
    <row r="5" spans="1:19" s="220" customFormat="1" ht="15" customHeight="1" x14ac:dyDescent="0.2"/>
    <row r="6" spans="1:19" s="220" customFormat="1" ht="15" customHeight="1" x14ac:dyDescent="0.2"/>
    <row r="7" spans="1:19" s="220" customFormat="1" ht="15" customHeight="1" x14ac:dyDescent="0.2"/>
    <row r="8" spans="1:19" s="220" customFormat="1" ht="15" customHeight="1" x14ac:dyDescent="0.2"/>
    <row r="9" spans="1:19" s="220" customFormat="1" ht="15" customHeight="1" x14ac:dyDescent="0.2"/>
    <row r="10" spans="1:19" s="220" customFormat="1" ht="15" customHeight="1" x14ac:dyDescent="0.2"/>
    <row r="11" spans="1:19" s="220" customFormat="1" ht="15" customHeight="1" x14ac:dyDescent="0.2"/>
    <row r="12" spans="1:19" s="220" customFormat="1" ht="15" customHeight="1" x14ac:dyDescent="0.2"/>
    <row r="13" spans="1:19" s="220" customFormat="1" ht="15" customHeight="1" x14ac:dyDescent="0.2"/>
    <row r="14" spans="1:19" s="220" customFormat="1" ht="12.75" customHeight="1" x14ac:dyDescent="0.2"/>
    <row r="15" spans="1:19" ht="26.25" x14ac:dyDescent="0.4">
      <c r="A15" s="40"/>
      <c r="B15" s="256" t="s">
        <v>94</v>
      </c>
      <c r="C15" s="257"/>
      <c r="D15" s="257"/>
      <c r="E15" s="257"/>
      <c r="F15" s="257"/>
      <c r="G15" s="257"/>
      <c r="H15" s="257"/>
      <c r="I15" s="257"/>
      <c r="J15" s="257"/>
      <c r="K15" s="78" t="s">
        <v>116</v>
      </c>
      <c r="L15" s="1"/>
      <c r="M15" s="1"/>
      <c r="N15" s="13"/>
      <c r="O15" s="1"/>
      <c r="P15" s="13"/>
      <c r="Q15" s="13"/>
      <c r="R15" s="13"/>
      <c r="S15" s="40"/>
    </row>
    <row r="16" spans="1:19" ht="20.25" x14ac:dyDescent="0.2">
      <c r="A16" s="234" t="s">
        <v>9</v>
      </c>
      <c r="B16" s="235" t="s">
        <v>95</v>
      </c>
      <c r="C16" s="258"/>
      <c r="D16" s="258"/>
      <c r="E16" s="258"/>
      <c r="F16" s="258"/>
      <c r="G16" s="258"/>
      <c r="H16" s="258"/>
      <c r="I16" s="258"/>
      <c r="J16" s="259"/>
      <c r="K16" s="238" t="s">
        <v>10</v>
      </c>
      <c r="L16" s="230" t="s">
        <v>2</v>
      </c>
      <c r="M16" s="230" t="s">
        <v>3</v>
      </c>
      <c r="N16" s="240" t="s">
        <v>4</v>
      </c>
      <c r="O16" s="230" t="s">
        <v>5</v>
      </c>
      <c r="P16" s="228" t="s">
        <v>6</v>
      </c>
      <c r="Q16" s="228" t="s">
        <v>7</v>
      </c>
      <c r="R16" s="230" t="s">
        <v>96</v>
      </c>
      <c r="S16" s="40"/>
    </row>
    <row r="17" spans="1:19" ht="15.75" x14ac:dyDescent="0.25">
      <c r="A17" s="254"/>
      <c r="B17" s="16" t="s">
        <v>97</v>
      </c>
      <c r="C17" s="16" t="s">
        <v>98</v>
      </c>
      <c r="D17" s="16" t="s">
        <v>99</v>
      </c>
      <c r="E17" s="16" t="s">
        <v>100</v>
      </c>
      <c r="F17" s="16" t="s">
        <v>101</v>
      </c>
      <c r="G17" s="16" t="s">
        <v>102</v>
      </c>
      <c r="H17" s="16" t="s">
        <v>103</v>
      </c>
      <c r="I17" s="16" t="s">
        <v>104</v>
      </c>
      <c r="J17" s="16" t="s">
        <v>105</v>
      </c>
      <c r="K17" s="239"/>
      <c r="L17" s="254"/>
      <c r="M17" s="254"/>
      <c r="N17" s="254"/>
      <c r="O17" s="254"/>
      <c r="P17" s="254"/>
      <c r="Q17" s="254"/>
      <c r="R17" s="254"/>
      <c r="S17" s="40"/>
    </row>
    <row r="18" spans="1:19" ht="15.75" x14ac:dyDescent="0.25">
      <c r="A18" s="16">
        <v>2001</v>
      </c>
      <c r="B18" s="17">
        <v>22</v>
      </c>
      <c r="C18" s="17"/>
      <c r="D18" s="17"/>
      <c r="E18" s="17"/>
      <c r="F18" s="17"/>
      <c r="G18" s="17"/>
      <c r="H18" s="17"/>
      <c r="I18" s="17"/>
      <c r="J18" s="17"/>
      <c r="K18" s="54"/>
      <c r="L18" s="42"/>
      <c r="M18" s="43"/>
      <c r="N18" s="44"/>
      <c r="O18" s="18"/>
      <c r="P18" s="19">
        <f>B18</f>
        <v>22</v>
      </c>
      <c r="Q18" s="20"/>
      <c r="R18" s="18"/>
      <c r="S18" s="40"/>
    </row>
    <row r="19" spans="1:19" ht="15.75" x14ac:dyDescent="0.25">
      <c r="A19" s="16">
        <v>2002</v>
      </c>
      <c r="B19" s="17"/>
      <c r="C19" s="17">
        <v>20</v>
      </c>
      <c r="D19" s="17"/>
      <c r="E19" s="17"/>
      <c r="F19" s="17"/>
      <c r="G19" s="17"/>
      <c r="H19" s="17"/>
      <c r="I19" s="17"/>
      <c r="J19" s="17"/>
      <c r="K19" s="54"/>
      <c r="L19" s="45"/>
      <c r="M19" s="46"/>
      <c r="N19" s="47"/>
      <c r="O19" s="21">
        <f>IF(C19=0,"",C19/B18)</f>
        <v>0.90909090909090906</v>
      </c>
      <c r="P19" s="22">
        <v>20</v>
      </c>
      <c r="Q19" s="23">
        <f t="shared" ref="Q19:Q26" si="0">IF(P19=0,"",P19/P18)</f>
        <v>0.90909090909090906</v>
      </c>
      <c r="R19" s="23">
        <f t="shared" ref="R19:R26" si="1">IF(P19=0,"",100%-Q19)</f>
        <v>9.0909090909090939E-2</v>
      </c>
      <c r="S19" s="40"/>
    </row>
    <row r="20" spans="1:19" ht="15.75" x14ac:dyDescent="0.25">
      <c r="A20" s="16">
        <v>2101</v>
      </c>
      <c r="B20" s="17"/>
      <c r="C20" s="17"/>
      <c r="D20" s="17">
        <v>15</v>
      </c>
      <c r="E20" s="17"/>
      <c r="F20" s="17"/>
      <c r="G20" s="17"/>
      <c r="H20" s="17"/>
      <c r="I20" s="17"/>
      <c r="J20" s="17"/>
      <c r="K20" s="54"/>
      <c r="L20" s="45"/>
      <c r="M20" s="46"/>
      <c r="N20" s="47"/>
      <c r="O20" s="21">
        <f>IF(D20=0,"",D20/C19)</f>
        <v>0.75</v>
      </c>
      <c r="P20" s="22">
        <v>16</v>
      </c>
      <c r="Q20" s="23">
        <f t="shared" si="0"/>
        <v>0.8</v>
      </c>
      <c r="R20" s="23">
        <f t="shared" si="1"/>
        <v>0.19999999999999996</v>
      </c>
      <c r="S20" s="3">
        <f>P20/P18</f>
        <v>0.72727272727272729</v>
      </c>
    </row>
    <row r="21" spans="1:19" ht="15.75" x14ac:dyDescent="0.25">
      <c r="A21" s="16">
        <v>2102</v>
      </c>
      <c r="B21" s="17"/>
      <c r="C21" s="17"/>
      <c r="D21" s="17"/>
      <c r="E21" s="17">
        <v>14</v>
      </c>
      <c r="F21" s="17"/>
      <c r="G21" s="17"/>
      <c r="H21" s="17"/>
      <c r="I21" s="17"/>
      <c r="J21" s="17"/>
      <c r="K21" s="54"/>
      <c r="L21" s="45"/>
      <c r="M21" s="46"/>
      <c r="N21" s="47"/>
      <c r="O21" s="21">
        <f>IF(E21=0,"",E21/D20)</f>
        <v>0.93333333333333335</v>
      </c>
      <c r="P21" s="22">
        <v>15</v>
      </c>
      <c r="Q21" s="23">
        <f t="shared" si="0"/>
        <v>0.9375</v>
      </c>
      <c r="R21" s="23">
        <f t="shared" si="1"/>
        <v>6.25E-2</v>
      </c>
      <c r="S21" s="40"/>
    </row>
    <row r="22" spans="1:19" ht="15.75" x14ac:dyDescent="0.25">
      <c r="A22" s="16">
        <v>2201</v>
      </c>
      <c r="B22" s="17"/>
      <c r="C22" s="17"/>
      <c r="D22" s="17"/>
      <c r="E22" s="17"/>
      <c r="F22" s="17">
        <v>12</v>
      </c>
      <c r="G22" s="17"/>
      <c r="H22" s="17"/>
      <c r="I22" s="17"/>
      <c r="J22" s="17"/>
      <c r="K22" s="54"/>
      <c r="L22" s="45"/>
      <c r="M22" s="46"/>
      <c r="N22" s="47"/>
      <c r="O22" s="21">
        <f>IF(F22=0,"",F22/E21)</f>
        <v>0.8571428571428571</v>
      </c>
      <c r="P22" s="22">
        <v>13</v>
      </c>
      <c r="Q22" s="23">
        <f t="shared" si="0"/>
        <v>0.8666666666666667</v>
      </c>
      <c r="R22" s="23">
        <f t="shared" si="1"/>
        <v>0.1333333333333333</v>
      </c>
      <c r="S22" s="40"/>
    </row>
    <row r="23" spans="1:19" ht="15.75" x14ac:dyDescent="0.25">
      <c r="A23" s="16">
        <v>2202</v>
      </c>
      <c r="B23" s="17"/>
      <c r="C23" s="17"/>
      <c r="D23" s="17"/>
      <c r="E23" s="17"/>
      <c r="F23" s="17"/>
      <c r="G23" s="17">
        <v>12</v>
      </c>
      <c r="H23" s="17"/>
      <c r="I23" s="17"/>
      <c r="J23" s="17"/>
      <c r="K23" s="54"/>
      <c r="L23" s="45"/>
      <c r="M23" s="46"/>
      <c r="N23" s="47"/>
      <c r="O23" s="21">
        <f>IF(G23=0,"",G23/F22)</f>
        <v>1</v>
      </c>
      <c r="P23" s="22">
        <v>13</v>
      </c>
      <c r="Q23" s="23">
        <f t="shared" si="0"/>
        <v>1</v>
      </c>
      <c r="R23" s="23">
        <f t="shared" si="1"/>
        <v>0</v>
      </c>
      <c r="S23" s="40"/>
    </row>
    <row r="24" spans="1:19" ht="15.75" x14ac:dyDescent="0.25">
      <c r="A24" s="16">
        <v>2301</v>
      </c>
      <c r="B24" s="17"/>
      <c r="C24" s="17"/>
      <c r="D24" s="17"/>
      <c r="E24" s="17"/>
      <c r="F24" s="17"/>
      <c r="G24" s="17"/>
      <c r="H24" s="17">
        <v>11</v>
      </c>
      <c r="I24" s="17"/>
      <c r="J24" s="17"/>
      <c r="K24" s="54"/>
      <c r="L24" s="45"/>
      <c r="M24" s="46"/>
      <c r="N24" s="47"/>
      <c r="O24" s="21">
        <f>IF(H24=0,"",H24/G23)</f>
        <v>0.91666666666666663</v>
      </c>
      <c r="P24" s="22">
        <v>11</v>
      </c>
      <c r="Q24" s="23">
        <f t="shared" si="0"/>
        <v>0.84615384615384615</v>
      </c>
      <c r="R24" s="23">
        <f t="shared" si="1"/>
        <v>0.15384615384615385</v>
      </c>
      <c r="S24" s="40"/>
    </row>
    <row r="25" spans="1:19" ht="15.75" x14ac:dyDescent="0.25">
      <c r="A25" s="16">
        <v>2302</v>
      </c>
      <c r="B25" s="17"/>
      <c r="C25" s="17"/>
      <c r="D25" s="17"/>
      <c r="E25" s="17"/>
      <c r="F25" s="17"/>
      <c r="G25" s="17"/>
      <c r="H25" s="17"/>
      <c r="I25" s="17">
        <v>10</v>
      </c>
      <c r="J25" s="17"/>
      <c r="K25" s="54"/>
      <c r="L25" s="45"/>
      <c r="M25" s="46"/>
      <c r="N25" s="47"/>
      <c r="O25" s="21">
        <f>IF(I25=0,"",I25/H24)</f>
        <v>0.90909090909090906</v>
      </c>
      <c r="P25" s="22">
        <v>11</v>
      </c>
      <c r="Q25" s="23">
        <f t="shared" si="0"/>
        <v>1</v>
      </c>
      <c r="R25" s="23">
        <f t="shared" si="1"/>
        <v>0</v>
      </c>
      <c r="S25" s="40"/>
    </row>
    <row r="26" spans="1:19" ht="15.75" x14ac:dyDescent="0.25">
      <c r="A26" s="16">
        <v>2401</v>
      </c>
      <c r="B26" s="17"/>
      <c r="C26" s="17"/>
      <c r="D26" s="17"/>
      <c r="E26" s="17"/>
      <c r="F26" s="17"/>
      <c r="G26" s="17"/>
      <c r="H26" s="17"/>
      <c r="I26" s="17"/>
      <c r="J26" s="17">
        <v>10</v>
      </c>
      <c r="K26" s="54">
        <v>10</v>
      </c>
      <c r="L26" s="45"/>
      <c r="M26" s="46"/>
      <c r="N26" s="47"/>
      <c r="O26" s="24">
        <f>IF(J26=0,"",J26/I25)</f>
        <v>1</v>
      </c>
      <c r="P26" s="22">
        <v>11</v>
      </c>
      <c r="Q26" s="25">
        <f t="shared" si="0"/>
        <v>1</v>
      </c>
      <c r="R26" s="25">
        <f t="shared" si="1"/>
        <v>0</v>
      </c>
      <c r="S26" s="40"/>
    </row>
    <row r="27" spans="1:19" ht="15.75" x14ac:dyDescent="0.25">
      <c r="A27" s="16">
        <v>2402</v>
      </c>
      <c r="B27" s="17"/>
      <c r="C27" s="17"/>
      <c r="D27" s="17"/>
      <c r="E27" s="17"/>
      <c r="F27" s="17"/>
      <c r="G27" s="17"/>
      <c r="H27" s="17"/>
      <c r="I27" s="17"/>
      <c r="J27" s="64"/>
      <c r="K27" s="54"/>
      <c r="L27" s="45"/>
      <c r="M27" s="46"/>
      <c r="N27" s="48"/>
      <c r="O27" s="67"/>
      <c r="P27" s="22"/>
      <c r="Q27" s="68"/>
      <c r="R27" s="69"/>
      <c r="S27" s="40"/>
    </row>
    <row r="28" spans="1:19" ht="15.75" x14ac:dyDescent="0.25">
      <c r="A28" s="16">
        <v>2501</v>
      </c>
      <c r="B28" s="17"/>
      <c r="C28" s="17"/>
      <c r="D28" s="17"/>
      <c r="E28" s="17"/>
      <c r="F28" s="17"/>
      <c r="G28" s="17"/>
      <c r="H28" s="17"/>
      <c r="I28" s="17"/>
      <c r="J28" s="17">
        <v>1</v>
      </c>
      <c r="K28" s="54"/>
      <c r="L28" s="45"/>
      <c r="M28" s="46"/>
      <c r="N28" s="48"/>
      <c r="O28" s="50"/>
      <c r="P28" s="51">
        <v>1</v>
      </c>
      <c r="Q28" s="52"/>
      <c r="R28" s="50"/>
      <c r="S28" s="40"/>
    </row>
    <row r="29" spans="1:19" ht="15.75" x14ac:dyDescent="0.25">
      <c r="A29" s="16">
        <v>2502</v>
      </c>
      <c r="B29" s="17"/>
      <c r="C29" s="17"/>
      <c r="D29" s="17"/>
      <c r="E29" s="17"/>
      <c r="F29" s="17"/>
      <c r="G29" s="17"/>
      <c r="H29" s="17"/>
      <c r="I29" s="17"/>
      <c r="J29" s="17">
        <v>1</v>
      </c>
      <c r="K29" s="54">
        <v>1</v>
      </c>
      <c r="L29" s="45"/>
      <c r="M29" s="46"/>
      <c r="N29" s="48"/>
      <c r="O29" s="50"/>
      <c r="P29" s="51">
        <v>1</v>
      </c>
      <c r="Q29" s="52"/>
      <c r="R29" s="50"/>
      <c r="S29" s="40"/>
    </row>
    <row r="30" spans="1:19" ht="15.75" x14ac:dyDescent="0.25">
      <c r="A30" s="16">
        <v>2601</v>
      </c>
      <c r="B30" s="17"/>
      <c r="C30" s="17"/>
      <c r="D30" s="17"/>
      <c r="E30" s="17"/>
      <c r="F30" s="17"/>
      <c r="G30" s="17"/>
      <c r="H30" s="17"/>
      <c r="I30" s="17"/>
      <c r="J30" s="17"/>
      <c r="K30" s="54"/>
      <c r="L30" s="45"/>
      <c r="M30" s="46"/>
      <c r="N30" s="48"/>
      <c r="O30" s="50"/>
      <c r="P30" s="51"/>
      <c r="Q30" s="52"/>
      <c r="R30" s="50"/>
      <c r="S30" s="40"/>
    </row>
    <row r="31" spans="1:19" ht="15.75" x14ac:dyDescent="0.25">
      <c r="A31" s="16">
        <v>2602</v>
      </c>
      <c r="B31" s="17"/>
      <c r="C31" s="17"/>
      <c r="D31" s="17"/>
      <c r="E31" s="17"/>
      <c r="F31" s="17"/>
      <c r="G31" s="17"/>
      <c r="H31" s="17"/>
      <c r="I31" s="17"/>
      <c r="J31" s="17"/>
      <c r="K31" s="54"/>
      <c r="L31" s="45"/>
      <c r="M31" s="46"/>
      <c r="N31" s="48"/>
      <c r="O31" s="93"/>
      <c r="P31" s="94"/>
      <c r="Q31" s="95"/>
      <c r="R31" s="96"/>
      <c r="S31" s="40"/>
    </row>
    <row r="32" spans="1:19" ht="15.75" x14ac:dyDescent="0.25">
      <c r="A32" s="16">
        <v>2701</v>
      </c>
      <c r="B32" s="17"/>
      <c r="C32" s="17"/>
      <c r="D32" s="17"/>
      <c r="E32" s="17"/>
      <c r="F32" s="17"/>
      <c r="G32" s="17"/>
      <c r="H32" s="17"/>
      <c r="I32" s="17"/>
      <c r="J32" s="17"/>
      <c r="K32" s="54"/>
      <c r="L32" s="45"/>
      <c r="M32" s="46"/>
      <c r="N32" s="48"/>
      <c r="O32" s="70" t="s">
        <v>81</v>
      </c>
      <c r="P32" s="30">
        <v>7</v>
      </c>
      <c r="Q32" s="31">
        <f>IF(SUM(K24:K31)=0,"",SUM(K24:K31))</f>
        <v>11</v>
      </c>
      <c r="R32" s="72" t="s">
        <v>10</v>
      </c>
      <c r="S32" s="40"/>
    </row>
    <row r="33" spans="1:19" ht="15.75" x14ac:dyDescent="0.25">
      <c r="A33" s="16">
        <v>2702</v>
      </c>
      <c r="B33" s="17"/>
      <c r="C33" s="17"/>
      <c r="D33" s="17"/>
      <c r="E33" s="17"/>
      <c r="F33" s="17"/>
      <c r="G33" s="17"/>
      <c r="H33" s="17"/>
      <c r="I33" s="17"/>
      <c r="J33" s="17"/>
      <c r="K33" s="54"/>
      <c r="L33" s="45"/>
      <c r="M33" s="46"/>
      <c r="N33" s="48"/>
      <c r="O33" s="71" t="s">
        <v>83</v>
      </c>
      <c r="P33" s="32">
        <f>P32/B18</f>
        <v>0.31818181818181818</v>
      </c>
      <c r="Q33" s="33">
        <f>P32/Q32</f>
        <v>0.63636363636363635</v>
      </c>
      <c r="R33" s="73" t="s">
        <v>84</v>
      </c>
      <c r="S33" s="40"/>
    </row>
    <row r="34" spans="1:19" ht="15.75" x14ac:dyDescent="0.25">
      <c r="A34" s="16">
        <v>2801</v>
      </c>
      <c r="B34" s="75"/>
      <c r="C34" s="75"/>
      <c r="D34" s="75"/>
      <c r="E34" s="75"/>
      <c r="F34" s="75"/>
      <c r="G34" s="75"/>
      <c r="H34" s="75"/>
      <c r="I34" s="75"/>
      <c r="J34" s="75"/>
      <c r="K34" s="54"/>
      <c r="L34" s="53"/>
      <c r="M34" s="55"/>
      <c r="N34" s="56"/>
      <c r="O34" s="34"/>
      <c r="P34" s="35"/>
      <c r="Q34" s="35"/>
      <c r="R34" s="36"/>
      <c r="S34" s="40"/>
    </row>
    <row r="35" spans="1:19" ht="18" customHeight="1" x14ac:dyDescent="0.25">
      <c r="A35" s="12"/>
      <c r="B35" s="255" t="s">
        <v>106</v>
      </c>
      <c r="C35" s="255"/>
      <c r="D35" s="255"/>
      <c r="E35" s="255"/>
      <c r="F35" s="255"/>
      <c r="G35" s="255"/>
      <c r="H35" s="255"/>
      <c r="I35" s="255"/>
      <c r="J35" s="255"/>
      <c r="K35" s="74">
        <f>SUM(K18:K31)</f>
        <v>11</v>
      </c>
      <c r="L35" s="38">
        <f>IF(K26=0,"",K26/B18)</f>
        <v>0.45454545454545453</v>
      </c>
      <c r="M35" s="38">
        <f>IF(K35=0,"",K35/B18)</f>
        <v>0.5</v>
      </c>
      <c r="N35" s="38">
        <f>IF(K26=0,"",M35-L35)</f>
        <v>4.545454545454547E-2</v>
      </c>
      <c r="O35" s="1"/>
      <c r="P35" s="13"/>
      <c r="Q35" s="10"/>
      <c r="R35" s="1"/>
      <c r="S35" s="40"/>
    </row>
    <row r="36" spans="1:19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90"/>
      <c r="L36" s="40"/>
      <c r="M36" s="40"/>
      <c r="N36" s="40"/>
      <c r="O36" s="40"/>
      <c r="P36" s="40"/>
      <c r="Q36" s="40"/>
      <c r="R36" s="40"/>
      <c r="S36" s="40"/>
    </row>
    <row r="37" spans="1:19" ht="12.75" customHeight="1" x14ac:dyDescent="0.2">
      <c r="A37" s="40"/>
      <c r="B37" s="40"/>
      <c r="C37" s="40"/>
      <c r="D37" s="40"/>
      <c r="E37" s="40"/>
      <c r="F37" s="40"/>
      <c r="G37" s="40"/>
      <c r="H37" s="40"/>
      <c r="I37" s="40"/>
      <c r="J37" s="40"/>
      <c r="K37" s="90"/>
      <c r="L37" s="40"/>
      <c r="M37" s="40"/>
      <c r="N37" s="40"/>
      <c r="O37" s="40"/>
      <c r="P37" s="40"/>
      <c r="Q37" s="40"/>
      <c r="R37" s="40"/>
      <c r="S37" s="40"/>
    </row>
    <row r="38" spans="1:19" ht="26.25" x14ac:dyDescent="0.4">
      <c r="A38" s="40"/>
      <c r="B38" s="256" t="s">
        <v>94</v>
      </c>
      <c r="C38" s="257"/>
      <c r="D38" s="257"/>
      <c r="E38" s="257"/>
      <c r="F38" s="257"/>
      <c r="G38" s="257"/>
      <c r="H38" s="257"/>
      <c r="I38" s="257"/>
      <c r="J38" s="257"/>
      <c r="K38" s="78" t="s">
        <v>117</v>
      </c>
      <c r="L38" s="1"/>
      <c r="M38" s="1"/>
      <c r="N38" s="13"/>
      <c r="O38" s="1"/>
      <c r="P38" s="13"/>
      <c r="Q38" s="13"/>
      <c r="R38" s="13"/>
      <c r="S38" s="40"/>
    </row>
    <row r="39" spans="1:19" ht="20.25" x14ac:dyDescent="0.2">
      <c r="A39" s="234" t="s">
        <v>9</v>
      </c>
      <c r="B39" s="235" t="s">
        <v>95</v>
      </c>
      <c r="C39" s="258"/>
      <c r="D39" s="258"/>
      <c r="E39" s="258"/>
      <c r="F39" s="258"/>
      <c r="G39" s="258"/>
      <c r="H39" s="258"/>
      <c r="I39" s="258"/>
      <c r="J39" s="259"/>
      <c r="K39" s="238" t="s">
        <v>10</v>
      </c>
      <c r="L39" s="230" t="s">
        <v>2</v>
      </c>
      <c r="M39" s="230" t="s">
        <v>3</v>
      </c>
      <c r="N39" s="240" t="s">
        <v>4</v>
      </c>
      <c r="O39" s="230" t="s">
        <v>5</v>
      </c>
      <c r="P39" s="228" t="s">
        <v>6</v>
      </c>
      <c r="Q39" s="228" t="s">
        <v>7</v>
      </c>
      <c r="R39" s="230" t="s">
        <v>96</v>
      </c>
      <c r="S39" s="40"/>
    </row>
    <row r="40" spans="1:19" ht="15.75" x14ac:dyDescent="0.25">
      <c r="A40" s="254"/>
      <c r="B40" s="16" t="s">
        <v>97</v>
      </c>
      <c r="C40" s="16" t="s">
        <v>98</v>
      </c>
      <c r="D40" s="16" t="s">
        <v>99</v>
      </c>
      <c r="E40" s="16" t="s">
        <v>100</v>
      </c>
      <c r="F40" s="16" t="s">
        <v>101</v>
      </c>
      <c r="G40" s="16" t="s">
        <v>102</v>
      </c>
      <c r="H40" s="16" t="s">
        <v>103</v>
      </c>
      <c r="I40" s="16" t="s">
        <v>104</v>
      </c>
      <c r="J40" s="16" t="s">
        <v>105</v>
      </c>
      <c r="K40" s="239"/>
      <c r="L40" s="254"/>
      <c r="M40" s="254"/>
      <c r="N40" s="254"/>
      <c r="O40" s="254"/>
      <c r="P40" s="254"/>
      <c r="Q40" s="254"/>
      <c r="R40" s="254"/>
      <c r="S40" s="40"/>
    </row>
    <row r="41" spans="1:19" ht="15.75" x14ac:dyDescent="0.25">
      <c r="A41" s="16">
        <v>2002</v>
      </c>
      <c r="B41" s="17">
        <v>34</v>
      </c>
      <c r="C41" s="17"/>
      <c r="D41" s="17"/>
      <c r="E41" s="17"/>
      <c r="F41" s="17"/>
      <c r="G41" s="17"/>
      <c r="H41" s="17"/>
      <c r="I41" s="17"/>
      <c r="J41" s="17"/>
      <c r="K41" s="54"/>
      <c r="L41" s="42"/>
      <c r="M41" s="43"/>
      <c r="N41" s="44"/>
      <c r="O41" s="18"/>
      <c r="P41" s="19">
        <f>B41</f>
        <v>34</v>
      </c>
      <c r="Q41" s="20"/>
      <c r="R41" s="18"/>
      <c r="S41" s="40"/>
    </row>
    <row r="42" spans="1:19" ht="15.75" x14ac:dyDescent="0.25">
      <c r="A42" s="16">
        <v>2101</v>
      </c>
      <c r="B42" s="17"/>
      <c r="C42" s="17">
        <v>32</v>
      </c>
      <c r="D42" s="17"/>
      <c r="E42" s="17"/>
      <c r="F42" s="17"/>
      <c r="G42" s="17"/>
      <c r="H42" s="17"/>
      <c r="I42" s="17"/>
      <c r="J42" s="17"/>
      <c r="K42" s="54"/>
      <c r="L42" s="45"/>
      <c r="M42" s="46"/>
      <c r="N42" s="47"/>
      <c r="O42" s="21">
        <f>IF(C42=0,"",C42/B41)</f>
        <v>0.94117647058823528</v>
      </c>
      <c r="P42" s="22">
        <v>32</v>
      </c>
      <c r="Q42" s="23">
        <f t="shared" ref="Q42:Q49" si="2">IF(P42=0,"",P42/P41)</f>
        <v>0.94117647058823528</v>
      </c>
      <c r="R42" s="23">
        <f t="shared" ref="R42:R49" si="3">IF(P42=0,"",100%-Q42)</f>
        <v>5.8823529411764719E-2</v>
      </c>
      <c r="S42" s="40"/>
    </row>
    <row r="43" spans="1:19" ht="15.75" x14ac:dyDescent="0.25">
      <c r="A43" s="16">
        <v>2102</v>
      </c>
      <c r="B43" s="17"/>
      <c r="C43" s="17"/>
      <c r="D43" s="17">
        <v>29</v>
      </c>
      <c r="E43" s="17"/>
      <c r="F43" s="17"/>
      <c r="G43" s="17"/>
      <c r="H43" s="17"/>
      <c r="I43" s="17"/>
      <c r="J43" s="17"/>
      <c r="K43" s="54"/>
      <c r="L43" s="45"/>
      <c r="M43" s="46"/>
      <c r="N43" s="47"/>
      <c r="O43" s="21">
        <f>IF(D43=0,"",D43/C42)</f>
        <v>0.90625</v>
      </c>
      <c r="P43" s="22">
        <v>30</v>
      </c>
      <c r="Q43" s="23">
        <f t="shared" si="2"/>
        <v>0.9375</v>
      </c>
      <c r="R43" s="23">
        <f t="shared" si="3"/>
        <v>6.25E-2</v>
      </c>
      <c r="S43" s="3">
        <f>P43/P41</f>
        <v>0.88235294117647056</v>
      </c>
    </row>
    <row r="44" spans="1:19" ht="15.75" x14ac:dyDescent="0.25">
      <c r="A44" s="16">
        <v>2201</v>
      </c>
      <c r="B44" s="17"/>
      <c r="C44" s="17"/>
      <c r="D44" s="17"/>
      <c r="E44" s="17">
        <v>28</v>
      </c>
      <c r="F44" s="17"/>
      <c r="G44" s="17"/>
      <c r="H44" s="17"/>
      <c r="I44" s="17"/>
      <c r="J44" s="17"/>
      <c r="K44" s="54"/>
      <c r="L44" s="45"/>
      <c r="M44" s="46"/>
      <c r="N44" s="47"/>
      <c r="O44" s="21">
        <f>IF(E44=0,"",E44/D43)</f>
        <v>0.96551724137931039</v>
      </c>
      <c r="P44" s="22">
        <v>30</v>
      </c>
      <c r="Q44" s="23">
        <f t="shared" si="2"/>
        <v>1</v>
      </c>
      <c r="R44" s="23">
        <f t="shared" si="3"/>
        <v>0</v>
      </c>
      <c r="S44" s="40"/>
    </row>
    <row r="45" spans="1:19" ht="15.75" x14ac:dyDescent="0.25">
      <c r="A45" s="16">
        <v>2202</v>
      </c>
      <c r="B45" s="17"/>
      <c r="C45" s="17"/>
      <c r="D45" s="17"/>
      <c r="E45" s="17"/>
      <c r="F45" s="17">
        <v>28</v>
      </c>
      <c r="G45" s="17"/>
      <c r="H45" s="17"/>
      <c r="I45" s="17"/>
      <c r="J45" s="17"/>
      <c r="K45" s="54"/>
      <c r="L45" s="45"/>
      <c r="M45" s="46"/>
      <c r="N45" s="47"/>
      <c r="O45" s="21">
        <f>IF(F45=0,"",F45/E44)</f>
        <v>1</v>
      </c>
      <c r="P45" s="22">
        <v>30</v>
      </c>
      <c r="Q45" s="23">
        <f t="shared" si="2"/>
        <v>1</v>
      </c>
      <c r="R45" s="23">
        <f t="shared" si="3"/>
        <v>0</v>
      </c>
      <c r="S45" s="40"/>
    </row>
    <row r="46" spans="1:19" ht="15.75" x14ac:dyDescent="0.25">
      <c r="A46" s="16">
        <v>2301</v>
      </c>
      <c r="B46" s="17"/>
      <c r="C46" s="17"/>
      <c r="D46" s="17"/>
      <c r="E46" s="17"/>
      <c r="F46" s="17"/>
      <c r="G46" s="17">
        <v>24</v>
      </c>
      <c r="H46" s="17"/>
      <c r="I46" s="17"/>
      <c r="J46" s="17"/>
      <c r="K46" s="54"/>
      <c r="L46" s="45"/>
      <c r="M46" s="46"/>
      <c r="N46" s="47"/>
      <c r="O46" s="21">
        <f>IF(G46=0,"",G46/F45)</f>
        <v>0.8571428571428571</v>
      </c>
      <c r="P46" s="22">
        <v>30</v>
      </c>
      <c r="Q46" s="23">
        <f t="shared" si="2"/>
        <v>1</v>
      </c>
      <c r="R46" s="23">
        <f t="shared" si="3"/>
        <v>0</v>
      </c>
      <c r="S46" s="40"/>
    </row>
    <row r="47" spans="1:19" ht="15.75" x14ac:dyDescent="0.25">
      <c r="A47" s="16">
        <v>2302</v>
      </c>
      <c r="B47" s="17"/>
      <c r="C47" s="17"/>
      <c r="D47" s="17"/>
      <c r="E47" s="17"/>
      <c r="F47" s="17"/>
      <c r="G47" s="17"/>
      <c r="H47" s="17">
        <v>20</v>
      </c>
      <c r="I47" s="17"/>
      <c r="J47" s="17"/>
      <c r="K47" s="54"/>
      <c r="L47" s="45"/>
      <c r="M47" s="46"/>
      <c r="N47" s="47"/>
      <c r="O47" s="21">
        <f>IF(H47=0,"",H47/G46)</f>
        <v>0.83333333333333337</v>
      </c>
      <c r="P47" s="22">
        <v>29</v>
      </c>
      <c r="Q47" s="23">
        <f t="shared" si="2"/>
        <v>0.96666666666666667</v>
      </c>
      <c r="R47" s="23">
        <f t="shared" si="3"/>
        <v>3.3333333333333326E-2</v>
      </c>
      <c r="S47" s="40"/>
    </row>
    <row r="48" spans="1:19" ht="15.75" x14ac:dyDescent="0.25">
      <c r="A48" s="16">
        <v>2401</v>
      </c>
      <c r="B48" s="17"/>
      <c r="C48" s="17"/>
      <c r="D48" s="17"/>
      <c r="E48" s="17"/>
      <c r="F48" s="17"/>
      <c r="G48" s="17"/>
      <c r="H48" s="17"/>
      <c r="I48" s="17">
        <v>17</v>
      </c>
      <c r="J48" s="17"/>
      <c r="K48" s="54"/>
      <c r="L48" s="45"/>
      <c r="M48" s="46"/>
      <c r="N48" s="47"/>
      <c r="O48" s="21">
        <f>IF(I48=0,"",I48/H47)</f>
        <v>0.85</v>
      </c>
      <c r="P48" s="22">
        <v>29</v>
      </c>
      <c r="Q48" s="23">
        <f t="shared" si="2"/>
        <v>1</v>
      </c>
      <c r="R48" s="23">
        <f t="shared" si="3"/>
        <v>0</v>
      </c>
      <c r="S48" s="40"/>
    </row>
    <row r="49" spans="1:19" ht="15.75" x14ac:dyDescent="0.25">
      <c r="A49" s="16">
        <v>2402</v>
      </c>
      <c r="B49" s="17"/>
      <c r="C49" s="17"/>
      <c r="D49" s="17"/>
      <c r="E49" s="17"/>
      <c r="F49" s="17"/>
      <c r="G49" s="17"/>
      <c r="H49" s="17"/>
      <c r="I49" s="17"/>
      <c r="J49" s="17">
        <v>17</v>
      </c>
      <c r="K49" s="54">
        <v>16</v>
      </c>
      <c r="L49" s="45"/>
      <c r="M49" s="46"/>
      <c r="N49" s="47"/>
      <c r="O49" s="24">
        <f>IF(J49=0,"",J49/I48)</f>
        <v>1</v>
      </c>
      <c r="P49" s="22">
        <v>27</v>
      </c>
      <c r="Q49" s="25">
        <f t="shared" si="2"/>
        <v>0.93103448275862066</v>
      </c>
      <c r="R49" s="25">
        <f t="shared" si="3"/>
        <v>6.8965517241379337E-2</v>
      </c>
      <c r="S49" s="40"/>
    </row>
    <row r="50" spans="1:19" ht="15.75" x14ac:dyDescent="0.25">
      <c r="A50" s="16">
        <v>2501</v>
      </c>
      <c r="B50" s="17"/>
      <c r="C50" s="17"/>
      <c r="D50" s="17"/>
      <c r="E50" s="17"/>
      <c r="F50" s="17"/>
      <c r="G50" s="17"/>
      <c r="H50" s="17"/>
      <c r="I50" s="17"/>
      <c r="J50" s="17">
        <v>3</v>
      </c>
      <c r="K50" s="54">
        <v>3</v>
      </c>
      <c r="L50" s="45"/>
      <c r="M50" s="46"/>
      <c r="N50" s="48"/>
      <c r="O50" s="67"/>
      <c r="P50" s="22">
        <v>10</v>
      </c>
      <c r="Q50" s="68"/>
      <c r="R50" s="69"/>
      <c r="S50" s="40"/>
    </row>
    <row r="51" spans="1:19" ht="15.75" x14ac:dyDescent="0.25">
      <c r="A51" s="16">
        <v>2502</v>
      </c>
      <c r="B51" s="17"/>
      <c r="C51" s="17"/>
      <c r="D51" s="17"/>
      <c r="E51" s="17"/>
      <c r="F51" s="17"/>
      <c r="G51" s="17"/>
      <c r="H51" s="17"/>
      <c r="I51" s="17"/>
      <c r="J51" s="17">
        <v>4</v>
      </c>
      <c r="K51" s="54">
        <v>5</v>
      </c>
      <c r="L51" s="45"/>
      <c r="M51" s="46"/>
      <c r="N51" s="48"/>
      <c r="O51" s="50"/>
      <c r="P51" s="51">
        <v>7</v>
      </c>
      <c r="Q51" s="52"/>
      <c r="R51" s="50"/>
      <c r="S51" s="40"/>
    </row>
    <row r="52" spans="1:19" ht="15.75" x14ac:dyDescent="0.25">
      <c r="A52" s="16">
        <v>2601</v>
      </c>
      <c r="B52" s="17"/>
      <c r="C52" s="17"/>
      <c r="D52" s="17"/>
      <c r="E52" s="17"/>
      <c r="F52" s="17"/>
      <c r="G52" s="17"/>
      <c r="H52" s="17"/>
      <c r="I52" s="17"/>
      <c r="J52" s="17"/>
      <c r="K52" s="54"/>
      <c r="L52" s="45"/>
      <c r="M52" s="46"/>
      <c r="N52" s="48"/>
      <c r="O52" s="50"/>
      <c r="P52" s="51"/>
      <c r="Q52" s="52"/>
      <c r="R52" s="50"/>
      <c r="S52" s="40"/>
    </row>
    <row r="53" spans="1:19" ht="15.75" x14ac:dyDescent="0.25">
      <c r="A53" s="16">
        <v>2602</v>
      </c>
      <c r="B53" s="17"/>
      <c r="C53" s="17"/>
      <c r="D53" s="17"/>
      <c r="E53" s="17"/>
      <c r="F53" s="17"/>
      <c r="G53" s="17"/>
      <c r="H53" s="17"/>
      <c r="I53" s="17"/>
      <c r="J53" s="17"/>
      <c r="K53" s="54"/>
      <c r="L53" s="45"/>
      <c r="M53" s="46"/>
      <c r="N53" s="48"/>
      <c r="O53" s="50"/>
      <c r="P53" s="51"/>
      <c r="Q53" s="52"/>
      <c r="R53" s="50"/>
      <c r="S53" s="40"/>
    </row>
    <row r="54" spans="1:19" ht="15.75" x14ac:dyDescent="0.25">
      <c r="A54" s="16">
        <v>2701</v>
      </c>
      <c r="B54" s="17"/>
      <c r="C54" s="17"/>
      <c r="D54" s="17"/>
      <c r="E54" s="17"/>
      <c r="F54" s="17"/>
      <c r="G54" s="17"/>
      <c r="H54" s="17"/>
      <c r="I54" s="17"/>
      <c r="J54" s="17"/>
      <c r="K54" s="54"/>
      <c r="L54" s="45"/>
      <c r="M54" s="46"/>
      <c r="N54" s="48"/>
      <c r="O54" s="93"/>
      <c r="P54" s="94"/>
      <c r="Q54" s="95"/>
      <c r="R54" s="96"/>
      <c r="S54" s="40"/>
    </row>
    <row r="55" spans="1:19" ht="15.75" x14ac:dyDescent="0.25">
      <c r="A55" s="16">
        <v>2702</v>
      </c>
      <c r="B55" s="17"/>
      <c r="C55" s="17"/>
      <c r="D55" s="17"/>
      <c r="E55" s="17"/>
      <c r="F55" s="17"/>
      <c r="G55" s="17"/>
      <c r="H55" s="17"/>
      <c r="I55" s="17"/>
      <c r="J55" s="17"/>
      <c r="K55" s="54"/>
      <c r="L55" s="45"/>
      <c r="M55" s="46"/>
      <c r="N55" s="48"/>
      <c r="O55" s="70" t="s">
        <v>81</v>
      </c>
      <c r="P55" s="30">
        <v>1</v>
      </c>
      <c r="Q55" s="31">
        <f>IF(SUM(K47:K54)=0,"",SUM(K47:K54))</f>
        <v>24</v>
      </c>
      <c r="R55" s="72" t="s">
        <v>10</v>
      </c>
      <c r="S55" s="40"/>
    </row>
    <row r="56" spans="1:19" ht="15.75" x14ac:dyDescent="0.25">
      <c r="A56" s="16">
        <v>2801</v>
      </c>
      <c r="B56" s="17"/>
      <c r="C56" s="17"/>
      <c r="D56" s="17"/>
      <c r="E56" s="17"/>
      <c r="F56" s="17"/>
      <c r="G56" s="17"/>
      <c r="H56" s="17"/>
      <c r="I56" s="17"/>
      <c r="J56" s="17"/>
      <c r="K56" s="54"/>
      <c r="L56" s="45"/>
      <c r="M56" s="46"/>
      <c r="N56" s="48"/>
      <c r="O56" s="71" t="s">
        <v>83</v>
      </c>
      <c r="P56" s="32">
        <f>P55/B41</f>
        <v>2.9411764705882353E-2</v>
      </c>
      <c r="Q56" s="33">
        <f>P55/Q55</f>
        <v>4.1666666666666664E-2</v>
      </c>
      <c r="R56" s="73" t="s">
        <v>84</v>
      </c>
      <c r="S56" s="40"/>
    </row>
    <row r="57" spans="1:19" ht="15.75" x14ac:dyDescent="0.25">
      <c r="A57" s="16">
        <v>2802</v>
      </c>
      <c r="B57" s="17"/>
      <c r="C57" s="17"/>
      <c r="D57" s="17"/>
      <c r="E57" s="17"/>
      <c r="F57" s="17"/>
      <c r="G57" s="17"/>
      <c r="H57" s="17"/>
      <c r="I57" s="17"/>
      <c r="J57" s="17"/>
      <c r="K57" s="54"/>
      <c r="L57" s="53"/>
      <c r="M57" s="55"/>
      <c r="N57" s="56"/>
      <c r="O57" s="34"/>
      <c r="P57" s="35"/>
      <c r="Q57" s="35"/>
      <c r="R57" s="36"/>
      <c r="S57" s="40"/>
    </row>
    <row r="58" spans="1:19" ht="18" customHeight="1" x14ac:dyDescent="0.25">
      <c r="A58" s="12"/>
      <c r="B58" s="255" t="s">
        <v>106</v>
      </c>
      <c r="C58" s="255"/>
      <c r="D58" s="255"/>
      <c r="E58" s="255"/>
      <c r="F58" s="255"/>
      <c r="G58" s="255"/>
      <c r="H58" s="255"/>
      <c r="I58" s="255"/>
      <c r="J58" s="255"/>
      <c r="K58" s="74">
        <f>SUM(K41:K54)</f>
        <v>24</v>
      </c>
      <c r="L58" s="38">
        <f>IF(K49=0,"",K49/B41)</f>
        <v>0.47058823529411764</v>
      </c>
      <c r="M58" s="38">
        <f>IF(K58=0,"",K58/B41)</f>
        <v>0.70588235294117652</v>
      </c>
      <c r="N58" s="38">
        <f>IF(K49=0,"",M58-L58)</f>
        <v>0.23529411764705888</v>
      </c>
      <c r="O58" s="1"/>
      <c r="P58" s="13"/>
      <c r="Q58" s="10"/>
      <c r="R58" s="1"/>
      <c r="S58" s="40"/>
    </row>
    <row r="59" spans="1:19" ht="12.75" customHeight="1" x14ac:dyDescent="0.2">
      <c r="A59" s="40"/>
      <c r="B59" s="40"/>
      <c r="C59" s="40"/>
      <c r="D59" s="40"/>
      <c r="E59" s="40"/>
      <c r="F59" s="40"/>
      <c r="G59" s="40"/>
      <c r="H59" s="40"/>
      <c r="I59" s="40"/>
      <c r="J59" s="40"/>
      <c r="K59" s="90"/>
      <c r="L59" s="40"/>
      <c r="M59" s="40"/>
      <c r="N59" s="40"/>
      <c r="O59" s="40"/>
      <c r="P59" s="40"/>
      <c r="Q59" s="40"/>
      <c r="R59" s="40"/>
      <c r="S59" s="40"/>
    </row>
    <row r="60" spans="1:19" ht="12.75" customHeight="1" x14ac:dyDescent="0.2">
      <c r="A60" s="40"/>
      <c r="B60" s="40"/>
      <c r="C60" s="40"/>
      <c r="D60" s="40"/>
      <c r="E60" s="40"/>
      <c r="F60" s="40"/>
      <c r="G60" s="40"/>
      <c r="H60" s="40"/>
      <c r="I60" s="40"/>
      <c r="J60" s="40"/>
      <c r="K60" s="90"/>
      <c r="L60" s="40"/>
      <c r="M60" s="40"/>
      <c r="N60" s="40"/>
      <c r="O60" s="40"/>
      <c r="P60" s="40"/>
      <c r="Q60" s="40"/>
      <c r="R60" s="40"/>
      <c r="S60" s="40"/>
    </row>
    <row r="61" spans="1:19" ht="26.25" x14ac:dyDescent="0.4">
      <c r="A61" s="40"/>
      <c r="B61" s="256" t="s">
        <v>94</v>
      </c>
      <c r="C61" s="257"/>
      <c r="D61" s="257"/>
      <c r="E61" s="257"/>
      <c r="F61" s="257"/>
      <c r="G61" s="257"/>
      <c r="H61" s="257"/>
      <c r="I61" s="257"/>
      <c r="J61" s="257"/>
      <c r="K61" s="78" t="s">
        <v>118</v>
      </c>
      <c r="L61" s="1"/>
      <c r="M61" s="1"/>
      <c r="N61" s="13"/>
      <c r="O61" s="1"/>
      <c r="P61" s="13"/>
      <c r="Q61" s="13"/>
      <c r="R61" s="13"/>
      <c r="S61" s="40"/>
    </row>
    <row r="62" spans="1:19" ht="20.25" x14ac:dyDescent="0.2">
      <c r="A62" s="234" t="s">
        <v>9</v>
      </c>
      <c r="B62" s="235" t="s">
        <v>95</v>
      </c>
      <c r="C62" s="258"/>
      <c r="D62" s="258"/>
      <c r="E62" s="258"/>
      <c r="F62" s="258"/>
      <c r="G62" s="258"/>
      <c r="H62" s="258"/>
      <c r="I62" s="258"/>
      <c r="J62" s="259"/>
      <c r="K62" s="238" t="s">
        <v>10</v>
      </c>
      <c r="L62" s="230" t="s">
        <v>2</v>
      </c>
      <c r="M62" s="230" t="s">
        <v>3</v>
      </c>
      <c r="N62" s="240" t="s">
        <v>4</v>
      </c>
      <c r="O62" s="230" t="s">
        <v>5</v>
      </c>
      <c r="P62" s="228" t="s">
        <v>6</v>
      </c>
      <c r="Q62" s="228" t="s">
        <v>7</v>
      </c>
      <c r="R62" s="230" t="s">
        <v>96</v>
      </c>
      <c r="S62" s="40"/>
    </row>
    <row r="63" spans="1:19" ht="15.75" x14ac:dyDescent="0.25">
      <c r="A63" s="254"/>
      <c r="B63" s="16" t="s">
        <v>97</v>
      </c>
      <c r="C63" s="16" t="s">
        <v>98</v>
      </c>
      <c r="D63" s="16" t="s">
        <v>99</v>
      </c>
      <c r="E63" s="16" t="s">
        <v>100</v>
      </c>
      <c r="F63" s="16" t="s">
        <v>101</v>
      </c>
      <c r="G63" s="16" t="s">
        <v>102</v>
      </c>
      <c r="H63" s="16" t="s">
        <v>103</v>
      </c>
      <c r="I63" s="16" t="s">
        <v>104</v>
      </c>
      <c r="J63" s="16" t="s">
        <v>105</v>
      </c>
      <c r="K63" s="239"/>
      <c r="L63" s="254"/>
      <c r="M63" s="254"/>
      <c r="N63" s="254"/>
      <c r="O63" s="254"/>
      <c r="P63" s="254"/>
      <c r="Q63" s="254"/>
      <c r="R63" s="254"/>
      <c r="S63" s="40"/>
    </row>
    <row r="64" spans="1:19" ht="15.75" x14ac:dyDescent="0.25">
      <c r="A64" s="16">
        <v>2101</v>
      </c>
      <c r="B64" s="17">
        <v>37</v>
      </c>
      <c r="C64" s="17"/>
      <c r="D64" s="17"/>
      <c r="E64" s="17"/>
      <c r="F64" s="17"/>
      <c r="G64" s="17"/>
      <c r="H64" s="17"/>
      <c r="I64" s="17"/>
      <c r="J64" s="17"/>
      <c r="K64" s="54"/>
      <c r="L64" s="42"/>
      <c r="M64" s="43"/>
      <c r="N64" s="44"/>
      <c r="O64" s="18"/>
      <c r="P64" s="19">
        <f>B64</f>
        <v>37</v>
      </c>
      <c r="Q64" s="20"/>
      <c r="R64" s="18"/>
      <c r="S64" s="40"/>
    </row>
    <row r="65" spans="1:19" ht="15.75" x14ac:dyDescent="0.25">
      <c r="A65" s="16">
        <v>2102</v>
      </c>
      <c r="B65" s="17"/>
      <c r="C65" s="17">
        <v>34</v>
      </c>
      <c r="D65" s="17"/>
      <c r="E65" s="17"/>
      <c r="F65" s="17"/>
      <c r="G65" s="17"/>
      <c r="H65" s="17"/>
      <c r="I65" s="17"/>
      <c r="J65" s="17"/>
      <c r="K65" s="54"/>
      <c r="L65" s="45"/>
      <c r="M65" s="46"/>
      <c r="N65" s="47"/>
      <c r="O65" s="21">
        <f>IF(C65=0,"",C65/B64)</f>
        <v>0.91891891891891897</v>
      </c>
      <c r="P65" s="22">
        <v>34</v>
      </c>
      <c r="Q65" s="23">
        <f t="shared" ref="Q65:Q72" si="4">IF(P65=0,"",P65/P64)</f>
        <v>0.91891891891891897</v>
      </c>
      <c r="R65" s="23">
        <f t="shared" ref="R65:R72" si="5">IF(P65=0,"",100%-Q65)</f>
        <v>8.108108108108103E-2</v>
      </c>
      <c r="S65" s="40"/>
    </row>
    <row r="66" spans="1:19" ht="15.75" x14ac:dyDescent="0.25">
      <c r="A66" s="16">
        <v>2201</v>
      </c>
      <c r="B66" s="17"/>
      <c r="C66" s="17"/>
      <c r="D66" s="17">
        <v>30</v>
      </c>
      <c r="E66" s="17"/>
      <c r="F66" s="17"/>
      <c r="G66" s="17"/>
      <c r="H66" s="17"/>
      <c r="I66" s="17"/>
      <c r="J66" s="17"/>
      <c r="K66" s="54"/>
      <c r="L66" s="45"/>
      <c r="M66" s="46"/>
      <c r="N66" s="47"/>
      <c r="O66" s="21">
        <f>IF(D66=0,"",D66/C65)</f>
        <v>0.88235294117647056</v>
      </c>
      <c r="P66" s="22">
        <v>32</v>
      </c>
      <c r="Q66" s="23">
        <f t="shared" si="4"/>
        <v>0.94117647058823528</v>
      </c>
      <c r="R66" s="23">
        <f t="shared" si="5"/>
        <v>5.8823529411764719E-2</v>
      </c>
      <c r="S66" s="3">
        <f>P66/P64</f>
        <v>0.86486486486486491</v>
      </c>
    </row>
    <row r="67" spans="1:19" ht="15.75" x14ac:dyDescent="0.25">
      <c r="A67" s="16">
        <v>2202</v>
      </c>
      <c r="B67" s="17"/>
      <c r="C67" s="17"/>
      <c r="D67" s="17"/>
      <c r="E67" s="17">
        <v>28</v>
      </c>
      <c r="F67" s="17"/>
      <c r="G67" s="17"/>
      <c r="H67" s="17"/>
      <c r="I67" s="17"/>
      <c r="J67" s="17"/>
      <c r="K67" s="54"/>
      <c r="L67" s="45"/>
      <c r="M67" s="46"/>
      <c r="N67" s="47"/>
      <c r="O67" s="21">
        <f>IF(E67=0,"",E67/D66)</f>
        <v>0.93333333333333335</v>
      </c>
      <c r="P67" s="22">
        <v>31</v>
      </c>
      <c r="Q67" s="23">
        <f t="shared" si="4"/>
        <v>0.96875</v>
      </c>
      <c r="R67" s="23">
        <f t="shared" si="5"/>
        <v>3.125E-2</v>
      </c>
      <c r="S67" s="40"/>
    </row>
    <row r="68" spans="1:19" ht="15.75" x14ac:dyDescent="0.25">
      <c r="A68" s="16">
        <v>2301</v>
      </c>
      <c r="B68" s="17"/>
      <c r="C68" s="17"/>
      <c r="D68" s="17"/>
      <c r="E68" s="17"/>
      <c r="F68" s="17">
        <v>20</v>
      </c>
      <c r="G68" s="17"/>
      <c r="H68" s="17"/>
      <c r="I68" s="17"/>
      <c r="J68" s="17"/>
      <c r="K68" s="54"/>
      <c r="L68" s="45"/>
      <c r="M68" s="46"/>
      <c r="N68" s="47"/>
      <c r="O68" s="21">
        <f>IF(F68=0,"",F68/E67)</f>
        <v>0.7142857142857143</v>
      </c>
      <c r="P68" s="22">
        <v>30</v>
      </c>
      <c r="Q68" s="23">
        <f t="shared" si="4"/>
        <v>0.967741935483871</v>
      </c>
      <c r="R68" s="23">
        <f t="shared" si="5"/>
        <v>3.2258064516129004E-2</v>
      </c>
      <c r="S68" s="40"/>
    </row>
    <row r="69" spans="1:19" ht="15.75" customHeight="1" x14ac:dyDescent="0.25">
      <c r="A69" s="16">
        <v>2302</v>
      </c>
      <c r="B69" s="17"/>
      <c r="C69" s="17"/>
      <c r="D69" s="17"/>
      <c r="E69" s="17"/>
      <c r="F69" s="17"/>
      <c r="G69" s="17">
        <v>20</v>
      </c>
      <c r="H69" s="17"/>
      <c r="I69" s="17"/>
      <c r="J69" s="17"/>
      <c r="K69" s="54"/>
      <c r="L69" s="45"/>
      <c r="M69" s="46"/>
      <c r="N69" s="47"/>
      <c r="O69" s="21">
        <f>IF(G69=0,"",G69/F68)</f>
        <v>1</v>
      </c>
      <c r="P69" s="22">
        <v>28</v>
      </c>
      <c r="Q69" s="23">
        <f t="shared" si="4"/>
        <v>0.93333333333333335</v>
      </c>
      <c r="R69" s="23">
        <f t="shared" si="5"/>
        <v>6.6666666666666652E-2</v>
      </c>
      <c r="S69" s="40"/>
    </row>
    <row r="70" spans="1:19" ht="15.75" customHeight="1" x14ac:dyDescent="0.25">
      <c r="A70" s="16">
        <v>2401</v>
      </c>
      <c r="B70" s="17"/>
      <c r="C70" s="17"/>
      <c r="D70" s="17"/>
      <c r="E70" s="17"/>
      <c r="F70" s="17"/>
      <c r="G70" s="17"/>
      <c r="H70" s="17">
        <v>16</v>
      </c>
      <c r="I70" s="17"/>
      <c r="J70" s="17"/>
      <c r="K70" s="54"/>
      <c r="L70" s="45"/>
      <c r="M70" s="46"/>
      <c r="N70" s="47"/>
      <c r="O70" s="21">
        <f>IF(H70=0,"",H70/G69)</f>
        <v>0.8</v>
      </c>
      <c r="P70" s="22">
        <v>28</v>
      </c>
      <c r="Q70" s="23">
        <f t="shared" si="4"/>
        <v>1</v>
      </c>
      <c r="R70" s="23">
        <f t="shared" si="5"/>
        <v>0</v>
      </c>
      <c r="S70" s="40"/>
    </row>
    <row r="71" spans="1:19" ht="15.75" customHeight="1" x14ac:dyDescent="0.25">
      <c r="A71" s="16">
        <v>2402</v>
      </c>
      <c r="B71" s="17"/>
      <c r="C71" s="17"/>
      <c r="D71" s="17"/>
      <c r="E71" s="17"/>
      <c r="F71" s="17"/>
      <c r="G71" s="17"/>
      <c r="H71" s="17"/>
      <c r="I71" s="17">
        <v>12</v>
      </c>
      <c r="J71" s="17"/>
      <c r="K71" s="54"/>
      <c r="L71" s="45"/>
      <c r="M71" s="46"/>
      <c r="N71" s="47"/>
      <c r="O71" s="21">
        <f>IF(I71=0,"",I71/H70)</f>
        <v>0.75</v>
      </c>
      <c r="P71" s="22">
        <v>28</v>
      </c>
      <c r="Q71" s="23">
        <f t="shared" si="4"/>
        <v>1</v>
      </c>
      <c r="R71" s="23">
        <f t="shared" si="5"/>
        <v>0</v>
      </c>
      <c r="S71" s="40"/>
    </row>
    <row r="72" spans="1:19" ht="15.75" customHeight="1" x14ac:dyDescent="0.25">
      <c r="A72" s="16">
        <v>2501</v>
      </c>
      <c r="B72" s="17"/>
      <c r="C72" s="17"/>
      <c r="D72" s="17"/>
      <c r="E72" s="17"/>
      <c r="F72" s="17"/>
      <c r="G72" s="17"/>
      <c r="H72" s="17"/>
      <c r="I72" s="17"/>
      <c r="J72" s="17">
        <v>12</v>
      </c>
      <c r="K72" s="54">
        <v>12</v>
      </c>
      <c r="L72" s="45"/>
      <c r="M72" s="46"/>
      <c r="N72" s="47"/>
      <c r="O72" s="24">
        <f>IF(J72=0,"",J72/I71)</f>
        <v>1</v>
      </c>
      <c r="P72" s="22">
        <v>27</v>
      </c>
      <c r="Q72" s="25">
        <f t="shared" si="4"/>
        <v>0.9642857142857143</v>
      </c>
      <c r="R72" s="25">
        <f t="shared" si="5"/>
        <v>3.5714285714285698E-2</v>
      </c>
      <c r="S72" s="40"/>
    </row>
    <row r="73" spans="1:19" ht="15.75" customHeight="1" x14ac:dyDescent="0.25">
      <c r="A73" s="16">
        <v>2502</v>
      </c>
      <c r="B73" s="17"/>
      <c r="C73" s="17"/>
      <c r="D73" s="17"/>
      <c r="E73" s="17"/>
      <c r="F73" s="17"/>
      <c r="G73" s="17"/>
      <c r="H73" s="17"/>
      <c r="I73" s="17"/>
      <c r="J73" s="17">
        <v>4</v>
      </c>
      <c r="K73" s="54">
        <v>4</v>
      </c>
      <c r="L73" s="45"/>
      <c r="M73" s="46"/>
      <c r="N73" s="48"/>
      <c r="O73" s="67"/>
      <c r="P73" s="22">
        <v>13</v>
      </c>
      <c r="Q73" s="68"/>
      <c r="R73" s="69"/>
      <c r="S73" s="40"/>
    </row>
    <row r="74" spans="1:19" ht="15.75" customHeight="1" x14ac:dyDescent="0.25">
      <c r="A74" s="16">
        <v>2601</v>
      </c>
      <c r="B74" s="17"/>
      <c r="C74" s="17"/>
      <c r="D74" s="17"/>
      <c r="E74" s="17"/>
      <c r="F74" s="17"/>
      <c r="G74" s="17"/>
      <c r="H74" s="17"/>
      <c r="I74" s="17"/>
      <c r="J74" s="17"/>
      <c r="K74" s="54"/>
      <c r="L74" s="45"/>
      <c r="M74" s="46"/>
      <c r="N74" s="48"/>
      <c r="O74" s="50"/>
      <c r="P74" s="51"/>
      <c r="Q74" s="52"/>
      <c r="R74" s="50"/>
      <c r="S74" s="40"/>
    </row>
    <row r="75" spans="1:19" ht="15.75" customHeight="1" x14ac:dyDescent="0.25">
      <c r="A75" s="16">
        <v>2602</v>
      </c>
      <c r="B75" s="17"/>
      <c r="C75" s="17"/>
      <c r="D75" s="17"/>
      <c r="E75" s="17"/>
      <c r="F75" s="17"/>
      <c r="G75" s="17"/>
      <c r="H75" s="17"/>
      <c r="I75" s="17"/>
      <c r="J75" s="17"/>
      <c r="K75" s="54"/>
      <c r="L75" s="45"/>
      <c r="M75" s="46"/>
      <c r="N75" s="48"/>
      <c r="O75" s="50"/>
      <c r="P75" s="51"/>
      <c r="Q75" s="52"/>
      <c r="R75" s="50"/>
      <c r="S75" s="40"/>
    </row>
    <row r="76" spans="1:19" ht="15.75" customHeight="1" x14ac:dyDescent="0.25">
      <c r="A76" s="16">
        <v>2701</v>
      </c>
      <c r="B76" s="17"/>
      <c r="C76" s="17"/>
      <c r="D76" s="17"/>
      <c r="E76" s="17"/>
      <c r="F76" s="17"/>
      <c r="G76" s="17"/>
      <c r="H76" s="17"/>
      <c r="I76" s="17"/>
      <c r="J76" s="17"/>
      <c r="K76" s="54"/>
      <c r="L76" s="45"/>
      <c r="M76" s="46"/>
      <c r="N76" s="48"/>
      <c r="O76" s="50"/>
      <c r="P76" s="51"/>
      <c r="Q76" s="52"/>
      <c r="R76" s="50"/>
      <c r="S76" s="40"/>
    </row>
    <row r="77" spans="1:19" ht="15.75" customHeight="1" x14ac:dyDescent="0.25">
      <c r="A77" s="16">
        <v>2702</v>
      </c>
      <c r="B77" s="17"/>
      <c r="C77" s="17"/>
      <c r="D77" s="17"/>
      <c r="E77" s="17"/>
      <c r="F77" s="17"/>
      <c r="G77" s="17"/>
      <c r="H77" s="17"/>
      <c r="I77" s="17"/>
      <c r="J77" s="17"/>
      <c r="K77" s="54"/>
      <c r="L77" s="45"/>
      <c r="M77" s="46"/>
      <c r="N77" s="48"/>
      <c r="O77" s="93"/>
      <c r="P77" s="94"/>
      <c r="Q77" s="95"/>
      <c r="R77" s="96"/>
      <c r="S77" s="40"/>
    </row>
    <row r="78" spans="1:19" ht="15.75" customHeight="1" x14ac:dyDescent="0.25">
      <c r="A78" s="16">
        <v>2801</v>
      </c>
      <c r="B78" s="17"/>
      <c r="C78" s="17"/>
      <c r="D78" s="17"/>
      <c r="E78" s="17"/>
      <c r="F78" s="17"/>
      <c r="G78" s="17"/>
      <c r="H78" s="17"/>
      <c r="I78" s="17"/>
      <c r="J78" s="17"/>
      <c r="K78" s="54"/>
      <c r="L78" s="45"/>
      <c r="M78" s="46"/>
      <c r="N78" s="48"/>
      <c r="O78" s="70" t="s">
        <v>81</v>
      </c>
      <c r="P78" s="30">
        <v>1</v>
      </c>
      <c r="Q78" s="31">
        <f>IF(SUM(K70:K77)=0,"",SUM(K70:K77))</f>
        <v>16</v>
      </c>
      <c r="R78" s="72" t="s">
        <v>10</v>
      </c>
      <c r="S78" s="40"/>
    </row>
    <row r="79" spans="1:19" ht="15.75" customHeight="1" x14ac:dyDescent="0.25">
      <c r="A79" s="16">
        <v>2802</v>
      </c>
      <c r="B79" s="17"/>
      <c r="C79" s="17"/>
      <c r="D79" s="17"/>
      <c r="E79" s="17"/>
      <c r="F79" s="17"/>
      <c r="G79" s="17"/>
      <c r="H79" s="17"/>
      <c r="I79" s="17"/>
      <c r="J79" s="17"/>
      <c r="K79" s="54"/>
      <c r="L79" s="45"/>
      <c r="M79" s="46"/>
      <c r="N79" s="48"/>
      <c r="O79" s="71" t="s">
        <v>83</v>
      </c>
      <c r="P79" s="32">
        <f>P78/B64</f>
        <v>2.7027027027027029E-2</v>
      </c>
      <c r="Q79" s="33">
        <f>P78/Q78</f>
        <v>6.25E-2</v>
      </c>
      <c r="R79" s="73" t="s">
        <v>84</v>
      </c>
      <c r="S79" s="40"/>
    </row>
    <row r="80" spans="1:19" ht="15.75" customHeight="1" x14ac:dyDescent="0.25">
      <c r="A80" s="16">
        <v>2901</v>
      </c>
      <c r="B80" s="17"/>
      <c r="C80" s="17"/>
      <c r="D80" s="17"/>
      <c r="E80" s="17"/>
      <c r="F80" s="17"/>
      <c r="G80" s="17"/>
      <c r="H80" s="17"/>
      <c r="I80" s="17"/>
      <c r="J80" s="17"/>
      <c r="K80" s="54"/>
      <c r="L80" s="53"/>
      <c r="M80" s="55"/>
      <c r="N80" s="56"/>
      <c r="O80" s="34"/>
      <c r="P80" s="35"/>
      <c r="Q80" s="35"/>
      <c r="R80" s="36"/>
      <c r="S80" s="40"/>
    </row>
    <row r="81" spans="1:21" ht="18" customHeight="1" x14ac:dyDescent="0.25">
      <c r="A81" s="12"/>
      <c r="B81" s="255" t="s">
        <v>106</v>
      </c>
      <c r="C81" s="255"/>
      <c r="D81" s="255"/>
      <c r="E81" s="255"/>
      <c r="F81" s="255"/>
      <c r="G81" s="255"/>
      <c r="H81" s="255"/>
      <c r="I81" s="255"/>
      <c r="J81" s="255"/>
      <c r="K81" s="74">
        <f>SUM(K64:K77)</f>
        <v>16</v>
      </c>
      <c r="L81" s="38">
        <f>IF(K72=0,"",K72/B64)</f>
        <v>0.32432432432432434</v>
      </c>
      <c r="M81" s="38">
        <f>IF(K81=0,"",K81/B64)</f>
        <v>0.43243243243243246</v>
      </c>
      <c r="N81" s="38">
        <f>IF(K72=0,"",M81-L81)</f>
        <v>0.10810810810810811</v>
      </c>
      <c r="O81" s="1"/>
      <c r="P81" s="13"/>
      <c r="Q81" s="10"/>
      <c r="R81" s="1"/>
      <c r="S81" s="40"/>
      <c r="U81" s="57">
        <f>AVERAGE(S66,S89)</f>
        <v>0.86993243243243246</v>
      </c>
    </row>
    <row r="82" spans="1:21" ht="12.75" customHeight="1" x14ac:dyDescent="0.2">
      <c r="A82" s="40"/>
      <c r="B82" s="40"/>
      <c r="C82" s="40"/>
      <c r="D82" s="40"/>
      <c r="E82" s="40"/>
      <c r="F82" s="40"/>
      <c r="G82" s="40"/>
      <c r="H82" s="40"/>
      <c r="I82" s="40"/>
      <c r="J82" s="40"/>
      <c r="K82" s="90"/>
      <c r="L82" s="40"/>
      <c r="M82" s="40"/>
      <c r="N82" s="40"/>
      <c r="O82" s="40"/>
      <c r="P82" s="40"/>
      <c r="Q82" s="40"/>
      <c r="R82" s="40"/>
      <c r="S82" s="40"/>
    </row>
    <row r="83" spans="1:21" ht="12.75" customHeight="1" x14ac:dyDescent="0.2">
      <c r="A83" s="40"/>
      <c r="B83" s="40"/>
      <c r="C83" s="40"/>
      <c r="D83" s="40"/>
      <c r="E83" s="40"/>
      <c r="F83" s="40"/>
      <c r="G83" s="40"/>
      <c r="H83" s="40"/>
      <c r="I83" s="40"/>
      <c r="J83" s="40"/>
      <c r="K83" s="90"/>
      <c r="L83" s="40"/>
      <c r="M83" s="40"/>
      <c r="N83" s="40"/>
      <c r="O83" s="40"/>
      <c r="P83" s="40"/>
      <c r="Q83" s="40"/>
      <c r="R83" s="40"/>
      <c r="S83" s="40"/>
    </row>
    <row r="84" spans="1:21" ht="26.25" x14ac:dyDescent="0.4">
      <c r="A84" s="40"/>
      <c r="B84" s="256" t="s">
        <v>94</v>
      </c>
      <c r="C84" s="257"/>
      <c r="D84" s="257"/>
      <c r="E84" s="257"/>
      <c r="F84" s="257"/>
      <c r="G84" s="257"/>
      <c r="H84" s="257"/>
      <c r="I84" s="257"/>
      <c r="J84" s="257"/>
      <c r="K84" s="78" t="s">
        <v>119</v>
      </c>
      <c r="L84" s="1"/>
      <c r="M84" s="1"/>
      <c r="N84" s="13"/>
      <c r="O84" s="1"/>
      <c r="P84" s="13"/>
      <c r="Q84" s="13"/>
      <c r="R84" s="13"/>
      <c r="S84" s="40"/>
    </row>
    <row r="85" spans="1:21" ht="20.25" x14ac:dyDescent="0.2">
      <c r="A85" s="234" t="s">
        <v>9</v>
      </c>
      <c r="B85" s="235" t="s">
        <v>95</v>
      </c>
      <c r="C85" s="258"/>
      <c r="D85" s="258"/>
      <c r="E85" s="258"/>
      <c r="F85" s="258"/>
      <c r="G85" s="258"/>
      <c r="H85" s="258"/>
      <c r="I85" s="258"/>
      <c r="J85" s="259"/>
      <c r="K85" s="238" t="s">
        <v>10</v>
      </c>
      <c r="L85" s="230" t="s">
        <v>2</v>
      </c>
      <c r="M85" s="230" t="s">
        <v>3</v>
      </c>
      <c r="N85" s="240" t="s">
        <v>4</v>
      </c>
      <c r="O85" s="230" t="s">
        <v>5</v>
      </c>
      <c r="P85" s="228" t="s">
        <v>6</v>
      </c>
      <c r="Q85" s="228" t="s">
        <v>7</v>
      </c>
      <c r="R85" s="230" t="s">
        <v>96</v>
      </c>
      <c r="S85" s="40"/>
    </row>
    <row r="86" spans="1:21" ht="15.75" x14ac:dyDescent="0.25">
      <c r="A86" s="254"/>
      <c r="B86" s="16" t="s">
        <v>97</v>
      </c>
      <c r="C86" s="16" t="s">
        <v>98</v>
      </c>
      <c r="D86" s="16" t="s">
        <v>99</v>
      </c>
      <c r="E86" s="16" t="s">
        <v>100</v>
      </c>
      <c r="F86" s="16" t="s">
        <v>101</v>
      </c>
      <c r="G86" s="16" t="s">
        <v>102</v>
      </c>
      <c r="H86" s="16" t="s">
        <v>103</v>
      </c>
      <c r="I86" s="16" t="s">
        <v>104</v>
      </c>
      <c r="J86" s="16" t="s">
        <v>105</v>
      </c>
      <c r="K86" s="239"/>
      <c r="L86" s="254"/>
      <c r="M86" s="254"/>
      <c r="N86" s="254"/>
      <c r="O86" s="254"/>
      <c r="P86" s="254"/>
      <c r="Q86" s="254"/>
      <c r="R86" s="254"/>
      <c r="S86" s="40"/>
    </row>
    <row r="87" spans="1:21" ht="15.75" customHeight="1" x14ac:dyDescent="0.25">
      <c r="A87" s="16">
        <v>2102</v>
      </c>
      <c r="B87" s="17">
        <v>32</v>
      </c>
      <c r="C87" s="17"/>
      <c r="D87" s="17"/>
      <c r="E87" s="17"/>
      <c r="F87" s="17"/>
      <c r="G87" s="17"/>
      <c r="H87" s="17"/>
      <c r="I87" s="17"/>
      <c r="J87" s="17"/>
      <c r="K87" s="54"/>
      <c r="L87" s="42"/>
      <c r="M87" s="43"/>
      <c r="N87" s="44"/>
      <c r="O87" s="18"/>
      <c r="P87" s="19">
        <f>B87</f>
        <v>32</v>
      </c>
      <c r="Q87" s="20"/>
      <c r="R87" s="18"/>
      <c r="S87" s="40"/>
    </row>
    <row r="88" spans="1:21" ht="15.75" customHeight="1" x14ac:dyDescent="0.25">
      <c r="A88" s="16">
        <v>2201</v>
      </c>
      <c r="B88" s="17"/>
      <c r="C88" s="17">
        <v>28</v>
      </c>
      <c r="D88" s="17"/>
      <c r="E88" s="17"/>
      <c r="F88" s="17"/>
      <c r="G88" s="17"/>
      <c r="H88" s="17"/>
      <c r="I88" s="17"/>
      <c r="J88" s="17"/>
      <c r="K88" s="54"/>
      <c r="L88" s="45"/>
      <c r="M88" s="46"/>
      <c r="N88" s="47"/>
      <c r="O88" s="21">
        <f>IF(C88=0,"",C88/B87)</f>
        <v>0.875</v>
      </c>
      <c r="P88" s="22">
        <v>28</v>
      </c>
      <c r="Q88" s="23">
        <f t="shared" ref="Q88:Q95" si="6">IF(P88=0,"",P88/P87)</f>
        <v>0.875</v>
      </c>
      <c r="R88" s="23">
        <f t="shared" ref="R88:R95" si="7">IF(P88=0,"",100%-Q88)</f>
        <v>0.125</v>
      </c>
      <c r="S88" s="40"/>
    </row>
    <row r="89" spans="1:21" ht="15.75" customHeight="1" x14ac:dyDescent="0.25">
      <c r="A89" s="16">
        <v>2202</v>
      </c>
      <c r="B89" s="17"/>
      <c r="C89" s="17"/>
      <c r="D89" s="17">
        <v>26</v>
      </c>
      <c r="E89" s="17"/>
      <c r="F89" s="17"/>
      <c r="G89" s="17"/>
      <c r="H89" s="17"/>
      <c r="I89" s="17"/>
      <c r="J89" s="17"/>
      <c r="K89" s="54"/>
      <c r="L89" s="45"/>
      <c r="M89" s="46"/>
      <c r="N89" s="47"/>
      <c r="O89" s="21">
        <f>IF(D89=0,"",D89/C88)</f>
        <v>0.9285714285714286</v>
      </c>
      <c r="P89" s="22">
        <v>28</v>
      </c>
      <c r="Q89" s="23">
        <f t="shared" si="6"/>
        <v>1</v>
      </c>
      <c r="R89" s="23">
        <f t="shared" si="7"/>
        <v>0</v>
      </c>
      <c r="S89" s="3">
        <f>P89/P87</f>
        <v>0.875</v>
      </c>
    </row>
    <row r="90" spans="1:21" ht="15.75" customHeight="1" x14ac:dyDescent="0.25">
      <c r="A90" s="16">
        <v>2301</v>
      </c>
      <c r="B90" s="17"/>
      <c r="C90" s="17"/>
      <c r="D90" s="17"/>
      <c r="E90" s="17">
        <v>26</v>
      </c>
      <c r="F90" s="17"/>
      <c r="G90" s="17"/>
      <c r="H90" s="17"/>
      <c r="I90" s="17"/>
      <c r="J90" s="17"/>
      <c r="K90" s="54"/>
      <c r="L90" s="45"/>
      <c r="M90" s="46"/>
      <c r="N90" s="47"/>
      <c r="O90" s="21">
        <f>IF(E90=0,"",E90/D89)</f>
        <v>1</v>
      </c>
      <c r="P90" s="22">
        <v>26</v>
      </c>
      <c r="Q90" s="23">
        <f t="shared" si="6"/>
        <v>0.9285714285714286</v>
      </c>
      <c r="R90" s="23">
        <f t="shared" si="7"/>
        <v>7.1428571428571397E-2</v>
      </c>
      <c r="S90" s="40"/>
    </row>
    <row r="91" spans="1:21" ht="15.75" customHeight="1" x14ac:dyDescent="0.25">
      <c r="A91" s="16">
        <v>2302</v>
      </c>
      <c r="B91" s="17"/>
      <c r="C91" s="17"/>
      <c r="D91" s="17"/>
      <c r="E91" s="17"/>
      <c r="F91" s="17">
        <v>20</v>
      </c>
      <c r="G91" s="17"/>
      <c r="H91" s="17"/>
      <c r="I91" s="17"/>
      <c r="J91" s="17"/>
      <c r="K91" s="54"/>
      <c r="L91" s="45"/>
      <c r="M91" s="46"/>
      <c r="N91" s="47"/>
      <c r="O91" s="21">
        <f>IF(F91=0,"",F91/E90)</f>
        <v>0.76923076923076927</v>
      </c>
      <c r="P91" s="22">
        <v>25</v>
      </c>
      <c r="Q91" s="23">
        <f t="shared" si="6"/>
        <v>0.96153846153846156</v>
      </c>
      <c r="R91" s="23">
        <f t="shared" si="7"/>
        <v>3.8461538461538436E-2</v>
      </c>
      <c r="S91" s="40"/>
    </row>
    <row r="92" spans="1:21" ht="15.75" customHeight="1" x14ac:dyDescent="0.25">
      <c r="A92" s="16">
        <v>2401</v>
      </c>
      <c r="B92" s="17"/>
      <c r="C92" s="17"/>
      <c r="D92" s="17"/>
      <c r="E92" s="17"/>
      <c r="F92" s="17"/>
      <c r="G92" s="17">
        <v>20</v>
      </c>
      <c r="H92" s="17"/>
      <c r="I92" s="17"/>
      <c r="J92" s="17"/>
      <c r="K92" s="54"/>
      <c r="L92" s="45"/>
      <c r="M92" s="46"/>
      <c r="N92" s="47"/>
      <c r="O92" s="21">
        <f>IF(G92=0,"",G92/F91)</f>
        <v>1</v>
      </c>
      <c r="P92" s="22">
        <v>24</v>
      </c>
      <c r="Q92" s="23">
        <f t="shared" si="6"/>
        <v>0.96</v>
      </c>
      <c r="R92" s="23">
        <f t="shared" si="7"/>
        <v>4.0000000000000036E-2</v>
      </c>
      <c r="S92" s="40"/>
    </row>
    <row r="93" spans="1:21" ht="15.75" customHeight="1" x14ac:dyDescent="0.25">
      <c r="A93" s="16">
        <v>2402</v>
      </c>
      <c r="B93" s="17"/>
      <c r="C93" s="17"/>
      <c r="D93" s="17"/>
      <c r="E93" s="17"/>
      <c r="F93" s="17"/>
      <c r="G93" s="17"/>
      <c r="H93" s="17">
        <v>15</v>
      </c>
      <c r="I93" s="17"/>
      <c r="J93" s="17"/>
      <c r="K93" s="54"/>
      <c r="L93" s="45"/>
      <c r="M93" s="46"/>
      <c r="N93" s="47"/>
      <c r="O93" s="21">
        <f>IF(H93=0,"",H93/G92)</f>
        <v>0.75</v>
      </c>
      <c r="P93" s="22">
        <v>24</v>
      </c>
      <c r="Q93" s="23">
        <f t="shared" si="6"/>
        <v>1</v>
      </c>
      <c r="R93" s="23">
        <f t="shared" si="7"/>
        <v>0</v>
      </c>
      <c r="S93" s="40"/>
    </row>
    <row r="94" spans="1:21" ht="15.75" customHeight="1" x14ac:dyDescent="0.25">
      <c r="A94" s="16">
        <v>2501</v>
      </c>
      <c r="B94" s="17"/>
      <c r="C94" s="17"/>
      <c r="D94" s="17"/>
      <c r="E94" s="17"/>
      <c r="F94" s="17"/>
      <c r="G94" s="17"/>
      <c r="H94" s="17"/>
      <c r="I94" s="17">
        <v>15</v>
      </c>
      <c r="J94" s="17"/>
      <c r="K94" s="54"/>
      <c r="L94" s="45"/>
      <c r="M94" s="46"/>
      <c r="N94" s="47"/>
      <c r="O94" s="21">
        <f>IF(I94=0,"",I94/H93)</f>
        <v>1</v>
      </c>
      <c r="P94" s="22">
        <v>23</v>
      </c>
      <c r="Q94" s="23">
        <f t="shared" si="6"/>
        <v>0.95833333333333337</v>
      </c>
      <c r="R94" s="23">
        <f t="shared" si="7"/>
        <v>4.166666666666663E-2</v>
      </c>
      <c r="S94" s="40"/>
    </row>
    <row r="95" spans="1:21" ht="15.75" customHeight="1" x14ac:dyDescent="0.25">
      <c r="A95" s="16">
        <v>2502</v>
      </c>
      <c r="B95" s="17"/>
      <c r="C95" s="17"/>
      <c r="D95" s="17"/>
      <c r="E95" s="17"/>
      <c r="F95" s="17"/>
      <c r="G95" s="17"/>
      <c r="H95" s="17"/>
      <c r="I95" s="17"/>
      <c r="J95" s="17">
        <v>15</v>
      </c>
      <c r="K95" s="54">
        <v>15</v>
      </c>
      <c r="L95" s="45"/>
      <c r="M95" s="46"/>
      <c r="N95" s="47"/>
      <c r="O95" s="24">
        <f>IF(J95=0,"",J95/I94)</f>
        <v>1</v>
      </c>
      <c r="P95" s="22">
        <v>23</v>
      </c>
      <c r="Q95" s="25">
        <f t="shared" si="6"/>
        <v>1</v>
      </c>
      <c r="R95" s="25">
        <f t="shared" si="7"/>
        <v>0</v>
      </c>
      <c r="S95" s="40"/>
    </row>
    <row r="96" spans="1:21" ht="15.75" customHeight="1" x14ac:dyDescent="0.25">
      <c r="A96" s="16">
        <v>2601</v>
      </c>
      <c r="B96" s="17"/>
      <c r="C96" s="17"/>
      <c r="D96" s="17"/>
      <c r="E96" s="17"/>
      <c r="F96" s="17"/>
      <c r="G96" s="17"/>
      <c r="H96" s="17"/>
      <c r="I96" s="17"/>
      <c r="J96" s="17"/>
      <c r="K96" s="54"/>
      <c r="L96" s="45"/>
      <c r="M96" s="46"/>
      <c r="N96" s="48"/>
      <c r="O96" s="67"/>
      <c r="P96" s="22"/>
      <c r="Q96" s="68"/>
      <c r="R96" s="69"/>
      <c r="S96" s="40"/>
    </row>
    <row r="97" spans="1:19" ht="15.75" customHeight="1" x14ac:dyDescent="0.25">
      <c r="A97" s="16">
        <v>2602</v>
      </c>
      <c r="B97" s="17"/>
      <c r="C97" s="17"/>
      <c r="D97" s="17"/>
      <c r="E97" s="17"/>
      <c r="F97" s="17"/>
      <c r="G97" s="17"/>
      <c r="H97" s="17"/>
      <c r="I97" s="17"/>
      <c r="J97" s="17"/>
      <c r="K97" s="54"/>
      <c r="L97" s="45"/>
      <c r="M97" s="46"/>
      <c r="N97" s="48"/>
      <c r="O97" s="50"/>
      <c r="P97" s="51"/>
      <c r="Q97" s="52"/>
      <c r="R97" s="50"/>
      <c r="S97" s="40"/>
    </row>
    <row r="98" spans="1:19" ht="15.75" customHeight="1" x14ac:dyDescent="0.25">
      <c r="A98" s="16">
        <v>2701</v>
      </c>
      <c r="B98" s="17"/>
      <c r="C98" s="17"/>
      <c r="D98" s="17"/>
      <c r="E98" s="17"/>
      <c r="F98" s="17"/>
      <c r="G98" s="17"/>
      <c r="H98" s="17"/>
      <c r="I98" s="17"/>
      <c r="J98" s="17"/>
      <c r="K98" s="54"/>
      <c r="L98" s="45"/>
      <c r="M98" s="46"/>
      <c r="N98" s="48"/>
      <c r="O98" s="50"/>
      <c r="P98" s="51"/>
      <c r="Q98" s="52"/>
      <c r="R98" s="50"/>
      <c r="S98" s="40"/>
    </row>
    <row r="99" spans="1:19" ht="15.75" customHeight="1" x14ac:dyDescent="0.25">
      <c r="A99" s="16">
        <v>2702</v>
      </c>
      <c r="B99" s="17"/>
      <c r="C99" s="17"/>
      <c r="D99" s="17"/>
      <c r="E99" s="17"/>
      <c r="F99" s="17"/>
      <c r="G99" s="17"/>
      <c r="H99" s="17"/>
      <c r="I99" s="17"/>
      <c r="J99" s="17"/>
      <c r="K99" s="54"/>
      <c r="L99" s="45"/>
      <c r="M99" s="46"/>
      <c r="N99" s="48"/>
      <c r="O99" s="50"/>
      <c r="P99" s="51"/>
      <c r="Q99" s="52"/>
      <c r="R99" s="50"/>
      <c r="S99" s="40"/>
    </row>
    <row r="100" spans="1:19" ht="15.75" customHeight="1" x14ac:dyDescent="0.25">
      <c r="A100" s="16">
        <v>2801</v>
      </c>
      <c r="B100" s="17"/>
      <c r="C100" s="17"/>
      <c r="D100" s="17"/>
      <c r="E100" s="17"/>
      <c r="F100" s="17"/>
      <c r="G100" s="17"/>
      <c r="H100" s="17"/>
      <c r="I100" s="17"/>
      <c r="J100" s="17"/>
      <c r="K100" s="54"/>
      <c r="L100" s="45"/>
      <c r="M100" s="46"/>
      <c r="N100" s="48"/>
      <c r="O100" s="93"/>
      <c r="P100" s="94"/>
      <c r="Q100" s="95"/>
      <c r="R100" s="96"/>
      <c r="S100" s="40"/>
    </row>
    <row r="101" spans="1:19" ht="15.75" customHeight="1" x14ac:dyDescent="0.25">
      <c r="A101" s="16">
        <v>2802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54"/>
      <c r="L101" s="45"/>
      <c r="M101" s="46"/>
      <c r="N101" s="48"/>
      <c r="O101" s="70" t="s">
        <v>81</v>
      </c>
      <c r="P101" s="30"/>
      <c r="Q101" s="31">
        <f>IF(SUM(K93:K100)=0,"",SUM(K93:K100))</f>
        <v>15</v>
      </c>
      <c r="R101" s="72" t="s">
        <v>10</v>
      </c>
      <c r="S101" s="40"/>
    </row>
    <row r="102" spans="1:19" ht="15.75" customHeight="1" x14ac:dyDescent="0.25">
      <c r="A102" s="16">
        <v>2901</v>
      </c>
      <c r="B102" s="17"/>
      <c r="C102" s="17"/>
      <c r="D102" s="17"/>
      <c r="E102" s="17"/>
      <c r="F102" s="17"/>
      <c r="G102" s="17"/>
      <c r="H102" s="17"/>
      <c r="I102" s="17"/>
      <c r="J102" s="17"/>
      <c r="K102" s="54"/>
      <c r="L102" s="45"/>
      <c r="M102" s="46"/>
      <c r="N102" s="48"/>
      <c r="O102" s="71" t="s">
        <v>83</v>
      </c>
      <c r="P102" s="32">
        <f>P101/B87</f>
        <v>0</v>
      </c>
      <c r="Q102" s="33">
        <f>P101/Q101</f>
        <v>0</v>
      </c>
      <c r="R102" s="73" t="s">
        <v>84</v>
      </c>
      <c r="S102" s="40"/>
    </row>
    <row r="103" spans="1:19" ht="15.75" customHeight="1" x14ac:dyDescent="0.25">
      <c r="A103" s="16">
        <v>2902</v>
      </c>
      <c r="B103" s="17"/>
      <c r="C103" s="17"/>
      <c r="D103" s="17"/>
      <c r="E103" s="17"/>
      <c r="F103" s="17"/>
      <c r="G103" s="17"/>
      <c r="H103" s="17"/>
      <c r="I103" s="17"/>
      <c r="J103" s="17"/>
      <c r="K103" s="54"/>
      <c r="L103" s="53"/>
      <c r="M103" s="55"/>
      <c r="N103" s="56"/>
      <c r="O103" s="34"/>
      <c r="P103" s="35"/>
      <c r="Q103" s="35"/>
      <c r="R103" s="36"/>
      <c r="S103" s="40"/>
    </row>
    <row r="104" spans="1:19" ht="18" customHeight="1" x14ac:dyDescent="0.25">
      <c r="A104" s="12"/>
      <c r="B104" s="255" t="s">
        <v>106</v>
      </c>
      <c r="C104" s="255"/>
      <c r="D104" s="255"/>
      <c r="E104" s="255"/>
      <c r="F104" s="255"/>
      <c r="G104" s="255"/>
      <c r="H104" s="255"/>
      <c r="I104" s="255"/>
      <c r="J104" s="255"/>
      <c r="K104" s="74">
        <f>SUM(K87:K100)</f>
        <v>15</v>
      </c>
      <c r="L104" s="38">
        <f>IF(K95=0,"",K95/B87)</f>
        <v>0.46875</v>
      </c>
      <c r="M104" s="38">
        <f>IF(K104=0,"",K104/B87)</f>
        <v>0.46875</v>
      </c>
      <c r="N104" s="38">
        <f>IF(K95=0,"",M104-L104)</f>
        <v>0</v>
      </c>
      <c r="O104" s="1"/>
      <c r="P104" s="13"/>
      <c r="Q104" s="10"/>
      <c r="R104" s="1"/>
      <c r="S104" s="40"/>
    </row>
    <row r="105" spans="1:19" ht="12.75" customHeight="1" x14ac:dyDescent="0.2"/>
    <row r="106" spans="1:19" ht="12.75" customHeight="1" x14ac:dyDescent="0.2"/>
    <row r="107" spans="1:19" ht="26.25" x14ac:dyDescent="0.4">
      <c r="A107" s="40"/>
      <c r="B107" s="256" t="s">
        <v>94</v>
      </c>
      <c r="C107" s="257"/>
      <c r="D107" s="257"/>
      <c r="E107" s="257"/>
      <c r="F107" s="257"/>
      <c r="G107" s="257"/>
      <c r="H107" s="257"/>
      <c r="I107" s="257"/>
      <c r="J107" s="257"/>
      <c r="K107" s="78" t="s">
        <v>120</v>
      </c>
      <c r="L107" s="1"/>
      <c r="M107" s="1"/>
      <c r="N107" s="13"/>
      <c r="O107" s="1"/>
      <c r="P107" s="13"/>
      <c r="Q107" s="13"/>
      <c r="R107" s="13"/>
      <c r="S107" s="40"/>
    </row>
    <row r="108" spans="1:19" ht="20.25" x14ac:dyDescent="0.2">
      <c r="A108" s="234" t="s">
        <v>9</v>
      </c>
      <c r="B108" s="235" t="s">
        <v>95</v>
      </c>
      <c r="C108" s="258"/>
      <c r="D108" s="258"/>
      <c r="E108" s="258"/>
      <c r="F108" s="258"/>
      <c r="G108" s="258"/>
      <c r="H108" s="258"/>
      <c r="I108" s="258"/>
      <c r="J108" s="259"/>
      <c r="K108" s="238" t="s">
        <v>10</v>
      </c>
      <c r="L108" s="230" t="s">
        <v>2</v>
      </c>
      <c r="M108" s="230" t="s">
        <v>3</v>
      </c>
      <c r="N108" s="240" t="s">
        <v>4</v>
      </c>
      <c r="O108" s="230" t="s">
        <v>5</v>
      </c>
      <c r="P108" s="228" t="s">
        <v>6</v>
      </c>
      <c r="Q108" s="228" t="s">
        <v>7</v>
      </c>
      <c r="R108" s="230" t="s">
        <v>96</v>
      </c>
      <c r="S108" s="40"/>
    </row>
    <row r="109" spans="1:19" ht="15.75" x14ac:dyDescent="0.25">
      <c r="A109" s="254"/>
      <c r="B109" s="16" t="s">
        <v>97</v>
      </c>
      <c r="C109" s="16" t="s">
        <v>98</v>
      </c>
      <c r="D109" s="16" t="s">
        <v>99</v>
      </c>
      <c r="E109" s="16" t="s">
        <v>100</v>
      </c>
      <c r="F109" s="16" t="s">
        <v>101</v>
      </c>
      <c r="G109" s="16" t="s">
        <v>102</v>
      </c>
      <c r="H109" s="16" t="s">
        <v>103</v>
      </c>
      <c r="I109" s="16" t="s">
        <v>104</v>
      </c>
      <c r="J109" s="16" t="s">
        <v>105</v>
      </c>
      <c r="K109" s="239"/>
      <c r="L109" s="254"/>
      <c r="M109" s="254"/>
      <c r="N109" s="254"/>
      <c r="O109" s="254"/>
      <c r="P109" s="254"/>
      <c r="Q109" s="254"/>
      <c r="R109" s="254"/>
      <c r="S109" s="40"/>
    </row>
    <row r="110" spans="1:19" ht="15.75" customHeight="1" x14ac:dyDescent="0.25">
      <c r="A110" s="16">
        <v>2201</v>
      </c>
      <c r="B110" s="17">
        <v>28</v>
      </c>
      <c r="C110" s="17"/>
      <c r="D110" s="17"/>
      <c r="E110" s="17"/>
      <c r="F110" s="17"/>
      <c r="G110" s="17"/>
      <c r="H110" s="17"/>
      <c r="I110" s="17"/>
      <c r="J110" s="17"/>
      <c r="K110" s="54"/>
      <c r="L110" s="42"/>
      <c r="M110" s="43"/>
      <c r="N110" s="44"/>
      <c r="O110" s="18"/>
      <c r="P110" s="19">
        <f>B110</f>
        <v>28</v>
      </c>
      <c r="Q110" s="20"/>
      <c r="R110" s="18"/>
      <c r="S110" s="40"/>
    </row>
    <row r="111" spans="1:19" ht="15.75" customHeight="1" x14ac:dyDescent="0.25">
      <c r="A111" s="16">
        <v>2202</v>
      </c>
      <c r="B111" s="17"/>
      <c r="C111" s="17">
        <v>22</v>
      </c>
      <c r="D111" s="17"/>
      <c r="E111" s="17"/>
      <c r="F111" s="17"/>
      <c r="G111" s="17"/>
      <c r="H111" s="17"/>
      <c r="I111" s="17"/>
      <c r="J111" s="17"/>
      <c r="K111" s="54"/>
      <c r="L111" s="45"/>
      <c r="M111" s="46"/>
      <c r="N111" s="47"/>
      <c r="O111" s="21">
        <f>IF(C111=0,"",C111/B110)</f>
        <v>0.7857142857142857</v>
      </c>
      <c r="P111" s="22">
        <v>22</v>
      </c>
      <c r="Q111" s="23">
        <f t="shared" ref="Q111:Q118" si="8">IF(P111=0,"",P111/P110)</f>
        <v>0.7857142857142857</v>
      </c>
      <c r="R111" s="23">
        <f t="shared" ref="R111:R118" si="9">IF(P111=0,"",100%-Q111)</f>
        <v>0.2142857142857143</v>
      </c>
      <c r="S111" s="40"/>
    </row>
    <row r="112" spans="1:19" ht="15.75" customHeight="1" x14ac:dyDescent="0.25">
      <c r="A112" s="16">
        <v>2301</v>
      </c>
      <c r="B112" s="17"/>
      <c r="C112" s="17"/>
      <c r="D112" s="17">
        <v>21</v>
      </c>
      <c r="E112" s="17"/>
      <c r="F112" s="17"/>
      <c r="G112" s="17"/>
      <c r="H112" s="17"/>
      <c r="I112" s="17"/>
      <c r="J112" s="17"/>
      <c r="K112" s="54"/>
      <c r="L112" s="45"/>
      <c r="M112" s="46"/>
      <c r="N112" s="47"/>
      <c r="O112" s="21">
        <f>IF(D112=0,"",D112/C111)</f>
        <v>0.95454545454545459</v>
      </c>
      <c r="P112" s="22">
        <v>22</v>
      </c>
      <c r="Q112" s="23">
        <f t="shared" si="8"/>
        <v>1</v>
      </c>
      <c r="R112" s="23">
        <f t="shared" si="9"/>
        <v>0</v>
      </c>
      <c r="S112" s="3">
        <f>P112/P110</f>
        <v>0.7857142857142857</v>
      </c>
    </row>
    <row r="113" spans="1:19" ht="15.75" customHeight="1" x14ac:dyDescent="0.25">
      <c r="A113" s="16">
        <v>2302</v>
      </c>
      <c r="B113" s="17"/>
      <c r="C113" s="17"/>
      <c r="D113" s="17"/>
      <c r="E113" s="17">
        <v>19</v>
      </c>
      <c r="F113" s="17"/>
      <c r="G113" s="17"/>
      <c r="H113" s="17"/>
      <c r="I113" s="17"/>
      <c r="J113" s="17"/>
      <c r="K113" s="54"/>
      <c r="L113" s="45"/>
      <c r="M113" s="46"/>
      <c r="N113" s="47"/>
      <c r="O113" s="21">
        <f>IF(E113=0,"",E113/D112)</f>
        <v>0.90476190476190477</v>
      </c>
      <c r="P113" s="22">
        <v>21</v>
      </c>
      <c r="Q113" s="23">
        <f t="shared" si="8"/>
        <v>0.95454545454545459</v>
      </c>
      <c r="R113" s="23">
        <f t="shared" si="9"/>
        <v>4.5454545454545414E-2</v>
      </c>
      <c r="S113" s="40"/>
    </row>
    <row r="114" spans="1:19" ht="15.75" customHeight="1" x14ac:dyDescent="0.25">
      <c r="A114" s="16">
        <v>2401</v>
      </c>
      <c r="B114" s="17"/>
      <c r="C114" s="17"/>
      <c r="D114" s="17"/>
      <c r="E114" s="17"/>
      <c r="F114" s="17">
        <v>13</v>
      </c>
      <c r="G114" s="17"/>
      <c r="H114" s="17"/>
      <c r="I114" s="17"/>
      <c r="J114" s="17"/>
      <c r="K114" s="54"/>
      <c r="L114" s="45"/>
      <c r="M114" s="46"/>
      <c r="N114" s="47"/>
      <c r="O114" s="21">
        <f>IF(F114=0,"",F114/E113)</f>
        <v>0.68421052631578949</v>
      </c>
      <c r="P114" s="22">
        <v>19</v>
      </c>
      <c r="Q114" s="23">
        <f t="shared" si="8"/>
        <v>0.90476190476190477</v>
      </c>
      <c r="R114" s="23">
        <f t="shared" si="9"/>
        <v>9.5238095238095233E-2</v>
      </c>
      <c r="S114" s="40"/>
    </row>
    <row r="115" spans="1:19" ht="15.75" customHeight="1" x14ac:dyDescent="0.25">
      <c r="A115" s="16">
        <v>2402</v>
      </c>
      <c r="B115" s="17"/>
      <c r="C115" s="17"/>
      <c r="D115" s="17"/>
      <c r="E115" s="17"/>
      <c r="F115" s="17"/>
      <c r="G115" s="17">
        <v>13</v>
      </c>
      <c r="H115" s="17"/>
      <c r="I115" s="17"/>
      <c r="J115" s="17"/>
      <c r="K115" s="54"/>
      <c r="L115" s="45"/>
      <c r="M115" s="46"/>
      <c r="N115" s="47"/>
      <c r="O115" s="21">
        <f>IF(G115=0,"",G115/F114)</f>
        <v>1</v>
      </c>
      <c r="P115" s="22">
        <v>18</v>
      </c>
      <c r="Q115" s="23">
        <f t="shared" si="8"/>
        <v>0.94736842105263153</v>
      </c>
      <c r="R115" s="23">
        <f t="shared" si="9"/>
        <v>5.2631578947368474E-2</v>
      </c>
      <c r="S115" s="40"/>
    </row>
    <row r="116" spans="1:19" ht="15.75" customHeight="1" x14ac:dyDescent="0.25">
      <c r="A116" s="16">
        <v>2501</v>
      </c>
      <c r="B116" s="17"/>
      <c r="C116" s="17"/>
      <c r="D116" s="17"/>
      <c r="E116" s="17"/>
      <c r="F116" s="17"/>
      <c r="G116" s="17"/>
      <c r="H116" s="64">
        <v>6</v>
      </c>
      <c r="I116" s="17"/>
      <c r="J116" s="17"/>
      <c r="K116" s="54"/>
      <c r="L116" s="45"/>
      <c r="M116" s="46"/>
      <c r="N116" s="47"/>
      <c r="O116" s="21">
        <f>IF(H116=0,"",H116/G115)</f>
        <v>0.46153846153846156</v>
      </c>
      <c r="P116" s="22">
        <v>18</v>
      </c>
      <c r="Q116" s="23">
        <f t="shared" si="8"/>
        <v>1</v>
      </c>
      <c r="R116" s="23">
        <f t="shared" si="9"/>
        <v>0</v>
      </c>
      <c r="S116" s="40"/>
    </row>
    <row r="117" spans="1:19" ht="15.75" customHeight="1" x14ac:dyDescent="0.25">
      <c r="A117" s="16">
        <v>2502</v>
      </c>
      <c r="B117" s="17"/>
      <c r="C117" s="17"/>
      <c r="D117" s="17"/>
      <c r="E117" s="17"/>
      <c r="F117" s="17"/>
      <c r="G117" s="17"/>
      <c r="H117" s="17"/>
      <c r="I117" s="17">
        <v>2</v>
      </c>
      <c r="J117" s="17"/>
      <c r="K117" s="54"/>
      <c r="L117" s="45"/>
      <c r="M117" s="46"/>
      <c r="N117" s="47"/>
      <c r="O117" s="21">
        <f>IF(I117=0,"",I117/H116)</f>
        <v>0.33333333333333331</v>
      </c>
      <c r="P117" s="22">
        <v>17</v>
      </c>
      <c r="Q117" s="23">
        <f t="shared" si="8"/>
        <v>0.94444444444444442</v>
      </c>
      <c r="R117" s="23">
        <f t="shared" si="9"/>
        <v>5.555555555555558E-2</v>
      </c>
      <c r="S117" s="40"/>
    </row>
    <row r="118" spans="1:19" ht="15.75" customHeight="1" x14ac:dyDescent="0.25">
      <c r="A118" s="16">
        <v>2601</v>
      </c>
      <c r="B118" s="17"/>
      <c r="C118" s="17"/>
      <c r="D118" s="17"/>
      <c r="E118" s="17"/>
      <c r="F118" s="17"/>
      <c r="G118" s="17"/>
      <c r="H118" s="17"/>
      <c r="I118" s="17"/>
      <c r="J118" s="17"/>
      <c r="K118" s="54"/>
      <c r="L118" s="45"/>
      <c r="M118" s="46"/>
      <c r="N118" s="47"/>
      <c r="O118" s="24" t="str">
        <f>IF(J118=0,"",J118/I117)</f>
        <v/>
      </c>
      <c r="P118" s="22"/>
      <c r="Q118" s="25" t="str">
        <f t="shared" si="8"/>
        <v/>
      </c>
      <c r="R118" s="25" t="str">
        <f t="shared" si="9"/>
        <v/>
      </c>
      <c r="S118" s="40"/>
    </row>
    <row r="119" spans="1:19" ht="15.75" customHeight="1" x14ac:dyDescent="0.25">
      <c r="A119" s="16">
        <v>2602</v>
      </c>
      <c r="B119" s="17"/>
      <c r="C119" s="17"/>
      <c r="D119" s="17"/>
      <c r="E119" s="17"/>
      <c r="F119" s="17"/>
      <c r="G119" s="17"/>
      <c r="H119" s="17"/>
      <c r="I119" s="17"/>
      <c r="J119" s="17"/>
      <c r="K119" s="54"/>
      <c r="L119" s="45"/>
      <c r="M119" s="46"/>
      <c r="N119" s="48"/>
      <c r="O119" s="67"/>
      <c r="P119" s="22"/>
      <c r="Q119" s="68"/>
      <c r="R119" s="69"/>
      <c r="S119" s="40"/>
    </row>
    <row r="120" spans="1:19" ht="15.75" customHeight="1" x14ac:dyDescent="0.25">
      <c r="A120" s="16">
        <v>2701</v>
      </c>
      <c r="B120" s="17"/>
      <c r="C120" s="17"/>
      <c r="D120" s="17"/>
      <c r="E120" s="17"/>
      <c r="F120" s="17"/>
      <c r="G120" s="17"/>
      <c r="H120" s="17"/>
      <c r="I120" s="17"/>
      <c r="J120" s="17"/>
      <c r="K120" s="54"/>
      <c r="L120" s="45"/>
      <c r="M120" s="46"/>
      <c r="N120" s="48"/>
      <c r="O120" s="50"/>
      <c r="P120" s="51"/>
      <c r="Q120" s="52"/>
      <c r="R120" s="50"/>
      <c r="S120" s="40"/>
    </row>
    <row r="121" spans="1:19" ht="15.75" customHeight="1" x14ac:dyDescent="0.25">
      <c r="A121" s="16">
        <v>2702</v>
      </c>
      <c r="B121" s="17"/>
      <c r="C121" s="17"/>
      <c r="D121" s="17"/>
      <c r="E121" s="17"/>
      <c r="F121" s="17"/>
      <c r="G121" s="17"/>
      <c r="H121" s="17"/>
      <c r="I121" s="17"/>
      <c r="J121" s="17"/>
      <c r="K121" s="54"/>
      <c r="L121" s="45"/>
      <c r="M121" s="46"/>
      <c r="N121" s="48"/>
      <c r="O121" s="50"/>
      <c r="P121" s="51"/>
      <c r="Q121" s="52"/>
      <c r="R121" s="50"/>
      <c r="S121" s="40"/>
    </row>
    <row r="122" spans="1:19" ht="15.75" customHeight="1" x14ac:dyDescent="0.25">
      <c r="A122" s="16">
        <v>2801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54"/>
      <c r="L122" s="45"/>
      <c r="M122" s="46"/>
      <c r="N122" s="48"/>
      <c r="O122" s="50"/>
      <c r="P122" s="51"/>
      <c r="Q122" s="52"/>
      <c r="R122" s="50"/>
      <c r="S122" s="40"/>
    </row>
    <row r="123" spans="1:19" ht="15.75" customHeight="1" x14ac:dyDescent="0.25">
      <c r="A123" s="16">
        <v>2802</v>
      </c>
      <c r="B123" s="17"/>
      <c r="C123" s="17"/>
      <c r="D123" s="17"/>
      <c r="E123" s="17"/>
      <c r="F123" s="17"/>
      <c r="G123" s="17"/>
      <c r="H123" s="17"/>
      <c r="I123" s="17"/>
      <c r="J123" s="17"/>
      <c r="K123" s="54"/>
      <c r="L123" s="45"/>
      <c r="M123" s="46"/>
      <c r="N123" s="48"/>
      <c r="O123" s="93"/>
      <c r="P123" s="94"/>
      <c r="Q123" s="95"/>
      <c r="R123" s="96"/>
      <c r="S123" s="40"/>
    </row>
    <row r="124" spans="1:19" ht="15.75" customHeight="1" x14ac:dyDescent="0.25">
      <c r="A124" s="16">
        <v>2901</v>
      </c>
      <c r="B124" s="17"/>
      <c r="C124" s="17"/>
      <c r="D124" s="17"/>
      <c r="E124" s="17"/>
      <c r="F124" s="17"/>
      <c r="G124" s="17"/>
      <c r="H124" s="17"/>
      <c r="I124" s="17"/>
      <c r="J124" s="17"/>
      <c r="K124" s="54"/>
      <c r="L124" s="45"/>
      <c r="M124" s="46"/>
      <c r="N124" s="48"/>
      <c r="O124" s="70" t="s">
        <v>81</v>
      </c>
      <c r="P124" s="30"/>
      <c r="Q124" s="31" t="str">
        <f>IF(SUM(K116:K123)=0,"",SUM(K116:K123))</f>
        <v/>
      </c>
      <c r="R124" s="72" t="s">
        <v>10</v>
      </c>
      <c r="S124" s="40"/>
    </row>
    <row r="125" spans="1:19" ht="15.75" customHeight="1" x14ac:dyDescent="0.25">
      <c r="A125" s="16">
        <v>2902</v>
      </c>
      <c r="B125" s="17"/>
      <c r="C125" s="17"/>
      <c r="D125" s="17"/>
      <c r="E125" s="17"/>
      <c r="F125" s="17"/>
      <c r="G125" s="17"/>
      <c r="H125" s="17"/>
      <c r="I125" s="17"/>
      <c r="J125" s="17"/>
      <c r="K125" s="54"/>
      <c r="L125" s="45"/>
      <c r="M125" s="46"/>
      <c r="N125" s="48"/>
      <c r="O125" s="71" t="s">
        <v>83</v>
      </c>
      <c r="P125" s="32">
        <f>P124/B110</f>
        <v>0</v>
      </c>
      <c r="Q125" s="33" t="e">
        <f>P124/Q124</f>
        <v>#VALUE!</v>
      </c>
      <c r="R125" s="73" t="s">
        <v>84</v>
      </c>
      <c r="S125" s="40"/>
    </row>
    <row r="126" spans="1:19" ht="15.75" customHeight="1" x14ac:dyDescent="0.25">
      <c r="A126" s="16">
        <v>3001</v>
      </c>
      <c r="B126" s="17"/>
      <c r="C126" s="17"/>
      <c r="D126" s="17"/>
      <c r="E126" s="17"/>
      <c r="F126" s="17"/>
      <c r="G126" s="17"/>
      <c r="H126" s="17"/>
      <c r="I126" s="17"/>
      <c r="J126" s="17"/>
      <c r="K126" s="54"/>
      <c r="L126" s="53"/>
      <c r="M126" s="55"/>
      <c r="N126" s="56"/>
      <c r="O126" s="34"/>
      <c r="P126" s="35"/>
      <c r="Q126" s="35"/>
      <c r="R126" s="36"/>
      <c r="S126" s="40"/>
    </row>
    <row r="127" spans="1:19" ht="18" customHeight="1" x14ac:dyDescent="0.25">
      <c r="A127" s="12"/>
      <c r="B127" s="255" t="s">
        <v>106</v>
      </c>
      <c r="C127" s="255"/>
      <c r="D127" s="255"/>
      <c r="E127" s="255"/>
      <c r="F127" s="255"/>
      <c r="G127" s="255"/>
      <c r="H127" s="255"/>
      <c r="I127" s="255"/>
      <c r="J127" s="255"/>
      <c r="K127" s="74">
        <f>SUM(K110:K123)</f>
        <v>0</v>
      </c>
      <c r="L127" s="38" t="str">
        <f>IF(K118=0,"",K118/B110)</f>
        <v/>
      </c>
      <c r="M127" s="38" t="str">
        <f>IF(K127=0,"",K127/B110)</f>
        <v/>
      </c>
      <c r="N127" s="38" t="str">
        <f>IF(K118=0,"",M127-L127)</f>
        <v/>
      </c>
      <c r="O127" s="1"/>
      <c r="P127" s="13"/>
      <c r="Q127" s="10"/>
      <c r="R127" s="1"/>
      <c r="S127" s="40"/>
    </row>
    <row r="128" spans="1:19" ht="12.75" customHeight="1" x14ac:dyDescent="0.2"/>
    <row r="129" spans="1:19" ht="12.75" customHeight="1" x14ac:dyDescent="0.2"/>
    <row r="130" spans="1:19" ht="26.25" x14ac:dyDescent="0.4">
      <c r="A130" s="40"/>
      <c r="B130" s="256" t="s">
        <v>94</v>
      </c>
      <c r="C130" s="257"/>
      <c r="D130" s="257"/>
      <c r="E130" s="257"/>
      <c r="F130" s="257"/>
      <c r="G130" s="257"/>
      <c r="H130" s="257"/>
      <c r="I130" s="257"/>
      <c r="J130" s="257"/>
      <c r="K130" s="78" t="s">
        <v>121</v>
      </c>
      <c r="L130" s="1"/>
      <c r="M130" s="1"/>
      <c r="N130" s="13"/>
      <c r="O130" s="1"/>
      <c r="P130" s="13"/>
      <c r="Q130" s="13"/>
      <c r="R130" s="13"/>
    </row>
    <row r="131" spans="1:19" ht="20.25" x14ac:dyDescent="0.2">
      <c r="A131" s="234" t="s">
        <v>9</v>
      </c>
      <c r="B131" s="235" t="s">
        <v>95</v>
      </c>
      <c r="C131" s="258"/>
      <c r="D131" s="258"/>
      <c r="E131" s="258"/>
      <c r="F131" s="258"/>
      <c r="G131" s="258"/>
      <c r="H131" s="258"/>
      <c r="I131" s="258"/>
      <c r="J131" s="259"/>
      <c r="K131" s="238" t="s">
        <v>10</v>
      </c>
      <c r="L131" s="230" t="s">
        <v>2</v>
      </c>
      <c r="M131" s="230" t="s">
        <v>3</v>
      </c>
      <c r="N131" s="240" t="s">
        <v>4</v>
      </c>
      <c r="O131" s="230" t="s">
        <v>5</v>
      </c>
      <c r="P131" s="228" t="s">
        <v>6</v>
      </c>
      <c r="Q131" s="228" t="s">
        <v>7</v>
      </c>
      <c r="R131" s="230" t="s">
        <v>96</v>
      </c>
    </row>
    <row r="132" spans="1:19" ht="15.75" x14ac:dyDescent="0.25">
      <c r="A132" s="254"/>
      <c r="B132" s="16" t="s">
        <v>97</v>
      </c>
      <c r="C132" s="16" t="s">
        <v>98</v>
      </c>
      <c r="D132" s="16" t="s">
        <v>99</v>
      </c>
      <c r="E132" s="16" t="s">
        <v>100</v>
      </c>
      <c r="F132" s="16" t="s">
        <v>101</v>
      </c>
      <c r="G132" s="16" t="s">
        <v>102</v>
      </c>
      <c r="H132" s="16" t="s">
        <v>103</v>
      </c>
      <c r="I132" s="16" t="s">
        <v>104</v>
      </c>
      <c r="J132" s="16" t="s">
        <v>105</v>
      </c>
      <c r="K132" s="239"/>
      <c r="L132" s="254"/>
      <c r="M132" s="254"/>
      <c r="N132" s="254"/>
      <c r="O132" s="254"/>
      <c r="P132" s="254"/>
      <c r="Q132" s="254"/>
      <c r="R132" s="254"/>
    </row>
    <row r="133" spans="1:19" ht="15.75" customHeight="1" x14ac:dyDescent="0.25">
      <c r="A133" s="16">
        <v>2202</v>
      </c>
      <c r="B133" s="17">
        <v>27</v>
      </c>
      <c r="C133" s="17"/>
      <c r="D133" s="17"/>
      <c r="E133" s="17"/>
      <c r="F133" s="17"/>
      <c r="G133" s="17"/>
      <c r="H133" s="17"/>
      <c r="I133" s="17"/>
      <c r="J133" s="17"/>
      <c r="K133" s="54"/>
      <c r="L133" s="42"/>
      <c r="M133" s="43"/>
      <c r="N133" s="44"/>
      <c r="O133" s="18"/>
      <c r="P133" s="19">
        <f>B133</f>
        <v>27</v>
      </c>
      <c r="Q133" s="20"/>
      <c r="R133" s="18"/>
    </row>
    <row r="134" spans="1:19" ht="15.75" customHeight="1" x14ac:dyDescent="0.25">
      <c r="A134" s="16">
        <v>2301</v>
      </c>
      <c r="B134" s="17"/>
      <c r="C134" s="17">
        <v>24</v>
      </c>
      <c r="D134" s="17"/>
      <c r="E134" s="17"/>
      <c r="F134" s="17"/>
      <c r="G134" s="17"/>
      <c r="H134" s="17"/>
      <c r="I134" s="17"/>
      <c r="J134" s="17"/>
      <c r="K134" s="54"/>
      <c r="L134" s="45"/>
      <c r="M134" s="46"/>
      <c r="N134" s="47"/>
      <c r="O134" s="21">
        <f>IF(C134=0,"",C134/B133)</f>
        <v>0.88888888888888884</v>
      </c>
      <c r="P134" s="22">
        <v>24</v>
      </c>
      <c r="Q134" s="23">
        <f t="shared" ref="Q134:Q141" si="10">IF(P134=0,"",P134/P133)</f>
        <v>0.88888888888888884</v>
      </c>
      <c r="R134" s="23">
        <f t="shared" ref="R134:R141" si="11">IF(P134=0,"",100%-Q134)</f>
        <v>0.11111111111111116</v>
      </c>
    </row>
    <row r="135" spans="1:19" ht="15.75" customHeight="1" x14ac:dyDescent="0.25">
      <c r="A135" s="16">
        <v>2302</v>
      </c>
      <c r="B135" s="17"/>
      <c r="C135" s="17"/>
      <c r="D135" s="17">
        <v>22</v>
      </c>
      <c r="E135" s="17"/>
      <c r="F135" s="17"/>
      <c r="G135" s="17"/>
      <c r="H135" s="17"/>
      <c r="I135" s="17"/>
      <c r="J135" s="17"/>
      <c r="K135" s="54"/>
      <c r="L135" s="45"/>
      <c r="M135" s="46"/>
      <c r="N135" s="47"/>
      <c r="O135" s="21">
        <f>IF(D135=0,"",D135/C134)</f>
        <v>0.91666666666666663</v>
      </c>
      <c r="P135" s="22">
        <v>22</v>
      </c>
      <c r="Q135" s="23">
        <f t="shared" si="10"/>
        <v>0.91666666666666663</v>
      </c>
      <c r="R135" s="23">
        <f t="shared" si="11"/>
        <v>8.333333333333337E-2</v>
      </c>
      <c r="S135" s="3">
        <f>P135/P133</f>
        <v>0.81481481481481477</v>
      </c>
    </row>
    <row r="136" spans="1:19" ht="15.75" customHeight="1" x14ac:dyDescent="0.25">
      <c r="A136" s="16">
        <v>2401</v>
      </c>
      <c r="B136" s="17"/>
      <c r="C136" s="17"/>
      <c r="D136" s="17"/>
      <c r="E136" s="17">
        <v>22</v>
      </c>
      <c r="F136" s="17"/>
      <c r="G136" s="17"/>
      <c r="H136" s="17"/>
      <c r="I136" s="17"/>
      <c r="J136" s="17"/>
      <c r="K136" s="54"/>
      <c r="L136" s="45"/>
      <c r="M136" s="46"/>
      <c r="N136" s="47"/>
      <c r="O136" s="21">
        <f>IF(E136=0,"",E136/D135)</f>
        <v>1</v>
      </c>
      <c r="P136" s="22">
        <v>22</v>
      </c>
      <c r="Q136" s="23">
        <f t="shared" si="10"/>
        <v>1</v>
      </c>
      <c r="R136" s="23">
        <f t="shared" si="11"/>
        <v>0</v>
      </c>
    </row>
    <row r="137" spans="1:19" ht="15.75" customHeight="1" x14ac:dyDescent="0.25">
      <c r="A137" s="16">
        <v>2402</v>
      </c>
      <c r="B137" s="17"/>
      <c r="C137" s="17"/>
      <c r="D137" s="17"/>
      <c r="E137" s="17"/>
      <c r="F137" s="17">
        <v>20</v>
      </c>
      <c r="G137" s="17"/>
      <c r="H137" s="17"/>
      <c r="I137" s="17"/>
      <c r="J137" s="17"/>
      <c r="K137" s="54"/>
      <c r="L137" s="45"/>
      <c r="M137" s="46"/>
      <c r="N137" s="47"/>
      <c r="O137" s="21">
        <f>IF(F137=0,"",F137/E136)</f>
        <v>0.90909090909090906</v>
      </c>
      <c r="P137" s="22">
        <v>20</v>
      </c>
      <c r="Q137" s="23">
        <f t="shared" si="10"/>
        <v>0.90909090909090906</v>
      </c>
      <c r="R137" s="23">
        <f t="shared" si="11"/>
        <v>9.0909090909090939E-2</v>
      </c>
    </row>
    <row r="138" spans="1:19" ht="15.75" customHeight="1" x14ac:dyDescent="0.25">
      <c r="A138" s="16">
        <v>2501</v>
      </c>
      <c r="B138" s="17"/>
      <c r="C138" s="17"/>
      <c r="D138" s="17"/>
      <c r="E138" s="17"/>
      <c r="F138" s="17"/>
      <c r="G138" s="17">
        <v>19</v>
      </c>
      <c r="H138" s="17"/>
      <c r="I138" s="17"/>
      <c r="J138" s="17"/>
      <c r="K138" s="54"/>
      <c r="L138" s="45"/>
      <c r="M138" s="46"/>
      <c r="N138" s="47"/>
      <c r="O138" s="21">
        <f>IF(G138=0,"",G138/F137)</f>
        <v>0.95</v>
      </c>
      <c r="P138" s="22">
        <v>20</v>
      </c>
      <c r="Q138" s="65">
        <f t="shared" si="10"/>
        <v>1</v>
      </c>
      <c r="R138" s="65">
        <f t="shared" si="11"/>
        <v>0</v>
      </c>
    </row>
    <row r="139" spans="1:19" ht="15.75" customHeight="1" x14ac:dyDescent="0.25">
      <c r="A139" s="16">
        <v>2502</v>
      </c>
      <c r="B139" s="17"/>
      <c r="C139" s="17"/>
      <c r="D139" s="17"/>
      <c r="E139" s="17"/>
      <c r="F139" s="17"/>
      <c r="G139" s="17"/>
      <c r="H139" s="17">
        <v>19</v>
      </c>
      <c r="I139" s="17"/>
      <c r="J139" s="17"/>
      <c r="K139" s="54"/>
      <c r="L139" s="45"/>
      <c r="M139" s="46"/>
      <c r="N139" s="47"/>
      <c r="O139" s="21">
        <f>IF(H139=0,"",H139/G138)</f>
        <v>1</v>
      </c>
      <c r="P139" s="22">
        <v>20</v>
      </c>
      <c r="Q139" s="23">
        <f t="shared" si="10"/>
        <v>1</v>
      </c>
      <c r="R139" s="23">
        <f t="shared" si="11"/>
        <v>0</v>
      </c>
    </row>
    <row r="140" spans="1:19" ht="15.75" customHeight="1" x14ac:dyDescent="0.25">
      <c r="A140" s="16">
        <v>2601</v>
      </c>
      <c r="B140" s="17"/>
      <c r="C140" s="17"/>
      <c r="D140" s="17"/>
      <c r="E140" s="17"/>
      <c r="F140" s="17"/>
      <c r="G140" s="17"/>
      <c r="H140" s="17"/>
      <c r="I140" s="17"/>
      <c r="J140" s="17"/>
      <c r="K140" s="54"/>
      <c r="L140" s="45"/>
      <c r="M140" s="46"/>
      <c r="N140" s="47"/>
      <c r="O140" s="21" t="str">
        <f>IF(I140=0,"",I140/H139)</f>
        <v/>
      </c>
      <c r="P140" s="22"/>
      <c r="Q140" s="23" t="str">
        <f t="shared" si="10"/>
        <v/>
      </c>
      <c r="R140" s="23" t="str">
        <f t="shared" si="11"/>
        <v/>
      </c>
    </row>
    <row r="141" spans="1:19" ht="15.75" customHeight="1" x14ac:dyDescent="0.25">
      <c r="A141" s="16">
        <v>2602</v>
      </c>
      <c r="B141" s="17"/>
      <c r="C141" s="17"/>
      <c r="D141" s="17"/>
      <c r="E141" s="17"/>
      <c r="F141" s="17"/>
      <c r="G141" s="17"/>
      <c r="H141" s="17"/>
      <c r="I141" s="17"/>
      <c r="J141" s="17"/>
      <c r="K141" s="54"/>
      <c r="L141" s="45"/>
      <c r="M141" s="46"/>
      <c r="N141" s="47"/>
      <c r="O141" s="24" t="str">
        <f>IF(J141=0,"",J141/I140)</f>
        <v/>
      </c>
      <c r="P141" s="22"/>
      <c r="Q141" s="25" t="str">
        <f t="shared" si="10"/>
        <v/>
      </c>
      <c r="R141" s="25" t="str">
        <f t="shared" si="11"/>
        <v/>
      </c>
    </row>
    <row r="142" spans="1:19" ht="15.75" customHeight="1" x14ac:dyDescent="0.25">
      <c r="A142" s="16">
        <v>2701</v>
      </c>
      <c r="B142" s="17"/>
      <c r="C142" s="17"/>
      <c r="D142" s="17"/>
      <c r="E142" s="17"/>
      <c r="F142" s="17"/>
      <c r="G142" s="17"/>
      <c r="H142" s="17"/>
      <c r="I142" s="17"/>
      <c r="J142" s="17"/>
      <c r="K142" s="54"/>
      <c r="L142" s="45"/>
      <c r="M142" s="46"/>
      <c r="N142" s="48"/>
      <c r="O142" s="67"/>
      <c r="P142" s="22"/>
      <c r="Q142" s="68"/>
      <c r="R142" s="69"/>
    </row>
    <row r="143" spans="1:19" ht="15.75" customHeight="1" x14ac:dyDescent="0.25">
      <c r="A143" s="16">
        <v>2702</v>
      </c>
      <c r="B143" s="17"/>
      <c r="C143" s="17"/>
      <c r="D143" s="17"/>
      <c r="E143" s="17"/>
      <c r="F143" s="17"/>
      <c r="G143" s="17"/>
      <c r="H143" s="17"/>
      <c r="I143" s="17"/>
      <c r="J143" s="17"/>
      <c r="K143" s="54"/>
      <c r="L143" s="45"/>
      <c r="M143" s="46"/>
      <c r="N143" s="48"/>
      <c r="O143" s="50"/>
      <c r="P143" s="51"/>
      <c r="Q143" s="52"/>
      <c r="R143" s="50"/>
    </row>
    <row r="144" spans="1:19" ht="15.75" customHeight="1" x14ac:dyDescent="0.25">
      <c r="A144" s="16">
        <v>2801</v>
      </c>
      <c r="B144" s="17"/>
      <c r="C144" s="17"/>
      <c r="D144" s="17"/>
      <c r="E144" s="17"/>
      <c r="F144" s="17"/>
      <c r="G144" s="17"/>
      <c r="H144" s="17"/>
      <c r="I144" s="17"/>
      <c r="J144" s="17"/>
      <c r="K144" s="54"/>
      <c r="L144" s="45"/>
      <c r="M144" s="46"/>
      <c r="N144" s="48"/>
      <c r="O144" s="50"/>
      <c r="P144" s="51"/>
      <c r="Q144" s="52"/>
      <c r="R144" s="50"/>
    </row>
    <row r="145" spans="1:20" ht="15.75" customHeight="1" x14ac:dyDescent="0.25">
      <c r="A145" s="16">
        <v>2802</v>
      </c>
      <c r="B145" s="17"/>
      <c r="C145" s="17"/>
      <c r="D145" s="17"/>
      <c r="E145" s="17"/>
      <c r="F145" s="17"/>
      <c r="G145" s="17"/>
      <c r="H145" s="17"/>
      <c r="I145" s="17"/>
      <c r="J145" s="17"/>
      <c r="K145" s="54"/>
      <c r="L145" s="45"/>
      <c r="M145" s="46"/>
      <c r="N145" s="48"/>
      <c r="O145" s="50"/>
      <c r="P145" s="51"/>
      <c r="Q145" s="52"/>
      <c r="R145" s="50"/>
    </row>
    <row r="146" spans="1:20" ht="15.75" customHeight="1" x14ac:dyDescent="0.25">
      <c r="A146" s="16">
        <v>2901</v>
      </c>
      <c r="B146" s="17"/>
      <c r="C146" s="17"/>
      <c r="D146" s="17"/>
      <c r="E146" s="17"/>
      <c r="F146" s="17"/>
      <c r="G146" s="17"/>
      <c r="H146" s="17"/>
      <c r="I146" s="17"/>
      <c r="J146" s="17"/>
      <c r="K146" s="54"/>
      <c r="L146" s="45"/>
      <c r="M146" s="46"/>
      <c r="N146" s="48"/>
      <c r="O146" s="93"/>
      <c r="P146" s="94"/>
      <c r="Q146" s="95"/>
      <c r="R146" s="96"/>
    </row>
    <row r="147" spans="1:20" ht="15.75" customHeight="1" x14ac:dyDescent="0.25">
      <c r="A147" s="16">
        <v>2902</v>
      </c>
      <c r="B147" s="17"/>
      <c r="C147" s="17"/>
      <c r="D147" s="17"/>
      <c r="E147" s="17"/>
      <c r="F147" s="17"/>
      <c r="G147" s="17"/>
      <c r="H147" s="17"/>
      <c r="I147" s="17"/>
      <c r="J147" s="17"/>
      <c r="K147" s="54"/>
      <c r="L147" s="45"/>
      <c r="M147" s="46"/>
      <c r="N147" s="48"/>
      <c r="O147" s="70" t="s">
        <v>81</v>
      </c>
      <c r="P147" s="30"/>
      <c r="Q147" s="31" t="str">
        <f>IF(SUM(K139:K146)=0,"",SUM(K139:K146))</f>
        <v/>
      </c>
      <c r="R147" s="72" t="s">
        <v>10</v>
      </c>
    </row>
    <row r="148" spans="1:20" ht="15.75" customHeight="1" x14ac:dyDescent="0.25">
      <c r="A148" s="16">
        <v>3001</v>
      </c>
      <c r="B148" s="17"/>
      <c r="C148" s="17"/>
      <c r="D148" s="17"/>
      <c r="E148" s="17"/>
      <c r="F148" s="17"/>
      <c r="G148" s="17"/>
      <c r="H148" s="17"/>
      <c r="I148" s="17"/>
      <c r="J148" s="17"/>
      <c r="K148" s="54"/>
      <c r="L148" s="45"/>
      <c r="M148" s="46"/>
      <c r="N148" s="48"/>
      <c r="O148" s="71" t="s">
        <v>83</v>
      </c>
      <c r="P148" s="32">
        <f>P147/B133</f>
        <v>0</v>
      </c>
      <c r="Q148" s="33" t="e">
        <f>P147/Q147</f>
        <v>#VALUE!</v>
      </c>
      <c r="R148" s="73" t="s">
        <v>84</v>
      </c>
    </row>
    <row r="149" spans="1:20" ht="15.75" customHeight="1" x14ac:dyDescent="0.25">
      <c r="A149" s="16">
        <v>3002</v>
      </c>
      <c r="B149" s="17"/>
      <c r="C149" s="17"/>
      <c r="D149" s="17"/>
      <c r="E149" s="17"/>
      <c r="F149" s="17"/>
      <c r="G149" s="17"/>
      <c r="H149" s="17"/>
      <c r="I149" s="17"/>
      <c r="J149" s="17"/>
      <c r="K149" s="54"/>
      <c r="L149" s="53"/>
      <c r="M149" s="55"/>
      <c r="N149" s="56"/>
      <c r="O149" s="34"/>
      <c r="P149" s="35"/>
      <c r="Q149" s="35"/>
      <c r="R149" s="36"/>
    </row>
    <row r="150" spans="1:20" ht="18" customHeight="1" x14ac:dyDescent="0.25">
      <c r="B150" s="255" t="s">
        <v>106</v>
      </c>
      <c r="C150" s="255"/>
      <c r="D150" s="255"/>
      <c r="E150" s="255"/>
      <c r="F150" s="255"/>
      <c r="G150" s="255"/>
      <c r="H150" s="255"/>
      <c r="I150" s="255"/>
      <c r="J150" s="255"/>
      <c r="K150" s="74">
        <f>SUM(K133:K146)</f>
        <v>0</v>
      </c>
      <c r="L150" s="38" t="str">
        <f>IF(K141=0,"",K141/B133)</f>
        <v/>
      </c>
      <c r="M150" s="38" t="str">
        <f>IF(K150=0,"",K150/B133)</f>
        <v/>
      </c>
      <c r="N150" s="38" t="str">
        <f>IF(K141=0,"",M150-L150)</f>
        <v/>
      </c>
      <c r="O150" s="1"/>
      <c r="P150" s="1"/>
      <c r="Q150" s="1"/>
      <c r="R150" s="13"/>
      <c r="S150" s="10"/>
      <c r="T150" s="1"/>
    </row>
    <row r="151" spans="1:20" ht="12.75" customHeight="1" x14ac:dyDescent="0.2"/>
    <row r="152" spans="1:20" ht="12.75" customHeight="1" x14ac:dyDescent="0.2"/>
    <row r="153" spans="1:20" ht="26.25" x14ac:dyDescent="0.4">
      <c r="A153" s="40"/>
      <c r="B153" s="256" t="s">
        <v>94</v>
      </c>
      <c r="C153" s="257"/>
      <c r="D153" s="257"/>
      <c r="E153" s="257"/>
      <c r="F153" s="257"/>
      <c r="G153" s="257"/>
      <c r="H153" s="257"/>
      <c r="I153" s="257"/>
      <c r="J153" s="257"/>
      <c r="K153" s="78" t="s">
        <v>129</v>
      </c>
      <c r="L153" s="1"/>
      <c r="M153" s="1"/>
      <c r="N153" s="13"/>
      <c r="O153" s="1"/>
      <c r="P153" s="13"/>
      <c r="Q153" s="13"/>
      <c r="R153" s="13"/>
    </row>
    <row r="154" spans="1:20" ht="20.25" x14ac:dyDescent="0.2">
      <c r="A154" s="234" t="s">
        <v>9</v>
      </c>
      <c r="B154" s="235" t="s">
        <v>95</v>
      </c>
      <c r="C154" s="258"/>
      <c r="D154" s="258"/>
      <c r="E154" s="258"/>
      <c r="F154" s="258"/>
      <c r="G154" s="258"/>
      <c r="H154" s="258"/>
      <c r="I154" s="258"/>
      <c r="J154" s="259"/>
      <c r="K154" s="238" t="s">
        <v>10</v>
      </c>
      <c r="L154" s="230" t="s">
        <v>2</v>
      </c>
      <c r="M154" s="230" t="s">
        <v>3</v>
      </c>
      <c r="N154" s="240" t="s">
        <v>4</v>
      </c>
      <c r="O154" s="230" t="s">
        <v>5</v>
      </c>
      <c r="P154" s="228" t="s">
        <v>6</v>
      </c>
      <c r="Q154" s="228" t="s">
        <v>7</v>
      </c>
      <c r="R154" s="230" t="s">
        <v>96</v>
      </c>
    </row>
    <row r="155" spans="1:20" ht="15.75" x14ac:dyDescent="0.25">
      <c r="A155" s="254"/>
      <c r="B155" s="16" t="s">
        <v>97</v>
      </c>
      <c r="C155" s="16" t="s">
        <v>98</v>
      </c>
      <c r="D155" s="16" t="s">
        <v>99</v>
      </c>
      <c r="E155" s="16" t="s">
        <v>100</v>
      </c>
      <c r="F155" s="16" t="s">
        <v>101</v>
      </c>
      <c r="G155" s="16" t="s">
        <v>102</v>
      </c>
      <c r="H155" s="16" t="s">
        <v>103</v>
      </c>
      <c r="I155" s="16" t="s">
        <v>104</v>
      </c>
      <c r="J155" s="16" t="s">
        <v>105</v>
      </c>
      <c r="K155" s="239"/>
      <c r="L155" s="254"/>
      <c r="M155" s="254"/>
      <c r="N155" s="254"/>
      <c r="O155" s="254"/>
      <c r="P155" s="254"/>
      <c r="Q155" s="254"/>
      <c r="R155" s="254"/>
    </row>
    <row r="156" spans="1:20" ht="15.75" customHeight="1" x14ac:dyDescent="0.25">
      <c r="A156" s="16">
        <v>2301</v>
      </c>
      <c r="B156" s="17">
        <v>36</v>
      </c>
      <c r="C156" s="17"/>
      <c r="D156" s="17"/>
      <c r="E156" s="17"/>
      <c r="F156" s="17"/>
      <c r="G156" s="17"/>
      <c r="H156" s="17"/>
      <c r="I156" s="17"/>
      <c r="J156" s="17"/>
      <c r="K156" s="54"/>
      <c r="L156" s="42"/>
      <c r="M156" s="43"/>
      <c r="N156" s="44"/>
      <c r="O156" s="18"/>
      <c r="P156" s="19">
        <f>B156</f>
        <v>36</v>
      </c>
      <c r="Q156" s="20"/>
      <c r="R156" s="18"/>
    </row>
    <row r="157" spans="1:20" ht="15.75" customHeight="1" x14ac:dyDescent="0.25">
      <c r="A157" s="16">
        <v>2302</v>
      </c>
      <c r="B157" s="17"/>
      <c r="C157" s="17">
        <v>35</v>
      </c>
      <c r="D157" s="17"/>
      <c r="E157" s="17"/>
      <c r="F157" s="17"/>
      <c r="G157" s="17"/>
      <c r="H157" s="17"/>
      <c r="I157" s="17"/>
      <c r="J157" s="17"/>
      <c r="K157" s="54"/>
      <c r="L157" s="45"/>
      <c r="M157" s="46"/>
      <c r="N157" s="47"/>
      <c r="O157" s="21">
        <f>IF(C157=0,"",C157/B156)</f>
        <v>0.97222222222222221</v>
      </c>
      <c r="P157" s="22">
        <v>35</v>
      </c>
      <c r="Q157" s="23">
        <f t="shared" ref="Q157:Q164" si="12">IF(P157=0,"",P157/P156)</f>
        <v>0.97222222222222221</v>
      </c>
      <c r="R157" s="23">
        <f t="shared" ref="R157:R164" si="13">IF(P157=0,"",100%-Q157)</f>
        <v>2.777777777777779E-2</v>
      </c>
    </row>
    <row r="158" spans="1:20" ht="15.75" customHeight="1" x14ac:dyDescent="0.25">
      <c r="A158" s="16">
        <v>2401</v>
      </c>
      <c r="B158" s="17"/>
      <c r="C158" s="17"/>
      <c r="D158" s="17">
        <v>26</v>
      </c>
      <c r="E158" s="17"/>
      <c r="F158" s="17"/>
      <c r="G158" s="17"/>
      <c r="H158" s="17"/>
      <c r="I158" s="17"/>
      <c r="J158" s="17"/>
      <c r="K158" s="54"/>
      <c r="L158" s="45"/>
      <c r="M158" s="46"/>
      <c r="N158" s="47"/>
      <c r="O158" s="21">
        <f>IF(D158=0,"",D158/C157)</f>
        <v>0.74285714285714288</v>
      </c>
      <c r="P158" s="22">
        <v>31</v>
      </c>
      <c r="Q158" s="23">
        <f t="shared" si="12"/>
        <v>0.88571428571428568</v>
      </c>
      <c r="R158" s="23">
        <f t="shared" si="13"/>
        <v>0.11428571428571432</v>
      </c>
      <c r="S158" s="3">
        <f>P158/P156</f>
        <v>0.86111111111111116</v>
      </c>
    </row>
    <row r="159" spans="1:20" ht="15.75" customHeight="1" x14ac:dyDescent="0.25">
      <c r="A159" s="16">
        <v>2402</v>
      </c>
      <c r="B159" s="17"/>
      <c r="C159" s="17"/>
      <c r="D159" s="17"/>
      <c r="E159" s="17">
        <v>26</v>
      </c>
      <c r="F159" s="17"/>
      <c r="G159" s="17"/>
      <c r="H159" s="17"/>
      <c r="I159" s="17"/>
      <c r="J159" s="17"/>
      <c r="K159" s="54"/>
      <c r="L159" s="45"/>
      <c r="M159" s="46"/>
      <c r="N159" s="47"/>
      <c r="O159" s="21">
        <f>IF(E159=0,"",E159/D158)</f>
        <v>1</v>
      </c>
      <c r="P159" s="22">
        <v>31</v>
      </c>
      <c r="Q159" s="23">
        <f t="shared" si="12"/>
        <v>1</v>
      </c>
      <c r="R159" s="23">
        <f t="shared" si="13"/>
        <v>0</v>
      </c>
    </row>
    <row r="160" spans="1:20" ht="15.75" customHeight="1" x14ac:dyDescent="0.25">
      <c r="A160" s="16">
        <v>2501</v>
      </c>
      <c r="B160" s="17"/>
      <c r="C160" s="17"/>
      <c r="D160" s="17"/>
      <c r="E160" s="17"/>
      <c r="F160" s="17">
        <v>23</v>
      </c>
      <c r="G160" s="17"/>
      <c r="H160" s="17"/>
      <c r="I160" s="17"/>
      <c r="J160" s="17"/>
      <c r="K160" s="54"/>
      <c r="L160" s="45"/>
      <c r="M160" s="46"/>
      <c r="N160" s="47"/>
      <c r="O160" s="21">
        <f>IF(F160=0,"",F160/E159)</f>
        <v>0.88461538461538458</v>
      </c>
      <c r="P160" s="22">
        <v>31</v>
      </c>
      <c r="Q160" s="65">
        <f t="shared" si="12"/>
        <v>1</v>
      </c>
      <c r="R160" s="65">
        <f t="shared" si="13"/>
        <v>0</v>
      </c>
    </row>
    <row r="161" spans="1:19" ht="15.75" customHeight="1" x14ac:dyDescent="0.25">
      <c r="A161" s="16">
        <v>2502</v>
      </c>
      <c r="B161" s="17"/>
      <c r="C161" s="17"/>
      <c r="D161" s="17"/>
      <c r="E161" s="17"/>
      <c r="F161" s="17"/>
      <c r="G161" s="17">
        <v>20</v>
      </c>
      <c r="H161" s="17"/>
      <c r="I161" s="17"/>
      <c r="J161" s="17"/>
      <c r="K161" s="54"/>
      <c r="L161" s="45"/>
      <c r="M161" s="46"/>
      <c r="N161" s="47"/>
      <c r="O161" s="21">
        <f>IF(G161=0,"",G161/F160)</f>
        <v>0.86956521739130432</v>
      </c>
      <c r="P161" s="22">
        <v>28</v>
      </c>
      <c r="Q161" s="23">
        <f t="shared" si="12"/>
        <v>0.90322580645161288</v>
      </c>
      <c r="R161" s="23">
        <f t="shared" si="13"/>
        <v>9.6774193548387122E-2</v>
      </c>
    </row>
    <row r="162" spans="1:19" ht="15.75" customHeight="1" x14ac:dyDescent="0.25">
      <c r="A162" s="16">
        <v>2601</v>
      </c>
      <c r="B162" s="17"/>
      <c r="C162" s="17"/>
      <c r="D162" s="17"/>
      <c r="E162" s="17"/>
      <c r="F162" s="17"/>
      <c r="G162" s="17"/>
      <c r="H162" s="17"/>
      <c r="I162" s="17"/>
      <c r="J162" s="17"/>
      <c r="K162" s="54"/>
      <c r="L162" s="45"/>
      <c r="M162" s="46"/>
      <c r="N162" s="47"/>
      <c r="O162" s="21" t="str">
        <f>IF(H162=0,"",H162/G161)</f>
        <v/>
      </c>
      <c r="P162" s="22"/>
      <c r="Q162" s="23" t="str">
        <f t="shared" si="12"/>
        <v/>
      </c>
      <c r="R162" s="23" t="str">
        <f t="shared" si="13"/>
        <v/>
      </c>
    </row>
    <row r="163" spans="1:19" ht="15.75" customHeight="1" x14ac:dyDescent="0.25">
      <c r="A163" s="16">
        <v>2602</v>
      </c>
      <c r="B163" s="17"/>
      <c r="C163" s="17"/>
      <c r="D163" s="17"/>
      <c r="E163" s="17"/>
      <c r="F163" s="17"/>
      <c r="G163" s="17"/>
      <c r="H163" s="17"/>
      <c r="I163" s="17"/>
      <c r="J163" s="17"/>
      <c r="K163" s="54"/>
      <c r="L163" s="45"/>
      <c r="M163" s="46"/>
      <c r="N163" s="47"/>
      <c r="O163" s="21" t="str">
        <f>IF(I163=0,"",I163/H162)</f>
        <v/>
      </c>
      <c r="P163" s="22"/>
      <c r="Q163" s="23" t="str">
        <f t="shared" si="12"/>
        <v/>
      </c>
      <c r="R163" s="23" t="str">
        <f t="shared" si="13"/>
        <v/>
      </c>
    </row>
    <row r="164" spans="1:19" ht="15.75" customHeight="1" x14ac:dyDescent="0.25">
      <c r="A164" s="16">
        <v>2701</v>
      </c>
      <c r="B164" s="17"/>
      <c r="C164" s="17"/>
      <c r="D164" s="17"/>
      <c r="E164" s="17"/>
      <c r="F164" s="17"/>
      <c r="G164" s="17"/>
      <c r="H164" s="17"/>
      <c r="I164" s="17"/>
      <c r="J164" s="17"/>
      <c r="K164" s="54"/>
      <c r="L164" s="45"/>
      <c r="M164" s="46"/>
      <c r="N164" s="47"/>
      <c r="O164" s="24" t="str">
        <f>IF(J164=0,"",J164/I163)</f>
        <v/>
      </c>
      <c r="P164" s="22"/>
      <c r="Q164" s="25" t="str">
        <f t="shared" si="12"/>
        <v/>
      </c>
      <c r="R164" s="25" t="str">
        <f t="shared" si="13"/>
        <v/>
      </c>
    </row>
    <row r="165" spans="1:19" ht="15.75" customHeight="1" x14ac:dyDescent="0.25">
      <c r="A165" s="16">
        <v>2702</v>
      </c>
      <c r="B165" s="17"/>
      <c r="C165" s="17"/>
      <c r="D165" s="17"/>
      <c r="E165" s="17"/>
      <c r="F165" s="17"/>
      <c r="G165" s="17"/>
      <c r="H165" s="17"/>
      <c r="I165" s="17"/>
      <c r="J165" s="17"/>
      <c r="K165" s="54"/>
      <c r="L165" s="45"/>
      <c r="M165" s="46"/>
      <c r="N165" s="48"/>
      <c r="O165" s="67"/>
      <c r="P165" s="22"/>
      <c r="Q165" s="68"/>
      <c r="R165" s="69"/>
    </row>
    <row r="166" spans="1:19" ht="15.75" customHeight="1" x14ac:dyDescent="0.25">
      <c r="A166" s="16">
        <v>2801</v>
      </c>
      <c r="B166" s="17"/>
      <c r="C166" s="17"/>
      <c r="D166" s="17"/>
      <c r="E166" s="17"/>
      <c r="F166" s="17"/>
      <c r="G166" s="17"/>
      <c r="H166" s="17"/>
      <c r="I166" s="17"/>
      <c r="J166" s="17"/>
      <c r="K166" s="54"/>
      <c r="L166" s="45"/>
      <c r="M166" s="46"/>
      <c r="N166" s="48"/>
      <c r="O166" s="50"/>
      <c r="P166" s="51"/>
      <c r="Q166" s="52"/>
      <c r="R166" s="50"/>
    </row>
    <row r="167" spans="1:19" ht="15.75" customHeight="1" x14ac:dyDescent="0.25">
      <c r="A167" s="16">
        <v>2802</v>
      </c>
      <c r="B167" s="17"/>
      <c r="C167" s="17"/>
      <c r="D167" s="17"/>
      <c r="E167" s="17"/>
      <c r="F167" s="17"/>
      <c r="G167" s="17"/>
      <c r="H167" s="17"/>
      <c r="I167" s="17"/>
      <c r="J167" s="17"/>
      <c r="K167" s="54"/>
      <c r="L167" s="45"/>
      <c r="M167" s="46"/>
      <c r="N167" s="48"/>
      <c r="O167" s="50"/>
      <c r="P167" s="51"/>
      <c r="Q167" s="52"/>
      <c r="R167" s="50"/>
    </row>
    <row r="168" spans="1:19" ht="15.75" customHeight="1" x14ac:dyDescent="0.25">
      <c r="A168" s="16">
        <v>2901</v>
      </c>
      <c r="B168" s="17"/>
      <c r="C168" s="17"/>
      <c r="D168" s="17"/>
      <c r="E168" s="17"/>
      <c r="F168" s="17"/>
      <c r="G168" s="17"/>
      <c r="H168" s="17"/>
      <c r="I168" s="17"/>
      <c r="J168" s="17"/>
      <c r="K168" s="54"/>
      <c r="L168" s="45"/>
      <c r="M168" s="46"/>
      <c r="N168" s="48"/>
      <c r="O168" s="50"/>
      <c r="P168" s="51"/>
      <c r="Q168" s="52"/>
      <c r="R168" s="50"/>
    </row>
    <row r="169" spans="1:19" ht="15.75" customHeight="1" x14ac:dyDescent="0.25">
      <c r="A169" s="16">
        <v>2902</v>
      </c>
      <c r="B169" s="17"/>
      <c r="C169" s="17"/>
      <c r="D169" s="17"/>
      <c r="E169" s="17"/>
      <c r="F169" s="17"/>
      <c r="G169" s="17"/>
      <c r="H169" s="17"/>
      <c r="I169" s="17"/>
      <c r="J169" s="17"/>
      <c r="K169" s="54"/>
      <c r="L169" s="45"/>
      <c r="M169" s="46"/>
      <c r="N169" s="48"/>
      <c r="O169" s="93"/>
      <c r="P169" s="94"/>
      <c r="Q169" s="95"/>
      <c r="R169" s="96"/>
    </row>
    <row r="170" spans="1:19" ht="15.75" customHeight="1" x14ac:dyDescent="0.25">
      <c r="A170" s="16">
        <v>3001</v>
      </c>
      <c r="B170" s="17"/>
      <c r="C170" s="17"/>
      <c r="D170" s="17"/>
      <c r="E170" s="17"/>
      <c r="F170" s="17"/>
      <c r="G170" s="17"/>
      <c r="H170" s="17"/>
      <c r="I170" s="17"/>
      <c r="J170" s="17"/>
      <c r="K170" s="54"/>
      <c r="L170" s="45"/>
      <c r="M170" s="46"/>
      <c r="N170" s="48"/>
      <c r="O170" s="70" t="s">
        <v>81</v>
      </c>
      <c r="P170" s="30"/>
      <c r="Q170" s="31" t="str">
        <f>IF(SUM(K162:K169)=0,"",SUM(K162:K169))</f>
        <v/>
      </c>
      <c r="R170" s="72" t="s">
        <v>10</v>
      </c>
    </row>
    <row r="171" spans="1:19" ht="15.75" customHeight="1" x14ac:dyDescent="0.25">
      <c r="A171" s="16">
        <v>3002</v>
      </c>
      <c r="B171" s="17"/>
      <c r="C171" s="17"/>
      <c r="D171" s="17"/>
      <c r="E171" s="17"/>
      <c r="F171" s="17"/>
      <c r="G171" s="17"/>
      <c r="H171" s="17"/>
      <c r="I171" s="17"/>
      <c r="J171" s="17"/>
      <c r="K171" s="54"/>
      <c r="L171" s="45"/>
      <c r="M171" s="46"/>
      <c r="N171" s="48"/>
      <c r="O171" s="71" t="s">
        <v>83</v>
      </c>
      <c r="P171" s="32">
        <f>P170/B156</f>
        <v>0</v>
      </c>
      <c r="Q171" s="33" t="e">
        <f>P170/Q170</f>
        <v>#VALUE!</v>
      </c>
      <c r="R171" s="73" t="s">
        <v>84</v>
      </c>
    </row>
    <row r="172" spans="1:19" ht="15.75" customHeight="1" x14ac:dyDescent="0.25">
      <c r="A172" s="16">
        <v>3101</v>
      </c>
      <c r="B172" s="17"/>
      <c r="C172" s="17"/>
      <c r="D172" s="17"/>
      <c r="E172" s="17"/>
      <c r="F172" s="17"/>
      <c r="G172" s="17"/>
      <c r="H172" s="17"/>
      <c r="I172" s="17"/>
      <c r="J172" s="17"/>
      <c r="K172" s="54"/>
      <c r="L172" s="53"/>
      <c r="M172" s="55"/>
      <c r="N172" s="56"/>
      <c r="O172" s="34"/>
      <c r="P172" s="35"/>
      <c r="Q172" s="35"/>
      <c r="R172" s="36"/>
    </row>
    <row r="173" spans="1:19" ht="18" customHeight="1" x14ac:dyDescent="0.25">
      <c r="A173" s="58"/>
      <c r="B173" s="255" t="s">
        <v>106</v>
      </c>
      <c r="C173" s="255"/>
      <c r="D173" s="255"/>
      <c r="E173" s="255"/>
      <c r="F173" s="255"/>
      <c r="G173" s="255"/>
      <c r="H173" s="255"/>
      <c r="I173" s="255"/>
      <c r="J173" s="255"/>
      <c r="K173" s="74">
        <f>SUM(K156:K169)</f>
        <v>0</v>
      </c>
      <c r="L173" s="38" t="str">
        <f>IF(K164=0,"",K164/B156)</f>
        <v/>
      </c>
      <c r="M173" s="38" t="str">
        <f>IF(K173=0,"",K173/B156)</f>
        <v/>
      </c>
      <c r="N173" s="38" t="str">
        <f>IF(K164=0,"",M173-L173)</f>
        <v/>
      </c>
      <c r="O173" s="1"/>
      <c r="P173" s="1"/>
      <c r="Q173" s="1"/>
      <c r="R173" s="13"/>
    </row>
    <row r="174" spans="1:19" ht="12.75" customHeight="1" x14ac:dyDescent="0.2"/>
    <row r="175" spans="1:19" ht="12.75" customHeight="1" x14ac:dyDescent="0.2"/>
    <row r="176" spans="1:19" ht="26.25" x14ac:dyDescent="0.4">
      <c r="A176" s="40"/>
      <c r="B176" s="256" t="s">
        <v>94</v>
      </c>
      <c r="C176" s="257"/>
      <c r="D176" s="257"/>
      <c r="E176" s="257"/>
      <c r="F176" s="257"/>
      <c r="G176" s="257"/>
      <c r="H176" s="257"/>
      <c r="I176" s="257"/>
      <c r="J176" s="257"/>
      <c r="K176" s="78" t="s">
        <v>130</v>
      </c>
      <c r="L176" s="1"/>
      <c r="M176" s="1"/>
      <c r="N176" s="13"/>
      <c r="O176" s="1"/>
      <c r="P176" s="13"/>
      <c r="Q176" s="13"/>
      <c r="R176" s="13"/>
      <c r="S176" s="59"/>
    </row>
    <row r="177" spans="1:19" ht="20.25" x14ac:dyDescent="0.2">
      <c r="A177" s="234" t="s">
        <v>9</v>
      </c>
      <c r="B177" s="235" t="s">
        <v>95</v>
      </c>
      <c r="C177" s="258"/>
      <c r="D177" s="258"/>
      <c r="E177" s="258"/>
      <c r="F177" s="258"/>
      <c r="G177" s="258"/>
      <c r="H177" s="258"/>
      <c r="I177" s="258"/>
      <c r="J177" s="259"/>
      <c r="K177" s="238" t="s">
        <v>10</v>
      </c>
      <c r="L177" s="230" t="s">
        <v>2</v>
      </c>
      <c r="M177" s="230" t="s">
        <v>3</v>
      </c>
      <c r="N177" s="240" t="s">
        <v>4</v>
      </c>
      <c r="O177" s="230" t="s">
        <v>5</v>
      </c>
      <c r="P177" s="228" t="s">
        <v>6</v>
      </c>
      <c r="Q177" s="228" t="s">
        <v>7</v>
      </c>
      <c r="R177" s="230" t="s">
        <v>96</v>
      </c>
      <c r="S177" s="59"/>
    </row>
    <row r="178" spans="1:19" ht="15.75" x14ac:dyDescent="0.25">
      <c r="A178" s="254"/>
      <c r="B178" s="16" t="s">
        <v>97</v>
      </c>
      <c r="C178" s="16" t="s">
        <v>98</v>
      </c>
      <c r="D178" s="16" t="s">
        <v>99</v>
      </c>
      <c r="E178" s="16" t="s">
        <v>100</v>
      </c>
      <c r="F178" s="16" t="s">
        <v>101</v>
      </c>
      <c r="G178" s="16" t="s">
        <v>102</v>
      </c>
      <c r="H178" s="16" t="s">
        <v>103</v>
      </c>
      <c r="I178" s="16" t="s">
        <v>104</v>
      </c>
      <c r="J178" s="16" t="s">
        <v>105</v>
      </c>
      <c r="K178" s="239"/>
      <c r="L178" s="254"/>
      <c r="M178" s="254"/>
      <c r="N178" s="254"/>
      <c r="O178" s="254"/>
      <c r="P178" s="254"/>
      <c r="Q178" s="254"/>
      <c r="R178" s="254"/>
      <c r="S178" s="59"/>
    </row>
    <row r="179" spans="1:19" ht="15.75" customHeight="1" x14ac:dyDescent="0.25">
      <c r="A179" s="16">
        <v>2302</v>
      </c>
      <c r="B179" s="17">
        <v>57</v>
      </c>
      <c r="C179" s="17"/>
      <c r="D179" s="17"/>
      <c r="E179" s="17"/>
      <c r="F179" s="17"/>
      <c r="G179" s="17"/>
      <c r="H179" s="17"/>
      <c r="I179" s="17"/>
      <c r="J179" s="17"/>
      <c r="K179" s="54"/>
      <c r="L179" s="42"/>
      <c r="M179" s="43"/>
      <c r="N179" s="44"/>
      <c r="O179" s="18"/>
      <c r="P179" s="19">
        <f>B179</f>
        <v>57</v>
      </c>
      <c r="Q179" s="20"/>
      <c r="R179" s="18"/>
      <c r="S179" s="59"/>
    </row>
    <row r="180" spans="1:19" ht="15.75" customHeight="1" x14ac:dyDescent="0.25">
      <c r="A180" s="16">
        <v>2401</v>
      </c>
      <c r="B180" s="17"/>
      <c r="C180" s="17">
        <v>53</v>
      </c>
      <c r="D180" s="17"/>
      <c r="E180" s="17"/>
      <c r="F180" s="17"/>
      <c r="G180" s="17"/>
      <c r="H180" s="17"/>
      <c r="I180" s="17"/>
      <c r="J180" s="17"/>
      <c r="K180" s="54"/>
      <c r="L180" s="45"/>
      <c r="M180" s="46"/>
      <c r="N180" s="47"/>
      <c r="O180" s="21">
        <f>IF(C180=0,"",C180/B179)</f>
        <v>0.92982456140350878</v>
      </c>
      <c r="P180" s="22">
        <v>53</v>
      </c>
      <c r="Q180" s="23">
        <f t="shared" ref="Q180:Q187" si="14">IF(P180=0,"",P180/P179)</f>
        <v>0.92982456140350878</v>
      </c>
      <c r="R180" s="23">
        <f t="shared" ref="R180:R187" si="15">IF(P180=0,"",100%-Q180)</f>
        <v>7.0175438596491224E-2</v>
      </c>
      <c r="S180" s="59"/>
    </row>
    <row r="181" spans="1:19" ht="15.75" customHeight="1" x14ac:dyDescent="0.25">
      <c r="A181" s="16">
        <v>2402</v>
      </c>
      <c r="B181" s="17"/>
      <c r="C181" s="17"/>
      <c r="D181" s="17">
        <v>45</v>
      </c>
      <c r="E181" s="17"/>
      <c r="F181" s="17"/>
      <c r="G181" s="17"/>
      <c r="H181" s="17"/>
      <c r="I181" s="17"/>
      <c r="J181" s="17"/>
      <c r="K181" s="54"/>
      <c r="L181" s="45"/>
      <c r="M181" s="46"/>
      <c r="N181" s="47"/>
      <c r="O181" s="21">
        <f>IF(D181=0,"",D181/C180)</f>
        <v>0.84905660377358494</v>
      </c>
      <c r="P181" s="22">
        <v>50</v>
      </c>
      <c r="Q181" s="23">
        <f t="shared" si="14"/>
        <v>0.94339622641509435</v>
      </c>
      <c r="R181" s="23">
        <f t="shared" si="15"/>
        <v>5.6603773584905648E-2</v>
      </c>
      <c r="S181" s="3">
        <f>P181/P179</f>
        <v>0.8771929824561403</v>
      </c>
    </row>
    <row r="182" spans="1:19" ht="15.75" customHeight="1" x14ac:dyDescent="0.25">
      <c r="A182" s="16">
        <v>2501</v>
      </c>
      <c r="B182" s="17"/>
      <c r="C182" s="17"/>
      <c r="D182" s="17"/>
      <c r="E182" s="17">
        <v>44</v>
      </c>
      <c r="F182" s="17"/>
      <c r="G182" s="17"/>
      <c r="H182" s="17"/>
      <c r="I182" s="17"/>
      <c r="J182" s="17"/>
      <c r="K182" s="54"/>
      <c r="L182" s="45"/>
      <c r="M182" s="46"/>
      <c r="N182" s="47"/>
      <c r="O182" s="21">
        <f>IF(E182=0,"",E182/D181)</f>
        <v>0.97777777777777775</v>
      </c>
      <c r="P182" s="22">
        <v>50</v>
      </c>
      <c r="Q182" s="23">
        <f t="shared" si="14"/>
        <v>1</v>
      </c>
      <c r="R182" s="23">
        <f t="shared" si="15"/>
        <v>0</v>
      </c>
      <c r="S182" s="59"/>
    </row>
    <row r="183" spans="1:19" ht="15.75" customHeight="1" x14ac:dyDescent="0.25">
      <c r="A183" s="16">
        <v>2502</v>
      </c>
      <c r="B183" s="17"/>
      <c r="C183" s="17"/>
      <c r="D183" s="17"/>
      <c r="E183" s="17"/>
      <c r="F183" s="17">
        <v>40</v>
      </c>
      <c r="G183" s="17"/>
      <c r="H183" s="17"/>
      <c r="I183" s="17"/>
      <c r="J183" s="17"/>
      <c r="K183" s="54"/>
      <c r="L183" s="45"/>
      <c r="M183" s="46"/>
      <c r="N183" s="47"/>
      <c r="O183" s="21">
        <f>IF(F183=0,"",F183/E182)</f>
        <v>0.90909090909090906</v>
      </c>
      <c r="P183" s="22">
        <v>45</v>
      </c>
      <c r="Q183" s="23">
        <f t="shared" si="14"/>
        <v>0.9</v>
      </c>
      <c r="R183" s="23">
        <f t="shared" si="15"/>
        <v>9.9999999999999978E-2</v>
      </c>
      <c r="S183" s="59"/>
    </row>
    <row r="184" spans="1:19" ht="15.75" customHeight="1" x14ac:dyDescent="0.25">
      <c r="A184" s="16">
        <v>2601</v>
      </c>
      <c r="B184" s="17"/>
      <c r="C184" s="17"/>
      <c r="D184" s="17"/>
      <c r="E184" s="17"/>
      <c r="F184" s="17"/>
      <c r="G184" s="17"/>
      <c r="H184" s="17"/>
      <c r="I184" s="17"/>
      <c r="J184" s="17"/>
      <c r="K184" s="54"/>
      <c r="L184" s="45"/>
      <c r="M184" s="46"/>
      <c r="N184" s="47"/>
      <c r="O184" s="21" t="str">
        <f>IF(G184=0,"",G184/F183)</f>
        <v/>
      </c>
      <c r="P184" s="22"/>
      <c r="Q184" s="23" t="str">
        <f t="shared" si="14"/>
        <v/>
      </c>
      <c r="R184" s="23" t="str">
        <f t="shared" si="15"/>
        <v/>
      </c>
      <c r="S184" s="59"/>
    </row>
    <row r="185" spans="1:19" ht="15.75" customHeight="1" x14ac:dyDescent="0.25">
      <c r="A185" s="16">
        <v>2602</v>
      </c>
      <c r="B185" s="17"/>
      <c r="C185" s="17"/>
      <c r="D185" s="17"/>
      <c r="E185" s="17"/>
      <c r="F185" s="17"/>
      <c r="G185" s="17"/>
      <c r="H185" s="17"/>
      <c r="I185" s="17"/>
      <c r="J185" s="17"/>
      <c r="K185" s="54"/>
      <c r="L185" s="45"/>
      <c r="M185" s="46"/>
      <c r="N185" s="47"/>
      <c r="O185" s="21" t="str">
        <f>IF(H185=0,"",H185/G184)</f>
        <v/>
      </c>
      <c r="P185" s="22"/>
      <c r="Q185" s="23" t="str">
        <f t="shared" si="14"/>
        <v/>
      </c>
      <c r="R185" s="23" t="str">
        <f t="shared" si="15"/>
        <v/>
      </c>
      <c r="S185" s="59"/>
    </row>
    <row r="186" spans="1:19" ht="15.75" customHeight="1" x14ac:dyDescent="0.25">
      <c r="A186" s="16">
        <v>2701</v>
      </c>
      <c r="B186" s="17"/>
      <c r="C186" s="17"/>
      <c r="D186" s="17"/>
      <c r="E186" s="17"/>
      <c r="F186" s="17"/>
      <c r="G186" s="17"/>
      <c r="H186" s="17"/>
      <c r="I186" s="17"/>
      <c r="J186" s="17"/>
      <c r="K186" s="54"/>
      <c r="L186" s="45"/>
      <c r="M186" s="46"/>
      <c r="N186" s="47"/>
      <c r="O186" s="21" t="str">
        <f>IF(I186=0,"",I186/H185)</f>
        <v/>
      </c>
      <c r="P186" s="22"/>
      <c r="Q186" s="23" t="str">
        <f t="shared" si="14"/>
        <v/>
      </c>
      <c r="R186" s="23" t="str">
        <f t="shared" si="15"/>
        <v/>
      </c>
      <c r="S186" s="59"/>
    </row>
    <row r="187" spans="1:19" ht="15.75" customHeight="1" x14ac:dyDescent="0.25">
      <c r="A187" s="16">
        <v>2702</v>
      </c>
      <c r="B187" s="17"/>
      <c r="C187" s="17"/>
      <c r="D187" s="17"/>
      <c r="E187" s="17"/>
      <c r="F187" s="17"/>
      <c r="G187" s="17"/>
      <c r="H187" s="17"/>
      <c r="I187" s="17"/>
      <c r="J187" s="17"/>
      <c r="K187" s="54"/>
      <c r="L187" s="45"/>
      <c r="M187" s="46"/>
      <c r="N187" s="47"/>
      <c r="O187" s="24" t="str">
        <f>IF(J187=0,"",J187/I186)</f>
        <v/>
      </c>
      <c r="P187" s="22"/>
      <c r="Q187" s="25" t="str">
        <f t="shared" si="14"/>
        <v/>
      </c>
      <c r="R187" s="25" t="str">
        <f t="shared" si="15"/>
        <v/>
      </c>
      <c r="S187" s="59"/>
    </row>
    <row r="188" spans="1:19" ht="15.75" customHeight="1" x14ac:dyDescent="0.25">
      <c r="A188" s="16">
        <v>2801</v>
      </c>
      <c r="B188" s="17"/>
      <c r="C188" s="17"/>
      <c r="D188" s="17"/>
      <c r="E188" s="17"/>
      <c r="F188" s="17"/>
      <c r="G188" s="17"/>
      <c r="H188" s="17"/>
      <c r="I188" s="17"/>
      <c r="J188" s="17"/>
      <c r="K188" s="54"/>
      <c r="L188" s="45"/>
      <c r="M188" s="46"/>
      <c r="N188" s="48"/>
      <c r="O188" s="67"/>
      <c r="P188" s="22"/>
      <c r="Q188" s="68"/>
      <c r="R188" s="69"/>
      <c r="S188" s="59"/>
    </row>
    <row r="189" spans="1:19" ht="15.75" customHeight="1" x14ac:dyDescent="0.25">
      <c r="A189" s="16">
        <v>2802</v>
      </c>
      <c r="B189" s="17"/>
      <c r="C189" s="17"/>
      <c r="D189" s="17"/>
      <c r="E189" s="17"/>
      <c r="F189" s="17"/>
      <c r="G189" s="17"/>
      <c r="H189" s="17"/>
      <c r="I189" s="17"/>
      <c r="J189" s="17"/>
      <c r="K189" s="54"/>
      <c r="L189" s="45"/>
      <c r="M189" s="46"/>
      <c r="N189" s="48"/>
      <c r="O189" s="50"/>
      <c r="P189" s="51"/>
      <c r="Q189" s="52"/>
      <c r="R189" s="50"/>
      <c r="S189" s="59"/>
    </row>
    <row r="190" spans="1:19" ht="15.75" customHeight="1" x14ac:dyDescent="0.25">
      <c r="A190" s="16">
        <v>2901</v>
      </c>
      <c r="B190" s="17"/>
      <c r="C190" s="17"/>
      <c r="D190" s="17"/>
      <c r="E190" s="17"/>
      <c r="F190" s="17"/>
      <c r="G190" s="17"/>
      <c r="H190" s="17"/>
      <c r="I190" s="17"/>
      <c r="J190" s="17"/>
      <c r="K190" s="54"/>
      <c r="L190" s="45"/>
      <c r="M190" s="46"/>
      <c r="N190" s="48"/>
      <c r="O190" s="50"/>
      <c r="P190" s="51"/>
      <c r="Q190" s="52"/>
      <c r="R190" s="50"/>
      <c r="S190" s="59"/>
    </row>
    <row r="191" spans="1:19" ht="15.75" customHeight="1" x14ac:dyDescent="0.25">
      <c r="A191" s="16">
        <v>2902</v>
      </c>
      <c r="B191" s="17"/>
      <c r="C191" s="17"/>
      <c r="D191" s="17"/>
      <c r="E191" s="17"/>
      <c r="F191" s="17"/>
      <c r="G191" s="17"/>
      <c r="H191" s="17"/>
      <c r="I191" s="17"/>
      <c r="J191" s="17"/>
      <c r="K191" s="54"/>
      <c r="L191" s="45"/>
      <c r="M191" s="46"/>
      <c r="N191" s="48"/>
      <c r="O191" s="50"/>
      <c r="P191" s="51"/>
      <c r="Q191" s="52"/>
      <c r="R191" s="50"/>
      <c r="S191" s="59"/>
    </row>
    <row r="192" spans="1:19" ht="15.75" customHeight="1" x14ac:dyDescent="0.25">
      <c r="A192" s="16">
        <v>3001</v>
      </c>
      <c r="B192" s="17"/>
      <c r="C192" s="17"/>
      <c r="D192" s="17"/>
      <c r="E192" s="17"/>
      <c r="F192" s="17"/>
      <c r="G192" s="17"/>
      <c r="H192" s="17"/>
      <c r="I192" s="17"/>
      <c r="J192" s="17"/>
      <c r="K192" s="54"/>
      <c r="L192" s="45"/>
      <c r="M192" s="46"/>
      <c r="N192" s="48"/>
      <c r="O192" s="93"/>
      <c r="P192" s="94"/>
      <c r="Q192" s="95"/>
      <c r="R192" s="96"/>
      <c r="S192" s="59"/>
    </row>
    <row r="193" spans="1:19" ht="15.75" customHeight="1" x14ac:dyDescent="0.25">
      <c r="A193" s="16">
        <v>3002</v>
      </c>
      <c r="B193" s="17"/>
      <c r="C193" s="17"/>
      <c r="D193" s="17"/>
      <c r="E193" s="17"/>
      <c r="F193" s="17"/>
      <c r="G193" s="17"/>
      <c r="H193" s="17"/>
      <c r="I193" s="17"/>
      <c r="J193" s="17"/>
      <c r="K193" s="54"/>
      <c r="L193" s="45"/>
      <c r="M193" s="46"/>
      <c r="N193" s="48"/>
      <c r="O193" s="70" t="s">
        <v>81</v>
      </c>
      <c r="P193" s="30"/>
      <c r="Q193" s="31" t="str">
        <f>IF(SUM(K185:K192)=0,"",SUM(K185:K192))</f>
        <v/>
      </c>
      <c r="R193" s="72" t="s">
        <v>10</v>
      </c>
      <c r="S193" s="59"/>
    </row>
    <row r="194" spans="1:19" ht="15.75" customHeight="1" x14ac:dyDescent="0.25">
      <c r="A194" s="16">
        <v>3101</v>
      </c>
      <c r="B194" s="17"/>
      <c r="C194" s="17"/>
      <c r="D194" s="17"/>
      <c r="E194" s="17"/>
      <c r="F194" s="17"/>
      <c r="G194" s="17"/>
      <c r="H194" s="17"/>
      <c r="I194" s="17"/>
      <c r="J194" s="17"/>
      <c r="K194" s="54"/>
      <c r="L194" s="45"/>
      <c r="M194" s="46"/>
      <c r="N194" s="48"/>
      <c r="O194" s="71" t="s">
        <v>83</v>
      </c>
      <c r="P194" s="32">
        <f>P193/B179</f>
        <v>0</v>
      </c>
      <c r="Q194" s="33" t="e">
        <f>P193/Q193</f>
        <v>#VALUE!</v>
      </c>
      <c r="R194" s="73" t="s">
        <v>84</v>
      </c>
      <c r="S194" s="59"/>
    </row>
    <row r="195" spans="1:19" ht="15.75" x14ac:dyDescent="0.25">
      <c r="A195" s="16">
        <v>3102</v>
      </c>
      <c r="B195" s="17"/>
      <c r="C195" s="17"/>
      <c r="D195" s="17"/>
      <c r="E195" s="17"/>
      <c r="F195" s="17"/>
      <c r="G195" s="17"/>
      <c r="H195" s="17"/>
      <c r="I195" s="17"/>
      <c r="J195" s="17"/>
      <c r="K195" s="54"/>
      <c r="L195" s="53"/>
      <c r="M195" s="55"/>
      <c r="N195" s="56"/>
      <c r="O195" s="34"/>
      <c r="P195" s="35"/>
      <c r="Q195" s="35"/>
      <c r="R195" s="36"/>
      <c r="S195" s="59"/>
    </row>
    <row r="196" spans="1:19" ht="18" customHeight="1" x14ac:dyDescent="0.25">
      <c r="A196" s="59"/>
      <c r="B196" s="255" t="s">
        <v>106</v>
      </c>
      <c r="C196" s="255"/>
      <c r="D196" s="255"/>
      <c r="E196" s="255"/>
      <c r="F196" s="255"/>
      <c r="G196" s="255"/>
      <c r="H196" s="255"/>
      <c r="I196" s="255"/>
      <c r="J196" s="255"/>
      <c r="K196" s="74">
        <f>SUM(K179:K192)</f>
        <v>0</v>
      </c>
      <c r="L196" s="38" t="str">
        <f>IF(K187=0,"",K187/B179)</f>
        <v/>
      </c>
      <c r="M196" s="38" t="str">
        <f>IF(K196=0,"",K196/B179)</f>
        <v/>
      </c>
      <c r="N196" s="38" t="str">
        <f>IF(K187=0,"",M196-L196)</f>
        <v/>
      </c>
      <c r="O196" s="1"/>
      <c r="P196" s="1"/>
      <c r="Q196" s="1"/>
      <c r="R196" s="13"/>
      <c r="S196" s="59"/>
    </row>
    <row r="197" spans="1:19" ht="12.75" customHeight="1" x14ac:dyDescent="0.2"/>
    <row r="198" spans="1:19" ht="12.75" customHeight="1" x14ac:dyDescent="0.2"/>
    <row r="199" spans="1:19" ht="26.25" x14ac:dyDescent="0.4">
      <c r="A199" s="40"/>
      <c r="B199" s="256" t="s">
        <v>94</v>
      </c>
      <c r="C199" s="257"/>
      <c r="D199" s="257"/>
      <c r="E199" s="257"/>
      <c r="F199" s="257"/>
      <c r="G199" s="257"/>
      <c r="H199" s="257"/>
      <c r="I199" s="257"/>
      <c r="J199" s="257"/>
      <c r="K199" s="78" t="s">
        <v>131</v>
      </c>
      <c r="L199" s="1"/>
      <c r="M199" s="1"/>
      <c r="N199" s="13"/>
      <c r="O199" s="1"/>
      <c r="P199" s="13"/>
      <c r="Q199" s="13"/>
      <c r="R199" s="13"/>
      <c r="S199" s="60"/>
    </row>
    <row r="200" spans="1:19" ht="20.25" x14ac:dyDescent="0.2">
      <c r="A200" s="234" t="s">
        <v>9</v>
      </c>
      <c r="B200" s="235" t="s">
        <v>95</v>
      </c>
      <c r="C200" s="258"/>
      <c r="D200" s="258"/>
      <c r="E200" s="258"/>
      <c r="F200" s="258"/>
      <c r="G200" s="258"/>
      <c r="H200" s="258"/>
      <c r="I200" s="258"/>
      <c r="J200" s="259"/>
      <c r="K200" s="238" t="s">
        <v>10</v>
      </c>
      <c r="L200" s="230" t="s">
        <v>2</v>
      </c>
      <c r="M200" s="230" t="s">
        <v>3</v>
      </c>
      <c r="N200" s="240" t="s">
        <v>4</v>
      </c>
      <c r="O200" s="230" t="s">
        <v>5</v>
      </c>
      <c r="P200" s="228" t="s">
        <v>6</v>
      </c>
      <c r="Q200" s="228" t="s">
        <v>7</v>
      </c>
      <c r="R200" s="230" t="s">
        <v>96</v>
      </c>
      <c r="S200" s="60"/>
    </row>
    <row r="201" spans="1:19" ht="15.75" x14ac:dyDescent="0.25">
      <c r="A201" s="254"/>
      <c r="B201" s="16" t="s">
        <v>97</v>
      </c>
      <c r="C201" s="16" t="s">
        <v>98</v>
      </c>
      <c r="D201" s="16" t="s">
        <v>99</v>
      </c>
      <c r="E201" s="16" t="s">
        <v>100</v>
      </c>
      <c r="F201" s="16" t="s">
        <v>101</v>
      </c>
      <c r="G201" s="16" t="s">
        <v>102</v>
      </c>
      <c r="H201" s="16" t="s">
        <v>103</v>
      </c>
      <c r="I201" s="16" t="s">
        <v>104</v>
      </c>
      <c r="J201" s="16" t="s">
        <v>105</v>
      </c>
      <c r="K201" s="239"/>
      <c r="L201" s="254"/>
      <c r="M201" s="254"/>
      <c r="N201" s="254"/>
      <c r="O201" s="254"/>
      <c r="P201" s="254"/>
      <c r="Q201" s="254"/>
      <c r="R201" s="254"/>
      <c r="S201" s="60"/>
    </row>
    <row r="202" spans="1:19" ht="15.75" customHeight="1" x14ac:dyDescent="0.25">
      <c r="A202" s="16">
        <v>2401</v>
      </c>
      <c r="B202" s="17">
        <v>26</v>
      </c>
      <c r="C202" s="17"/>
      <c r="D202" s="17"/>
      <c r="E202" s="17"/>
      <c r="F202" s="17"/>
      <c r="G202" s="17"/>
      <c r="H202" s="17"/>
      <c r="I202" s="17"/>
      <c r="J202" s="17"/>
      <c r="K202" s="54"/>
      <c r="L202" s="42"/>
      <c r="M202" s="43"/>
      <c r="N202" s="44"/>
      <c r="O202" s="18"/>
      <c r="P202" s="19">
        <f>B202</f>
        <v>26</v>
      </c>
      <c r="Q202" s="20"/>
      <c r="R202" s="18"/>
      <c r="S202" s="60"/>
    </row>
    <row r="203" spans="1:19" ht="15.75" customHeight="1" x14ac:dyDescent="0.25">
      <c r="A203" s="16">
        <v>2402</v>
      </c>
      <c r="B203" s="17"/>
      <c r="C203" s="17">
        <v>22</v>
      </c>
      <c r="D203" s="17"/>
      <c r="E203" s="17"/>
      <c r="F203" s="17"/>
      <c r="G203" s="17"/>
      <c r="H203" s="17"/>
      <c r="I203" s="17"/>
      <c r="J203" s="17"/>
      <c r="K203" s="54"/>
      <c r="L203" s="45"/>
      <c r="M203" s="46"/>
      <c r="N203" s="47"/>
      <c r="O203" s="21">
        <f>IF(C203=0,"",C203/B202)</f>
        <v>0.84615384615384615</v>
      </c>
      <c r="P203" s="22">
        <v>23</v>
      </c>
      <c r="Q203" s="23">
        <f t="shared" ref="Q203:Q210" si="16">IF(P203=0,"",P203/P202)</f>
        <v>0.88461538461538458</v>
      </c>
      <c r="R203" s="23">
        <f t="shared" ref="R203:R210" si="17">IF(P203=0,"",100%-Q203)</f>
        <v>0.11538461538461542</v>
      </c>
      <c r="S203" s="60"/>
    </row>
    <row r="204" spans="1:19" ht="15.75" customHeight="1" x14ac:dyDescent="0.25">
      <c r="A204" s="16">
        <v>2501</v>
      </c>
      <c r="B204" s="17"/>
      <c r="C204" s="17"/>
      <c r="D204" s="17">
        <v>16</v>
      </c>
      <c r="E204" s="17"/>
      <c r="F204" s="17"/>
      <c r="G204" s="17"/>
      <c r="H204" s="17"/>
      <c r="I204" s="17"/>
      <c r="J204" s="17"/>
      <c r="K204" s="54"/>
      <c r="L204" s="45"/>
      <c r="M204" s="46"/>
      <c r="N204" s="47"/>
      <c r="O204" s="21">
        <f>IF(D204=0,"",D204/C203)</f>
        <v>0.72727272727272729</v>
      </c>
      <c r="P204" s="22">
        <v>21</v>
      </c>
      <c r="Q204" s="23">
        <f t="shared" si="16"/>
        <v>0.91304347826086951</v>
      </c>
      <c r="R204" s="23">
        <f t="shared" si="17"/>
        <v>8.6956521739130488E-2</v>
      </c>
      <c r="S204" s="3">
        <f>P204/P202</f>
        <v>0.80769230769230771</v>
      </c>
    </row>
    <row r="205" spans="1:19" ht="15.75" customHeight="1" x14ac:dyDescent="0.25">
      <c r="A205" s="16">
        <v>2502</v>
      </c>
      <c r="B205" s="17"/>
      <c r="C205" s="17"/>
      <c r="D205" s="17"/>
      <c r="E205" s="17">
        <v>10</v>
      </c>
      <c r="F205" s="17"/>
      <c r="G205" s="17"/>
      <c r="H205" s="17"/>
      <c r="I205" s="17"/>
      <c r="J205" s="17"/>
      <c r="K205" s="54"/>
      <c r="L205" s="45"/>
      <c r="M205" s="46"/>
      <c r="N205" s="47"/>
      <c r="O205" s="21">
        <f>IF(E205=0,"",E205/D204)</f>
        <v>0.625</v>
      </c>
      <c r="P205" s="22">
        <v>17</v>
      </c>
      <c r="Q205" s="23">
        <f t="shared" si="16"/>
        <v>0.80952380952380953</v>
      </c>
      <c r="R205" s="23">
        <f t="shared" si="17"/>
        <v>0.19047619047619047</v>
      </c>
      <c r="S205" s="60"/>
    </row>
    <row r="206" spans="1:19" ht="15.75" customHeight="1" x14ac:dyDescent="0.25">
      <c r="A206" s="16">
        <v>2601</v>
      </c>
      <c r="B206" s="17"/>
      <c r="C206" s="17"/>
      <c r="D206" s="17"/>
      <c r="E206" s="17"/>
      <c r="F206" s="17"/>
      <c r="G206" s="17"/>
      <c r="H206" s="17"/>
      <c r="I206" s="17"/>
      <c r="J206" s="17"/>
      <c r="K206" s="54"/>
      <c r="L206" s="45"/>
      <c r="M206" s="46"/>
      <c r="N206" s="47"/>
      <c r="O206" s="21" t="str">
        <f>IF(F206=0,"",F206/E205)</f>
        <v/>
      </c>
      <c r="P206" s="22"/>
      <c r="Q206" s="23" t="str">
        <f t="shared" si="16"/>
        <v/>
      </c>
      <c r="R206" s="23" t="str">
        <f t="shared" si="17"/>
        <v/>
      </c>
      <c r="S206" s="60"/>
    </row>
    <row r="207" spans="1:19" ht="15.75" customHeight="1" x14ac:dyDescent="0.25">
      <c r="A207" s="16">
        <v>2602</v>
      </c>
      <c r="B207" s="17"/>
      <c r="C207" s="17"/>
      <c r="D207" s="17"/>
      <c r="E207" s="17"/>
      <c r="F207" s="17"/>
      <c r="G207" s="17"/>
      <c r="H207" s="17"/>
      <c r="I207" s="17"/>
      <c r="J207" s="17"/>
      <c r="K207" s="54"/>
      <c r="L207" s="45"/>
      <c r="M207" s="46"/>
      <c r="N207" s="47"/>
      <c r="O207" s="21" t="str">
        <f>IF(G207=0,"",G207/F206)</f>
        <v/>
      </c>
      <c r="P207" s="22"/>
      <c r="Q207" s="23" t="str">
        <f t="shared" si="16"/>
        <v/>
      </c>
      <c r="R207" s="23" t="str">
        <f t="shared" si="17"/>
        <v/>
      </c>
      <c r="S207" s="60"/>
    </row>
    <row r="208" spans="1:19" ht="15.75" customHeight="1" x14ac:dyDescent="0.25">
      <c r="A208" s="16">
        <v>2701</v>
      </c>
      <c r="B208" s="17"/>
      <c r="C208" s="17"/>
      <c r="D208" s="17"/>
      <c r="E208" s="17"/>
      <c r="F208" s="17"/>
      <c r="G208" s="17"/>
      <c r="H208" s="17"/>
      <c r="I208" s="17"/>
      <c r="J208" s="17"/>
      <c r="K208" s="54"/>
      <c r="L208" s="45"/>
      <c r="M208" s="46"/>
      <c r="N208" s="47"/>
      <c r="O208" s="21" t="str">
        <f>IF(H208=0,"",H208/G207)</f>
        <v/>
      </c>
      <c r="P208" s="22"/>
      <c r="Q208" s="23" t="str">
        <f t="shared" si="16"/>
        <v/>
      </c>
      <c r="R208" s="23" t="str">
        <f t="shared" si="17"/>
        <v/>
      </c>
      <c r="S208" s="60"/>
    </row>
    <row r="209" spans="1:19" ht="15.75" customHeight="1" x14ac:dyDescent="0.25">
      <c r="A209" s="16">
        <v>2702</v>
      </c>
      <c r="B209" s="17"/>
      <c r="C209" s="17"/>
      <c r="D209" s="17"/>
      <c r="E209" s="17"/>
      <c r="F209" s="17"/>
      <c r="G209" s="17"/>
      <c r="H209" s="17"/>
      <c r="I209" s="17"/>
      <c r="J209" s="17"/>
      <c r="K209" s="54"/>
      <c r="L209" s="45"/>
      <c r="M209" s="46"/>
      <c r="N209" s="47"/>
      <c r="O209" s="21" t="str">
        <f>IF(I209=0,"",I209/H208)</f>
        <v/>
      </c>
      <c r="P209" s="22"/>
      <c r="Q209" s="23" t="str">
        <f t="shared" si="16"/>
        <v/>
      </c>
      <c r="R209" s="23" t="str">
        <f t="shared" si="17"/>
        <v/>
      </c>
      <c r="S209" s="60"/>
    </row>
    <row r="210" spans="1:19" ht="15.75" customHeight="1" x14ac:dyDescent="0.25">
      <c r="A210" s="16">
        <v>2801</v>
      </c>
      <c r="B210" s="17"/>
      <c r="C210" s="17"/>
      <c r="D210" s="17"/>
      <c r="E210" s="17"/>
      <c r="F210" s="17"/>
      <c r="G210" s="17"/>
      <c r="H210" s="17"/>
      <c r="I210" s="17"/>
      <c r="J210" s="17"/>
      <c r="K210" s="54"/>
      <c r="L210" s="45"/>
      <c r="M210" s="46"/>
      <c r="N210" s="47"/>
      <c r="O210" s="24" t="str">
        <f>IF(J210=0,"",J210/I209)</f>
        <v/>
      </c>
      <c r="P210" s="22"/>
      <c r="Q210" s="25" t="str">
        <f t="shared" si="16"/>
        <v/>
      </c>
      <c r="R210" s="25" t="str">
        <f t="shared" si="17"/>
        <v/>
      </c>
      <c r="S210" s="60"/>
    </row>
    <row r="211" spans="1:19" ht="15.75" customHeight="1" x14ac:dyDescent="0.25">
      <c r="A211" s="16">
        <v>2802</v>
      </c>
      <c r="B211" s="17"/>
      <c r="C211" s="17"/>
      <c r="D211" s="17"/>
      <c r="E211" s="17"/>
      <c r="F211" s="17"/>
      <c r="G211" s="17"/>
      <c r="H211" s="17"/>
      <c r="I211" s="17"/>
      <c r="J211" s="17"/>
      <c r="K211" s="54"/>
      <c r="L211" s="45"/>
      <c r="M211" s="46"/>
      <c r="N211" s="48"/>
      <c r="O211" s="67"/>
      <c r="P211" s="22"/>
      <c r="Q211" s="68"/>
      <c r="R211" s="69"/>
      <c r="S211" s="60"/>
    </row>
    <row r="212" spans="1:19" ht="15.75" customHeight="1" x14ac:dyDescent="0.25">
      <c r="A212" s="16">
        <v>2901</v>
      </c>
      <c r="B212" s="17"/>
      <c r="C212" s="17"/>
      <c r="D212" s="17"/>
      <c r="E212" s="17"/>
      <c r="F212" s="17"/>
      <c r="G212" s="17"/>
      <c r="H212" s="17"/>
      <c r="I212" s="17"/>
      <c r="J212" s="17"/>
      <c r="K212" s="54"/>
      <c r="L212" s="45"/>
      <c r="M212" s="46"/>
      <c r="N212" s="48"/>
      <c r="O212" s="50"/>
      <c r="P212" s="51"/>
      <c r="Q212" s="52"/>
      <c r="R212" s="50"/>
      <c r="S212" s="60"/>
    </row>
    <row r="213" spans="1:19" ht="15.75" customHeight="1" x14ac:dyDescent="0.25">
      <c r="A213" s="16">
        <v>2902</v>
      </c>
      <c r="B213" s="17"/>
      <c r="C213" s="17"/>
      <c r="D213" s="17"/>
      <c r="E213" s="17"/>
      <c r="F213" s="17"/>
      <c r="G213" s="17"/>
      <c r="H213" s="17"/>
      <c r="I213" s="17"/>
      <c r="J213" s="17"/>
      <c r="K213" s="54"/>
      <c r="L213" s="45"/>
      <c r="M213" s="46"/>
      <c r="N213" s="48"/>
      <c r="O213" s="50"/>
      <c r="P213" s="51"/>
      <c r="Q213" s="52"/>
      <c r="R213" s="50"/>
      <c r="S213" s="60"/>
    </row>
    <row r="214" spans="1:19" ht="15.75" customHeight="1" x14ac:dyDescent="0.25">
      <c r="A214" s="16">
        <v>3001</v>
      </c>
      <c r="B214" s="17"/>
      <c r="C214" s="17"/>
      <c r="D214" s="17"/>
      <c r="E214" s="17"/>
      <c r="F214" s="17"/>
      <c r="G214" s="17"/>
      <c r="H214" s="17"/>
      <c r="I214" s="17"/>
      <c r="J214" s="17"/>
      <c r="K214" s="54"/>
      <c r="L214" s="45"/>
      <c r="M214" s="46"/>
      <c r="N214" s="48"/>
      <c r="O214" s="50"/>
      <c r="P214" s="51"/>
      <c r="Q214" s="52"/>
      <c r="R214" s="50"/>
      <c r="S214" s="60"/>
    </row>
    <row r="215" spans="1:19" ht="15.75" customHeight="1" x14ac:dyDescent="0.25">
      <c r="A215" s="16">
        <v>3002</v>
      </c>
      <c r="B215" s="17"/>
      <c r="C215" s="17"/>
      <c r="D215" s="17"/>
      <c r="E215" s="17"/>
      <c r="F215" s="17"/>
      <c r="G215" s="17"/>
      <c r="H215" s="17"/>
      <c r="I215" s="17"/>
      <c r="J215" s="17"/>
      <c r="K215" s="54"/>
      <c r="L215" s="45"/>
      <c r="M215" s="46"/>
      <c r="N215" s="48"/>
      <c r="O215" s="93"/>
      <c r="P215" s="94"/>
      <c r="Q215" s="95"/>
      <c r="R215" s="96"/>
      <c r="S215" s="60"/>
    </row>
    <row r="216" spans="1:19" ht="15.75" customHeight="1" x14ac:dyDescent="0.25">
      <c r="A216" s="16">
        <v>3101</v>
      </c>
      <c r="B216" s="17"/>
      <c r="C216" s="17"/>
      <c r="D216" s="17"/>
      <c r="E216" s="17"/>
      <c r="F216" s="17"/>
      <c r="G216" s="17"/>
      <c r="H216" s="17"/>
      <c r="I216" s="17"/>
      <c r="J216" s="17"/>
      <c r="K216" s="54"/>
      <c r="L216" s="45"/>
      <c r="M216" s="46"/>
      <c r="N216" s="48"/>
      <c r="O216" s="70" t="s">
        <v>81</v>
      </c>
      <c r="P216" s="30"/>
      <c r="Q216" s="31" t="str">
        <f>IF(SUM(K208:K215)=0,"",SUM(K208:K215))</f>
        <v/>
      </c>
      <c r="R216" s="72" t="s">
        <v>10</v>
      </c>
      <c r="S216" s="60"/>
    </row>
    <row r="217" spans="1:19" ht="15.75" customHeight="1" x14ac:dyDescent="0.25">
      <c r="A217" s="61">
        <v>3201</v>
      </c>
      <c r="B217" s="17"/>
      <c r="C217" s="17"/>
      <c r="D217" s="17"/>
      <c r="E217" s="17"/>
      <c r="F217" s="17"/>
      <c r="G217" s="17"/>
      <c r="H217" s="17"/>
      <c r="I217" s="17"/>
      <c r="J217" s="17"/>
      <c r="K217" s="54"/>
      <c r="L217" s="45"/>
      <c r="M217" s="46"/>
      <c r="N217" s="48"/>
      <c r="O217" s="71" t="s">
        <v>83</v>
      </c>
      <c r="P217" s="32">
        <f>P216/B202</f>
        <v>0</v>
      </c>
      <c r="Q217" s="33" t="e">
        <f>P216/Q216</f>
        <v>#VALUE!</v>
      </c>
      <c r="R217" s="73" t="s">
        <v>84</v>
      </c>
      <c r="S217" s="60"/>
    </row>
    <row r="218" spans="1:19" ht="15.75" customHeight="1" x14ac:dyDescent="0.25">
      <c r="A218" s="61">
        <v>3202</v>
      </c>
      <c r="B218" s="17"/>
      <c r="C218" s="17"/>
      <c r="D218" s="17"/>
      <c r="E218" s="17"/>
      <c r="F218" s="17"/>
      <c r="G218" s="17"/>
      <c r="H218" s="17"/>
      <c r="I218" s="17"/>
      <c r="J218" s="17"/>
      <c r="K218" s="54"/>
      <c r="L218" s="53"/>
      <c r="M218" s="55"/>
      <c r="N218" s="56"/>
      <c r="O218" s="34"/>
      <c r="P218" s="35"/>
      <c r="Q218" s="35"/>
      <c r="R218" s="36"/>
      <c r="S218" s="60"/>
    </row>
    <row r="219" spans="1:19" ht="18" customHeight="1" x14ac:dyDescent="0.25">
      <c r="A219" s="60"/>
      <c r="B219" s="255" t="s">
        <v>106</v>
      </c>
      <c r="C219" s="255"/>
      <c r="D219" s="255"/>
      <c r="E219" s="255"/>
      <c r="F219" s="255"/>
      <c r="G219" s="255"/>
      <c r="H219" s="255"/>
      <c r="I219" s="255"/>
      <c r="J219" s="255"/>
      <c r="K219" s="74">
        <f>SUM(K202:K215)</f>
        <v>0</v>
      </c>
      <c r="L219" s="38" t="str">
        <f>IF(K210=0,"",K210/B202)</f>
        <v/>
      </c>
      <c r="M219" s="38" t="str">
        <f>IF(K219=0,"",K219/B202)</f>
        <v/>
      </c>
      <c r="N219" s="38" t="str">
        <f>IF(K210=0,"",M219-L219)</f>
        <v/>
      </c>
      <c r="O219" s="1"/>
      <c r="P219" s="1"/>
      <c r="Q219" s="1"/>
      <c r="R219" s="13"/>
      <c r="S219" s="60"/>
    </row>
    <row r="220" spans="1:19" ht="12.75" customHeight="1" x14ac:dyDescent="0.2">
      <c r="A220" s="60"/>
      <c r="B220" s="60"/>
      <c r="C220" s="60"/>
      <c r="D220" s="60"/>
      <c r="E220" s="60"/>
      <c r="F220" s="60"/>
      <c r="G220" s="60"/>
      <c r="H220" s="60"/>
      <c r="I220" s="60"/>
      <c r="J220" s="60"/>
      <c r="L220" s="60"/>
      <c r="M220" s="60"/>
      <c r="N220" s="60"/>
      <c r="O220" s="60"/>
      <c r="P220" s="60"/>
      <c r="Q220" s="60"/>
      <c r="R220" s="60"/>
      <c r="S220" s="60"/>
    </row>
    <row r="221" spans="1:19" ht="12.75" customHeight="1" x14ac:dyDescent="0.2"/>
    <row r="222" spans="1:19" ht="26.25" x14ac:dyDescent="0.4">
      <c r="A222" s="40"/>
      <c r="B222" s="256" t="s">
        <v>94</v>
      </c>
      <c r="C222" s="257"/>
      <c r="D222" s="257"/>
      <c r="E222" s="257"/>
      <c r="F222" s="257"/>
      <c r="G222" s="257"/>
      <c r="H222" s="257"/>
      <c r="I222" s="257"/>
      <c r="J222" s="257"/>
      <c r="K222" s="78" t="s">
        <v>132</v>
      </c>
      <c r="L222" s="1"/>
      <c r="M222" s="1"/>
      <c r="N222" s="13"/>
      <c r="O222" s="1"/>
      <c r="P222" s="13"/>
      <c r="Q222" s="13"/>
      <c r="R222" s="13"/>
      <c r="S222" s="62"/>
    </row>
    <row r="223" spans="1:19" ht="20.25" x14ac:dyDescent="0.2">
      <c r="A223" s="234" t="s">
        <v>9</v>
      </c>
      <c r="B223" s="235" t="s">
        <v>95</v>
      </c>
      <c r="C223" s="258"/>
      <c r="D223" s="258"/>
      <c r="E223" s="258"/>
      <c r="F223" s="258"/>
      <c r="G223" s="258"/>
      <c r="H223" s="258"/>
      <c r="I223" s="258"/>
      <c r="J223" s="259"/>
      <c r="K223" s="238" t="s">
        <v>10</v>
      </c>
      <c r="L223" s="230" t="s">
        <v>2</v>
      </c>
      <c r="M223" s="230" t="s">
        <v>3</v>
      </c>
      <c r="N223" s="240" t="s">
        <v>4</v>
      </c>
      <c r="O223" s="230" t="s">
        <v>5</v>
      </c>
      <c r="P223" s="228" t="s">
        <v>6</v>
      </c>
      <c r="Q223" s="228" t="s">
        <v>7</v>
      </c>
      <c r="R223" s="230" t="s">
        <v>96</v>
      </c>
      <c r="S223" s="62"/>
    </row>
    <row r="224" spans="1:19" ht="15.75" x14ac:dyDescent="0.25">
      <c r="A224" s="254"/>
      <c r="B224" s="16" t="s">
        <v>97</v>
      </c>
      <c r="C224" s="16" t="s">
        <v>98</v>
      </c>
      <c r="D224" s="16" t="s">
        <v>99</v>
      </c>
      <c r="E224" s="16" t="s">
        <v>100</v>
      </c>
      <c r="F224" s="16" t="s">
        <v>101</v>
      </c>
      <c r="G224" s="16" t="s">
        <v>102</v>
      </c>
      <c r="H224" s="16" t="s">
        <v>103</v>
      </c>
      <c r="I224" s="16" t="s">
        <v>104</v>
      </c>
      <c r="J224" s="16" t="s">
        <v>105</v>
      </c>
      <c r="K224" s="239"/>
      <c r="L224" s="254"/>
      <c r="M224" s="254"/>
      <c r="N224" s="254"/>
      <c r="O224" s="254"/>
      <c r="P224" s="254"/>
      <c r="Q224" s="254"/>
      <c r="R224" s="254"/>
      <c r="S224" s="62"/>
    </row>
    <row r="225" spans="1:19" ht="15.75" customHeight="1" x14ac:dyDescent="0.25">
      <c r="A225" s="16">
        <v>2402</v>
      </c>
      <c r="B225" s="17">
        <v>51</v>
      </c>
      <c r="C225" s="17"/>
      <c r="D225" s="17"/>
      <c r="E225" s="17"/>
      <c r="F225" s="17"/>
      <c r="G225" s="17"/>
      <c r="H225" s="17"/>
      <c r="I225" s="17"/>
      <c r="J225" s="17"/>
      <c r="K225" s="54"/>
      <c r="L225" s="42"/>
      <c r="M225" s="43"/>
      <c r="N225" s="44"/>
      <c r="O225" s="18"/>
      <c r="P225" s="19">
        <f>B225</f>
        <v>51</v>
      </c>
      <c r="Q225" s="20"/>
      <c r="R225" s="18"/>
      <c r="S225" s="62"/>
    </row>
    <row r="226" spans="1:19" ht="15.75" customHeight="1" x14ac:dyDescent="0.25">
      <c r="A226" s="16">
        <v>2501</v>
      </c>
      <c r="B226" s="17"/>
      <c r="C226" s="17">
        <v>46</v>
      </c>
      <c r="D226" s="17"/>
      <c r="E226" s="17"/>
      <c r="F226" s="17"/>
      <c r="G226" s="17"/>
      <c r="H226" s="17"/>
      <c r="I226" s="17"/>
      <c r="J226" s="17"/>
      <c r="K226" s="54"/>
      <c r="L226" s="45"/>
      <c r="M226" s="46"/>
      <c r="N226" s="47"/>
      <c r="O226" s="21">
        <f>IF(C226=0,"",C226/B225)</f>
        <v>0.90196078431372551</v>
      </c>
      <c r="P226" s="22">
        <v>46</v>
      </c>
      <c r="Q226" s="23">
        <f t="shared" ref="Q226:Q233" si="18">IF(P226=0,"",P226/P225)</f>
        <v>0.90196078431372551</v>
      </c>
      <c r="R226" s="23">
        <f t="shared" ref="R226:R233" si="19">IF(P226=0,"",100%-Q226)</f>
        <v>9.8039215686274495E-2</v>
      </c>
      <c r="S226" s="62"/>
    </row>
    <row r="227" spans="1:19" ht="15.75" customHeight="1" x14ac:dyDescent="0.25">
      <c r="A227" s="16">
        <v>2502</v>
      </c>
      <c r="B227" s="17"/>
      <c r="C227" s="17"/>
      <c r="D227" s="17">
        <v>41</v>
      </c>
      <c r="E227" s="17"/>
      <c r="F227" s="17"/>
      <c r="G227" s="17"/>
      <c r="H227" s="17"/>
      <c r="I227" s="17"/>
      <c r="J227" s="17"/>
      <c r="K227" s="54"/>
      <c r="L227" s="45"/>
      <c r="M227" s="46"/>
      <c r="N227" s="47"/>
      <c r="O227" s="21">
        <f>IF(D227=0,"",D227/C226)</f>
        <v>0.89130434782608692</v>
      </c>
      <c r="P227" s="22">
        <v>43</v>
      </c>
      <c r="Q227" s="23">
        <f t="shared" si="18"/>
        <v>0.93478260869565222</v>
      </c>
      <c r="R227" s="23">
        <f t="shared" si="19"/>
        <v>6.5217391304347783E-2</v>
      </c>
      <c r="S227" s="3">
        <f>P227/P225</f>
        <v>0.84313725490196079</v>
      </c>
    </row>
    <row r="228" spans="1:19" ht="15.75" customHeight="1" x14ac:dyDescent="0.25">
      <c r="A228" s="16">
        <v>2601</v>
      </c>
      <c r="B228" s="17"/>
      <c r="C228" s="17"/>
      <c r="D228" s="17"/>
      <c r="E228" s="17"/>
      <c r="F228" s="17"/>
      <c r="G228" s="17"/>
      <c r="H228" s="17"/>
      <c r="I228" s="17"/>
      <c r="J228" s="17"/>
      <c r="K228" s="54"/>
      <c r="L228" s="45"/>
      <c r="M228" s="46"/>
      <c r="N228" s="47"/>
      <c r="O228" s="21" t="str">
        <f>IF(E228=0,"",E228/D227)</f>
        <v/>
      </c>
      <c r="P228" s="22"/>
      <c r="Q228" s="23" t="str">
        <f t="shared" si="18"/>
        <v/>
      </c>
      <c r="R228" s="23" t="str">
        <f t="shared" si="19"/>
        <v/>
      </c>
      <c r="S228" s="62"/>
    </row>
    <row r="229" spans="1:19" ht="15.75" customHeight="1" x14ac:dyDescent="0.25">
      <c r="A229" s="16">
        <v>2602</v>
      </c>
      <c r="B229" s="17"/>
      <c r="C229" s="17"/>
      <c r="D229" s="17"/>
      <c r="E229" s="17"/>
      <c r="F229" s="17"/>
      <c r="G229" s="17"/>
      <c r="H229" s="17"/>
      <c r="I229" s="17"/>
      <c r="J229" s="17"/>
      <c r="K229" s="54"/>
      <c r="L229" s="45"/>
      <c r="M229" s="46"/>
      <c r="N229" s="47"/>
      <c r="O229" s="21" t="str">
        <f>IF(F229=0,"",F229/E228)</f>
        <v/>
      </c>
      <c r="P229" s="22"/>
      <c r="Q229" s="23" t="str">
        <f t="shared" si="18"/>
        <v/>
      </c>
      <c r="R229" s="23" t="str">
        <f t="shared" si="19"/>
        <v/>
      </c>
      <c r="S229" s="62"/>
    </row>
    <row r="230" spans="1:19" ht="15.75" customHeight="1" x14ac:dyDescent="0.25">
      <c r="A230" s="16">
        <v>2701</v>
      </c>
      <c r="B230" s="17"/>
      <c r="C230" s="17"/>
      <c r="D230" s="17"/>
      <c r="E230" s="17"/>
      <c r="F230" s="17"/>
      <c r="G230" s="17"/>
      <c r="H230" s="17"/>
      <c r="I230" s="17"/>
      <c r="J230" s="17"/>
      <c r="K230" s="54"/>
      <c r="L230" s="45"/>
      <c r="M230" s="46"/>
      <c r="N230" s="47"/>
      <c r="O230" s="21" t="str">
        <f>IF(G230=0,"",G230/F229)</f>
        <v/>
      </c>
      <c r="P230" s="22"/>
      <c r="Q230" s="23" t="str">
        <f t="shared" si="18"/>
        <v/>
      </c>
      <c r="R230" s="23" t="str">
        <f t="shared" si="19"/>
        <v/>
      </c>
      <c r="S230" s="62"/>
    </row>
    <row r="231" spans="1:19" ht="15.75" customHeight="1" x14ac:dyDescent="0.25">
      <c r="A231" s="16">
        <v>2702</v>
      </c>
      <c r="B231" s="17"/>
      <c r="C231" s="17"/>
      <c r="D231" s="17"/>
      <c r="E231" s="17"/>
      <c r="F231" s="17"/>
      <c r="G231" s="17"/>
      <c r="H231" s="17"/>
      <c r="I231" s="17"/>
      <c r="J231" s="17"/>
      <c r="K231" s="54"/>
      <c r="L231" s="45"/>
      <c r="M231" s="46"/>
      <c r="N231" s="47"/>
      <c r="O231" s="21" t="str">
        <f>IF(H231=0,"",H231/G230)</f>
        <v/>
      </c>
      <c r="P231" s="22"/>
      <c r="Q231" s="23" t="str">
        <f t="shared" si="18"/>
        <v/>
      </c>
      <c r="R231" s="23" t="str">
        <f t="shared" si="19"/>
        <v/>
      </c>
      <c r="S231" s="62"/>
    </row>
    <row r="232" spans="1:19" ht="15.75" customHeight="1" x14ac:dyDescent="0.25">
      <c r="A232" s="16">
        <v>2801</v>
      </c>
      <c r="B232" s="17"/>
      <c r="C232" s="17"/>
      <c r="D232" s="17"/>
      <c r="E232" s="17"/>
      <c r="F232" s="17"/>
      <c r="G232" s="17"/>
      <c r="H232" s="17"/>
      <c r="I232" s="17"/>
      <c r="J232" s="17"/>
      <c r="K232" s="54"/>
      <c r="L232" s="45"/>
      <c r="M232" s="46"/>
      <c r="N232" s="47"/>
      <c r="O232" s="21" t="str">
        <f>IF(I232=0,"",I232/H231)</f>
        <v/>
      </c>
      <c r="P232" s="22"/>
      <c r="Q232" s="23" t="str">
        <f t="shared" si="18"/>
        <v/>
      </c>
      <c r="R232" s="23" t="str">
        <f t="shared" si="19"/>
        <v/>
      </c>
      <c r="S232" s="62"/>
    </row>
    <row r="233" spans="1:19" ht="15.75" customHeight="1" x14ac:dyDescent="0.25">
      <c r="A233" s="16">
        <v>2802</v>
      </c>
      <c r="B233" s="17"/>
      <c r="C233" s="17"/>
      <c r="D233" s="17"/>
      <c r="E233" s="17"/>
      <c r="F233" s="17"/>
      <c r="G233" s="17"/>
      <c r="H233" s="17"/>
      <c r="I233" s="17"/>
      <c r="J233" s="17"/>
      <c r="K233" s="54"/>
      <c r="L233" s="45"/>
      <c r="M233" s="46"/>
      <c r="N233" s="47"/>
      <c r="O233" s="24" t="str">
        <f>IF(J233=0,"",J233/I232)</f>
        <v/>
      </c>
      <c r="P233" s="22"/>
      <c r="Q233" s="25" t="str">
        <f t="shared" si="18"/>
        <v/>
      </c>
      <c r="R233" s="25" t="str">
        <f t="shared" si="19"/>
        <v/>
      </c>
      <c r="S233" s="62"/>
    </row>
    <row r="234" spans="1:19" ht="15.75" customHeight="1" x14ac:dyDescent="0.25">
      <c r="A234" s="16">
        <v>2901</v>
      </c>
      <c r="B234" s="17"/>
      <c r="C234" s="17"/>
      <c r="D234" s="17"/>
      <c r="E234" s="17"/>
      <c r="F234" s="17"/>
      <c r="G234" s="17"/>
      <c r="H234" s="17"/>
      <c r="I234" s="17"/>
      <c r="J234" s="17"/>
      <c r="K234" s="54"/>
      <c r="L234" s="45"/>
      <c r="M234" s="46"/>
      <c r="N234" s="48"/>
      <c r="O234" s="67"/>
      <c r="P234" s="22"/>
      <c r="Q234" s="68"/>
      <c r="R234" s="69"/>
      <c r="S234" s="62"/>
    </row>
    <row r="235" spans="1:19" ht="15.75" customHeight="1" x14ac:dyDescent="0.25">
      <c r="A235" s="16">
        <v>2902</v>
      </c>
      <c r="B235" s="17"/>
      <c r="C235" s="17"/>
      <c r="D235" s="17"/>
      <c r="E235" s="17"/>
      <c r="F235" s="17"/>
      <c r="G235" s="17"/>
      <c r="H235" s="17"/>
      <c r="I235" s="17"/>
      <c r="J235" s="17"/>
      <c r="K235" s="54"/>
      <c r="L235" s="45"/>
      <c r="M235" s="46"/>
      <c r="N235" s="48"/>
      <c r="O235" s="50"/>
      <c r="P235" s="51"/>
      <c r="Q235" s="52"/>
      <c r="R235" s="50"/>
      <c r="S235" s="62"/>
    </row>
    <row r="236" spans="1:19" ht="15.75" customHeight="1" x14ac:dyDescent="0.25">
      <c r="A236" s="16">
        <v>3001</v>
      </c>
      <c r="B236" s="17"/>
      <c r="C236" s="17"/>
      <c r="D236" s="17"/>
      <c r="E236" s="17"/>
      <c r="F236" s="17"/>
      <c r="G236" s="17"/>
      <c r="H236" s="17"/>
      <c r="I236" s="17"/>
      <c r="J236" s="17"/>
      <c r="K236" s="54"/>
      <c r="L236" s="45"/>
      <c r="M236" s="46"/>
      <c r="N236" s="48"/>
      <c r="O236" s="50"/>
      <c r="P236" s="51"/>
      <c r="Q236" s="52"/>
      <c r="R236" s="50"/>
      <c r="S236" s="62"/>
    </row>
    <row r="237" spans="1:19" ht="15.75" customHeight="1" x14ac:dyDescent="0.25">
      <c r="A237" s="16">
        <v>3002</v>
      </c>
      <c r="B237" s="17"/>
      <c r="C237" s="17"/>
      <c r="D237" s="17"/>
      <c r="E237" s="17"/>
      <c r="F237" s="17"/>
      <c r="G237" s="17"/>
      <c r="H237" s="17"/>
      <c r="I237" s="17"/>
      <c r="J237" s="17"/>
      <c r="K237" s="54"/>
      <c r="L237" s="45"/>
      <c r="M237" s="46"/>
      <c r="N237" s="48"/>
      <c r="O237" s="50"/>
      <c r="P237" s="51"/>
      <c r="Q237" s="52"/>
      <c r="R237" s="50"/>
      <c r="S237" s="62"/>
    </row>
    <row r="238" spans="1:19" ht="15.75" customHeight="1" x14ac:dyDescent="0.25">
      <c r="A238" s="16">
        <v>3101</v>
      </c>
      <c r="B238" s="17"/>
      <c r="C238" s="17"/>
      <c r="D238" s="17"/>
      <c r="E238" s="17"/>
      <c r="F238" s="17"/>
      <c r="G238" s="17"/>
      <c r="H238" s="17"/>
      <c r="I238" s="17"/>
      <c r="J238" s="17"/>
      <c r="K238" s="54"/>
      <c r="L238" s="45"/>
      <c r="M238" s="46"/>
      <c r="N238" s="48"/>
      <c r="O238" s="93"/>
      <c r="P238" s="94"/>
      <c r="Q238" s="95"/>
      <c r="R238" s="96"/>
      <c r="S238" s="62"/>
    </row>
    <row r="239" spans="1:19" ht="15.75" customHeight="1" x14ac:dyDescent="0.25">
      <c r="A239" s="61">
        <v>3201</v>
      </c>
      <c r="B239" s="17"/>
      <c r="C239" s="17"/>
      <c r="D239" s="17"/>
      <c r="E239" s="17"/>
      <c r="F239" s="17"/>
      <c r="G239" s="17"/>
      <c r="H239" s="17"/>
      <c r="I239" s="17"/>
      <c r="J239" s="17"/>
      <c r="K239" s="54"/>
      <c r="L239" s="45"/>
      <c r="M239" s="46"/>
      <c r="N239" s="48"/>
      <c r="O239" s="70" t="s">
        <v>81</v>
      </c>
      <c r="P239" s="30"/>
      <c r="Q239" s="31" t="str">
        <f>IF(SUM(K231:K238)=0,"",SUM(K231:K238))</f>
        <v/>
      </c>
      <c r="R239" s="72" t="s">
        <v>10</v>
      </c>
      <c r="S239" s="62"/>
    </row>
    <row r="240" spans="1:19" ht="15.75" customHeight="1" x14ac:dyDescent="0.25">
      <c r="A240" s="61">
        <v>3202</v>
      </c>
      <c r="B240" s="17"/>
      <c r="C240" s="17"/>
      <c r="D240" s="17"/>
      <c r="E240" s="17"/>
      <c r="F240" s="17"/>
      <c r="G240" s="17"/>
      <c r="H240" s="17"/>
      <c r="I240" s="17"/>
      <c r="J240" s="17"/>
      <c r="K240" s="54"/>
      <c r="L240" s="45"/>
      <c r="M240" s="46"/>
      <c r="N240" s="48"/>
      <c r="O240" s="71" t="s">
        <v>83</v>
      </c>
      <c r="P240" s="32">
        <f>P239/B225</f>
        <v>0</v>
      </c>
      <c r="Q240" s="33" t="e">
        <f>P239/Q239</f>
        <v>#VALUE!</v>
      </c>
      <c r="R240" s="73" t="s">
        <v>84</v>
      </c>
      <c r="S240" s="62"/>
    </row>
    <row r="241" spans="1:19" ht="15.75" customHeight="1" x14ac:dyDescent="0.25">
      <c r="A241" s="61">
        <v>3301</v>
      </c>
      <c r="B241" s="17"/>
      <c r="C241" s="17"/>
      <c r="D241" s="17"/>
      <c r="E241" s="17"/>
      <c r="F241" s="17"/>
      <c r="G241" s="17"/>
      <c r="H241" s="17"/>
      <c r="I241" s="17"/>
      <c r="J241" s="17"/>
      <c r="K241" s="54"/>
      <c r="L241" s="53"/>
      <c r="M241" s="55"/>
      <c r="N241" s="56"/>
      <c r="O241" s="34"/>
      <c r="P241" s="35"/>
      <c r="Q241" s="35"/>
      <c r="R241" s="36"/>
      <c r="S241" s="62"/>
    </row>
    <row r="242" spans="1:19" ht="18" customHeight="1" x14ac:dyDescent="0.25">
      <c r="A242" s="62"/>
      <c r="B242" s="255" t="s">
        <v>106</v>
      </c>
      <c r="C242" s="255"/>
      <c r="D242" s="255"/>
      <c r="E242" s="255"/>
      <c r="F242" s="255"/>
      <c r="G242" s="255"/>
      <c r="H242" s="255"/>
      <c r="I242" s="255"/>
      <c r="J242" s="255"/>
      <c r="K242" s="74">
        <f>SUM(K225:K238)</f>
        <v>0</v>
      </c>
      <c r="L242" s="38" t="str">
        <f>IF(K233=0,"",K233/B225)</f>
        <v/>
      </c>
      <c r="M242" s="38" t="str">
        <f>IF(K242=0,"",K242/B225)</f>
        <v/>
      </c>
      <c r="N242" s="38" t="str">
        <f>IF(K233=0,"",M242-L242)</f>
        <v/>
      </c>
      <c r="O242" s="1"/>
      <c r="P242" s="1"/>
      <c r="Q242" s="1"/>
      <c r="R242" s="13"/>
      <c r="S242" s="62"/>
    </row>
    <row r="243" spans="1:19" ht="12.75" customHeight="1" x14ac:dyDescent="0.2"/>
    <row r="244" spans="1:19" ht="12.75" x14ac:dyDescent="0.2"/>
    <row r="245" spans="1:19" ht="26.25" x14ac:dyDescent="0.4">
      <c r="A245" s="40"/>
      <c r="B245" s="256" t="s">
        <v>94</v>
      </c>
      <c r="C245" s="257"/>
      <c r="D245" s="257"/>
      <c r="E245" s="257"/>
      <c r="F245" s="257"/>
      <c r="G245" s="257"/>
      <c r="H245" s="257"/>
      <c r="I245" s="257"/>
      <c r="J245" s="257"/>
      <c r="K245" s="78" t="s">
        <v>133</v>
      </c>
      <c r="L245" s="1"/>
      <c r="M245" s="1"/>
      <c r="N245" s="13"/>
      <c r="O245" s="1"/>
      <c r="P245" s="13"/>
      <c r="Q245" s="13"/>
      <c r="R245" s="13"/>
      <c r="S245" s="63"/>
    </row>
    <row r="246" spans="1:19" ht="20.25" x14ac:dyDescent="0.2">
      <c r="A246" s="234" t="s">
        <v>9</v>
      </c>
      <c r="B246" s="235" t="s">
        <v>95</v>
      </c>
      <c r="C246" s="258"/>
      <c r="D246" s="258"/>
      <c r="E246" s="258"/>
      <c r="F246" s="258"/>
      <c r="G246" s="258"/>
      <c r="H246" s="258"/>
      <c r="I246" s="258"/>
      <c r="J246" s="259"/>
      <c r="K246" s="238" t="s">
        <v>10</v>
      </c>
      <c r="L246" s="230" t="s">
        <v>2</v>
      </c>
      <c r="M246" s="230" t="s">
        <v>3</v>
      </c>
      <c r="N246" s="240" t="s">
        <v>4</v>
      </c>
      <c r="O246" s="230" t="s">
        <v>5</v>
      </c>
      <c r="P246" s="228" t="s">
        <v>6</v>
      </c>
      <c r="Q246" s="228" t="s">
        <v>7</v>
      </c>
      <c r="R246" s="230" t="s">
        <v>96</v>
      </c>
      <c r="S246" s="63"/>
    </row>
    <row r="247" spans="1:19" ht="15.75" x14ac:dyDescent="0.25">
      <c r="A247" s="254"/>
      <c r="B247" s="16" t="s">
        <v>97</v>
      </c>
      <c r="C247" s="16" t="s">
        <v>98</v>
      </c>
      <c r="D247" s="16" t="s">
        <v>99</v>
      </c>
      <c r="E247" s="16" t="s">
        <v>100</v>
      </c>
      <c r="F247" s="16" t="s">
        <v>101</v>
      </c>
      <c r="G247" s="16" t="s">
        <v>102</v>
      </c>
      <c r="H247" s="16" t="s">
        <v>103</v>
      </c>
      <c r="I247" s="16" t="s">
        <v>104</v>
      </c>
      <c r="J247" s="16" t="s">
        <v>105</v>
      </c>
      <c r="K247" s="239"/>
      <c r="L247" s="254"/>
      <c r="M247" s="254"/>
      <c r="N247" s="254"/>
      <c r="O247" s="254"/>
      <c r="P247" s="254"/>
      <c r="Q247" s="254"/>
      <c r="R247" s="254"/>
      <c r="S247" s="63"/>
    </row>
    <row r="248" spans="1:19" ht="15.75" customHeight="1" x14ac:dyDescent="0.25">
      <c r="A248" s="16">
        <v>2501</v>
      </c>
      <c r="B248" s="64">
        <v>27</v>
      </c>
      <c r="C248" s="17"/>
      <c r="D248" s="17"/>
      <c r="E248" s="17"/>
      <c r="F248" s="17"/>
      <c r="G248" s="17"/>
      <c r="H248" s="17"/>
      <c r="I248" s="17"/>
      <c r="J248" s="17"/>
      <c r="K248" s="54"/>
      <c r="L248" s="42"/>
      <c r="M248" s="43"/>
      <c r="N248" s="44"/>
      <c r="O248" s="18"/>
      <c r="P248" s="19">
        <f>B248</f>
        <v>27</v>
      </c>
      <c r="Q248" s="20"/>
      <c r="R248" s="18"/>
      <c r="S248" s="63"/>
    </row>
    <row r="249" spans="1:19" ht="15.75" customHeight="1" x14ac:dyDescent="0.25">
      <c r="A249" s="16">
        <v>2502</v>
      </c>
      <c r="B249" s="64"/>
      <c r="C249" s="17">
        <v>22</v>
      </c>
      <c r="D249" s="17"/>
      <c r="E249" s="17"/>
      <c r="F249" s="17"/>
      <c r="G249" s="17"/>
      <c r="H249" s="17"/>
      <c r="I249" s="17"/>
      <c r="J249" s="17"/>
      <c r="K249" s="54"/>
      <c r="L249" s="45"/>
      <c r="M249" s="46"/>
      <c r="N249" s="47"/>
      <c r="O249" s="21">
        <f>IF(C249=0,"",C249/B248)</f>
        <v>0.81481481481481477</v>
      </c>
      <c r="P249" s="22">
        <v>22</v>
      </c>
      <c r="Q249" s="23">
        <f t="shared" ref="Q249:Q256" si="20">IF(P249=0,"",P249/P248)</f>
        <v>0.81481481481481477</v>
      </c>
      <c r="R249" s="23">
        <f t="shared" ref="R249:R256" si="21">IF(P249=0,"",100%-Q249)</f>
        <v>0.18518518518518523</v>
      </c>
      <c r="S249" s="63"/>
    </row>
    <row r="250" spans="1:19" ht="15.75" customHeight="1" x14ac:dyDescent="0.25">
      <c r="A250" s="16">
        <v>2601</v>
      </c>
      <c r="B250" s="17"/>
      <c r="C250" s="17"/>
      <c r="D250" s="17"/>
      <c r="E250" s="17"/>
      <c r="F250" s="17"/>
      <c r="G250" s="17"/>
      <c r="H250" s="17"/>
      <c r="I250" s="17"/>
      <c r="J250" s="17"/>
      <c r="K250" s="54"/>
      <c r="L250" s="45"/>
      <c r="M250" s="46"/>
      <c r="N250" s="47"/>
      <c r="O250" s="21" t="str">
        <f>IF(D250=0,"",D250/C249)</f>
        <v/>
      </c>
      <c r="P250" s="22"/>
      <c r="Q250" s="23" t="str">
        <f t="shared" si="20"/>
        <v/>
      </c>
      <c r="R250" s="23" t="str">
        <f t="shared" si="21"/>
        <v/>
      </c>
      <c r="S250" s="3">
        <f>P250/P248</f>
        <v>0</v>
      </c>
    </row>
    <row r="251" spans="1:19" ht="15.75" customHeight="1" x14ac:dyDescent="0.25">
      <c r="A251" s="16">
        <v>2602</v>
      </c>
      <c r="B251" s="17"/>
      <c r="C251" s="17"/>
      <c r="D251" s="17"/>
      <c r="E251" s="17"/>
      <c r="F251" s="17"/>
      <c r="G251" s="17"/>
      <c r="H251" s="17"/>
      <c r="I251" s="17"/>
      <c r="J251" s="17"/>
      <c r="K251" s="54"/>
      <c r="L251" s="45"/>
      <c r="M251" s="46"/>
      <c r="N251" s="47"/>
      <c r="O251" s="21" t="str">
        <f>IF(E251=0,"",E251/D250)</f>
        <v/>
      </c>
      <c r="P251" s="22"/>
      <c r="Q251" s="23" t="str">
        <f t="shared" si="20"/>
        <v/>
      </c>
      <c r="R251" s="23" t="str">
        <f t="shared" si="21"/>
        <v/>
      </c>
      <c r="S251" s="63"/>
    </row>
    <row r="252" spans="1:19" ht="15.75" customHeight="1" x14ac:dyDescent="0.25">
      <c r="A252" s="16">
        <v>2701</v>
      </c>
      <c r="B252" s="17"/>
      <c r="C252" s="17"/>
      <c r="D252" s="17"/>
      <c r="E252" s="17"/>
      <c r="F252" s="17"/>
      <c r="G252" s="17"/>
      <c r="H252" s="17"/>
      <c r="I252" s="17"/>
      <c r="J252" s="17"/>
      <c r="K252" s="54"/>
      <c r="L252" s="45"/>
      <c r="M252" s="46"/>
      <c r="N252" s="47"/>
      <c r="O252" s="21" t="str">
        <f>IF(F252=0,"",F252/E251)</f>
        <v/>
      </c>
      <c r="P252" s="22"/>
      <c r="Q252" s="23" t="str">
        <f t="shared" si="20"/>
        <v/>
      </c>
      <c r="R252" s="23" t="str">
        <f t="shared" si="21"/>
        <v/>
      </c>
      <c r="S252" s="63"/>
    </row>
    <row r="253" spans="1:19" ht="15.75" customHeight="1" x14ac:dyDescent="0.25">
      <c r="A253" s="16">
        <v>2702</v>
      </c>
      <c r="B253" s="17"/>
      <c r="C253" s="17"/>
      <c r="D253" s="17"/>
      <c r="E253" s="17"/>
      <c r="F253" s="17"/>
      <c r="G253" s="17"/>
      <c r="H253" s="17"/>
      <c r="I253" s="17"/>
      <c r="J253" s="17"/>
      <c r="K253" s="54"/>
      <c r="L253" s="45"/>
      <c r="M253" s="46"/>
      <c r="N253" s="47"/>
      <c r="O253" s="21" t="str">
        <f>IF(G253=0,"",G253/F252)</f>
        <v/>
      </c>
      <c r="P253" s="22"/>
      <c r="Q253" s="23" t="str">
        <f t="shared" si="20"/>
        <v/>
      </c>
      <c r="R253" s="23" t="str">
        <f t="shared" si="21"/>
        <v/>
      </c>
      <c r="S253" s="63"/>
    </row>
    <row r="254" spans="1:19" ht="15.75" customHeight="1" x14ac:dyDescent="0.25">
      <c r="A254" s="16">
        <v>2801</v>
      </c>
      <c r="B254" s="17"/>
      <c r="C254" s="17"/>
      <c r="D254" s="17"/>
      <c r="E254" s="17"/>
      <c r="F254" s="17"/>
      <c r="G254" s="17"/>
      <c r="H254" s="17"/>
      <c r="I254" s="17"/>
      <c r="J254" s="17"/>
      <c r="K254" s="54"/>
      <c r="L254" s="45"/>
      <c r="M254" s="46"/>
      <c r="N254" s="47"/>
      <c r="O254" s="21" t="str">
        <f>IF(H254=0,"",H254/G253)</f>
        <v/>
      </c>
      <c r="P254" s="22"/>
      <c r="Q254" s="23" t="str">
        <f t="shared" si="20"/>
        <v/>
      </c>
      <c r="R254" s="23" t="str">
        <f t="shared" si="21"/>
        <v/>
      </c>
      <c r="S254" s="63"/>
    </row>
    <row r="255" spans="1:19" ht="15.75" customHeight="1" x14ac:dyDescent="0.25">
      <c r="A255" s="16">
        <v>2802</v>
      </c>
      <c r="B255" s="17"/>
      <c r="C255" s="17"/>
      <c r="D255" s="17"/>
      <c r="E255" s="17"/>
      <c r="F255" s="17"/>
      <c r="G255" s="17"/>
      <c r="H255" s="17"/>
      <c r="I255" s="17"/>
      <c r="J255" s="17"/>
      <c r="K255" s="54"/>
      <c r="L255" s="45"/>
      <c r="M255" s="46"/>
      <c r="N255" s="47"/>
      <c r="O255" s="21" t="str">
        <f>IF(I255=0,"",I255/H254)</f>
        <v/>
      </c>
      <c r="P255" s="22"/>
      <c r="Q255" s="23" t="str">
        <f t="shared" si="20"/>
        <v/>
      </c>
      <c r="R255" s="23" t="str">
        <f t="shared" si="21"/>
        <v/>
      </c>
      <c r="S255" s="63"/>
    </row>
    <row r="256" spans="1:19" ht="15.75" customHeight="1" x14ac:dyDescent="0.25">
      <c r="A256" s="16">
        <v>2901</v>
      </c>
      <c r="B256" s="17"/>
      <c r="C256" s="17"/>
      <c r="D256" s="17"/>
      <c r="E256" s="17"/>
      <c r="F256" s="17"/>
      <c r="G256" s="17"/>
      <c r="H256" s="17"/>
      <c r="I256" s="17"/>
      <c r="J256" s="17"/>
      <c r="K256" s="54"/>
      <c r="L256" s="45"/>
      <c r="M256" s="46"/>
      <c r="N256" s="47"/>
      <c r="O256" s="24" t="str">
        <f>IF(J256=0,"",J256/I255)</f>
        <v/>
      </c>
      <c r="P256" s="22"/>
      <c r="Q256" s="25" t="str">
        <f t="shared" si="20"/>
        <v/>
      </c>
      <c r="R256" s="25" t="str">
        <f t="shared" si="21"/>
        <v/>
      </c>
      <c r="S256" s="63"/>
    </row>
    <row r="257" spans="1:19" ht="15.75" customHeight="1" x14ac:dyDescent="0.25">
      <c r="A257" s="16">
        <v>2902</v>
      </c>
      <c r="B257" s="17"/>
      <c r="C257" s="17"/>
      <c r="D257" s="17"/>
      <c r="E257" s="17"/>
      <c r="F257" s="17"/>
      <c r="G257" s="17"/>
      <c r="H257" s="17"/>
      <c r="I257" s="17"/>
      <c r="J257" s="17"/>
      <c r="K257" s="54"/>
      <c r="L257" s="45"/>
      <c r="M257" s="46"/>
      <c r="N257" s="48"/>
      <c r="O257" s="67"/>
      <c r="P257" s="22"/>
      <c r="Q257" s="68"/>
      <c r="R257" s="69"/>
      <c r="S257" s="63"/>
    </row>
    <row r="258" spans="1:19" ht="15.75" customHeight="1" x14ac:dyDescent="0.25">
      <c r="A258" s="16">
        <v>3001</v>
      </c>
      <c r="B258" s="17"/>
      <c r="C258" s="17"/>
      <c r="D258" s="17"/>
      <c r="E258" s="17"/>
      <c r="F258" s="17"/>
      <c r="G258" s="17"/>
      <c r="H258" s="17"/>
      <c r="I258" s="17"/>
      <c r="J258" s="17"/>
      <c r="K258" s="54"/>
      <c r="L258" s="45"/>
      <c r="M258" s="46"/>
      <c r="N258" s="48"/>
      <c r="O258" s="50"/>
      <c r="P258" s="51"/>
      <c r="Q258" s="52"/>
      <c r="R258" s="50"/>
      <c r="S258" s="63"/>
    </row>
    <row r="259" spans="1:19" ht="15.75" customHeight="1" x14ac:dyDescent="0.25">
      <c r="A259" s="16">
        <v>3002</v>
      </c>
      <c r="B259" s="17"/>
      <c r="C259" s="17"/>
      <c r="D259" s="17"/>
      <c r="E259" s="17"/>
      <c r="F259" s="17"/>
      <c r="G259" s="17"/>
      <c r="H259" s="17"/>
      <c r="I259" s="17"/>
      <c r="J259" s="17"/>
      <c r="K259" s="54"/>
      <c r="L259" s="45"/>
      <c r="M259" s="46"/>
      <c r="N259" s="48"/>
      <c r="O259" s="50"/>
      <c r="P259" s="51"/>
      <c r="Q259" s="52"/>
      <c r="R259" s="50"/>
      <c r="S259" s="63"/>
    </row>
    <row r="260" spans="1:19" ht="15.75" customHeight="1" x14ac:dyDescent="0.25">
      <c r="A260" s="16">
        <v>3101</v>
      </c>
      <c r="B260" s="17"/>
      <c r="C260" s="17"/>
      <c r="D260" s="17"/>
      <c r="E260" s="17"/>
      <c r="F260" s="17"/>
      <c r="G260" s="17"/>
      <c r="H260" s="17"/>
      <c r="I260" s="17"/>
      <c r="J260" s="17"/>
      <c r="K260" s="54"/>
      <c r="L260" s="45"/>
      <c r="M260" s="46"/>
      <c r="N260" s="48"/>
      <c r="O260" s="50"/>
      <c r="P260" s="51"/>
      <c r="Q260" s="52"/>
      <c r="R260" s="50"/>
      <c r="S260" s="63"/>
    </row>
    <row r="261" spans="1:19" ht="15.75" customHeight="1" x14ac:dyDescent="0.25">
      <c r="A261" s="61">
        <v>3201</v>
      </c>
      <c r="B261" s="17"/>
      <c r="C261" s="17"/>
      <c r="D261" s="17"/>
      <c r="E261" s="17"/>
      <c r="F261" s="17"/>
      <c r="G261" s="17"/>
      <c r="H261" s="17"/>
      <c r="I261" s="17"/>
      <c r="J261" s="17"/>
      <c r="K261" s="54"/>
      <c r="L261" s="45"/>
      <c r="M261" s="46"/>
      <c r="N261" s="48"/>
      <c r="O261" s="93"/>
      <c r="P261" s="94"/>
      <c r="Q261" s="95"/>
      <c r="R261" s="96"/>
      <c r="S261" s="63"/>
    </row>
    <row r="262" spans="1:19" ht="15.75" customHeight="1" x14ac:dyDescent="0.25">
      <c r="A262" s="61">
        <v>3202</v>
      </c>
      <c r="B262" s="17"/>
      <c r="C262" s="17"/>
      <c r="D262" s="17"/>
      <c r="E262" s="17"/>
      <c r="F262" s="17"/>
      <c r="G262" s="17"/>
      <c r="H262" s="17"/>
      <c r="I262" s="17"/>
      <c r="J262" s="17"/>
      <c r="K262" s="54"/>
      <c r="L262" s="45"/>
      <c r="M262" s="46"/>
      <c r="N262" s="48"/>
      <c r="O262" s="70" t="s">
        <v>81</v>
      </c>
      <c r="P262" s="30"/>
      <c r="Q262" s="31" t="str">
        <f>IF(SUM(K254:K261)=0,"",SUM(K254:K261))</f>
        <v/>
      </c>
      <c r="R262" s="72" t="s">
        <v>10</v>
      </c>
      <c r="S262" s="63"/>
    </row>
    <row r="263" spans="1:19" ht="15.75" customHeight="1" x14ac:dyDescent="0.25">
      <c r="A263" s="61">
        <v>3301</v>
      </c>
      <c r="B263" s="17"/>
      <c r="C263" s="17"/>
      <c r="D263" s="17"/>
      <c r="E263" s="17"/>
      <c r="F263" s="17"/>
      <c r="G263" s="17"/>
      <c r="H263" s="17"/>
      <c r="I263" s="17"/>
      <c r="J263" s="17"/>
      <c r="K263" s="54"/>
      <c r="L263" s="45"/>
      <c r="M263" s="46"/>
      <c r="N263" s="48"/>
      <c r="O263" s="71" t="s">
        <v>83</v>
      </c>
      <c r="P263" s="32">
        <f>P262/B248</f>
        <v>0</v>
      </c>
      <c r="Q263" s="33" t="e">
        <f>P262/Q262</f>
        <v>#VALUE!</v>
      </c>
      <c r="R263" s="73" t="s">
        <v>84</v>
      </c>
      <c r="S263" s="63"/>
    </row>
    <row r="264" spans="1:19" ht="15.75" customHeight="1" x14ac:dyDescent="0.25">
      <c r="A264" s="61">
        <v>3302</v>
      </c>
      <c r="B264" s="17"/>
      <c r="C264" s="17"/>
      <c r="D264" s="17"/>
      <c r="E264" s="17"/>
      <c r="F264" s="17"/>
      <c r="G264" s="17"/>
      <c r="H264" s="17"/>
      <c r="I264" s="17"/>
      <c r="J264" s="17"/>
      <c r="K264" s="54"/>
      <c r="L264" s="53"/>
      <c r="M264" s="55"/>
      <c r="N264" s="56"/>
      <c r="O264" s="34"/>
      <c r="P264" s="35"/>
      <c r="Q264" s="35"/>
      <c r="R264" s="36"/>
      <c r="S264" s="63"/>
    </row>
    <row r="265" spans="1:19" ht="18" customHeight="1" x14ac:dyDescent="0.25">
      <c r="A265" s="63"/>
      <c r="B265" s="255" t="s">
        <v>106</v>
      </c>
      <c r="C265" s="255"/>
      <c r="D265" s="255"/>
      <c r="E265" s="255"/>
      <c r="F265" s="255"/>
      <c r="G265" s="255"/>
      <c r="H265" s="255"/>
      <c r="I265" s="255"/>
      <c r="J265" s="255"/>
      <c r="K265" s="74">
        <f>SUM(K248:K261)</f>
        <v>0</v>
      </c>
      <c r="L265" s="38" t="str">
        <f>IF(K256=0,"",K256/B248)</f>
        <v/>
      </c>
      <c r="M265" s="38" t="str">
        <f>IF(K265=0,"",K265/B248)</f>
        <v/>
      </c>
      <c r="N265" s="38" t="str">
        <f>IF(K256=0,"",M265-L265)</f>
        <v/>
      </c>
      <c r="O265" s="1"/>
      <c r="P265" s="1"/>
      <c r="Q265" s="1"/>
      <c r="R265" s="13"/>
      <c r="S265" s="63"/>
    </row>
    <row r="266" spans="1:19" ht="12.75" customHeight="1" x14ac:dyDescent="0.2"/>
    <row r="267" spans="1:19" ht="12.75" customHeight="1" x14ac:dyDescent="0.2"/>
    <row r="268" spans="1:19" s="63" customFormat="1" ht="26.25" x14ac:dyDescent="0.4">
      <c r="A268" s="40"/>
      <c r="B268" s="256" t="s">
        <v>94</v>
      </c>
      <c r="C268" s="257"/>
      <c r="D268" s="257"/>
      <c r="E268" s="257"/>
      <c r="F268" s="257"/>
      <c r="G268" s="257"/>
      <c r="H268" s="257"/>
      <c r="I268" s="257"/>
      <c r="J268" s="257"/>
      <c r="K268" s="78" t="s">
        <v>134</v>
      </c>
      <c r="L268" s="1"/>
      <c r="M268" s="1"/>
      <c r="N268" s="13"/>
      <c r="O268" s="1"/>
      <c r="P268" s="13"/>
      <c r="Q268" s="13"/>
      <c r="R268" s="13"/>
    </row>
    <row r="269" spans="1:19" s="63" customFormat="1" ht="20.25" x14ac:dyDescent="0.2">
      <c r="A269" s="234" t="s">
        <v>9</v>
      </c>
      <c r="B269" s="235" t="s">
        <v>95</v>
      </c>
      <c r="C269" s="258"/>
      <c r="D269" s="258"/>
      <c r="E269" s="258"/>
      <c r="F269" s="258"/>
      <c r="G269" s="258"/>
      <c r="H269" s="258"/>
      <c r="I269" s="258"/>
      <c r="J269" s="259"/>
      <c r="K269" s="238" t="s">
        <v>10</v>
      </c>
      <c r="L269" s="230" t="s">
        <v>2</v>
      </c>
      <c r="M269" s="230" t="s">
        <v>3</v>
      </c>
      <c r="N269" s="240" t="s">
        <v>4</v>
      </c>
      <c r="O269" s="230" t="s">
        <v>5</v>
      </c>
      <c r="P269" s="228" t="s">
        <v>6</v>
      </c>
      <c r="Q269" s="228" t="s">
        <v>7</v>
      </c>
      <c r="R269" s="230" t="s">
        <v>96</v>
      </c>
    </row>
    <row r="270" spans="1:19" s="63" customFormat="1" ht="15.75" x14ac:dyDescent="0.25">
      <c r="A270" s="254"/>
      <c r="B270" s="16" t="s">
        <v>97</v>
      </c>
      <c r="C270" s="16" t="s">
        <v>98</v>
      </c>
      <c r="D270" s="16" t="s">
        <v>99</v>
      </c>
      <c r="E270" s="16" t="s">
        <v>100</v>
      </c>
      <c r="F270" s="16" t="s">
        <v>101</v>
      </c>
      <c r="G270" s="16" t="s">
        <v>102</v>
      </c>
      <c r="H270" s="16" t="s">
        <v>103</v>
      </c>
      <c r="I270" s="16" t="s">
        <v>104</v>
      </c>
      <c r="J270" s="16" t="s">
        <v>105</v>
      </c>
      <c r="K270" s="239"/>
      <c r="L270" s="254"/>
      <c r="M270" s="254"/>
      <c r="N270" s="254"/>
      <c r="O270" s="254"/>
      <c r="P270" s="254"/>
      <c r="Q270" s="254"/>
      <c r="R270" s="254"/>
    </row>
    <row r="271" spans="1:19" s="63" customFormat="1" ht="15.75" customHeight="1" x14ac:dyDescent="0.25">
      <c r="A271" s="16">
        <v>2502</v>
      </c>
      <c r="B271" s="64">
        <v>51</v>
      </c>
      <c r="C271" s="17"/>
      <c r="D271" s="17"/>
      <c r="E271" s="17"/>
      <c r="F271" s="17"/>
      <c r="G271" s="17"/>
      <c r="H271" s="17"/>
      <c r="I271" s="17"/>
      <c r="J271" s="17"/>
      <c r="K271" s="54"/>
      <c r="L271" s="42"/>
      <c r="M271" s="43"/>
      <c r="N271" s="44"/>
      <c r="O271" s="18"/>
      <c r="P271" s="19">
        <f>B271</f>
        <v>51</v>
      </c>
      <c r="Q271" s="20"/>
      <c r="R271" s="18"/>
    </row>
    <row r="272" spans="1:19" s="63" customFormat="1" ht="15.75" customHeight="1" x14ac:dyDescent="0.25">
      <c r="A272" s="16">
        <v>2601</v>
      </c>
      <c r="B272" s="64"/>
      <c r="C272" s="17"/>
      <c r="D272" s="17"/>
      <c r="E272" s="17"/>
      <c r="F272" s="17"/>
      <c r="G272" s="17"/>
      <c r="H272" s="17"/>
      <c r="I272" s="17"/>
      <c r="J272" s="17"/>
      <c r="K272" s="54"/>
      <c r="L272" s="45"/>
      <c r="M272" s="46"/>
      <c r="N272" s="47"/>
      <c r="O272" s="21" t="str">
        <f>IF(C272=0,"",C272/B271)</f>
        <v/>
      </c>
      <c r="P272" s="22"/>
      <c r="Q272" s="23" t="str">
        <f t="shared" ref="Q272:Q279" si="22">IF(P272=0,"",P272/P271)</f>
        <v/>
      </c>
      <c r="R272" s="23" t="str">
        <f t="shared" ref="R272:R279" si="23">IF(P272=0,"",100%-Q272)</f>
        <v/>
      </c>
    </row>
    <row r="273" spans="1:19" s="63" customFormat="1" ht="15.75" customHeight="1" x14ac:dyDescent="0.25">
      <c r="A273" s="16">
        <v>2602</v>
      </c>
      <c r="B273" s="17"/>
      <c r="C273" s="17"/>
      <c r="D273" s="17"/>
      <c r="E273" s="17"/>
      <c r="F273" s="17"/>
      <c r="G273" s="17"/>
      <c r="H273" s="17"/>
      <c r="I273" s="17"/>
      <c r="J273" s="17"/>
      <c r="K273" s="54"/>
      <c r="L273" s="45"/>
      <c r="M273" s="46"/>
      <c r="N273" s="47"/>
      <c r="O273" s="21" t="str">
        <f>IF(D273=0,"",D273/C272)</f>
        <v/>
      </c>
      <c r="P273" s="22"/>
      <c r="Q273" s="23" t="str">
        <f t="shared" si="22"/>
        <v/>
      </c>
      <c r="R273" s="23" t="str">
        <f t="shared" si="23"/>
        <v/>
      </c>
      <c r="S273" s="3">
        <f>P273/P271</f>
        <v>0</v>
      </c>
    </row>
    <row r="274" spans="1:19" s="63" customFormat="1" ht="15.75" customHeight="1" x14ac:dyDescent="0.25">
      <c r="A274" s="16">
        <v>2701</v>
      </c>
      <c r="B274" s="17"/>
      <c r="C274" s="17"/>
      <c r="D274" s="17"/>
      <c r="E274" s="17"/>
      <c r="F274" s="17"/>
      <c r="G274" s="17"/>
      <c r="H274" s="17"/>
      <c r="I274" s="17"/>
      <c r="J274" s="17"/>
      <c r="K274" s="54"/>
      <c r="L274" s="45"/>
      <c r="M274" s="46"/>
      <c r="N274" s="47"/>
      <c r="O274" s="21" t="str">
        <f>IF(E274=0,"",E274/D273)</f>
        <v/>
      </c>
      <c r="P274" s="22"/>
      <c r="Q274" s="23" t="str">
        <f t="shared" si="22"/>
        <v/>
      </c>
      <c r="R274" s="23" t="str">
        <f t="shared" si="23"/>
        <v/>
      </c>
    </row>
    <row r="275" spans="1:19" s="63" customFormat="1" ht="15.75" customHeight="1" x14ac:dyDescent="0.25">
      <c r="A275" s="16">
        <v>2702</v>
      </c>
      <c r="B275" s="17"/>
      <c r="C275" s="17"/>
      <c r="D275" s="17"/>
      <c r="E275" s="17"/>
      <c r="F275" s="17"/>
      <c r="G275" s="17"/>
      <c r="H275" s="17"/>
      <c r="I275" s="17"/>
      <c r="J275" s="17"/>
      <c r="K275" s="54"/>
      <c r="L275" s="45"/>
      <c r="M275" s="46"/>
      <c r="N275" s="47"/>
      <c r="O275" s="21" t="str">
        <f>IF(F275=0,"",F275/E274)</f>
        <v/>
      </c>
      <c r="P275" s="22"/>
      <c r="Q275" s="23" t="str">
        <f t="shared" si="22"/>
        <v/>
      </c>
      <c r="R275" s="23" t="str">
        <f t="shared" si="23"/>
        <v/>
      </c>
    </row>
    <row r="276" spans="1:19" s="63" customFormat="1" ht="15.75" customHeight="1" x14ac:dyDescent="0.25">
      <c r="A276" s="16">
        <v>2801</v>
      </c>
      <c r="B276" s="17"/>
      <c r="C276" s="17"/>
      <c r="D276" s="17"/>
      <c r="E276" s="17"/>
      <c r="F276" s="17"/>
      <c r="G276" s="17"/>
      <c r="H276" s="17"/>
      <c r="I276" s="17"/>
      <c r="J276" s="17"/>
      <c r="K276" s="54"/>
      <c r="L276" s="45"/>
      <c r="M276" s="46"/>
      <c r="N276" s="47"/>
      <c r="O276" s="21" t="str">
        <f>IF(G276=0,"",G276/F275)</f>
        <v/>
      </c>
      <c r="P276" s="22"/>
      <c r="Q276" s="23" t="str">
        <f t="shared" si="22"/>
        <v/>
      </c>
      <c r="R276" s="23" t="str">
        <f t="shared" si="23"/>
        <v/>
      </c>
    </row>
    <row r="277" spans="1:19" s="63" customFormat="1" ht="15.75" customHeight="1" x14ac:dyDescent="0.25">
      <c r="A277" s="16">
        <v>2802</v>
      </c>
      <c r="B277" s="17"/>
      <c r="C277" s="17"/>
      <c r="D277" s="17"/>
      <c r="E277" s="17"/>
      <c r="F277" s="17"/>
      <c r="G277" s="17"/>
      <c r="H277" s="17"/>
      <c r="I277" s="17"/>
      <c r="J277" s="17"/>
      <c r="K277" s="54"/>
      <c r="L277" s="45"/>
      <c r="M277" s="46"/>
      <c r="N277" s="47"/>
      <c r="O277" s="21" t="str">
        <f>IF(H277=0,"",H277/G276)</f>
        <v/>
      </c>
      <c r="P277" s="22"/>
      <c r="Q277" s="23" t="str">
        <f t="shared" si="22"/>
        <v/>
      </c>
      <c r="R277" s="23" t="str">
        <f t="shared" si="23"/>
        <v/>
      </c>
    </row>
    <row r="278" spans="1:19" s="63" customFormat="1" ht="15.75" customHeight="1" x14ac:dyDescent="0.25">
      <c r="A278" s="16">
        <v>2901</v>
      </c>
      <c r="B278" s="17"/>
      <c r="C278" s="17"/>
      <c r="D278" s="17"/>
      <c r="E278" s="17"/>
      <c r="F278" s="17"/>
      <c r="G278" s="17"/>
      <c r="H278" s="17"/>
      <c r="I278" s="17"/>
      <c r="J278" s="17"/>
      <c r="K278" s="54"/>
      <c r="L278" s="45"/>
      <c r="M278" s="46"/>
      <c r="N278" s="47"/>
      <c r="O278" s="21" t="str">
        <f>IF(I278=0,"",I278/H277)</f>
        <v/>
      </c>
      <c r="P278" s="22"/>
      <c r="Q278" s="23" t="str">
        <f t="shared" si="22"/>
        <v/>
      </c>
      <c r="R278" s="23" t="str">
        <f t="shared" si="23"/>
        <v/>
      </c>
    </row>
    <row r="279" spans="1:19" s="63" customFormat="1" ht="15.75" customHeight="1" x14ac:dyDescent="0.25">
      <c r="A279" s="16">
        <v>2902</v>
      </c>
      <c r="B279" s="17"/>
      <c r="C279" s="17"/>
      <c r="D279" s="17"/>
      <c r="E279" s="17"/>
      <c r="F279" s="17"/>
      <c r="G279" s="17"/>
      <c r="H279" s="17"/>
      <c r="I279" s="17"/>
      <c r="J279" s="17"/>
      <c r="K279" s="54"/>
      <c r="L279" s="45"/>
      <c r="M279" s="46"/>
      <c r="N279" s="47"/>
      <c r="O279" s="24" t="str">
        <f>IF(J279=0,"",J279/I278)</f>
        <v/>
      </c>
      <c r="P279" s="22"/>
      <c r="Q279" s="25" t="str">
        <f t="shared" si="22"/>
        <v/>
      </c>
      <c r="R279" s="25" t="str">
        <f t="shared" si="23"/>
        <v/>
      </c>
    </row>
    <row r="280" spans="1:19" s="63" customFormat="1" ht="15.75" customHeight="1" x14ac:dyDescent="0.25">
      <c r="A280" s="16">
        <v>3001</v>
      </c>
      <c r="B280" s="17"/>
      <c r="C280" s="17"/>
      <c r="D280" s="17"/>
      <c r="E280" s="17"/>
      <c r="F280" s="17"/>
      <c r="G280" s="17"/>
      <c r="H280" s="17"/>
      <c r="I280" s="17"/>
      <c r="J280" s="17"/>
      <c r="K280" s="54"/>
      <c r="L280" s="45"/>
      <c r="M280" s="46"/>
      <c r="N280" s="48"/>
      <c r="O280" s="67"/>
      <c r="P280" s="22"/>
      <c r="Q280" s="68"/>
      <c r="R280" s="69"/>
    </row>
    <row r="281" spans="1:19" s="63" customFormat="1" ht="15.75" customHeight="1" x14ac:dyDescent="0.25">
      <c r="A281" s="16">
        <v>3002</v>
      </c>
      <c r="B281" s="17"/>
      <c r="C281" s="17"/>
      <c r="D281" s="17"/>
      <c r="E281" s="17"/>
      <c r="F281" s="17"/>
      <c r="G281" s="17"/>
      <c r="H281" s="17"/>
      <c r="I281" s="17"/>
      <c r="J281" s="17"/>
      <c r="K281" s="54"/>
      <c r="L281" s="45"/>
      <c r="M281" s="46"/>
      <c r="N281" s="48"/>
      <c r="O281" s="50"/>
      <c r="P281" s="51"/>
      <c r="Q281" s="52"/>
      <c r="R281" s="50"/>
    </row>
    <row r="282" spans="1:19" s="63" customFormat="1" ht="15.75" customHeight="1" x14ac:dyDescent="0.25">
      <c r="A282" s="16">
        <v>3101</v>
      </c>
      <c r="B282" s="17"/>
      <c r="C282" s="17"/>
      <c r="D282" s="17"/>
      <c r="E282" s="17"/>
      <c r="F282" s="17"/>
      <c r="G282" s="17"/>
      <c r="H282" s="17"/>
      <c r="I282" s="17"/>
      <c r="J282" s="17"/>
      <c r="K282" s="54"/>
      <c r="L282" s="45"/>
      <c r="M282" s="46"/>
      <c r="N282" s="48"/>
      <c r="O282" s="50"/>
      <c r="P282" s="51"/>
      <c r="Q282" s="52"/>
      <c r="R282" s="50"/>
    </row>
    <row r="283" spans="1:19" s="63" customFormat="1" ht="15.75" customHeight="1" x14ac:dyDescent="0.25">
      <c r="A283" s="61">
        <v>3201</v>
      </c>
      <c r="B283" s="17"/>
      <c r="C283" s="17"/>
      <c r="D283" s="17"/>
      <c r="E283" s="17"/>
      <c r="F283" s="17"/>
      <c r="G283" s="17"/>
      <c r="H283" s="17"/>
      <c r="I283" s="17"/>
      <c r="J283" s="17"/>
      <c r="K283" s="54"/>
      <c r="L283" s="45"/>
      <c r="M283" s="46"/>
      <c r="N283" s="48"/>
      <c r="O283" s="50"/>
      <c r="P283" s="51"/>
      <c r="Q283" s="52"/>
      <c r="R283" s="50"/>
    </row>
    <row r="284" spans="1:19" s="63" customFormat="1" ht="15.75" customHeight="1" x14ac:dyDescent="0.25">
      <c r="A284" s="61">
        <v>3202</v>
      </c>
      <c r="B284" s="17"/>
      <c r="C284" s="17"/>
      <c r="D284" s="17"/>
      <c r="E284" s="17"/>
      <c r="F284" s="17"/>
      <c r="G284" s="17"/>
      <c r="H284" s="17"/>
      <c r="I284" s="17"/>
      <c r="J284" s="17"/>
      <c r="K284" s="54"/>
      <c r="L284" s="45"/>
      <c r="M284" s="46"/>
      <c r="N284" s="48"/>
      <c r="O284" s="93"/>
      <c r="P284" s="94"/>
      <c r="Q284" s="95"/>
      <c r="R284" s="96"/>
    </row>
    <row r="285" spans="1:19" s="63" customFormat="1" ht="15.75" customHeight="1" x14ac:dyDescent="0.25">
      <c r="A285" s="61">
        <v>3301</v>
      </c>
      <c r="B285" s="17"/>
      <c r="C285" s="17"/>
      <c r="D285" s="17"/>
      <c r="E285" s="17"/>
      <c r="F285" s="17"/>
      <c r="G285" s="17"/>
      <c r="H285" s="17"/>
      <c r="I285" s="17"/>
      <c r="J285" s="17"/>
      <c r="K285" s="54"/>
      <c r="L285" s="45"/>
      <c r="M285" s="46"/>
      <c r="N285" s="48"/>
      <c r="O285" s="70" t="s">
        <v>81</v>
      </c>
      <c r="P285" s="30"/>
      <c r="Q285" s="31" t="str">
        <f>IF(SUM(K277:K284)=0,"",SUM(K277:K284))</f>
        <v/>
      </c>
      <c r="R285" s="72" t="s">
        <v>10</v>
      </c>
    </row>
    <row r="286" spans="1:19" s="63" customFormat="1" ht="15.75" customHeight="1" x14ac:dyDescent="0.25">
      <c r="A286" s="61">
        <v>3302</v>
      </c>
      <c r="B286" s="17"/>
      <c r="C286" s="17"/>
      <c r="D286" s="17"/>
      <c r="E286" s="17"/>
      <c r="F286" s="17"/>
      <c r="G286" s="17"/>
      <c r="H286" s="17"/>
      <c r="I286" s="17"/>
      <c r="J286" s="17"/>
      <c r="K286" s="54"/>
      <c r="L286" s="45"/>
      <c r="M286" s="46"/>
      <c r="N286" s="48"/>
      <c r="O286" s="71" t="s">
        <v>83</v>
      </c>
      <c r="P286" s="32">
        <f>P285/B271</f>
        <v>0</v>
      </c>
      <c r="Q286" s="33" t="e">
        <f>P285/Q285</f>
        <v>#VALUE!</v>
      </c>
      <c r="R286" s="73" t="s">
        <v>84</v>
      </c>
    </row>
    <row r="287" spans="1:19" s="63" customFormat="1" ht="15.75" customHeight="1" x14ac:dyDescent="0.25">
      <c r="A287" s="61">
        <v>3401</v>
      </c>
      <c r="B287" s="17"/>
      <c r="C287" s="17"/>
      <c r="D287" s="17"/>
      <c r="E287" s="17"/>
      <c r="F287" s="17"/>
      <c r="G287" s="17"/>
      <c r="H287" s="17"/>
      <c r="I287" s="17"/>
      <c r="J287" s="17"/>
      <c r="K287" s="54"/>
      <c r="L287" s="53"/>
      <c r="M287" s="55"/>
      <c r="N287" s="56"/>
      <c r="O287" s="34"/>
      <c r="P287" s="35"/>
      <c r="Q287" s="35"/>
      <c r="R287" s="36"/>
    </row>
    <row r="288" spans="1:19" s="63" customFormat="1" ht="18" customHeight="1" x14ac:dyDescent="0.25">
      <c r="B288" s="255" t="s">
        <v>106</v>
      </c>
      <c r="C288" s="255"/>
      <c r="D288" s="255"/>
      <c r="E288" s="255"/>
      <c r="F288" s="255"/>
      <c r="G288" s="255"/>
      <c r="H288" s="255"/>
      <c r="I288" s="255"/>
      <c r="J288" s="255"/>
      <c r="K288" s="74">
        <f>SUM(K271:K284)</f>
        <v>0</v>
      </c>
      <c r="L288" s="38" t="str">
        <f>IF(K279=0,"",K279/B271)</f>
        <v/>
      </c>
      <c r="M288" s="38" t="str">
        <f>IF(K288=0,"",K288/B271)</f>
        <v/>
      </c>
      <c r="N288" s="38" t="str">
        <f>IF(K279=0,"",M288-L288)</f>
        <v/>
      </c>
      <c r="O288" s="1"/>
      <c r="P288" s="1"/>
      <c r="Q288" s="1"/>
      <c r="R288" s="13"/>
    </row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</sheetData>
  <mergeCells count="144">
    <mergeCell ref="A177:A178"/>
    <mergeCell ref="B177:J177"/>
    <mergeCell ref="K177:K178"/>
    <mergeCell ref="L177:L178"/>
    <mergeCell ref="R177:R178"/>
    <mergeCell ref="M177:M178"/>
    <mergeCell ref="N177:N178"/>
    <mergeCell ref="O177:O178"/>
    <mergeCell ref="P131:P132"/>
    <mergeCell ref="B150:J150"/>
    <mergeCell ref="P177:P178"/>
    <mergeCell ref="Q177:Q178"/>
    <mergeCell ref="A154:A155"/>
    <mergeCell ref="B130:J130"/>
    <mergeCell ref="Q131:Q132"/>
    <mergeCell ref="B176:J176"/>
    <mergeCell ref="Q223:Q224"/>
    <mergeCell ref="R223:R224"/>
    <mergeCell ref="B222:J222"/>
    <mergeCell ref="B223:J223"/>
    <mergeCell ref="K223:K224"/>
    <mergeCell ref="L223:L224"/>
    <mergeCell ref="M223:M224"/>
    <mergeCell ref="N223:N224"/>
    <mergeCell ref="O223:O224"/>
    <mergeCell ref="P223:P224"/>
    <mergeCell ref="R154:R155"/>
    <mergeCell ref="M154:M155"/>
    <mergeCell ref="N154:N155"/>
    <mergeCell ref="O154:O155"/>
    <mergeCell ref="P154:P155"/>
    <mergeCell ref="Q154:Q155"/>
    <mergeCell ref="B153:J153"/>
    <mergeCell ref="B154:J154"/>
    <mergeCell ref="K154:K155"/>
    <mergeCell ref="L154:L155"/>
    <mergeCell ref="B173:J173"/>
    <mergeCell ref="A85:A86"/>
    <mergeCell ref="B85:J85"/>
    <mergeCell ref="K85:K86"/>
    <mergeCell ref="N85:N86"/>
    <mergeCell ref="N62:N63"/>
    <mergeCell ref="R131:R132"/>
    <mergeCell ref="A131:A132"/>
    <mergeCell ref="B131:J131"/>
    <mergeCell ref="K131:K132"/>
    <mergeCell ref="N131:N132"/>
    <mergeCell ref="O131:O132"/>
    <mergeCell ref="L131:L132"/>
    <mergeCell ref="M131:M132"/>
    <mergeCell ref="O85:O86"/>
    <mergeCell ref="A62:A63"/>
    <mergeCell ref="B62:J62"/>
    <mergeCell ref="K62:K63"/>
    <mergeCell ref="B104:J104"/>
    <mergeCell ref="B127:J127"/>
    <mergeCell ref="A108:A109"/>
    <mergeCell ref="B108:J108"/>
    <mergeCell ref="K108:K109"/>
    <mergeCell ref="L108:L109"/>
    <mergeCell ref="M108:M109"/>
    <mergeCell ref="A39:A40"/>
    <mergeCell ref="B39:J39"/>
    <mergeCell ref="K39:K40"/>
    <mergeCell ref="B61:J61"/>
    <mergeCell ref="L62:L63"/>
    <mergeCell ref="M62:M63"/>
    <mergeCell ref="L39:L40"/>
    <mergeCell ref="M39:M40"/>
    <mergeCell ref="R62:R63"/>
    <mergeCell ref="O62:O63"/>
    <mergeCell ref="P62:P63"/>
    <mergeCell ref="A16:A17"/>
    <mergeCell ref="B16:J16"/>
    <mergeCell ref="K16:K17"/>
    <mergeCell ref="L16:L17"/>
    <mergeCell ref="M16:M17"/>
    <mergeCell ref="O16:O17"/>
    <mergeCell ref="P16:P17"/>
    <mergeCell ref="Q16:Q17"/>
    <mergeCell ref="R16:R17"/>
    <mergeCell ref="B15:J15"/>
    <mergeCell ref="N16:N17"/>
    <mergeCell ref="Q108:Q109"/>
    <mergeCell ref="R108:R109"/>
    <mergeCell ref="B107:J107"/>
    <mergeCell ref="L85:L86"/>
    <mergeCell ref="M85:M86"/>
    <mergeCell ref="N108:N109"/>
    <mergeCell ref="O108:O109"/>
    <mergeCell ref="P108:P109"/>
    <mergeCell ref="B84:J84"/>
    <mergeCell ref="P85:P86"/>
    <mergeCell ref="Q85:Q86"/>
    <mergeCell ref="R85:R86"/>
    <mergeCell ref="Q39:Q40"/>
    <mergeCell ref="R39:R40"/>
    <mergeCell ref="N39:N40"/>
    <mergeCell ref="O39:O40"/>
    <mergeCell ref="P39:P40"/>
    <mergeCell ref="B38:J38"/>
    <mergeCell ref="Q62:Q63"/>
    <mergeCell ref="B35:J35"/>
    <mergeCell ref="B58:J58"/>
    <mergeCell ref="B81:J81"/>
    <mergeCell ref="A200:A201"/>
    <mergeCell ref="B200:J200"/>
    <mergeCell ref="K200:K201"/>
    <mergeCell ref="L200:L201"/>
    <mergeCell ref="B242:J242"/>
    <mergeCell ref="Q246:Q247"/>
    <mergeCell ref="R246:R247"/>
    <mergeCell ref="B245:J245"/>
    <mergeCell ref="A246:A247"/>
    <mergeCell ref="B246:J246"/>
    <mergeCell ref="K246:K247"/>
    <mergeCell ref="L246:L247"/>
    <mergeCell ref="M246:M247"/>
    <mergeCell ref="N246:N247"/>
    <mergeCell ref="O246:O247"/>
    <mergeCell ref="P246:P247"/>
    <mergeCell ref="A223:A224"/>
    <mergeCell ref="B196:J196"/>
    <mergeCell ref="B219:J219"/>
    <mergeCell ref="B265:J265"/>
    <mergeCell ref="R200:R201"/>
    <mergeCell ref="M200:M201"/>
    <mergeCell ref="N200:N201"/>
    <mergeCell ref="O200:O201"/>
    <mergeCell ref="P200:P201"/>
    <mergeCell ref="Q200:Q201"/>
    <mergeCell ref="B199:J199"/>
    <mergeCell ref="Q269:Q270"/>
    <mergeCell ref="R269:R270"/>
    <mergeCell ref="B288:J288"/>
    <mergeCell ref="B268:J268"/>
    <mergeCell ref="A269:A270"/>
    <mergeCell ref="B269:J269"/>
    <mergeCell ref="K269:K270"/>
    <mergeCell ref="L269:L270"/>
    <mergeCell ref="M269:M270"/>
    <mergeCell ref="N269:N270"/>
    <mergeCell ref="O269:O270"/>
    <mergeCell ref="P269:P270"/>
  </mergeCells>
  <pageMargins left="0.7" right="0.7" top="0.75" bottom="0.75" header="0" footer="0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1011"/>
  <sheetViews>
    <sheetView workbookViewId="0">
      <selection activeCell="V34" sqref="V34"/>
    </sheetView>
  </sheetViews>
  <sheetFormatPr baseColWidth="10" defaultColWidth="12.5703125" defaultRowHeight="15" customHeight="1" x14ac:dyDescent="0.2"/>
  <cols>
    <col min="1" max="26" width="10" customWidth="1"/>
  </cols>
  <sheetData>
    <row r="1" spans="1:6" s="220" customFormat="1" ht="15" customHeight="1" x14ac:dyDescent="0.2"/>
    <row r="2" spans="1:6" s="220" customFormat="1" ht="15" customHeight="1" x14ac:dyDescent="0.2"/>
    <row r="3" spans="1:6" s="220" customFormat="1" ht="15" customHeight="1" x14ac:dyDescent="0.2"/>
    <row r="4" spans="1:6" s="220" customFormat="1" ht="15" customHeight="1" x14ac:dyDescent="0.2"/>
    <row r="5" spans="1:6" s="220" customFormat="1" ht="15" customHeight="1" x14ac:dyDescent="0.2"/>
    <row r="6" spans="1:6" s="220" customFormat="1" ht="15" customHeight="1" x14ac:dyDescent="0.2"/>
    <row r="7" spans="1:6" s="220" customFormat="1" ht="15" customHeight="1" x14ac:dyDescent="0.2"/>
    <row r="8" spans="1:6" s="220" customFormat="1" ht="15" customHeight="1" x14ac:dyDescent="0.2"/>
    <row r="9" spans="1:6" s="220" customFormat="1" ht="15" customHeight="1" x14ac:dyDescent="0.2"/>
    <row r="10" spans="1:6" s="220" customFormat="1" ht="15" customHeight="1" x14ac:dyDescent="0.2"/>
    <row r="11" spans="1:6" s="220" customFormat="1" ht="15" customHeight="1" x14ac:dyDescent="0.2"/>
    <row r="12" spans="1:6" s="220" customFormat="1" ht="15" customHeight="1" x14ac:dyDescent="0.2"/>
    <row r="13" spans="1:6" s="220" customFormat="1" ht="12.75" customHeight="1" x14ac:dyDescent="0.2"/>
    <row r="14" spans="1:6" ht="12.75" customHeight="1" x14ac:dyDescent="0.2"/>
    <row r="15" spans="1:6" ht="12.75" customHeight="1" x14ac:dyDescent="0.3">
      <c r="A15" s="15" t="s">
        <v>77</v>
      </c>
    </row>
    <row r="16" spans="1:6" ht="12.75" customHeight="1" x14ac:dyDescent="0.2">
      <c r="B16" s="260" t="s">
        <v>1</v>
      </c>
      <c r="C16" s="261"/>
      <c r="D16" s="6" t="s">
        <v>10</v>
      </c>
      <c r="F16" s="13" t="s">
        <v>81</v>
      </c>
    </row>
    <row r="17" spans="1:6" ht="25.5" customHeight="1" x14ac:dyDescent="0.2">
      <c r="A17" s="4" t="s">
        <v>9</v>
      </c>
      <c r="B17" s="5">
        <v>1</v>
      </c>
      <c r="C17" s="5">
        <v>2</v>
      </c>
      <c r="D17" s="8"/>
      <c r="E17" s="2" t="s">
        <v>2</v>
      </c>
    </row>
    <row r="18" spans="1:6" ht="12.75" customHeight="1" x14ac:dyDescent="0.2">
      <c r="A18" s="12" t="s">
        <v>48</v>
      </c>
      <c r="B18" s="11">
        <v>2</v>
      </c>
      <c r="C18" s="7"/>
      <c r="D18" s="8"/>
    </row>
    <row r="19" spans="1:6" ht="12.75" customHeight="1" x14ac:dyDescent="0.2">
      <c r="A19" s="12" t="s">
        <v>49</v>
      </c>
      <c r="C19" s="11">
        <v>2</v>
      </c>
      <c r="D19" s="8">
        <v>2</v>
      </c>
    </row>
    <row r="20" spans="1:6" ht="12.75" customHeight="1" x14ac:dyDescent="0.2">
      <c r="D20" s="11">
        <f>SUM(D19)</f>
        <v>2</v>
      </c>
      <c r="E20" s="14">
        <f>D19/B18</f>
        <v>1</v>
      </c>
    </row>
    <row r="21" spans="1:6" ht="12.75" customHeight="1" x14ac:dyDescent="0.2"/>
    <row r="22" spans="1:6" ht="12.75" customHeight="1" x14ac:dyDescent="0.2"/>
    <row r="23" spans="1:6" ht="12.75" customHeight="1" x14ac:dyDescent="0.3">
      <c r="A23" s="15" t="s">
        <v>88</v>
      </c>
    </row>
    <row r="24" spans="1:6" ht="12.75" customHeight="1" x14ac:dyDescent="0.2">
      <c r="B24" s="260" t="s">
        <v>1</v>
      </c>
      <c r="C24" s="261"/>
      <c r="D24" s="6" t="s">
        <v>10</v>
      </c>
      <c r="F24" s="13" t="s">
        <v>81</v>
      </c>
    </row>
    <row r="25" spans="1:6" ht="25.5" customHeight="1" x14ac:dyDescent="0.2">
      <c r="A25" s="4" t="s">
        <v>9</v>
      </c>
      <c r="B25" s="5">
        <v>1</v>
      </c>
      <c r="C25" s="5">
        <v>2</v>
      </c>
      <c r="D25" s="8"/>
      <c r="E25" s="2" t="s">
        <v>2</v>
      </c>
    </row>
    <row r="26" spans="1:6" ht="12.75" customHeight="1" x14ac:dyDescent="0.2">
      <c r="A26" s="12" t="s">
        <v>49</v>
      </c>
      <c r="B26" s="11">
        <v>8</v>
      </c>
      <c r="C26" s="7"/>
      <c r="D26" s="8"/>
    </row>
    <row r="27" spans="1:6" ht="12.75" customHeight="1" x14ac:dyDescent="0.2">
      <c r="A27" s="12" t="s">
        <v>50</v>
      </c>
      <c r="C27" s="11">
        <v>7</v>
      </c>
      <c r="D27" s="8">
        <v>6</v>
      </c>
    </row>
    <row r="28" spans="1:6" ht="12.75" customHeight="1" x14ac:dyDescent="0.2">
      <c r="D28" s="11">
        <f>SUM(D27)</f>
        <v>6</v>
      </c>
      <c r="E28" s="14">
        <f>D27/B26</f>
        <v>0.75</v>
      </c>
    </row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</sheetData>
  <mergeCells count="2">
    <mergeCell ref="B16:C16"/>
    <mergeCell ref="B24:C24"/>
  </mergeCells>
  <pageMargins left="0.7" right="0.7" top="0.75" bottom="0.75" header="0" footer="0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011"/>
  <sheetViews>
    <sheetView workbookViewId="0">
      <selection activeCell="V33" sqref="V33"/>
    </sheetView>
  </sheetViews>
  <sheetFormatPr baseColWidth="10" defaultColWidth="12.5703125" defaultRowHeight="15" customHeight="1" x14ac:dyDescent="0.2"/>
  <cols>
    <col min="1" max="26" width="10" customWidth="1"/>
  </cols>
  <sheetData>
    <row r="1" spans="1:6" s="220" customFormat="1" ht="15" customHeight="1" x14ac:dyDescent="0.2"/>
    <row r="2" spans="1:6" s="220" customFormat="1" ht="15" customHeight="1" x14ac:dyDescent="0.2"/>
    <row r="3" spans="1:6" s="220" customFormat="1" ht="15" customHeight="1" x14ac:dyDescent="0.2"/>
    <row r="4" spans="1:6" s="220" customFormat="1" ht="15" customHeight="1" x14ac:dyDescent="0.2"/>
    <row r="5" spans="1:6" s="220" customFormat="1" ht="15" customHeight="1" x14ac:dyDescent="0.2"/>
    <row r="6" spans="1:6" s="220" customFormat="1" ht="15" customHeight="1" x14ac:dyDescent="0.2"/>
    <row r="7" spans="1:6" s="220" customFormat="1" ht="15" customHeight="1" x14ac:dyDescent="0.2"/>
    <row r="8" spans="1:6" s="220" customFormat="1" ht="15" customHeight="1" x14ac:dyDescent="0.2"/>
    <row r="9" spans="1:6" s="220" customFormat="1" ht="15" customHeight="1" x14ac:dyDescent="0.2"/>
    <row r="10" spans="1:6" s="220" customFormat="1" ht="15" customHeight="1" x14ac:dyDescent="0.2"/>
    <row r="11" spans="1:6" s="220" customFormat="1" ht="15" customHeight="1" x14ac:dyDescent="0.2"/>
    <row r="12" spans="1:6" s="220" customFormat="1" ht="15" customHeight="1" x14ac:dyDescent="0.2"/>
    <row r="13" spans="1:6" s="220" customFormat="1" ht="15" customHeight="1" x14ac:dyDescent="0.2"/>
    <row r="14" spans="1:6" s="220" customFormat="1" ht="12.75" customHeight="1" x14ac:dyDescent="0.2"/>
    <row r="15" spans="1:6" ht="12.75" customHeight="1" x14ac:dyDescent="0.3">
      <c r="A15" s="15" t="s">
        <v>88</v>
      </c>
    </row>
    <row r="16" spans="1:6" ht="12.75" customHeight="1" x14ac:dyDescent="0.2">
      <c r="B16" s="260" t="s">
        <v>1</v>
      </c>
      <c r="C16" s="261"/>
      <c r="D16" s="6" t="s">
        <v>10</v>
      </c>
      <c r="F16" s="13" t="s">
        <v>81</v>
      </c>
    </row>
    <row r="17" spans="1:5" ht="25.5" customHeight="1" x14ac:dyDescent="0.2">
      <c r="A17" s="4" t="s">
        <v>9</v>
      </c>
      <c r="B17" s="5">
        <v>1</v>
      </c>
      <c r="C17" s="5">
        <v>2</v>
      </c>
      <c r="D17" s="8"/>
      <c r="E17" s="2" t="s">
        <v>2</v>
      </c>
    </row>
    <row r="18" spans="1:5" ht="12.75" customHeight="1" x14ac:dyDescent="0.2">
      <c r="A18" s="12" t="s">
        <v>49</v>
      </c>
      <c r="B18" s="11">
        <v>1</v>
      </c>
      <c r="C18" s="7"/>
      <c r="D18" s="8"/>
    </row>
    <row r="19" spans="1:5" ht="12.75" customHeight="1" x14ac:dyDescent="0.2">
      <c r="A19" s="12" t="s">
        <v>50</v>
      </c>
      <c r="C19" s="11">
        <v>1</v>
      </c>
      <c r="D19" s="8">
        <v>0</v>
      </c>
    </row>
    <row r="20" spans="1:5" ht="12.75" customHeight="1" x14ac:dyDescent="0.2">
      <c r="D20" s="11">
        <f>SUM(D19)</f>
        <v>0</v>
      </c>
      <c r="E20" s="14">
        <f>D19/B18</f>
        <v>0</v>
      </c>
    </row>
    <row r="21" spans="1:5" ht="12.75" customHeight="1" x14ac:dyDescent="0.2"/>
    <row r="22" spans="1:5" ht="12.75" customHeight="1" x14ac:dyDescent="0.2"/>
    <row r="23" spans="1:5" ht="12.75" customHeight="1" x14ac:dyDescent="0.2"/>
    <row r="24" spans="1:5" ht="12.75" customHeight="1" x14ac:dyDescent="0.2"/>
    <row r="25" spans="1:5" ht="12.75" customHeight="1" x14ac:dyDescent="0.2"/>
    <row r="26" spans="1:5" ht="12.75" customHeight="1" x14ac:dyDescent="0.2"/>
    <row r="27" spans="1:5" ht="12.75" customHeight="1" x14ac:dyDescent="0.2"/>
    <row r="28" spans="1:5" ht="12.75" customHeight="1" x14ac:dyDescent="0.2"/>
    <row r="29" spans="1:5" ht="12.75" customHeight="1" x14ac:dyDescent="0.2"/>
    <row r="30" spans="1:5" ht="12.75" customHeight="1" x14ac:dyDescent="0.2"/>
    <row r="31" spans="1:5" ht="12.75" customHeight="1" x14ac:dyDescent="0.2"/>
    <row r="32" spans="1: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</sheetData>
  <mergeCells count="1">
    <mergeCell ref="B16:C16"/>
  </mergeCells>
  <pageMargins left="0.7" right="0.7" top="0.75" bottom="0.75" header="0" footer="0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1006"/>
  <sheetViews>
    <sheetView workbookViewId="0">
      <selection activeCell="X26" sqref="X26"/>
    </sheetView>
  </sheetViews>
  <sheetFormatPr baseColWidth="10" defaultColWidth="12.5703125" defaultRowHeight="15" customHeight="1" x14ac:dyDescent="0.2"/>
  <cols>
    <col min="1" max="26" width="10" customWidth="1"/>
  </cols>
  <sheetData>
    <row r="1" spans="1:8" s="220" customFormat="1" ht="15" customHeight="1" x14ac:dyDescent="0.2"/>
    <row r="2" spans="1:8" s="220" customFormat="1" ht="15" customHeight="1" x14ac:dyDescent="0.2"/>
    <row r="3" spans="1:8" s="220" customFormat="1" ht="15" customHeight="1" x14ac:dyDescent="0.2"/>
    <row r="4" spans="1:8" s="220" customFormat="1" ht="15" customHeight="1" x14ac:dyDescent="0.2"/>
    <row r="5" spans="1:8" s="220" customFormat="1" ht="15" customHeight="1" x14ac:dyDescent="0.2"/>
    <row r="6" spans="1:8" s="220" customFormat="1" ht="15" customHeight="1" x14ac:dyDescent="0.2"/>
    <row r="7" spans="1:8" s="220" customFormat="1" ht="15" customHeight="1" x14ac:dyDescent="0.2"/>
    <row r="8" spans="1:8" s="220" customFormat="1" ht="15" customHeight="1" x14ac:dyDescent="0.2"/>
    <row r="9" spans="1:8" s="220" customFormat="1" ht="15" customHeight="1" x14ac:dyDescent="0.2"/>
    <row r="10" spans="1:8" s="220" customFormat="1" ht="15" customHeight="1" x14ac:dyDescent="0.2"/>
    <row r="11" spans="1:8" s="220" customFormat="1" ht="15" customHeight="1" x14ac:dyDescent="0.2"/>
    <row r="12" spans="1:8" s="220" customFormat="1" ht="15" customHeight="1" x14ac:dyDescent="0.2"/>
    <row r="13" spans="1:8" s="220" customFormat="1" ht="15" customHeight="1" x14ac:dyDescent="0.2"/>
    <row r="14" spans="1:8" ht="12.75" customHeight="1" x14ac:dyDescent="0.2"/>
    <row r="15" spans="1:8" ht="12.75" customHeight="1" x14ac:dyDescent="0.3">
      <c r="A15" s="15" t="s">
        <v>88</v>
      </c>
    </row>
    <row r="16" spans="1:8" ht="12.75" customHeight="1" x14ac:dyDescent="0.2">
      <c r="B16" s="260" t="s">
        <v>1</v>
      </c>
      <c r="C16" s="261"/>
      <c r="D16" s="9"/>
      <c r="E16" s="9"/>
      <c r="F16" s="6" t="s">
        <v>10</v>
      </c>
      <c r="H16" s="13" t="s">
        <v>81</v>
      </c>
    </row>
    <row r="17" spans="1:7" ht="25.5" customHeight="1" x14ac:dyDescent="0.2">
      <c r="A17" s="4" t="s">
        <v>9</v>
      </c>
      <c r="B17" s="5">
        <v>1</v>
      </c>
      <c r="C17" s="5">
        <v>2</v>
      </c>
      <c r="D17" s="13">
        <v>3</v>
      </c>
      <c r="E17" s="13">
        <v>4</v>
      </c>
      <c r="F17" s="8"/>
      <c r="G17" s="2" t="s">
        <v>2</v>
      </c>
    </row>
    <row r="18" spans="1:7" ht="12.75" customHeight="1" x14ac:dyDescent="0.2">
      <c r="A18" s="12" t="s">
        <v>49</v>
      </c>
      <c r="B18" s="11">
        <v>6</v>
      </c>
      <c r="C18" s="7"/>
      <c r="D18" s="7"/>
      <c r="E18" s="7"/>
      <c r="F18" s="8"/>
    </row>
    <row r="19" spans="1:7" ht="12.75" customHeight="1" x14ac:dyDescent="0.2">
      <c r="A19" s="12" t="s">
        <v>50</v>
      </c>
      <c r="C19" s="11">
        <v>6</v>
      </c>
      <c r="F19" s="8"/>
    </row>
    <row r="20" spans="1:7" ht="12.75" customHeight="1" x14ac:dyDescent="0.2">
      <c r="A20" s="12" t="s">
        <v>66</v>
      </c>
      <c r="D20" s="11">
        <v>6</v>
      </c>
      <c r="F20" s="8"/>
      <c r="G20" s="14"/>
    </row>
    <row r="21" spans="1:7" ht="12.75" customHeight="1" x14ac:dyDescent="0.2">
      <c r="A21" s="12" t="s">
        <v>51</v>
      </c>
      <c r="E21" s="11">
        <v>5</v>
      </c>
      <c r="F21" s="8">
        <v>5</v>
      </c>
    </row>
    <row r="22" spans="1:7" ht="12.75" customHeight="1" x14ac:dyDescent="0.2">
      <c r="F22" s="11">
        <f>SUM(F21)</f>
        <v>5</v>
      </c>
      <c r="G22" s="14">
        <f>F21/B18</f>
        <v>0.83333333333333337</v>
      </c>
    </row>
    <row r="23" spans="1:7" ht="12.75" customHeight="1" x14ac:dyDescent="0.2"/>
    <row r="24" spans="1:7" ht="12.75" customHeight="1" x14ac:dyDescent="0.2"/>
    <row r="25" spans="1:7" ht="12.75" customHeight="1" x14ac:dyDescent="0.2"/>
    <row r="26" spans="1:7" ht="12.75" customHeight="1" x14ac:dyDescent="0.2"/>
    <row r="27" spans="1:7" ht="12.75" customHeight="1" x14ac:dyDescent="0.2"/>
    <row r="28" spans="1:7" ht="12.75" customHeight="1" x14ac:dyDescent="0.2"/>
    <row r="29" spans="1:7" ht="12.75" customHeight="1" x14ac:dyDescent="0.2"/>
    <row r="30" spans="1:7" ht="12.75" customHeight="1" x14ac:dyDescent="0.2"/>
    <row r="31" spans="1:7" ht="12.75" customHeight="1" x14ac:dyDescent="0.2"/>
    <row r="32" spans="1:7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</sheetData>
  <mergeCells count="1">
    <mergeCell ref="B16:C16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K1013"/>
  <sheetViews>
    <sheetView topLeftCell="A427" workbookViewId="0">
      <selection activeCell="K449" sqref="K449"/>
    </sheetView>
  </sheetViews>
  <sheetFormatPr baseColWidth="10" defaultColWidth="12.5703125" defaultRowHeight="15" customHeight="1" x14ac:dyDescent="0.2"/>
  <cols>
    <col min="1" max="1" width="8.5703125" style="79" customWidth="1"/>
    <col min="2" max="10" width="7.140625" style="79" customWidth="1"/>
    <col min="11" max="11" width="15.7109375" style="79" bestFit="1" customWidth="1"/>
    <col min="12" max="18" width="12.85546875" style="79" customWidth="1"/>
    <col min="19" max="19" width="10" style="79" customWidth="1"/>
    <col min="20" max="20" width="7.140625" style="79" customWidth="1"/>
    <col min="21" max="21" width="8.140625" style="79" customWidth="1"/>
    <col min="22" max="42" width="10" style="79" customWidth="1"/>
    <col min="43" max="16384" width="12.5703125" style="79"/>
  </cols>
  <sheetData>
    <row r="1" spans="1:28" s="220" customFormat="1" ht="15" customHeight="1" x14ac:dyDescent="0.2"/>
    <row r="2" spans="1:28" s="220" customFormat="1" ht="15" customHeight="1" x14ac:dyDescent="0.2"/>
    <row r="3" spans="1:28" s="220" customFormat="1" ht="15" customHeight="1" x14ac:dyDescent="0.2"/>
    <row r="4" spans="1:28" s="220" customFormat="1" ht="15" customHeight="1" x14ac:dyDescent="0.2"/>
    <row r="5" spans="1:28" s="220" customFormat="1" ht="15" customHeight="1" x14ac:dyDescent="0.2"/>
    <row r="6" spans="1:28" s="220" customFormat="1" ht="15" customHeight="1" x14ac:dyDescent="0.2"/>
    <row r="7" spans="1:28" s="220" customFormat="1" ht="15" customHeight="1" x14ac:dyDescent="0.2"/>
    <row r="8" spans="1:28" s="220" customFormat="1" ht="15" customHeight="1" x14ac:dyDescent="0.2"/>
    <row r="9" spans="1:28" s="220" customFormat="1" ht="15" customHeight="1" x14ac:dyDescent="0.2"/>
    <row r="10" spans="1:28" s="220" customFormat="1" ht="15" customHeight="1" x14ac:dyDescent="0.2"/>
    <row r="11" spans="1:28" s="220" customFormat="1" ht="15" customHeight="1" x14ac:dyDescent="0.2"/>
    <row r="12" spans="1:28" s="220" customFormat="1" ht="15" customHeight="1" x14ac:dyDescent="0.2"/>
    <row r="13" spans="1:28" s="220" customFormat="1" ht="15" customHeight="1" x14ac:dyDescent="0.2"/>
    <row r="14" spans="1:28" ht="12.75" customHeight="1" x14ac:dyDescent="0.2">
      <c r="K14" s="85"/>
      <c r="L14" s="89"/>
      <c r="M14" s="89"/>
      <c r="O14" s="89"/>
      <c r="P14" s="89"/>
    </row>
    <row r="15" spans="1:28" ht="12.75" customHeight="1" x14ac:dyDescent="0.2">
      <c r="A15" s="119" t="s">
        <v>58</v>
      </c>
      <c r="L15" s="89"/>
      <c r="M15" s="89"/>
      <c r="O15" s="89"/>
      <c r="P15" s="89"/>
    </row>
    <row r="16" spans="1:28" ht="25.5" customHeight="1" x14ac:dyDescent="0.2">
      <c r="B16" s="241" t="s">
        <v>1</v>
      </c>
      <c r="C16" s="242"/>
      <c r="D16" s="242"/>
      <c r="E16" s="242"/>
      <c r="F16" s="242"/>
      <c r="G16" s="242"/>
      <c r="H16" s="242"/>
      <c r="I16" s="242"/>
      <c r="J16" s="242"/>
      <c r="L16" s="120" t="s">
        <v>2</v>
      </c>
      <c r="M16" s="120" t="s">
        <v>3</v>
      </c>
      <c r="N16" s="121" t="s">
        <v>4</v>
      </c>
      <c r="O16" s="120" t="s">
        <v>5</v>
      </c>
      <c r="P16" s="122" t="s">
        <v>6</v>
      </c>
      <c r="Q16" s="122" t="s">
        <v>7</v>
      </c>
      <c r="R16" s="123" t="s">
        <v>8</v>
      </c>
      <c r="U16" s="124" t="s">
        <v>5</v>
      </c>
      <c r="V16" s="124"/>
      <c r="W16" s="124"/>
      <c r="X16" s="124"/>
      <c r="Y16" s="124"/>
      <c r="Z16" s="124"/>
      <c r="AA16" s="124"/>
      <c r="AB16" s="124"/>
    </row>
    <row r="17" spans="1:28" ht="12.75" customHeight="1" x14ac:dyDescent="0.2">
      <c r="A17" s="125" t="s">
        <v>9</v>
      </c>
      <c r="B17" s="126">
        <v>1</v>
      </c>
      <c r="C17" s="126">
        <v>2</v>
      </c>
      <c r="D17" s="126">
        <v>3</v>
      </c>
      <c r="E17" s="126">
        <v>4</v>
      </c>
      <c r="F17" s="126">
        <v>5</v>
      </c>
      <c r="G17" s="126">
        <v>6</v>
      </c>
      <c r="H17" s="126">
        <v>7</v>
      </c>
      <c r="I17" s="126">
        <v>8</v>
      </c>
      <c r="J17" s="126">
        <v>9</v>
      </c>
      <c r="K17" s="80" t="s">
        <v>10</v>
      </c>
      <c r="L17" s="127"/>
      <c r="M17" s="127"/>
      <c r="N17" s="128"/>
      <c r="O17" s="129"/>
      <c r="P17" s="130"/>
      <c r="Q17" s="130"/>
      <c r="R17" s="89"/>
      <c r="U17" s="243" t="s">
        <v>11</v>
      </c>
      <c r="V17" s="244"/>
      <c r="W17" s="244"/>
      <c r="X17" s="244"/>
      <c r="Y17" s="124"/>
      <c r="Z17" s="124"/>
      <c r="AA17" s="124"/>
      <c r="AB17" s="124"/>
    </row>
    <row r="18" spans="1:28" ht="12.75" customHeight="1" x14ac:dyDescent="0.2">
      <c r="A18" s="131" t="s">
        <v>14</v>
      </c>
      <c r="B18" s="29">
        <v>6</v>
      </c>
      <c r="C18" s="29"/>
      <c r="D18" s="29"/>
      <c r="E18" s="29"/>
      <c r="F18" s="29"/>
      <c r="G18" s="29"/>
      <c r="H18" s="29"/>
      <c r="I18" s="29"/>
      <c r="J18" s="29"/>
      <c r="K18" s="81"/>
      <c r="L18" s="127"/>
      <c r="M18" s="127"/>
      <c r="N18" s="128"/>
      <c r="O18" s="129"/>
      <c r="P18" s="132">
        <f>B18</f>
        <v>6</v>
      </c>
      <c r="Q18" s="130"/>
      <c r="R18" s="89"/>
      <c r="T18" s="112" t="s">
        <v>12</v>
      </c>
      <c r="U18" s="113" t="s">
        <v>14</v>
      </c>
      <c r="V18" s="113" t="s">
        <v>15</v>
      </c>
      <c r="W18" s="113" t="s">
        <v>16</v>
      </c>
      <c r="X18" s="113" t="s">
        <v>18</v>
      </c>
      <c r="Y18" s="113" t="s">
        <v>19</v>
      </c>
      <c r="Z18" s="113" t="s">
        <v>31</v>
      </c>
      <c r="AA18" s="113" t="s">
        <v>20</v>
      </c>
      <c r="AB18" s="113" t="s">
        <v>21</v>
      </c>
    </row>
    <row r="19" spans="1:28" ht="12.75" customHeight="1" x14ac:dyDescent="0.2">
      <c r="A19" s="131" t="s">
        <v>15</v>
      </c>
      <c r="B19" s="29"/>
      <c r="C19" s="29">
        <v>5</v>
      </c>
      <c r="D19" s="29"/>
      <c r="E19" s="29"/>
      <c r="F19" s="29"/>
      <c r="G19" s="29"/>
      <c r="H19" s="29"/>
      <c r="I19" s="29"/>
      <c r="J19" s="29"/>
      <c r="K19" s="81"/>
      <c r="L19" s="127"/>
      <c r="M19" s="127"/>
      <c r="N19" s="128"/>
      <c r="O19" s="129">
        <f>C19/B18</f>
        <v>0.83333333333333337</v>
      </c>
      <c r="P19" s="133">
        <v>5</v>
      </c>
      <c r="Q19" s="134">
        <f t="shared" ref="Q19:Q27" si="0">P19/P18</f>
        <v>0.83333333333333337</v>
      </c>
      <c r="R19" s="89">
        <f t="shared" ref="R19:R27" si="1">100%-Q19</f>
        <v>0.16666666666666663</v>
      </c>
      <c r="T19" s="29" t="s">
        <v>23</v>
      </c>
      <c r="U19" s="134">
        <f t="shared" ref="U19:U26" si="2">O19</f>
        <v>0.83333333333333337</v>
      </c>
      <c r="V19" s="134">
        <f t="shared" ref="V19:V26" si="3">O41</f>
        <v>1</v>
      </c>
      <c r="W19" s="134">
        <f t="shared" ref="W19:W25" si="4">O59</f>
        <v>0.90909090909090906</v>
      </c>
      <c r="X19" s="134">
        <f t="shared" ref="X19:X23" si="5">O80</f>
        <v>0.44444444444444442</v>
      </c>
      <c r="Y19" s="89"/>
      <c r="Z19" s="89">
        <f t="shared" ref="Z19:Z21" si="6">O101</f>
        <v>0.51851851851851849</v>
      </c>
      <c r="AB19" s="89">
        <f>O119</f>
        <v>0.6</v>
      </c>
    </row>
    <row r="20" spans="1:28" ht="12.75" customHeight="1" x14ac:dyDescent="0.2">
      <c r="A20" s="131" t="s">
        <v>16</v>
      </c>
      <c r="B20" s="29"/>
      <c r="C20" s="29"/>
      <c r="D20" s="29">
        <v>4</v>
      </c>
      <c r="E20" s="29"/>
      <c r="F20" s="29"/>
      <c r="G20" s="29"/>
      <c r="H20" s="29"/>
      <c r="I20" s="29"/>
      <c r="J20" s="29"/>
      <c r="K20" s="81"/>
      <c r="L20" s="127"/>
      <c r="M20" s="127"/>
      <c r="N20" s="128"/>
      <c r="O20" s="129">
        <f>D20/C19</f>
        <v>0.8</v>
      </c>
      <c r="P20" s="133">
        <v>5</v>
      </c>
      <c r="Q20" s="134">
        <f t="shared" si="0"/>
        <v>1</v>
      </c>
      <c r="R20" s="89">
        <f t="shared" si="1"/>
        <v>0</v>
      </c>
      <c r="T20" s="29" t="s">
        <v>24</v>
      </c>
      <c r="U20" s="134">
        <f t="shared" si="2"/>
        <v>0.8</v>
      </c>
      <c r="V20" s="134">
        <f t="shared" si="3"/>
        <v>1</v>
      </c>
      <c r="W20" s="134">
        <f t="shared" si="4"/>
        <v>1</v>
      </c>
      <c r="X20" s="134">
        <f t="shared" si="5"/>
        <v>0.875</v>
      </c>
      <c r="Y20" s="89"/>
      <c r="Z20" s="89">
        <f t="shared" si="6"/>
        <v>0.35714285714285715</v>
      </c>
    </row>
    <row r="21" spans="1:28" ht="12.75" customHeight="1" x14ac:dyDescent="0.2">
      <c r="A21" s="131" t="s">
        <v>17</v>
      </c>
      <c r="B21" s="29"/>
      <c r="C21" s="29"/>
      <c r="D21" s="29"/>
      <c r="E21" s="29">
        <v>3</v>
      </c>
      <c r="F21" s="29"/>
      <c r="G21" s="29"/>
      <c r="H21" s="29"/>
      <c r="I21" s="29"/>
      <c r="J21" s="29"/>
      <c r="K21" s="81"/>
      <c r="L21" s="127"/>
      <c r="M21" s="127"/>
      <c r="N21" s="128"/>
      <c r="O21" s="129">
        <f>E21/D20</f>
        <v>0.75</v>
      </c>
      <c r="P21" s="133">
        <v>4</v>
      </c>
      <c r="Q21" s="134">
        <f t="shared" si="0"/>
        <v>0.8</v>
      </c>
      <c r="R21" s="89">
        <f t="shared" si="1"/>
        <v>0.19999999999999996</v>
      </c>
      <c r="T21" s="29" t="s">
        <v>25</v>
      </c>
      <c r="U21" s="134">
        <f t="shared" si="2"/>
        <v>0.75</v>
      </c>
      <c r="V21" s="134">
        <f t="shared" si="3"/>
        <v>1</v>
      </c>
      <c r="W21" s="134">
        <f t="shared" si="4"/>
        <v>1</v>
      </c>
      <c r="X21" s="134">
        <f t="shared" si="5"/>
        <v>1</v>
      </c>
      <c r="Z21" s="89">
        <f t="shared" si="6"/>
        <v>1</v>
      </c>
    </row>
    <row r="22" spans="1:28" ht="12.75" customHeight="1" x14ac:dyDescent="0.2">
      <c r="A22" s="131" t="s">
        <v>18</v>
      </c>
      <c r="B22" s="29"/>
      <c r="C22" s="29"/>
      <c r="D22" s="29"/>
      <c r="E22" s="29"/>
      <c r="F22" s="29">
        <v>3</v>
      </c>
      <c r="G22" s="29"/>
      <c r="H22" s="29"/>
      <c r="I22" s="29"/>
      <c r="J22" s="29"/>
      <c r="K22" s="81"/>
      <c r="L22" s="127"/>
      <c r="M22" s="127"/>
      <c r="N22" s="128"/>
      <c r="O22" s="129">
        <f>F22/E21</f>
        <v>1</v>
      </c>
      <c r="P22" s="133">
        <v>4</v>
      </c>
      <c r="Q22" s="134">
        <f t="shared" si="0"/>
        <v>1</v>
      </c>
      <c r="R22" s="89">
        <f t="shared" si="1"/>
        <v>0</v>
      </c>
      <c r="T22" s="29" t="s">
        <v>26</v>
      </c>
      <c r="U22" s="134">
        <f t="shared" si="2"/>
        <v>1</v>
      </c>
      <c r="V22" s="134">
        <f t="shared" si="3"/>
        <v>0.5</v>
      </c>
      <c r="W22" s="134">
        <f t="shared" si="4"/>
        <v>1</v>
      </c>
      <c r="X22" s="134">
        <f t="shared" si="5"/>
        <v>1</v>
      </c>
      <c r="Z22" s="89" t="s">
        <v>22</v>
      </c>
    </row>
    <row r="23" spans="1:28" ht="12.75" customHeight="1" x14ac:dyDescent="0.2">
      <c r="A23" s="114" t="s">
        <v>19</v>
      </c>
      <c r="B23" s="85"/>
      <c r="C23" s="85"/>
      <c r="D23" s="85"/>
      <c r="E23" s="85"/>
      <c r="F23" s="85"/>
      <c r="G23" s="85">
        <v>3</v>
      </c>
      <c r="H23" s="85"/>
      <c r="I23" s="85"/>
      <c r="J23" s="85"/>
      <c r="K23" s="82"/>
      <c r="L23" s="89"/>
      <c r="M23" s="89"/>
      <c r="N23" s="85"/>
      <c r="O23" s="89">
        <f>G23/F22</f>
        <v>1</v>
      </c>
      <c r="P23" s="133">
        <v>4</v>
      </c>
      <c r="Q23" s="134">
        <f t="shared" si="0"/>
        <v>1</v>
      </c>
      <c r="R23" s="89">
        <f t="shared" si="1"/>
        <v>0</v>
      </c>
      <c r="T23" s="29" t="s">
        <v>27</v>
      </c>
      <c r="U23" s="134">
        <f t="shared" si="2"/>
        <v>1</v>
      </c>
      <c r="V23" s="134">
        <f t="shared" si="3"/>
        <v>1</v>
      </c>
      <c r="W23" s="134">
        <f t="shared" si="4"/>
        <v>0.9</v>
      </c>
      <c r="X23" s="134">
        <f t="shared" si="5"/>
        <v>1</v>
      </c>
      <c r="Z23" s="89" t="s">
        <v>22</v>
      </c>
    </row>
    <row r="24" spans="1:28" ht="12.75" customHeight="1" x14ac:dyDescent="0.2">
      <c r="A24" s="114" t="s">
        <v>31</v>
      </c>
      <c r="B24" s="85"/>
      <c r="C24" s="85"/>
      <c r="D24" s="85"/>
      <c r="E24" s="85"/>
      <c r="F24" s="85"/>
      <c r="G24" s="85"/>
      <c r="H24" s="85">
        <v>3</v>
      </c>
      <c r="I24" s="85"/>
      <c r="J24" s="85"/>
      <c r="K24" s="82"/>
      <c r="L24" s="89"/>
      <c r="M24" s="89"/>
      <c r="N24" s="85"/>
      <c r="O24" s="89">
        <f>H24/G23</f>
        <v>1</v>
      </c>
      <c r="P24" s="133">
        <v>4</v>
      </c>
      <c r="Q24" s="134">
        <f t="shared" si="0"/>
        <v>1</v>
      </c>
      <c r="R24" s="89">
        <f t="shared" si="1"/>
        <v>0</v>
      </c>
      <c r="T24" s="131" t="s">
        <v>28</v>
      </c>
      <c r="U24" s="134">
        <f t="shared" si="2"/>
        <v>1</v>
      </c>
      <c r="V24" s="134">
        <f t="shared" si="3"/>
        <v>1</v>
      </c>
      <c r="W24" s="134">
        <f t="shared" si="4"/>
        <v>1</v>
      </c>
      <c r="X24" s="134" t="s">
        <v>22</v>
      </c>
    </row>
    <row r="25" spans="1:28" ht="12.75" customHeight="1" x14ac:dyDescent="0.2">
      <c r="A25" s="114" t="s">
        <v>20</v>
      </c>
      <c r="B25" s="85"/>
      <c r="C25" s="85"/>
      <c r="D25" s="85"/>
      <c r="E25" s="85"/>
      <c r="F25" s="85"/>
      <c r="G25" s="85"/>
      <c r="H25" s="85"/>
      <c r="I25" s="85">
        <v>3</v>
      </c>
      <c r="J25" s="85"/>
      <c r="K25" s="82"/>
      <c r="L25" s="89"/>
      <c r="M25" s="89"/>
      <c r="N25" s="85"/>
      <c r="O25" s="89">
        <f>I25/H24</f>
        <v>1</v>
      </c>
      <c r="P25" s="133">
        <v>4</v>
      </c>
      <c r="Q25" s="134">
        <f t="shared" si="0"/>
        <v>1</v>
      </c>
      <c r="R25" s="89">
        <f t="shared" si="1"/>
        <v>0</v>
      </c>
      <c r="T25" s="131" t="s">
        <v>29</v>
      </c>
      <c r="U25" s="134">
        <f t="shared" si="2"/>
        <v>1</v>
      </c>
      <c r="V25" s="134">
        <f t="shared" si="3"/>
        <v>1</v>
      </c>
      <c r="W25" s="134">
        <f t="shared" si="4"/>
        <v>1</v>
      </c>
      <c r="X25" s="134" t="s">
        <v>22</v>
      </c>
    </row>
    <row r="26" spans="1:28" ht="12.75" customHeight="1" x14ac:dyDescent="0.2">
      <c r="A26" s="114" t="s">
        <v>21</v>
      </c>
      <c r="B26" s="85"/>
      <c r="C26" s="85"/>
      <c r="D26" s="85"/>
      <c r="E26" s="85"/>
      <c r="F26" s="85"/>
      <c r="G26" s="85"/>
      <c r="H26" s="85"/>
      <c r="I26" s="85"/>
      <c r="J26" s="85">
        <v>3</v>
      </c>
      <c r="K26" s="82">
        <v>3</v>
      </c>
      <c r="L26" s="89"/>
      <c r="M26" s="89"/>
      <c r="N26" s="85"/>
      <c r="O26" s="89">
        <f>J26/I25</f>
        <v>1</v>
      </c>
      <c r="P26" s="133">
        <v>5</v>
      </c>
      <c r="Q26" s="134">
        <f t="shared" si="0"/>
        <v>1.25</v>
      </c>
      <c r="R26" s="89">
        <f t="shared" si="1"/>
        <v>-0.25</v>
      </c>
      <c r="T26" s="131" t="s">
        <v>30</v>
      </c>
      <c r="U26" s="134">
        <f t="shared" si="2"/>
        <v>1</v>
      </c>
      <c r="V26" s="134">
        <f t="shared" si="3"/>
        <v>1</v>
      </c>
      <c r="W26" s="134" t="s">
        <v>22</v>
      </c>
      <c r="X26" s="134"/>
    </row>
    <row r="27" spans="1:28" ht="12.75" customHeight="1" x14ac:dyDescent="0.2">
      <c r="A27" s="114" t="s">
        <v>43</v>
      </c>
      <c r="B27" s="85"/>
      <c r="C27" s="85"/>
      <c r="D27" s="85">
        <v>1</v>
      </c>
      <c r="E27" s="85"/>
      <c r="F27" s="85"/>
      <c r="G27" s="85"/>
      <c r="H27" s="85"/>
      <c r="I27" s="85"/>
      <c r="J27" s="85"/>
      <c r="K27" s="82"/>
      <c r="L27" s="89"/>
      <c r="M27" s="89"/>
      <c r="N27" s="85"/>
      <c r="O27" s="89"/>
      <c r="P27" s="133">
        <v>1</v>
      </c>
      <c r="Q27" s="134">
        <f t="shared" si="0"/>
        <v>0.2</v>
      </c>
      <c r="R27" s="89">
        <f t="shared" si="1"/>
        <v>0.8</v>
      </c>
      <c r="T27" s="114"/>
      <c r="U27" s="134"/>
      <c r="V27" s="134"/>
      <c r="W27" s="134"/>
      <c r="X27" s="134"/>
    </row>
    <row r="28" spans="1:28" ht="12.75" customHeight="1" x14ac:dyDescent="0.2">
      <c r="A28" s="114" t="s">
        <v>44</v>
      </c>
      <c r="B28" s="85"/>
      <c r="C28" s="85"/>
      <c r="D28" s="85"/>
      <c r="E28" s="85"/>
      <c r="F28" s="85"/>
      <c r="G28" s="85"/>
      <c r="H28" s="85"/>
      <c r="I28" s="85"/>
      <c r="J28" s="85">
        <v>1</v>
      </c>
      <c r="K28" s="82">
        <v>1</v>
      </c>
      <c r="L28" s="89"/>
      <c r="M28" s="89"/>
      <c r="N28" s="85"/>
      <c r="O28" s="89"/>
      <c r="P28" s="133">
        <v>2</v>
      </c>
      <c r="Q28" s="134"/>
      <c r="R28" s="89"/>
      <c r="T28" s="114"/>
      <c r="U28" s="134"/>
      <c r="V28" s="134"/>
      <c r="W28" s="134"/>
      <c r="X28" s="134"/>
    </row>
    <row r="29" spans="1:28" ht="12.75" customHeight="1" x14ac:dyDescent="0.2">
      <c r="A29" s="114" t="s">
        <v>45</v>
      </c>
      <c r="B29" s="85"/>
      <c r="C29" s="85"/>
      <c r="D29" s="85"/>
      <c r="E29" s="85"/>
      <c r="F29" s="85">
        <v>1</v>
      </c>
      <c r="G29" s="85"/>
      <c r="H29" s="85"/>
      <c r="I29" s="85"/>
      <c r="J29" s="85"/>
      <c r="K29" s="82"/>
      <c r="L29" s="89"/>
      <c r="M29" s="89"/>
      <c r="N29" s="85"/>
      <c r="O29" s="89"/>
      <c r="P29" s="133">
        <v>1</v>
      </c>
      <c r="Q29" s="134"/>
      <c r="R29" s="89"/>
      <c r="T29" s="114"/>
      <c r="U29" s="134"/>
      <c r="V29" s="134"/>
      <c r="W29" s="134"/>
      <c r="X29" s="134"/>
    </row>
    <row r="30" spans="1:28" ht="12.75" customHeight="1" x14ac:dyDescent="0.2">
      <c r="A30" s="114" t="s">
        <v>46</v>
      </c>
      <c r="B30" s="85"/>
      <c r="C30" s="85"/>
      <c r="D30" s="85"/>
      <c r="E30" s="85"/>
      <c r="F30" s="85"/>
      <c r="G30" s="85">
        <v>1</v>
      </c>
      <c r="H30" s="85"/>
      <c r="I30" s="85"/>
      <c r="J30" s="85"/>
      <c r="K30" s="82"/>
      <c r="L30" s="89"/>
      <c r="M30" s="89"/>
      <c r="N30" s="85"/>
      <c r="O30" s="89"/>
      <c r="P30" s="133">
        <v>1</v>
      </c>
      <c r="Q30" s="134"/>
      <c r="R30" s="89"/>
      <c r="T30" s="114"/>
      <c r="U30" s="134"/>
      <c r="V30" s="134"/>
      <c r="W30" s="134"/>
      <c r="X30" s="134"/>
    </row>
    <row r="31" spans="1:28" ht="12.75" customHeight="1" x14ac:dyDescent="0.2">
      <c r="A31" s="114" t="s">
        <v>47</v>
      </c>
      <c r="B31" s="85"/>
      <c r="C31" s="85"/>
      <c r="D31" s="85"/>
      <c r="E31" s="85">
        <v>1</v>
      </c>
      <c r="F31" s="85"/>
      <c r="G31" s="85"/>
      <c r="H31" s="85"/>
      <c r="I31" s="85"/>
      <c r="J31" s="85"/>
      <c r="K31" s="82"/>
      <c r="L31" s="89"/>
      <c r="M31" s="89"/>
      <c r="N31" s="85"/>
      <c r="O31" s="89"/>
      <c r="P31" s="133">
        <v>1</v>
      </c>
      <c r="Q31" s="134"/>
      <c r="R31" s="89"/>
      <c r="T31" s="114"/>
      <c r="U31" s="134"/>
      <c r="V31" s="134"/>
      <c r="W31" s="134"/>
      <c r="X31" s="134"/>
    </row>
    <row r="32" spans="1:28" ht="12.75" customHeight="1" x14ac:dyDescent="0.2">
      <c r="A32" s="114" t="s">
        <v>48</v>
      </c>
      <c r="B32" s="85"/>
      <c r="C32" s="85"/>
      <c r="D32" s="85"/>
      <c r="E32" s="85"/>
      <c r="F32" s="85"/>
      <c r="G32" s="85"/>
      <c r="H32" s="85"/>
      <c r="I32" s="85"/>
      <c r="J32" s="85">
        <v>1</v>
      </c>
      <c r="K32" s="82"/>
      <c r="L32" s="89"/>
      <c r="M32" s="89"/>
      <c r="N32" s="85"/>
      <c r="O32" s="89"/>
      <c r="P32" s="133">
        <v>1</v>
      </c>
      <c r="Q32" s="134"/>
      <c r="R32" s="89"/>
      <c r="T32" s="114"/>
      <c r="U32" s="134"/>
      <c r="V32" s="134"/>
      <c r="W32" s="134"/>
      <c r="X32" s="134"/>
    </row>
    <row r="33" spans="1:37" ht="12.75" customHeight="1" x14ac:dyDescent="0.2">
      <c r="A33" s="114" t="s">
        <v>49</v>
      </c>
      <c r="B33" s="85"/>
      <c r="C33" s="85"/>
      <c r="D33" s="85"/>
      <c r="E33" s="85"/>
      <c r="F33" s="85"/>
      <c r="G33" s="85"/>
      <c r="H33" s="85"/>
      <c r="I33" s="85">
        <v>1</v>
      </c>
      <c r="J33" s="85"/>
      <c r="K33" s="82"/>
      <c r="L33" s="89"/>
      <c r="M33" s="89"/>
      <c r="N33" s="85"/>
      <c r="O33" s="89"/>
      <c r="P33" s="133">
        <v>1</v>
      </c>
      <c r="Q33" s="134"/>
      <c r="R33" s="89"/>
      <c r="T33" s="114"/>
      <c r="U33" s="134"/>
      <c r="V33" s="134"/>
      <c r="W33" s="134"/>
      <c r="X33" s="134"/>
    </row>
    <row r="34" spans="1:37" ht="12.75" customHeight="1" x14ac:dyDescent="0.2">
      <c r="A34" s="114" t="s">
        <v>50</v>
      </c>
      <c r="B34" s="85"/>
      <c r="C34" s="85"/>
      <c r="D34" s="85"/>
      <c r="E34" s="85"/>
      <c r="F34" s="85"/>
      <c r="G34" s="85"/>
      <c r="H34" s="85"/>
      <c r="I34" s="85"/>
      <c r="J34" s="85">
        <v>1</v>
      </c>
      <c r="K34" s="82">
        <v>1</v>
      </c>
      <c r="L34" s="89"/>
      <c r="M34" s="89"/>
      <c r="N34" s="85"/>
      <c r="O34" s="89"/>
      <c r="P34" s="133">
        <v>1</v>
      </c>
      <c r="Q34" s="134"/>
      <c r="R34" s="89"/>
      <c r="T34" s="114"/>
      <c r="U34" s="134"/>
      <c r="V34" s="134"/>
      <c r="W34" s="134"/>
      <c r="X34" s="134"/>
    </row>
    <row r="35" spans="1:37" ht="12.75" customHeight="1" x14ac:dyDescent="0.2">
      <c r="A35" s="114"/>
      <c r="B35" s="85"/>
      <c r="C35" s="85"/>
      <c r="D35" s="85"/>
      <c r="E35" s="85"/>
      <c r="F35" s="85"/>
      <c r="G35" s="85"/>
      <c r="H35" s="85"/>
      <c r="I35" s="85"/>
      <c r="J35" s="85"/>
      <c r="K35" s="82"/>
      <c r="L35" s="89"/>
      <c r="M35" s="89"/>
      <c r="N35" s="85"/>
      <c r="O35" s="89"/>
      <c r="P35" s="133"/>
      <c r="Q35" s="134"/>
      <c r="R35" s="89"/>
      <c r="T35" s="114"/>
      <c r="U35" s="134"/>
      <c r="V35" s="134"/>
      <c r="W35" s="134"/>
      <c r="X35" s="134"/>
    </row>
    <row r="36" spans="1:37" ht="12.75" customHeight="1" x14ac:dyDescent="0.2">
      <c r="K36" s="85">
        <f>SUM(K26:K34)</f>
        <v>5</v>
      </c>
      <c r="L36" s="89">
        <f>K26/B18</f>
        <v>0.5</v>
      </c>
      <c r="M36" s="89">
        <f>K36/B18</f>
        <v>0.83333333333333337</v>
      </c>
      <c r="N36" s="89">
        <f>M36-L36</f>
        <v>0.33333333333333337</v>
      </c>
      <c r="O36" s="89"/>
      <c r="U36" s="134"/>
      <c r="V36" s="134"/>
      <c r="W36" s="134"/>
      <c r="X36" s="134"/>
    </row>
    <row r="37" spans="1:37" ht="12.75" customHeight="1" x14ac:dyDescent="0.2">
      <c r="A37" s="119" t="s">
        <v>59</v>
      </c>
      <c r="L37" s="89"/>
      <c r="M37" s="89"/>
      <c r="O37" s="89"/>
      <c r="T37" s="86" t="s">
        <v>2</v>
      </c>
      <c r="U37" s="134"/>
      <c r="V37" s="134"/>
      <c r="AA37" s="86" t="s">
        <v>3</v>
      </c>
      <c r="AJ37" s="86" t="s">
        <v>122</v>
      </c>
    </row>
    <row r="38" spans="1:37" ht="25.5" customHeight="1" x14ac:dyDescent="0.2">
      <c r="B38" s="241" t="s">
        <v>1</v>
      </c>
      <c r="C38" s="242"/>
      <c r="D38" s="242"/>
      <c r="E38" s="242"/>
      <c r="F38" s="242"/>
      <c r="G38" s="242"/>
      <c r="H38" s="242"/>
      <c r="I38" s="242"/>
      <c r="J38" s="242"/>
      <c r="L38" s="120" t="s">
        <v>2</v>
      </c>
      <c r="M38" s="120" t="s">
        <v>3</v>
      </c>
      <c r="N38" s="121" t="s">
        <v>4</v>
      </c>
      <c r="O38" s="120" t="s">
        <v>5</v>
      </c>
      <c r="P38" s="122" t="s">
        <v>6</v>
      </c>
      <c r="Q38" s="122" t="s">
        <v>7</v>
      </c>
      <c r="R38" s="123" t="s">
        <v>8</v>
      </c>
      <c r="T38" s="86" t="s">
        <v>22</v>
      </c>
    </row>
    <row r="39" spans="1:37" ht="12.75" customHeight="1" x14ac:dyDescent="0.2">
      <c r="A39" s="125" t="s">
        <v>9</v>
      </c>
      <c r="B39" s="126">
        <v>1</v>
      </c>
      <c r="C39" s="126">
        <v>2</v>
      </c>
      <c r="D39" s="126">
        <v>3</v>
      </c>
      <c r="E39" s="126">
        <v>4</v>
      </c>
      <c r="F39" s="126">
        <v>5</v>
      </c>
      <c r="G39" s="126">
        <v>6</v>
      </c>
      <c r="H39" s="126">
        <v>7</v>
      </c>
      <c r="I39" s="126">
        <v>8</v>
      </c>
      <c r="J39" s="126">
        <v>9</v>
      </c>
      <c r="K39" s="80" t="s">
        <v>10</v>
      </c>
      <c r="L39" s="127"/>
      <c r="M39" s="127"/>
      <c r="N39" s="128"/>
      <c r="O39" s="129"/>
      <c r="P39" s="130"/>
      <c r="Q39" s="130"/>
      <c r="R39" s="89"/>
      <c r="T39" s="85" t="s">
        <v>14</v>
      </c>
      <c r="U39" s="89">
        <f>L36</f>
        <v>0.5</v>
      </c>
      <c r="AA39" s="85" t="s">
        <v>14</v>
      </c>
      <c r="AB39" s="89">
        <f>M36</f>
        <v>0.83333333333333337</v>
      </c>
      <c r="AJ39" s="85" t="s">
        <v>14</v>
      </c>
      <c r="AK39" s="89">
        <f>N36</f>
        <v>0.33333333333333337</v>
      </c>
    </row>
    <row r="40" spans="1:37" ht="12.75" customHeight="1" x14ac:dyDescent="0.2">
      <c r="A40" s="131" t="s">
        <v>15</v>
      </c>
      <c r="B40" s="29">
        <v>2</v>
      </c>
      <c r="C40" s="29"/>
      <c r="D40" s="29"/>
      <c r="E40" s="29"/>
      <c r="F40" s="29"/>
      <c r="G40" s="29"/>
      <c r="H40" s="29"/>
      <c r="I40" s="29"/>
      <c r="J40" s="29"/>
      <c r="K40" s="81"/>
      <c r="L40" s="127"/>
      <c r="M40" s="127"/>
      <c r="N40" s="128"/>
      <c r="O40" s="129"/>
      <c r="P40" s="132">
        <f>B40</f>
        <v>2</v>
      </c>
      <c r="Q40" s="130"/>
      <c r="R40" s="89"/>
      <c r="T40" s="85" t="s">
        <v>15</v>
      </c>
      <c r="U40" s="89">
        <f>L54</f>
        <v>0.5</v>
      </c>
      <c r="AA40" s="85" t="s">
        <v>15</v>
      </c>
      <c r="AB40" s="89">
        <f>M54</f>
        <v>1</v>
      </c>
      <c r="AJ40" s="85" t="s">
        <v>15</v>
      </c>
      <c r="AK40" s="89">
        <f>N54</f>
        <v>0.5</v>
      </c>
    </row>
    <row r="41" spans="1:37" ht="12.75" customHeight="1" x14ac:dyDescent="0.2">
      <c r="A41" s="131" t="s">
        <v>16</v>
      </c>
      <c r="B41" s="29"/>
      <c r="C41" s="29">
        <v>2</v>
      </c>
      <c r="D41" s="29"/>
      <c r="E41" s="29"/>
      <c r="F41" s="29"/>
      <c r="G41" s="29"/>
      <c r="H41" s="29"/>
      <c r="I41" s="29"/>
      <c r="J41" s="29"/>
      <c r="K41" s="81"/>
      <c r="L41" s="127"/>
      <c r="M41" s="127"/>
      <c r="N41" s="128"/>
      <c r="O41" s="129">
        <f>C41/B40</f>
        <v>1</v>
      </c>
      <c r="P41" s="133">
        <v>2</v>
      </c>
      <c r="Q41" s="134">
        <f t="shared" ref="Q41:Q48" si="7">P41/P40</f>
        <v>1</v>
      </c>
      <c r="R41" s="89">
        <f t="shared" ref="R41:R48" si="8">100%-Q41</f>
        <v>0</v>
      </c>
      <c r="T41" s="114" t="s">
        <v>16</v>
      </c>
      <c r="U41" s="89">
        <f>L71</f>
        <v>0.81818181818181823</v>
      </c>
      <c r="AA41" s="114" t="s">
        <v>16</v>
      </c>
      <c r="AB41" s="89">
        <f>M71</f>
        <v>0.81818181818181823</v>
      </c>
      <c r="AJ41" s="114" t="s">
        <v>16</v>
      </c>
      <c r="AK41" s="89">
        <f>N71</f>
        <v>0</v>
      </c>
    </row>
    <row r="42" spans="1:37" ht="12.75" customHeight="1" x14ac:dyDescent="0.2">
      <c r="A42" s="131" t="s">
        <v>17</v>
      </c>
      <c r="B42" s="29"/>
      <c r="C42" s="29"/>
      <c r="D42" s="29">
        <v>2</v>
      </c>
      <c r="E42" s="29"/>
      <c r="F42" s="29"/>
      <c r="G42" s="29"/>
      <c r="H42" s="29"/>
      <c r="I42" s="29"/>
      <c r="J42" s="29"/>
      <c r="K42" s="81"/>
      <c r="L42" s="127"/>
      <c r="M42" s="127"/>
      <c r="N42" s="128"/>
      <c r="O42" s="129">
        <f>D42/C41</f>
        <v>1</v>
      </c>
      <c r="P42" s="133">
        <v>2</v>
      </c>
      <c r="Q42" s="134">
        <f t="shared" si="7"/>
        <v>1</v>
      </c>
      <c r="R42" s="89">
        <f t="shared" si="8"/>
        <v>0</v>
      </c>
    </row>
    <row r="43" spans="1:37" ht="12.75" customHeight="1" x14ac:dyDescent="0.2">
      <c r="A43" s="131" t="s">
        <v>18</v>
      </c>
      <c r="B43" s="29"/>
      <c r="C43" s="29"/>
      <c r="D43" s="29"/>
      <c r="E43" s="29">
        <v>2</v>
      </c>
      <c r="F43" s="29"/>
      <c r="G43" s="29"/>
      <c r="H43" s="29"/>
      <c r="I43" s="29"/>
      <c r="J43" s="29"/>
      <c r="K43" s="81"/>
      <c r="L43" s="127"/>
      <c r="M43" s="127"/>
      <c r="N43" s="128"/>
      <c r="O43" s="129">
        <f>E43/D42</f>
        <v>1</v>
      </c>
      <c r="P43" s="133">
        <v>2</v>
      </c>
      <c r="Q43" s="134">
        <f t="shared" si="7"/>
        <v>1</v>
      </c>
      <c r="R43" s="89">
        <f t="shared" si="8"/>
        <v>0</v>
      </c>
    </row>
    <row r="44" spans="1:37" ht="12.75" customHeight="1" x14ac:dyDescent="0.2">
      <c r="A44" s="114" t="s">
        <v>19</v>
      </c>
      <c r="B44" s="85"/>
      <c r="C44" s="85"/>
      <c r="D44" s="85"/>
      <c r="E44" s="85"/>
      <c r="F44" s="85">
        <v>1</v>
      </c>
      <c r="G44" s="85"/>
      <c r="H44" s="85"/>
      <c r="I44" s="85"/>
      <c r="J44" s="85"/>
      <c r="K44" s="82"/>
      <c r="L44" s="89"/>
      <c r="M44" s="89"/>
      <c r="N44" s="85"/>
      <c r="O44" s="89">
        <f>F44/E43</f>
        <v>0.5</v>
      </c>
      <c r="P44" s="133">
        <v>2</v>
      </c>
      <c r="Q44" s="134">
        <f t="shared" si="7"/>
        <v>1</v>
      </c>
      <c r="R44" s="89">
        <f t="shared" si="8"/>
        <v>0</v>
      </c>
    </row>
    <row r="45" spans="1:37" ht="12.75" customHeight="1" x14ac:dyDescent="0.2">
      <c r="A45" s="114" t="s">
        <v>31</v>
      </c>
      <c r="B45" s="85"/>
      <c r="C45" s="85"/>
      <c r="D45" s="85"/>
      <c r="E45" s="85"/>
      <c r="F45" s="85"/>
      <c r="G45" s="85">
        <v>1</v>
      </c>
      <c r="H45" s="85"/>
      <c r="I45" s="85"/>
      <c r="J45" s="85"/>
      <c r="K45" s="82"/>
      <c r="L45" s="89"/>
      <c r="M45" s="89"/>
      <c r="N45" s="85"/>
      <c r="O45" s="89">
        <f>G45/F44</f>
        <v>1</v>
      </c>
      <c r="P45" s="133">
        <v>2</v>
      </c>
      <c r="Q45" s="134">
        <f t="shared" si="7"/>
        <v>1</v>
      </c>
      <c r="R45" s="89">
        <f t="shared" si="8"/>
        <v>0</v>
      </c>
      <c r="T45" s="135"/>
      <c r="U45" s="124" t="s">
        <v>37</v>
      </c>
      <c r="V45" s="124"/>
      <c r="W45" s="124"/>
      <c r="X45" s="124"/>
      <c r="Y45" s="124"/>
      <c r="Z45" s="124"/>
      <c r="AA45" s="124"/>
      <c r="AB45" s="124"/>
    </row>
    <row r="46" spans="1:37" ht="12.75" customHeight="1" x14ac:dyDescent="0.2">
      <c r="A46" s="114" t="s">
        <v>20</v>
      </c>
      <c r="B46" s="85"/>
      <c r="C46" s="85"/>
      <c r="D46" s="85"/>
      <c r="E46" s="85"/>
      <c r="F46" s="85"/>
      <c r="G46" s="85"/>
      <c r="H46" s="85">
        <v>1</v>
      </c>
      <c r="I46" s="85"/>
      <c r="J46" s="85"/>
      <c r="K46" s="82"/>
      <c r="L46" s="89"/>
      <c r="M46" s="89"/>
      <c r="N46" s="85"/>
      <c r="O46" s="89">
        <f>H46/G45</f>
        <v>1</v>
      </c>
      <c r="P46" s="133">
        <v>2</v>
      </c>
      <c r="Q46" s="134">
        <f t="shared" si="7"/>
        <v>1</v>
      </c>
      <c r="R46" s="89">
        <f t="shared" si="8"/>
        <v>0</v>
      </c>
      <c r="T46" s="135"/>
      <c r="U46" s="124"/>
      <c r="V46" s="124"/>
      <c r="W46" s="124"/>
      <c r="X46" s="124"/>
      <c r="Y46" s="124"/>
      <c r="Z46" s="124"/>
      <c r="AA46" s="124"/>
      <c r="AB46" s="124"/>
    </row>
    <row r="47" spans="1:37" ht="12.75" customHeight="1" x14ac:dyDescent="0.2">
      <c r="A47" s="114" t="s">
        <v>21</v>
      </c>
      <c r="B47" s="85"/>
      <c r="C47" s="85"/>
      <c r="D47" s="85"/>
      <c r="E47" s="85"/>
      <c r="F47" s="85"/>
      <c r="G47" s="85"/>
      <c r="H47" s="85"/>
      <c r="I47" s="85">
        <v>1</v>
      </c>
      <c r="J47" s="85"/>
      <c r="K47" s="82"/>
      <c r="L47" s="89"/>
      <c r="M47" s="89"/>
      <c r="N47" s="85"/>
      <c r="O47" s="89">
        <f>I47/H46</f>
        <v>1</v>
      </c>
      <c r="P47" s="133">
        <v>2</v>
      </c>
      <c r="Q47" s="134">
        <f t="shared" si="7"/>
        <v>1</v>
      </c>
      <c r="R47" s="89">
        <f t="shared" si="8"/>
        <v>0</v>
      </c>
      <c r="T47" s="135"/>
      <c r="U47" s="124"/>
      <c r="V47" s="124"/>
      <c r="W47" s="124"/>
      <c r="X47" s="124"/>
      <c r="Y47" s="124"/>
      <c r="Z47" s="124"/>
      <c r="AA47" s="124"/>
      <c r="AB47" s="124"/>
    </row>
    <row r="48" spans="1:37" ht="12.75" customHeight="1" x14ac:dyDescent="0.2">
      <c r="A48" s="114" t="s">
        <v>43</v>
      </c>
      <c r="B48" s="85"/>
      <c r="C48" s="85"/>
      <c r="D48" s="85"/>
      <c r="E48" s="85"/>
      <c r="F48" s="85"/>
      <c r="G48" s="85"/>
      <c r="H48" s="85"/>
      <c r="I48" s="85"/>
      <c r="J48" s="85">
        <v>1</v>
      </c>
      <c r="K48" s="82">
        <v>1</v>
      </c>
      <c r="L48" s="89"/>
      <c r="M48" s="89"/>
      <c r="N48" s="85"/>
      <c r="O48" s="89">
        <f>J48/I47</f>
        <v>1</v>
      </c>
      <c r="P48" s="133">
        <v>2</v>
      </c>
      <c r="Q48" s="134">
        <f t="shared" si="7"/>
        <v>1</v>
      </c>
      <c r="R48" s="89">
        <f t="shared" si="8"/>
        <v>0</v>
      </c>
      <c r="T48" s="135"/>
      <c r="U48" s="124"/>
      <c r="V48" s="124"/>
      <c r="W48" s="124"/>
      <c r="X48" s="124"/>
      <c r="Y48" s="124"/>
      <c r="Z48" s="124"/>
      <c r="AA48" s="124"/>
      <c r="AB48" s="124"/>
    </row>
    <row r="49" spans="1:28" ht="12.75" customHeight="1" x14ac:dyDescent="0.2">
      <c r="A49" s="114" t="s">
        <v>44</v>
      </c>
      <c r="B49" s="85"/>
      <c r="C49" s="85"/>
      <c r="D49" s="85"/>
      <c r="E49" s="85"/>
      <c r="F49" s="85"/>
      <c r="G49" s="85"/>
      <c r="H49" s="85"/>
      <c r="I49" s="85"/>
      <c r="J49" s="85">
        <v>1</v>
      </c>
      <c r="K49" s="82"/>
      <c r="L49" s="89"/>
      <c r="M49" s="89"/>
      <c r="N49" s="85"/>
      <c r="O49" s="89"/>
      <c r="P49" s="133">
        <v>1</v>
      </c>
      <c r="Q49" s="134"/>
      <c r="R49" s="89"/>
      <c r="T49" s="135"/>
      <c r="U49" s="124"/>
      <c r="V49" s="124"/>
      <c r="W49" s="124"/>
      <c r="X49" s="124"/>
      <c r="Y49" s="124"/>
      <c r="Z49" s="124"/>
      <c r="AA49" s="124"/>
      <c r="AB49" s="124"/>
    </row>
    <row r="50" spans="1:28" ht="12.75" customHeight="1" x14ac:dyDescent="0.2">
      <c r="A50" s="114" t="s">
        <v>45</v>
      </c>
      <c r="B50" s="85"/>
      <c r="C50" s="85"/>
      <c r="D50" s="85"/>
      <c r="E50" s="85"/>
      <c r="F50" s="85"/>
      <c r="G50" s="85"/>
      <c r="H50" s="85"/>
      <c r="I50" s="85">
        <v>1</v>
      </c>
      <c r="J50" s="85"/>
      <c r="K50" s="82"/>
      <c r="L50" s="89"/>
      <c r="M50" s="89"/>
      <c r="N50" s="85"/>
      <c r="O50" s="89"/>
      <c r="P50" s="133">
        <v>1</v>
      </c>
      <c r="Q50" s="134"/>
      <c r="R50" s="89"/>
      <c r="T50" s="135"/>
      <c r="U50" s="124"/>
      <c r="V50" s="124"/>
      <c r="W50" s="124"/>
      <c r="X50" s="124"/>
      <c r="Y50" s="124"/>
      <c r="Z50" s="124"/>
      <c r="AA50" s="124"/>
      <c r="AB50" s="124"/>
    </row>
    <row r="51" spans="1:28" ht="12.75" customHeight="1" x14ac:dyDescent="0.2">
      <c r="A51" s="114" t="s">
        <v>46</v>
      </c>
      <c r="B51" s="85"/>
      <c r="C51" s="85"/>
      <c r="D51" s="85"/>
      <c r="E51" s="85"/>
      <c r="F51" s="85"/>
      <c r="G51" s="85"/>
      <c r="H51" s="85"/>
      <c r="I51" s="85"/>
      <c r="J51" s="85">
        <v>1</v>
      </c>
      <c r="K51" s="82">
        <v>1</v>
      </c>
      <c r="L51" s="89"/>
      <c r="M51" s="89"/>
      <c r="N51" s="85"/>
      <c r="O51" s="89"/>
      <c r="P51" s="133">
        <v>1</v>
      </c>
      <c r="Q51" s="134"/>
      <c r="R51" s="89"/>
      <c r="T51" s="135"/>
      <c r="U51" s="124"/>
      <c r="V51" s="124"/>
      <c r="W51" s="124"/>
      <c r="X51" s="124"/>
      <c r="Y51" s="124"/>
      <c r="Z51" s="124"/>
      <c r="AA51" s="124"/>
      <c r="AB51" s="124"/>
    </row>
    <row r="52" spans="1:28" ht="12.75" customHeight="1" x14ac:dyDescent="0.2">
      <c r="A52" s="114" t="s">
        <v>47</v>
      </c>
      <c r="B52" s="85"/>
      <c r="C52" s="85"/>
      <c r="D52" s="85"/>
      <c r="E52" s="85"/>
      <c r="F52" s="85"/>
      <c r="G52" s="85"/>
      <c r="H52" s="85"/>
      <c r="I52" s="85"/>
      <c r="J52" s="85"/>
      <c r="K52" s="82"/>
      <c r="L52" s="89"/>
      <c r="M52" s="89"/>
      <c r="N52" s="85"/>
      <c r="O52" s="89"/>
      <c r="P52" s="133"/>
      <c r="Q52" s="134"/>
      <c r="R52" s="89"/>
      <c r="T52" s="135"/>
      <c r="U52" s="124"/>
      <c r="V52" s="124"/>
      <c r="W52" s="124"/>
      <c r="X52" s="124"/>
      <c r="Y52" s="124"/>
      <c r="Z52" s="124"/>
      <c r="AA52" s="124"/>
      <c r="AB52" s="124"/>
    </row>
    <row r="53" spans="1:28" ht="12.75" customHeight="1" x14ac:dyDescent="0.2">
      <c r="A53" s="114" t="s">
        <v>48</v>
      </c>
      <c r="B53" s="85"/>
      <c r="C53" s="85"/>
      <c r="D53" s="85"/>
      <c r="E53" s="85"/>
      <c r="F53" s="85"/>
      <c r="G53" s="85"/>
      <c r="H53" s="85"/>
      <c r="I53" s="85"/>
      <c r="J53" s="85"/>
      <c r="K53" s="82"/>
      <c r="L53" s="89"/>
      <c r="M53" s="89"/>
      <c r="N53" s="85"/>
      <c r="O53" s="89"/>
      <c r="P53" s="133"/>
      <c r="Q53" s="134"/>
      <c r="R53" s="89"/>
      <c r="T53" s="135"/>
      <c r="U53" s="124"/>
      <c r="V53" s="124"/>
      <c r="W53" s="124"/>
      <c r="X53" s="124"/>
      <c r="Y53" s="124"/>
      <c r="Z53" s="124"/>
      <c r="AA53" s="124"/>
      <c r="AB53" s="124"/>
    </row>
    <row r="54" spans="1:28" ht="12.75" customHeight="1" x14ac:dyDescent="0.2">
      <c r="K54" s="85">
        <f>SUM(K48:K51)</f>
        <v>2</v>
      </c>
      <c r="L54" s="89">
        <f>K48/B40</f>
        <v>0.5</v>
      </c>
      <c r="M54" s="89">
        <f>K54/B40</f>
        <v>1</v>
      </c>
      <c r="N54" s="89">
        <f>M54-L54</f>
        <v>0.5</v>
      </c>
      <c r="O54" s="89"/>
      <c r="U54" s="243" t="s">
        <v>11</v>
      </c>
      <c r="V54" s="244"/>
      <c r="W54" s="244"/>
      <c r="X54" s="244"/>
      <c r="Y54" s="244"/>
      <c r="Z54" s="244"/>
      <c r="AA54" s="244"/>
      <c r="AB54" s="244"/>
    </row>
    <row r="55" spans="1:28" ht="12.75" customHeight="1" x14ac:dyDescent="0.2">
      <c r="A55" s="119" t="s">
        <v>60</v>
      </c>
      <c r="L55" s="89"/>
      <c r="M55" s="89"/>
      <c r="O55" s="89"/>
      <c r="T55" s="112" t="s">
        <v>12</v>
      </c>
      <c r="U55" s="113" t="s">
        <v>14</v>
      </c>
      <c r="V55" s="113" t="s">
        <v>15</v>
      </c>
      <c r="W55" s="113" t="s">
        <v>16</v>
      </c>
      <c r="X55" s="113" t="s">
        <v>18</v>
      </c>
      <c r="Y55" s="113" t="s">
        <v>19</v>
      </c>
      <c r="Z55" s="113" t="s">
        <v>31</v>
      </c>
      <c r="AA55" s="113" t="s">
        <v>20</v>
      </c>
      <c r="AB55" s="113" t="s">
        <v>21</v>
      </c>
    </row>
    <row r="56" spans="1:28" ht="25.5" customHeight="1" x14ac:dyDescent="0.2">
      <c r="B56" s="241" t="s">
        <v>1</v>
      </c>
      <c r="C56" s="242"/>
      <c r="D56" s="242"/>
      <c r="E56" s="242"/>
      <c r="F56" s="242"/>
      <c r="G56" s="242"/>
      <c r="H56" s="242"/>
      <c r="I56" s="242"/>
      <c r="J56" s="242"/>
      <c r="L56" s="120" t="s">
        <v>2</v>
      </c>
      <c r="M56" s="120" t="s">
        <v>3</v>
      </c>
      <c r="N56" s="121" t="s">
        <v>4</v>
      </c>
      <c r="O56" s="120" t="s">
        <v>5</v>
      </c>
      <c r="P56" s="122" t="s">
        <v>6</v>
      </c>
      <c r="Q56" s="122" t="s">
        <v>7</v>
      </c>
      <c r="R56" s="123" t="s">
        <v>8</v>
      </c>
      <c r="T56" s="29" t="s">
        <v>23</v>
      </c>
      <c r="U56" s="134">
        <f t="shared" ref="U56:U63" si="9">Q19</f>
        <v>0.83333333333333337</v>
      </c>
      <c r="V56" s="134">
        <f t="shared" ref="V56:V63" si="10">Q41</f>
        <v>1</v>
      </c>
      <c r="W56" s="134">
        <f t="shared" ref="W56:W62" si="11">Q59</f>
        <v>0.90909090909090906</v>
      </c>
      <c r="X56" s="134">
        <f t="shared" ref="X56:X60" si="12">Q80</f>
        <v>0.44444444444444442</v>
      </c>
      <c r="Y56" s="134"/>
      <c r="Z56" s="89">
        <f t="shared" ref="Z56:Z58" si="13">Q101</f>
        <v>0.55555555555555558</v>
      </c>
      <c r="AB56" s="89">
        <f>Q119</f>
        <v>0.6</v>
      </c>
    </row>
    <row r="57" spans="1:28" ht="12.75" customHeight="1" x14ac:dyDescent="0.2">
      <c r="A57" s="125" t="s">
        <v>9</v>
      </c>
      <c r="B57" s="126">
        <v>1</v>
      </c>
      <c r="C57" s="126">
        <v>2</v>
      </c>
      <c r="D57" s="126">
        <v>3</v>
      </c>
      <c r="E57" s="126">
        <v>4</v>
      </c>
      <c r="F57" s="126">
        <v>5</v>
      </c>
      <c r="G57" s="126">
        <v>6</v>
      </c>
      <c r="H57" s="126">
        <v>7</v>
      </c>
      <c r="I57" s="126">
        <v>8</v>
      </c>
      <c r="J57" s="126">
        <v>9</v>
      </c>
      <c r="K57" s="80" t="s">
        <v>10</v>
      </c>
      <c r="L57" s="127"/>
      <c r="M57" s="127"/>
      <c r="N57" s="128"/>
      <c r="O57" s="129"/>
      <c r="P57" s="130"/>
      <c r="Q57" s="130"/>
      <c r="R57" s="89"/>
      <c r="T57" s="29" t="s">
        <v>24</v>
      </c>
      <c r="U57" s="134">
        <f t="shared" si="9"/>
        <v>1</v>
      </c>
      <c r="V57" s="134">
        <f t="shared" si="10"/>
        <v>1</v>
      </c>
      <c r="W57" s="134">
        <f t="shared" si="11"/>
        <v>1</v>
      </c>
      <c r="X57" s="134">
        <f t="shared" si="12"/>
        <v>1</v>
      </c>
      <c r="Y57" s="134"/>
      <c r="Z57" s="89">
        <f t="shared" si="13"/>
        <v>0.8666666666666667</v>
      </c>
    </row>
    <row r="58" spans="1:28" ht="12.75" customHeight="1" x14ac:dyDescent="0.2">
      <c r="A58" s="131" t="s">
        <v>16</v>
      </c>
      <c r="B58" s="29">
        <v>11</v>
      </c>
      <c r="C58" s="29"/>
      <c r="D58" s="29"/>
      <c r="E58" s="29"/>
      <c r="F58" s="29"/>
      <c r="G58" s="29"/>
      <c r="H58" s="29"/>
      <c r="I58" s="29"/>
      <c r="J58" s="29"/>
      <c r="K58" s="81"/>
      <c r="L58" s="127"/>
      <c r="M58" s="127"/>
      <c r="N58" s="128"/>
      <c r="O58" s="129"/>
      <c r="P58" s="132">
        <f>B58</f>
        <v>11</v>
      </c>
      <c r="Q58" s="130"/>
      <c r="R58" s="89"/>
      <c r="T58" s="29" t="s">
        <v>25</v>
      </c>
      <c r="U58" s="134">
        <f t="shared" si="9"/>
        <v>0.8</v>
      </c>
      <c r="V58" s="134">
        <f t="shared" si="10"/>
        <v>1</v>
      </c>
      <c r="W58" s="134">
        <f t="shared" si="11"/>
        <v>1</v>
      </c>
      <c r="X58" s="134">
        <f t="shared" si="12"/>
        <v>1.125</v>
      </c>
      <c r="Z58" s="89">
        <f t="shared" si="13"/>
        <v>0.92307692307692313</v>
      </c>
    </row>
    <row r="59" spans="1:28" ht="12.75" customHeight="1" x14ac:dyDescent="0.2">
      <c r="A59" s="131" t="s">
        <v>17</v>
      </c>
      <c r="B59" s="29"/>
      <c r="C59" s="29">
        <v>10</v>
      </c>
      <c r="D59" s="29"/>
      <c r="E59" s="29"/>
      <c r="F59" s="29"/>
      <c r="G59" s="29"/>
      <c r="H59" s="29"/>
      <c r="I59" s="29"/>
      <c r="J59" s="29"/>
      <c r="K59" s="81"/>
      <c r="L59" s="127"/>
      <c r="M59" s="127"/>
      <c r="N59" s="128"/>
      <c r="O59" s="129">
        <f>C59/B58</f>
        <v>0.90909090909090906</v>
      </c>
      <c r="P59" s="133">
        <v>10</v>
      </c>
      <c r="Q59" s="134">
        <f t="shared" ref="Q59:Q66" si="14">P59/P58</f>
        <v>0.90909090909090906</v>
      </c>
      <c r="R59" s="89">
        <f t="shared" ref="R59:R66" si="15">100%-Q59</f>
        <v>9.0909090909090939E-2</v>
      </c>
      <c r="T59" s="29" t="s">
        <v>26</v>
      </c>
      <c r="U59" s="134">
        <f t="shared" si="9"/>
        <v>1</v>
      </c>
      <c r="V59" s="134">
        <f t="shared" si="10"/>
        <v>1</v>
      </c>
      <c r="W59" s="134">
        <f t="shared" si="11"/>
        <v>1</v>
      </c>
      <c r="X59" s="134">
        <f t="shared" si="12"/>
        <v>1</v>
      </c>
      <c r="Z59" s="89" t="s">
        <v>22</v>
      </c>
    </row>
    <row r="60" spans="1:28" ht="12.75" customHeight="1" x14ac:dyDescent="0.2">
      <c r="A60" s="131" t="s">
        <v>18</v>
      </c>
      <c r="B60" s="29"/>
      <c r="C60" s="29"/>
      <c r="D60" s="29">
        <v>10</v>
      </c>
      <c r="E60" s="29"/>
      <c r="F60" s="29"/>
      <c r="G60" s="29"/>
      <c r="H60" s="29"/>
      <c r="I60" s="29"/>
      <c r="J60" s="29"/>
      <c r="K60" s="81"/>
      <c r="L60" s="127"/>
      <c r="M60" s="127"/>
      <c r="N60" s="128"/>
      <c r="O60" s="129">
        <f>D60/C59</f>
        <v>1</v>
      </c>
      <c r="P60" s="133">
        <v>10</v>
      </c>
      <c r="Q60" s="134">
        <f t="shared" si="14"/>
        <v>1</v>
      </c>
      <c r="R60" s="89">
        <f t="shared" si="15"/>
        <v>0</v>
      </c>
      <c r="T60" s="29" t="s">
        <v>27</v>
      </c>
      <c r="U60" s="134">
        <f t="shared" si="9"/>
        <v>1</v>
      </c>
      <c r="V60" s="134">
        <f t="shared" si="10"/>
        <v>1</v>
      </c>
      <c r="W60" s="134">
        <f t="shared" si="11"/>
        <v>0.9</v>
      </c>
      <c r="X60" s="134">
        <f t="shared" si="12"/>
        <v>0.77777777777777779</v>
      </c>
      <c r="Z60" s="89" t="s">
        <v>22</v>
      </c>
    </row>
    <row r="61" spans="1:28" ht="12.75" customHeight="1" x14ac:dyDescent="0.2">
      <c r="A61" s="114" t="s">
        <v>19</v>
      </c>
      <c r="B61" s="85"/>
      <c r="C61" s="85"/>
      <c r="D61" s="85"/>
      <c r="E61" s="85">
        <v>10</v>
      </c>
      <c r="F61" s="85"/>
      <c r="G61" s="85"/>
      <c r="H61" s="85"/>
      <c r="I61" s="85"/>
      <c r="J61" s="85"/>
      <c r="K61" s="82"/>
      <c r="L61" s="89"/>
      <c r="M61" s="89"/>
      <c r="N61" s="85"/>
      <c r="O61" s="89">
        <f>E61/D60</f>
        <v>1</v>
      </c>
      <c r="P61" s="133">
        <v>10</v>
      </c>
      <c r="Q61" s="134">
        <f t="shared" si="14"/>
        <v>1</v>
      </c>
      <c r="R61" s="89">
        <f t="shared" si="15"/>
        <v>0</v>
      </c>
      <c r="T61" s="131" t="s">
        <v>28</v>
      </c>
      <c r="U61" s="134">
        <f t="shared" si="9"/>
        <v>1</v>
      </c>
      <c r="V61" s="134">
        <f t="shared" si="10"/>
        <v>1</v>
      </c>
      <c r="W61" s="134">
        <f t="shared" si="11"/>
        <v>1</v>
      </c>
      <c r="X61" s="134" t="s">
        <v>22</v>
      </c>
    </row>
    <row r="62" spans="1:28" ht="12.75" customHeight="1" x14ac:dyDescent="0.2">
      <c r="A62" s="114" t="s">
        <v>31</v>
      </c>
      <c r="B62" s="85"/>
      <c r="C62" s="85"/>
      <c r="D62" s="85"/>
      <c r="E62" s="85"/>
      <c r="F62" s="85">
        <v>10</v>
      </c>
      <c r="G62" s="85"/>
      <c r="H62" s="85"/>
      <c r="I62" s="85"/>
      <c r="J62" s="85"/>
      <c r="K62" s="82"/>
      <c r="L62" s="89"/>
      <c r="M62" s="89"/>
      <c r="N62" s="85"/>
      <c r="O62" s="89">
        <f>F62/E61</f>
        <v>1</v>
      </c>
      <c r="P62" s="133">
        <v>10</v>
      </c>
      <c r="Q62" s="134">
        <f t="shared" si="14"/>
        <v>1</v>
      </c>
      <c r="R62" s="89">
        <f t="shared" si="15"/>
        <v>0</v>
      </c>
      <c r="T62" s="131" t="s">
        <v>29</v>
      </c>
      <c r="U62" s="134">
        <f t="shared" si="9"/>
        <v>1</v>
      </c>
      <c r="V62" s="134">
        <f t="shared" si="10"/>
        <v>1</v>
      </c>
      <c r="W62" s="134">
        <f t="shared" si="11"/>
        <v>1</v>
      </c>
      <c r="X62" s="134"/>
    </row>
    <row r="63" spans="1:28" ht="12.75" customHeight="1" x14ac:dyDescent="0.2">
      <c r="A63" s="114" t="s">
        <v>20</v>
      </c>
      <c r="B63" s="85"/>
      <c r="C63" s="85"/>
      <c r="D63" s="85"/>
      <c r="E63" s="85"/>
      <c r="F63" s="85"/>
      <c r="G63" s="85">
        <v>9</v>
      </c>
      <c r="H63" s="85"/>
      <c r="I63" s="85"/>
      <c r="J63" s="85"/>
      <c r="K63" s="82"/>
      <c r="L63" s="89"/>
      <c r="M63" s="89"/>
      <c r="N63" s="85"/>
      <c r="O63" s="89">
        <f>G63/F62</f>
        <v>0.9</v>
      </c>
      <c r="P63" s="133">
        <v>9</v>
      </c>
      <c r="Q63" s="134">
        <f t="shared" si="14"/>
        <v>0.9</v>
      </c>
      <c r="R63" s="89">
        <f t="shared" si="15"/>
        <v>9.9999999999999978E-2</v>
      </c>
      <c r="T63" s="131" t="s">
        <v>30</v>
      </c>
      <c r="U63" s="134">
        <f t="shared" si="9"/>
        <v>1.25</v>
      </c>
      <c r="V63" s="134">
        <f t="shared" si="10"/>
        <v>1</v>
      </c>
      <c r="W63" s="134" t="s">
        <v>22</v>
      </c>
      <c r="X63" s="134"/>
    </row>
    <row r="64" spans="1:28" ht="12.75" customHeight="1" x14ac:dyDescent="0.2">
      <c r="A64" s="114" t="s">
        <v>21</v>
      </c>
      <c r="B64" s="85"/>
      <c r="C64" s="85"/>
      <c r="D64" s="85"/>
      <c r="E64" s="85"/>
      <c r="F64" s="85"/>
      <c r="G64" s="85"/>
      <c r="H64" s="85">
        <v>9</v>
      </c>
      <c r="I64" s="85"/>
      <c r="J64" s="85"/>
      <c r="K64" s="82"/>
      <c r="L64" s="89"/>
      <c r="M64" s="89"/>
      <c r="N64" s="85"/>
      <c r="O64" s="89">
        <f>H64/G63</f>
        <v>1</v>
      </c>
      <c r="P64" s="133">
        <v>9</v>
      </c>
      <c r="Q64" s="134">
        <f t="shared" si="14"/>
        <v>1</v>
      </c>
      <c r="R64" s="89">
        <f t="shared" si="15"/>
        <v>0</v>
      </c>
      <c r="T64" s="131"/>
      <c r="U64" s="134"/>
      <c r="V64" s="134"/>
      <c r="W64" s="134"/>
      <c r="X64" s="134"/>
    </row>
    <row r="65" spans="1:28" ht="12.75" customHeight="1" x14ac:dyDescent="0.2">
      <c r="A65" s="114" t="s">
        <v>43</v>
      </c>
      <c r="B65" s="85"/>
      <c r="C65" s="85"/>
      <c r="D65" s="85"/>
      <c r="E65" s="85"/>
      <c r="F65" s="85"/>
      <c r="G65" s="85"/>
      <c r="H65" s="85"/>
      <c r="I65" s="85">
        <v>9</v>
      </c>
      <c r="J65" s="85"/>
      <c r="K65" s="82"/>
      <c r="L65" s="89"/>
      <c r="M65" s="89"/>
      <c r="N65" s="85"/>
      <c r="O65" s="89">
        <f>I65/H64</f>
        <v>1</v>
      </c>
      <c r="P65" s="133">
        <v>9</v>
      </c>
      <c r="Q65" s="134">
        <f t="shared" si="14"/>
        <v>1</v>
      </c>
      <c r="R65" s="89">
        <f t="shared" si="15"/>
        <v>0</v>
      </c>
      <c r="T65" s="114"/>
      <c r="U65" s="134"/>
      <c r="V65" s="134"/>
      <c r="W65" s="134"/>
      <c r="X65" s="134"/>
    </row>
    <row r="66" spans="1:28" ht="12.75" customHeight="1" x14ac:dyDescent="0.2">
      <c r="A66" s="114" t="s">
        <v>44</v>
      </c>
      <c r="B66" s="85"/>
      <c r="C66" s="85"/>
      <c r="D66" s="85"/>
      <c r="E66" s="85"/>
      <c r="F66" s="85"/>
      <c r="G66" s="85"/>
      <c r="H66" s="85"/>
      <c r="I66" s="85"/>
      <c r="J66" s="85">
        <v>9</v>
      </c>
      <c r="K66" s="82">
        <v>9</v>
      </c>
      <c r="L66" s="89"/>
      <c r="M66" s="89"/>
      <c r="N66" s="85"/>
      <c r="O66" s="89">
        <f>J66/I65</f>
        <v>1</v>
      </c>
      <c r="P66" s="133">
        <v>9</v>
      </c>
      <c r="Q66" s="134">
        <f t="shared" si="14"/>
        <v>1</v>
      </c>
      <c r="R66" s="89">
        <f t="shared" si="15"/>
        <v>0</v>
      </c>
      <c r="T66" s="114"/>
      <c r="U66" s="134"/>
      <c r="V66" s="134"/>
      <c r="W66" s="134"/>
      <c r="X66" s="134"/>
    </row>
    <row r="67" spans="1:28" ht="12.75" customHeight="1" x14ac:dyDescent="0.2">
      <c r="A67" s="114" t="s">
        <v>45</v>
      </c>
      <c r="B67" s="85"/>
      <c r="C67" s="85"/>
      <c r="D67" s="85"/>
      <c r="E67" s="85"/>
      <c r="F67" s="85"/>
      <c r="G67" s="85"/>
      <c r="H67" s="85"/>
      <c r="I67" s="85"/>
      <c r="J67" s="85"/>
      <c r="K67" s="82"/>
      <c r="L67" s="89"/>
      <c r="M67" s="89"/>
      <c r="N67" s="85"/>
      <c r="O67" s="89"/>
      <c r="P67" s="133"/>
      <c r="Q67" s="134"/>
      <c r="R67" s="89"/>
      <c r="T67" s="114"/>
      <c r="U67" s="134"/>
      <c r="V67" s="134"/>
      <c r="W67" s="134"/>
      <c r="X67" s="134"/>
    </row>
    <row r="68" spans="1:28" ht="12.75" customHeight="1" x14ac:dyDescent="0.2">
      <c r="A68" s="114" t="s">
        <v>46</v>
      </c>
      <c r="B68" s="85"/>
      <c r="C68" s="85"/>
      <c r="D68" s="85"/>
      <c r="E68" s="85"/>
      <c r="F68" s="85"/>
      <c r="G68" s="85"/>
      <c r="H68" s="85"/>
      <c r="I68" s="85"/>
      <c r="J68" s="85"/>
      <c r="K68" s="82"/>
      <c r="L68" s="89"/>
      <c r="M68" s="89"/>
      <c r="N68" s="85"/>
      <c r="O68" s="89"/>
      <c r="P68" s="133"/>
      <c r="Q68" s="134"/>
      <c r="R68" s="89"/>
      <c r="T68" s="114"/>
      <c r="U68" s="134"/>
      <c r="V68" s="134"/>
      <c r="W68" s="134"/>
      <c r="X68" s="134"/>
    </row>
    <row r="69" spans="1:28" ht="12.75" customHeight="1" x14ac:dyDescent="0.2">
      <c r="A69" s="114" t="s">
        <v>47</v>
      </c>
      <c r="B69" s="85"/>
      <c r="C69" s="85"/>
      <c r="D69" s="85"/>
      <c r="E69" s="85"/>
      <c r="F69" s="85"/>
      <c r="G69" s="85"/>
      <c r="H69" s="85"/>
      <c r="I69" s="85"/>
      <c r="J69" s="85"/>
      <c r="K69" s="82"/>
      <c r="L69" s="89"/>
      <c r="M69" s="89"/>
      <c r="N69" s="85"/>
      <c r="O69" s="89"/>
      <c r="P69" s="133"/>
      <c r="Q69" s="134"/>
      <c r="R69" s="89"/>
      <c r="T69" s="114"/>
      <c r="U69" s="134"/>
      <c r="V69" s="134"/>
      <c r="W69" s="134"/>
      <c r="X69" s="134"/>
    </row>
    <row r="70" spans="1:28" ht="12.75" customHeight="1" x14ac:dyDescent="0.2">
      <c r="A70" s="114"/>
      <c r="B70" s="85"/>
      <c r="C70" s="85"/>
      <c r="D70" s="85"/>
      <c r="E70" s="85"/>
      <c r="F70" s="85"/>
      <c r="G70" s="85"/>
      <c r="H70" s="85"/>
      <c r="I70" s="85"/>
      <c r="J70" s="85"/>
      <c r="K70" s="82"/>
      <c r="L70" s="89"/>
      <c r="M70" s="89"/>
      <c r="N70" s="85"/>
      <c r="O70" s="89"/>
      <c r="P70" s="133"/>
      <c r="Q70" s="134"/>
      <c r="R70" s="89"/>
      <c r="T70" s="114"/>
      <c r="U70" s="134"/>
      <c r="V70" s="134"/>
      <c r="W70" s="134"/>
      <c r="X70" s="134"/>
    </row>
    <row r="71" spans="1:28" ht="12.75" customHeight="1" x14ac:dyDescent="0.2">
      <c r="K71" s="85">
        <f>SUM(K66)</f>
        <v>9</v>
      </c>
      <c r="L71" s="89">
        <f>K66/B58</f>
        <v>0.81818181818181823</v>
      </c>
      <c r="M71" s="89">
        <f>K71/B58</f>
        <v>0.81818181818181823</v>
      </c>
      <c r="N71" s="89">
        <f>M71-L71</f>
        <v>0</v>
      </c>
      <c r="O71" s="89"/>
    </row>
    <row r="72" spans="1:28" ht="12.75" customHeight="1" x14ac:dyDescent="0.2">
      <c r="A72" s="119" t="s">
        <v>61</v>
      </c>
      <c r="D72" s="136" t="s">
        <v>75</v>
      </c>
      <c r="K72" s="89"/>
      <c r="L72" s="89"/>
      <c r="M72" s="89"/>
      <c r="O72" s="89"/>
    </row>
    <row r="73" spans="1:28" ht="12.75" customHeight="1" x14ac:dyDescent="0.2">
      <c r="A73" s="114"/>
      <c r="B73" s="85"/>
      <c r="C73" s="85"/>
      <c r="D73" s="85"/>
      <c r="E73" s="85"/>
      <c r="F73" s="85"/>
      <c r="G73" s="85"/>
      <c r="H73" s="85"/>
      <c r="I73" s="85"/>
      <c r="J73" s="85"/>
      <c r="K73" s="89"/>
      <c r="L73" s="89"/>
      <c r="M73" s="89"/>
      <c r="N73" s="85"/>
      <c r="O73" s="89"/>
      <c r="Q73" s="134"/>
      <c r="R73" s="89"/>
    </row>
    <row r="74" spans="1:28" ht="12.75" customHeight="1" x14ac:dyDescent="0.2">
      <c r="A74" s="114"/>
      <c r="B74" s="85"/>
      <c r="C74" s="85"/>
      <c r="D74" s="85"/>
      <c r="E74" s="85"/>
      <c r="F74" s="85"/>
      <c r="G74" s="85"/>
      <c r="H74" s="85"/>
      <c r="I74" s="85"/>
      <c r="J74" s="85"/>
      <c r="K74" s="89"/>
      <c r="L74" s="89"/>
      <c r="M74" s="89"/>
      <c r="N74" s="85"/>
      <c r="O74" s="89"/>
      <c r="Q74" s="134"/>
      <c r="R74" s="89"/>
    </row>
    <row r="75" spans="1:28" ht="12.75" customHeight="1" x14ac:dyDescent="0.2">
      <c r="K75" s="89"/>
      <c r="L75" s="89"/>
      <c r="M75" s="89"/>
      <c r="O75" s="89"/>
      <c r="T75" s="135"/>
      <c r="U75" s="124" t="s">
        <v>39</v>
      </c>
      <c r="V75" s="124"/>
      <c r="W75" s="124"/>
      <c r="X75" s="124"/>
      <c r="Y75" s="124"/>
      <c r="Z75" s="124"/>
      <c r="AA75" s="124"/>
      <c r="AB75" s="124"/>
    </row>
    <row r="76" spans="1:28" ht="12.75" customHeight="1" x14ac:dyDescent="0.2">
      <c r="A76" s="119" t="s">
        <v>62</v>
      </c>
      <c r="L76" s="89"/>
      <c r="M76" s="89"/>
      <c r="O76" s="89"/>
      <c r="U76" s="243" t="s">
        <v>11</v>
      </c>
      <c r="V76" s="244"/>
      <c r="W76" s="244"/>
      <c r="X76" s="244"/>
      <c r="Y76" s="244"/>
      <c r="Z76" s="244"/>
      <c r="AA76" s="244"/>
      <c r="AB76" s="244"/>
    </row>
    <row r="77" spans="1:28" ht="25.5" customHeight="1" x14ac:dyDescent="0.2">
      <c r="B77" s="241" t="s">
        <v>1</v>
      </c>
      <c r="C77" s="242"/>
      <c r="D77" s="242"/>
      <c r="E77" s="242"/>
      <c r="F77" s="242"/>
      <c r="G77" s="242"/>
      <c r="H77" s="242"/>
      <c r="I77" s="242"/>
      <c r="J77" s="242"/>
      <c r="L77" s="120" t="s">
        <v>2</v>
      </c>
      <c r="M77" s="120" t="s">
        <v>3</v>
      </c>
      <c r="N77" s="121" t="s">
        <v>4</v>
      </c>
      <c r="O77" s="120" t="s">
        <v>5</v>
      </c>
      <c r="P77" s="122" t="s">
        <v>6</v>
      </c>
      <c r="Q77" s="122" t="s">
        <v>7</v>
      </c>
      <c r="R77" s="123" t="s">
        <v>8</v>
      </c>
      <c r="T77" s="112" t="s">
        <v>12</v>
      </c>
      <c r="U77" s="113" t="s">
        <v>14</v>
      </c>
      <c r="V77" s="113" t="s">
        <v>15</v>
      </c>
      <c r="W77" s="113" t="s">
        <v>16</v>
      </c>
      <c r="X77" s="113" t="s">
        <v>18</v>
      </c>
      <c r="Y77" s="113" t="s">
        <v>19</v>
      </c>
      <c r="Z77" s="113" t="s">
        <v>31</v>
      </c>
      <c r="AA77" s="113" t="s">
        <v>20</v>
      </c>
      <c r="AB77" s="113" t="s">
        <v>21</v>
      </c>
    </row>
    <row r="78" spans="1:28" ht="12.75" customHeight="1" x14ac:dyDescent="0.2">
      <c r="A78" s="125" t="s">
        <v>9</v>
      </c>
      <c r="B78" s="126">
        <v>1</v>
      </c>
      <c r="C78" s="126">
        <v>2</v>
      </c>
      <c r="D78" s="126">
        <v>3</v>
      </c>
      <c r="E78" s="126">
        <v>4</v>
      </c>
      <c r="F78" s="126">
        <v>5</v>
      </c>
      <c r="G78" s="126">
        <v>6</v>
      </c>
      <c r="H78" s="126">
        <v>7</v>
      </c>
      <c r="I78" s="126">
        <v>8</v>
      </c>
      <c r="J78" s="126">
        <v>9</v>
      </c>
      <c r="K78" s="80" t="s">
        <v>10</v>
      </c>
      <c r="L78" s="127"/>
      <c r="M78" s="127"/>
      <c r="N78" s="128"/>
      <c r="O78" s="129"/>
      <c r="P78" s="130"/>
      <c r="Q78" s="130"/>
      <c r="R78" s="89"/>
      <c r="T78" s="29" t="s">
        <v>23</v>
      </c>
      <c r="U78" s="134">
        <f t="shared" ref="U78:U84" si="16">R19</f>
        <v>0.16666666666666663</v>
      </c>
      <c r="V78" s="134">
        <f t="shared" ref="V78:V84" si="17">R41</f>
        <v>0</v>
      </c>
      <c r="W78" s="134">
        <f t="shared" ref="W78:W84" si="18">R59</f>
        <v>9.0909090909090939E-2</v>
      </c>
      <c r="X78" s="134">
        <f t="shared" ref="X78:X82" si="19">R80</f>
        <v>0.55555555555555558</v>
      </c>
      <c r="Y78" s="89"/>
      <c r="Z78" s="89">
        <f t="shared" ref="Z78:Z80" si="20">R101</f>
        <v>0.44444444444444442</v>
      </c>
      <c r="AB78" s="89">
        <f>R119</f>
        <v>0.4</v>
      </c>
    </row>
    <row r="79" spans="1:28" ht="12.75" customHeight="1" x14ac:dyDescent="0.2">
      <c r="A79" s="131" t="s">
        <v>18</v>
      </c>
      <c r="B79" s="29">
        <v>18</v>
      </c>
      <c r="C79" s="29"/>
      <c r="D79" s="29"/>
      <c r="E79" s="29"/>
      <c r="F79" s="29"/>
      <c r="G79" s="29"/>
      <c r="H79" s="29"/>
      <c r="I79" s="29"/>
      <c r="J79" s="29"/>
      <c r="K79" s="81"/>
      <c r="L79" s="127"/>
      <c r="M79" s="127"/>
      <c r="N79" s="128"/>
      <c r="O79" s="129"/>
      <c r="P79" s="132">
        <f>B79</f>
        <v>18</v>
      </c>
      <c r="Q79" s="130"/>
      <c r="R79" s="89"/>
      <c r="T79" s="29" t="s">
        <v>24</v>
      </c>
      <c r="U79" s="134">
        <f t="shared" si="16"/>
        <v>0</v>
      </c>
      <c r="V79" s="134">
        <f t="shared" si="17"/>
        <v>0</v>
      </c>
      <c r="W79" s="134">
        <f t="shared" si="18"/>
        <v>0</v>
      </c>
      <c r="X79" s="134">
        <f t="shared" si="19"/>
        <v>0</v>
      </c>
      <c r="Y79" s="89"/>
      <c r="Z79" s="89">
        <f t="shared" si="20"/>
        <v>0.1333333333333333</v>
      </c>
    </row>
    <row r="80" spans="1:28" ht="12.75" customHeight="1" x14ac:dyDescent="0.2">
      <c r="A80" s="114" t="s">
        <v>19</v>
      </c>
      <c r="C80" s="86">
        <v>8</v>
      </c>
      <c r="K80" s="81"/>
      <c r="L80" s="89"/>
      <c r="M80" s="89"/>
      <c r="O80" s="89">
        <f>C80/B79</f>
        <v>0.44444444444444442</v>
      </c>
      <c r="P80" s="133">
        <v>8</v>
      </c>
      <c r="Q80" s="134">
        <f t="shared" ref="Q80:Q82" si="21">P80/P79</f>
        <v>0.44444444444444442</v>
      </c>
      <c r="R80" s="89">
        <f t="shared" ref="R80:R87" si="22">100%-Q80</f>
        <v>0.55555555555555558</v>
      </c>
      <c r="T80" s="29" t="s">
        <v>25</v>
      </c>
      <c r="U80" s="134">
        <f t="shared" si="16"/>
        <v>0.19999999999999996</v>
      </c>
      <c r="V80" s="134">
        <f t="shared" si="17"/>
        <v>0</v>
      </c>
      <c r="W80" s="134">
        <f t="shared" si="18"/>
        <v>0</v>
      </c>
      <c r="X80" s="134">
        <f t="shared" si="19"/>
        <v>-0.125</v>
      </c>
      <c r="Z80" s="89">
        <f t="shared" si="20"/>
        <v>7.6923076923076872E-2</v>
      </c>
    </row>
    <row r="81" spans="1:26" ht="12.75" customHeight="1" x14ac:dyDescent="0.2">
      <c r="A81" s="114" t="s">
        <v>31</v>
      </c>
      <c r="D81" s="86">
        <v>7</v>
      </c>
      <c r="K81" s="81"/>
      <c r="L81" s="89"/>
      <c r="M81" s="89"/>
      <c r="O81" s="89">
        <f>D81/C80</f>
        <v>0.875</v>
      </c>
      <c r="P81" s="133">
        <v>8</v>
      </c>
      <c r="Q81" s="134">
        <f t="shared" si="21"/>
        <v>1</v>
      </c>
      <c r="R81" s="89">
        <f t="shared" si="22"/>
        <v>0</v>
      </c>
      <c r="T81" s="29" t="s">
        <v>26</v>
      </c>
      <c r="U81" s="134">
        <f t="shared" si="16"/>
        <v>0</v>
      </c>
      <c r="V81" s="134">
        <f t="shared" si="17"/>
        <v>0</v>
      </c>
      <c r="W81" s="134">
        <f t="shared" si="18"/>
        <v>0</v>
      </c>
      <c r="X81" s="134">
        <f t="shared" si="19"/>
        <v>0</v>
      </c>
      <c r="Z81" s="89" t="s">
        <v>22</v>
      </c>
    </row>
    <row r="82" spans="1:26" ht="12.75" customHeight="1" x14ac:dyDescent="0.2">
      <c r="A82" s="114" t="s">
        <v>20</v>
      </c>
      <c r="E82" s="86">
        <v>7</v>
      </c>
      <c r="K82" s="81"/>
      <c r="L82" s="89"/>
      <c r="M82" s="89"/>
      <c r="O82" s="89">
        <f>E82/D81</f>
        <v>1</v>
      </c>
      <c r="P82" s="133">
        <v>9</v>
      </c>
      <c r="Q82" s="134">
        <f t="shared" si="21"/>
        <v>1.125</v>
      </c>
      <c r="R82" s="89">
        <f t="shared" si="22"/>
        <v>-0.125</v>
      </c>
      <c r="T82" s="29" t="s">
        <v>27</v>
      </c>
      <c r="U82" s="134">
        <f t="shared" si="16"/>
        <v>0</v>
      </c>
      <c r="V82" s="134">
        <f t="shared" si="17"/>
        <v>0</v>
      </c>
      <c r="W82" s="134">
        <f t="shared" si="18"/>
        <v>9.9999999999999978E-2</v>
      </c>
      <c r="X82" s="134">
        <f t="shared" si="19"/>
        <v>0.22222222222222221</v>
      </c>
    </row>
    <row r="83" spans="1:26" ht="12.75" customHeight="1" x14ac:dyDescent="0.2">
      <c r="A83" s="114" t="s">
        <v>21</v>
      </c>
      <c r="F83" s="86">
        <v>7</v>
      </c>
      <c r="K83" s="81"/>
      <c r="L83" s="89"/>
      <c r="M83" s="89"/>
      <c r="O83" s="89">
        <f>F83/E82</f>
        <v>1</v>
      </c>
      <c r="P83" s="133">
        <v>8</v>
      </c>
      <c r="Q83" s="134">
        <f t="shared" ref="Q83:Q87" si="23">P83/P81</f>
        <v>1</v>
      </c>
      <c r="R83" s="89">
        <f t="shared" si="22"/>
        <v>0</v>
      </c>
      <c r="T83" s="131" t="s">
        <v>28</v>
      </c>
      <c r="U83" s="134">
        <f t="shared" si="16"/>
        <v>0</v>
      </c>
      <c r="V83" s="134">
        <f t="shared" si="17"/>
        <v>0</v>
      </c>
      <c r="W83" s="134">
        <f t="shared" si="18"/>
        <v>0</v>
      </c>
      <c r="X83" s="134" t="s">
        <v>22</v>
      </c>
    </row>
    <row r="84" spans="1:26" ht="12.75" customHeight="1" x14ac:dyDescent="0.2">
      <c r="A84" s="114" t="s">
        <v>43</v>
      </c>
      <c r="G84" s="86">
        <v>7</v>
      </c>
      <c r="K84" s="81"/>
      <c r="L84" s="89"/>
      <c r="M84" s="89"/>
      <c r="O84" s="89">
        <f>G84/F83</f>
        <v>1</v>
      </c>
      <c r="P84" s="133">
        <v>7</v>
      </c>
      <c r="Q84" s="134">
        <f t="shared" si="23"/>
        <v>0.77777777777777779</v>
      </c>
      <c r="R84" s="89">
        <f t="shared" si="22"/>
        <v>0.22222222222222221</v>
      </c>
      <c r="T84" s="131" t="s">
        <v>29</v>
      </c>
      <c r="U84" s="134">
        <f t="shared" si="16"/>
        <v>0</v>
      </c>
      <c r="V84" s="134">
        <f t="shared" si="17"/>
        <v>0</v>
      </c>
      <c r="W84" s="134">
        <f t="shared" si="18"/>
        <v>0</v>
      </c>
      <c r="X84" s="134" t="s">
        <v>22</v>
      </c>
    </row>
    <row r="85" spans="1:26" ht="12.75" customHeight="1" x14ac:dyDescent="0.2">
      <c r="A85" s="114" t="s">
        <v>44</v>
      </c>
      <c r="H85" s="86">
        <v>7</v>
      </c>
      <c r="K85" s="81"/>
      <c r="L85" s="89"/>
      <c r="M85" s="89"/>
      <c r="O85" s="89">
        <f>H85/G84</f>
        <v>1</v>
      </c>
      <c r="P85" s="133">
        <v>7</v>
      </c>
      <c r="Q85" s="134">
        <f t="shared" si="23"/>
        <v>0.875</v>
      </c>
      <c r="R85" s="89">
        <f t="shared" si="22"/>
        <v>0.125</v>
      </c>
      <c r="T85" s="131"/>
      <c r="U85" s="134"/>
      <c r="V85" s="134"/>
      <c r="W85" s="134"/>
      <c r="X85" s="134"/>
    </row>
    <row r="86" spans="1:26" ht="12.75" customHeight="1" x14ac:dyDescent="0.2">
      <c r="A86" s="114" t="s">
        <v>45</v>
      </c>
      <c r="I86" s="86">
        <v>7</v>
      </c>
      <c r="K86" s="82"/>
      <c r="L86" s="89"/>
      <c r="M86" s="89"/>
      <c r="O86" s="89">
        <f>I86/H85</f>
        <v>1</v>
      </c>
      <c r="P86" s="133">
        <v>7</v>
      </c>
      <c r="Q86" s="134">
        <f t="shared" si="23"/>
        <v>1</v>
      </c>
      <c r="R86" s="89">
        <f t="shared" si="22"/>
        <v>0</v>
      </c>
      <c r="T86" s="131"/>
      <c r="U86" s="134"/>
      <c r="V86" s="134"/>
      <c r="W86" s="134"/>
      <c r="X86" s="134"/>
    </row>
    <row r="87" spans="1:26" ht="12.75" customHeight="1" x14ac:dyDescent="0.2">
      <c r="A87" s="114" t="s">
        <v>46</v>
      </c>
      <c r="J87" s="86">
        <v>7</v>
      </c>
      <c r="K87" s="82">
        <v>5</v>
      </c>
      <c r="L87" s="89"/>
      <c r="M87" s="89"/>
      <c r="O87" s="89">
        <f>J87/I86</f>
        <v>1</v>
      </c>
      <c r="P87" s="133">
        <v>8</v>
      </c>
      <c r="Q87" s="134">
        <f t="shared" si="23"/>
        <v>1.1428571428571428</v>
      </c>
      <c r="R87" s="89">
        <f t="shared" si="22"/>
        <v>-0.14285714285714279</v>
      </c>
      <c r="T87" s="131"/>
      <c r="U87" s="134"/>
      <c r="V87" s="134"/>
      <c r="W87" s="134"/>
      <c r="X87" s="134"/>
    </row>
    <row r="88" spans="1:26" ht="12.75" customHeight="1" x14ac:dyDescent="0.2">
      <c r="A88" s="114" t="s">
        <v>47</v>
      </c>
      <c r="J88" s="86">
        <v>2</v>
      </c>
      <c r="K88" s="82">
        <v>1</v>
      </c>
      <c r="L88" s="89"/>
      <c r="M88" s="89"/>
      <c r="O88" s="89"/>
      <c r="P88" s="133">
        <v>3</v>
      </c>
      <c r="Q88" s="134"/>
      <c r="R88" s="89"/>
      <c r="T88" s="131"/>
      <c r="U88" s="134"/>
      <c r="V88" s="134"/>
      <c r="W88" s="134"/>
      <c r="X88" s="134"/>
    </row>
    <row r="89" spans="1:26" ht="12.75" customHeight="1" x14ac:dyDescent="0.2">
      <c r="A89" s="114" t="s">
        <v>48</v>
      </c>
      <c r="J89" s="86">
        <v>1</v>
      </c>
      <c r="K89" s="82">
        <v>1</v>
      </c>
      <c r="L89" s="89"/>
      <c r="M89" s="89"/>
      <c r="O89" s="89"/>
      <c r="P89" s="133">
        <v>2</v>
      </c>
      <c r="Q89" s="134"/>
      <c r="R89" s="89"/>
      <c r="T89" s="131"/>
      <c r="U89" s="134"/>
      <c r="V89" s="134"/>
      <c r="W89" s="134"/>
      <c r="X89" s="134"/>
    </row>
    <row r="90" spans="1:26" ht="12.75" customHeight="1" x14ac:dyDescent="0.2">
      <c r="A90" s="114" t="s">
        <v>49</v>
      </c>
      <c r="J90" s="86">
        <v>1</v>
      </c>
      <c r="K90" s="82">
        <v>1</v>
      </c>
      <c r="L90" s="89"/>
      <c r="M90" s="89"/>
      <c r="O90" s="89"/>
      <c r="P90" s="133">
        <v>3</v>
      </c>
      <c r="Q90" s="134"/>
      <c r="R90" s="89"/>
      <c r="T90" s="131"/>
      <c r="U90" s="134"/>
      <c r="V90" s="134"/>
      <c r="W90" s="134"/>
      <c r="X90" s="134"/>
    </row>
    <row r="91" spans="1:26" ht="12.75" customHeight="1" x14ac:dyDescent="0.2">
      <c r="A91" s="114"/>
      <c r="K91" s="82"/>
      <c r="L91" s="89"/>
      <c r="M91" s="89"/>
      <c r="O91" s="89"/>
      <c r="P91" s="133">
        <v>1</v>
      </c>
      <c r="Q91" s="134"/>
      <c r="R91" s="89"/>
      <c r="T91" s="131"/>
      <c r="U91" s="134"/>
      <c r="V91" s="134"/>
      <c r="W91" s="134"/>
      <c r="X91" s="134"/>
    </row>
    <row r="92" spans="1:26" ht="12.75" customHeight="1" x14ac:dyDescent="0.2">
      <c r="K92" s="86">
        <f>SUM(K87:K90)</f>
        <v>8</v>
      </c>
      <c r="L92" s="89">
        <f>K87/B79</f>
        <v>0.27777777777777779</v>
      </c>
      <c r="M92" s="89">
        <f>K92/B79</f>
        <v>0.44444444444444442</v>
      </c>
      <c r="N92" s="89">
        <f>M92-L92</f>
        <v>0.16666666666666663</v>
      </c>
      <c r="O92" s="89"/>
      <c r="T92" s="131" t="s">
        <v>30</v>
      </c>
      <c r="U92" s="134">
        <f>R26</f>
        <v>-0.25</v>
      </c>
      <c r="V92" s="134">
        <f>R48</f>
        <v>0</v>
      </c>
      <c r="W92" s="134" t="s">
        <v>22</v>
      </c>
      <c r="X92" s="134" t="s">
        <v>22</v>
      </c>
    </row>
    <row r="93" spans="1:26" ht="12.75" customHeight="1" x14ac:dyDescent="0.2">
      <c r="A93" s="119" t="s">
        <v>63</v>
      </c>
      <c r="D93" s="136" t="s">
        <v>75</v>
      </c>
      <c r="L93" s="89"/>
      <c r="M93" s="89"/>
      <c r="O93" s="89"/>
      <c r="W93" s="134"/>
      <c r="X93" s="134"/>
    </row>
    <row r="94" spans="1:26" ht="12.75" customHeight="1" x14ac:dyDescent="0.2">
      <c r="A94" s="119"/>
      <c r="D94" s="136"/>
      <c r="L94" s="89"/>
      <c r="M94" s="89"/>
      <c r="O94" s="89"/>
      <c r="T94" s="114"/>
      <c r="U94" s="134"/>
      <c r="V94" s="134"/>
      <c r="W94" s="134"/>
      <c r="X94" s="134"/>
    </row>
    <row r="95" spans="1:26" ht="12.75" customHeight="1" x14ac:dyDescent="0.2">
      <c r="A95" s="119"/>
      <c r="D95" s="136"/>
      <c r="L95" s="89"/>
      <c r="M95" s="89"/>
      <c r="O95" s="89"/>
      <c r="T95" s="114"/>
      <c r="U95" s="134"/>
      <c r="V95" s="134"/>
      <c r="W95" s="134"/>
      <c r="X95" s="134"/>
    </row>
    <row r="96" spans="1:26" ht="12.75" customHeight="1" x14ac:dyDescent="0.2">
      <c r="A96" s="119"/>
      <c r="D96" s="136"/>
      <c r="L96" s="89"/>
      <c r="M96" s="89"/>
      <c r="O96" s="89"/>
      <c r="T96" s="114"/>
      <c r="U96" s="134"/>
      <c r="V96" s="134"/>
      <c r="W96" s="134"/>
      <c r="X96" s="134"/>
    </row>
    <row r="97" spans="1:35" ht="12.75" customHeight="1" x14ac:dyDescent="0.2">
      <c r="A97" s="119" t="s">
        <v>64</v>
      </c>
      <c r="L97" s="89"/>
      <c r="M97" s="89"/>
      <c r="O97" s="89"/>
    </row>
    <row r="98" spans="1:35" ht="25.5" customHeight="1" x14ac:dyDescent="0.2">
      <c r="B98" s="241" t="s">
        <v>1</v>
      </c>
      <c r="C98" s="242"/>
      <c r="D98" s="242"/>
      <c r="E98" s="242"/>
      <c r="F98" s="242"/>
      <c r="G98" s="242"/>
      <c r="H98" s="242"/>
      <c r="I98" s="242"/>
      <c r="J98" s="242"/>
      <c r="L98" s="123" t="s">
        <v>2</v>
      </c>
      <c r="M98" s="123" t="s">
        <v>3</v>
      </c>
      <c r="N98" s="137" t="s">
        <v>4</v>
      </c>
      <c r="O98" s="123" t="s">
        <v>5</v>
      </c>
      <c r="P98" s="122" t="s">
        <v>6</v>
      </c>
      <c r="Q98" s="122" t="s">
        <v>7</v>
      </c>
      <c r="R98" s="123" t="s">
        <v>8</v>
      </c>
      <c r="T98" s="135"/>
      <c r="U98" s="124"/>
      <c r="V98" s="138"/>
      <c r="W98" s="138"/>
      <c r="X98" s="138"/>
      <c r="Y98" s="138"/>
      <c r="Z98" s="138"/>
      <c r="AA98" s="138"/>
      <c r="AB98" s="138"/>
    </row>
    <row r="99" spans="1:35" ht="12.75" customHeight="1" x14ac:dyDescent="0.2">
      <c r="A99" s="139" t="s">
        <v>9</v>
      </c>
      <c r="B99" s="91">
        <v>1</v>
      </c>
      <c r="C99" s="91">
        <v>2</v>
      </c>
      <c r="D99" s="91">
        <v>3</v>
      </c>
      <c r="E99" s="91">
        <v>4</v>
      </c>
      <c r="F99" s="91">
        <v>5</v>
      </c>
      <c r="G99" s="91">
        <v>6</v>
      </c>
      <c r="H99" s="91">
        <v>7</v>
      </c>
      <c r="I99" s="91">
        <v>8</v>
      </c>
      <c r="J99" s="91">
        <v>9</v>
      </c>
      <c r="K99" s="87" t="s">
        <v>10</v>
      </c>
      <c r="L99" s="89"/>
      <c r="M99" s="89"/>
      <c r="O99" s="89"/>
      <c r="P99" s="130"/>
      <c r="Q99" s="130"/>
      <c r="R99" s="89"/>
    </row>
    <row r="100" spans="1:35" ht="12.75" customHeight="1" x14ac:dyDescent="0.2">
      <c r="A100" s="114" t="s">
        <v>31</v>
      </c>
      <c r="B100" s="86">
        <v>27</v>
      </c>
      <c r="K100" s="82"/>
      <c r="L100" s="89"/>
      <c r="M100" s="89"/>
      <c r="O100" s="89"/>
      <c r="P100" s="132">
        <f>B100</f>
        <v>27</v>
      </c>
      <c r="Q100" s="130"/>
      <c r="R100" s="89"/>
    </row>
    <row r="101" spans="1:35" ht="12.75" customHeight="1" x14ac:dyDescent="0.2">
      <c r="A101" s="114" t="s">
        <v>20</v>
      </c>
      <c r="C101" s="86">
        <v>14</v>
      </c>
      <c r="K101" s="82"/>
      <c r="L101" s="89"/>
      <c r="M101" s="89"/>
      <c r="O101" s="89">
        <f>C101/B100</f>
        <v>0.51851851851851849</v>
      </c>
      <c r="P101" s="132">
        <v>15</v>
      </c>
      <c r="Q101" s="134">
        <f t="shared" ref="Q101:Q108" si="24">P101/P100</f>
        <v>0.55555555555555558</v>
      </c>
      <c r="R101" s="89">
        <f t="shared" ref="R101:R108" si="25">100%-Q101</f>
        <v>0.44444444444444442</v>
      </c>
      <c r="T101" s="85"/>
      <c r="U101" s="124" t="s">
        <v>42</v>
      </c>
      <c r="V101" s="138"/>
      <c r="W101" s="138"/>
      <c r="X101" s="138"/>
    </row>
    <row r="102" spans="1:35" ht="12.75" customHeight="1" x14ac:dyDescent="0.2">
      <c r="A102" s="114" t="s">
        <v>21</v>
      </c>
      <c r="D102" s="86">
        <v>5</v>
      </c>
      <c r="K102" s="82"/>
      <c r="L102" s="89"/>
      <c r="M102" s="89"/>
      <c r="N102" s="89"/>
      <c r="O102" s="89">
        <f>D102/C101</f>
        <v>0.35714285714285715</v>
      </c>
      <c r="P102" s="133">
        <v>13</v>
      </c>
      <c r="Q102" s="134">
        <f t="shared" si="24"/>
        <v>0.8666666666666667</v>
      </c>
      <c r="R102" s="89">
        <f t="shared" si="25"/>
        <v>0.1333333333333333</v>
      </c>
      <c r="T102" s="115" t="s">
        <v>12</v>
      </c>
      <c r="U102" s="116" t="s">
        <v>14</v>
      </c>
      <c r="V102" s="116" t="s">
        <v>15</v>
      </c>
      <c r="W102" s="116" t="s">
        <v>16</v>
      </c>
      <c r="X102" s="116" t="s">
        <v>18</v>
      </c>
      <c r="Y102" s="116" t="s">
        <v>31</v>
      </c>
      <c r="Z102" s="116" t="s">
        <v>21</v>
      </c>
      <c r="AA102" s="116" t="s">
        <v>43</v>
      </c>
      <c r="AB102" s="116" t="s">
        <v>44</v>
      </c>
      <c r="AC102" s="116" t="s">
        <v>46</v>
      </c>
      <c r="AD102" s="116" t="s">
        <v>48</v>
      </c>
      <c r="AE102" s="116" t="s">
        <v>50</v>
      </c>
      <c r="AF102" s="116" t="s">
        <v>51</v>
      </c>
      <c r="AG102" s="116">
        <v>1001</v>
      </c>
      <c r="AH102" s="116">
        <v>1002</v>
      </c>
      <c r="AI102" s="116">
        <v>1101</v>
      </c>
    </row>
    <row r="103" spans="1:35" ht="12.75" customHeight="1" x14ac:dyDescent="0.2">
      <c r="A103" s="114" t="s">
        <v>43</v>
      </c>
      <c r="E103" s="86">
        <v>5</v>
      </c>
      <c r="K103" s="82"/>
      <c r="L103" s="89"/>
      <c r="M103" s="89"/>
      <c r="N103" s="89"/>
      <c r="O103" s="89">
        <f>E103/D102</f>
        <v>1</v>
      </c>
      <c r="P103" s="133">
        <v>12</v>
      </c>
      <c r="Q103" s="134">
        <f t="shared" si="24"/>
        <v>0.92307692307692313</v>
      </c>
      <c r="R103" s="89">
        <f t="shared" si="25"/>
        <v>7.6923076923076872E-2</v>
      </c>
      <c r="T103" s="140" t="s">
        <v>23</v>
      </c>
      <c r="U103" s="141">
        <f>P20/P18</f>
        <v>0.83333333333333337</v>
      </c>
      <c r="V103" s="141">
        <f>P42/P40</f>
        <v>1</v>
      </c>
      <c r="W103" s="141">
        <f>P60/P58</f>
        <v>0.90909090909090906</v>
      </c>
      <c r="X103" s="141">
        <f>P81/P79</f>
        <v>0.44444444444444442</v>
      </c>
      <c r="Y103" s="141">
        <f>P102/P100</f>
        <v>0.48148148148148145</v>
      </c>
      <c r="Z103" s="141">
        <f>P120/P118</f>
        <v>0.4</v>
      </c>
      <c r="AA103" s="141" t="s">
        <v>123</v>
      </c>
      <c r="AB103" s="141">
        <f>P138/P136</f>
        <v>0.76923076923076927</v>
      </c>
      <c r="AC103" s="141">
        <f>P156/P154</f>
        <v>0.81818181818181823</v>
      </c>
      <c r="AD103" s="141">
        <f>P173/P171</f>
        <v>0.73333333333333328</v>
      </c>
      <c r="AE103" s="141">
        <f>P191/P189</f>
        <v>0.84210526315789469</v>
      </c>
      <c r="AF103" s="141">
        <f>P207/P205</f>
        <v>0.63157894736842102</v>
      </c>
      <c r="AG103" s="141" t="e">
        <f>#REF!/#REF!</f>
        <v>#REF!</v>
      </c>
      <c r="AH103" s="141"/>
      <c r="AI103" s="141"/>
    </row>
    <row r="104" spans="1:35" ht="12.75" customHeight="1" x14ac:dyDescent="0.2">
      <c r="A104" s="114" t="s">
        <v>44</v>
      </c>
      <c r="F104" s="86">
        <v>5</v>
      </c>
      <c r="K104" s="82"/>
      <c r="L104" s="89"/>
      <c r="M104" s="89"/>
      <c r="N104" s="89"/>
      <c r="O104" s="89">
        <f>F104/E103</f>
        <v>1</v>
      </c>
      <c r="P104" s="133">
        <v>12</v>
      </c>
      <c r="Q104" s="134">
        <f t="shared" si="24"/>
        <v>1</v>
      </c>
      <c r="R104" s="89">
        <f t="shared" si="25"/>
        <v>0</v>
      </c>
      <c r="T104" s="140"/>
      <c r="U104" s="141"/>
      <c r="V104" s="141"/>
      <c r="W104" s="141"/>
      <c r="X104" s="141"/>
      <c r="Y104" s="141"/>
    </row>
    <row r="105" spans="1:35" ht="12.75" customHeight="1" x14ac:dyDescent="0.2">
      <c r="A105" s="114" t="s">
        <v>45</v>
      </c>
      <c r="G105" s="86">
        <v>5</v>
      </c>
      <c r="K105" s="82"/>
      <c r="L105" s="89"/>
      <c r="M105" s="89"/>
      <c r="N105" s="89"/>
      <c r="O105" s="89">
        <f>G105/F104</f>
        <v>1</v>
      </c>
      <c r="P105" s="133">
        <v>13</v>
      </c>
      <c r="Q105" s="134">
        <f t="shared" si="24"/>
        <v>1.0833333333333333</v>
      </c>
      <c r="R105" s="89">
        <f t="shared" si="25"/>
        <v>-8.3333333333333259E-2</v>
      </c>
      <c r="T105" s="140"/>
      <c r="U105" s="141"/>
      <c r="V105" s="141"/>
      <c r="W105" s="141"/>
      <c r="X105" s="141"/>
      <c r="Y105" s="141"/>
    </row>
    <row r="106" spans="1:35" ht="12.75" customHeight="1" x14ac:dyDescent="0.2">
      <c r="A106" s="114" t="s">
        <v>46</v>
      </c>
      <c r="H106" s="86">
        <v>5</v>
      </c>
      <c r="K106" s="82"/>
      <c r="L106" s="89"/>
      <c r="M106" s="89"/>
      <c r="N106" s="89"/>
      <c r="O106" s="89">
        <f>H106/G105</f>
        <v>1</v>
      </c>
      <c r="P106" s="133">
        <v>12</v>
      </c>
      <c r="Q106" s="134">
        <f t="shared" si="24"/>
        <v>0.92307692307692313</v>
      </c>
      <c r="R106" s="89">
        <f t="shared" si="25"/>
        <v>7.6923076923076872E-2</v>
      </c>
      <c r="T106" s="140"/>
      <c r="U106" s="141"/>
      <c r="V106" s="141"/>
      <c r="W106" s="141"/>
      <c r="X106" s="141"/>
      <c r="Y106" s="141"/>
    </row>
    <row r="107" spans="1:35" ht="12.75" customHeight="1" x14ac:dyDescent="0.2">
      <c r="A107" s="114" t="s">
        <v>47</v>
      </c>
      <c r="I107" s="86">
        <v>5</v>
      </c>
      <c r="K107" s="82"/>
      <c r="L107" s="89"/>
      <c r="M107" s="89"/>
      <c r="N107" s="89"/>
      <c r="O107" s="89">
        <f>I107/H106</f>
        <v>1</v>
      </c>
      <c r="P107" s="133">
        <v>11</v>
      </c>
      <c r="Q107" s="134">
        <f t="shared" si="24"/>
        <v>0.91666666666666663</v>
      </c>
      <c r="R107" s="89">
        <f t="shared" si="25"/>
        <v>8.333333333333337E-2</v>
      </c>
      <c r="T107" s="140"/>
      <c r="U107" s="141"/>
      <c r="V107" s="141"/>
      <c r="W107" s="141"/>
      <c r="X107" s="141"/>
      <c r="Y107" s="141"/>
    </row>
    <row r="108" spans="1:35" ht="12.75" customHeight="1" x14ac:dyDescent="0.2">
      <c r="A108" s="114" t="s">
        <v>48</v>
      </c>
      <c r="J108" s="86">
        <v>5</v>
      </c>
      <c r="K108" s="82">
        <v>5</v>
      </c>
      <c r="L108" s="89"/>
      <c r="M108" s="89"/>
      <c r="O108" s="89">
        <f>J108/I107</f>
        <v>1</v>
      </c>
      <c r="P108" s="133">
        <v>11</v>
      </c>
      <c r="Q108" s="134">
        <f t="shared" si="24"/>
        <v>1</v>
      </c>
      <c r="R108" s="89">
        <f t="shared" si="25"/>
        <v>0</v>
      </c>
    </row>
    <row r="109" spans="1:35" ht="12.75" customHeight="1" x14ac:dyDescent="0.2">
      <c r="A109" s="114" t="s">
        <v>49</v>
      </c>
      <c r="J109" s="86">
        <v>6</v>
      </c>
      <c r="K109" s="82">
        <v>3</v>
      </c>
      <c r="L109" s="89"/>
      <c r="M109" s="89"/>
      <c r="O109" s="89"/>
      <c r="P109" s="133">
        <v>6</v>
      </c>
      <c r="Q109" s="134"/>
      <c r="R109" s="89"/>
    </row>
    <row r="110" spans="1:35" ht="12.75" customHeight="1" x14ac:dyDescent="0.2">
      <c r="A110" s="114" t="s">
        <v>50</v>
      </c>
      <c r="J110" s="86">
        <v>3</v>
      </c>
      <c r="K110" s="82">
        <v>3</v>
      </c>
      <c r="L110" s="89"/>
      <c r="M110" s="89"/>
      <c r="O110" s="89"/>
      <c r="P110" s="133">
        <v>3</v>
      </c>
      <c r="Q110" s="134"/>
      <c r="R110" s="89"/>
    </row>
    <row r="111" spans="1:35" ht="12.75" customHeight="1" x14ac:dyDescent="0.2">
      <c r="A111" s="114"/>
      <c r="K111" s="82"/>
      <c r="L111" s="89"/>
      <c r="M111" s="89"/>
      <c r="O111" s="89"/>
      <c r="P111" s="133">
        <v>6</v>
      </c>
      <c r="Q111" s="134"/>
      <c r="R111" s="89"/>
    </row>
    <row r="112" spans="1:35" ht="12.75" customHeight="1" x14ac:dyDescent="0.2">
      <c r="K112" s="86">
        <f>SUM(K108:K110)</f>
        <v>11</v>
      </c>
      <c r="L112" s="89">
        <f>K108/B100</f>
        <v>0.18518518518518517</v>
      </c>
      <c r="M112" s="89">
        <f>K112/B100</f>
        <v>0.40740740740740738</v>
      </c>
      <c r="N112" s="89">
        <f>M112-L112</f>
        <v>0.22222222222222221</v>
      </c>
      <c r="O112" s="89"/>
      <c r="P112" s="133"/>
      <c r="Q112" s="134"/>
      <c r="R112" s="89"/>
    </row>
    <row r="113" spans="1:18" ht="12.75" customHeight="1" x14ac:dyDescent="0.2">
      <c r="A113" s="119" t="s">
        <v>65</v>
      </c>
      <c r="D113" s="136" t="s">
        <v>75</v>
      </c>
      <c r="L113" s="89"/>
      <c r="M113" s="89"/>
      <c r="O113" s="89"/>
    </row>
    <row r="114" spans="1:18" ht="12.75" customHeight="1" x14ac:dyDescent="0.2">
      <c r="L114" s="89"/>
      <c r="M114" s="89"/>
      <c r="O114" s="89"/>
    </row>
    <row r="115" spans="1:18" ht="12.75" customHeight="1" x14ac:dyDescent="0.2">
      <c r="A115" s="119" t="s">
        <v>67</v>
      </c>
      <c r="L115" s="89"/>
      <c r="M115" s="89"/>
      <c r="O115" s="89"/>
    </row>
    <row r="116" spans="1:18" ht="25.5" customHeight="1" x14ac:dyDescent="0.2">
      <c r="B116" s="241" t="s">
        <v>1</v>
      </c>
      <c r="C116" s="242"/>
      <c r="D116" s="242"/>
      <c r="E116" s="242"/>
      <c r="F116" s="242"/>
      <c r="G116" s="242"/>
      <c r="H116" s="242"/>
      <c r="I116" s="242"/>
      <c r="J116" s="242"/>
      <c r="L116" s="123" t="s">
        <v>2</v>
      </c>
      <c r="M116" s="123" t="s">
        <v>3</v>
      </c>
      <c r="N116" s="137" t="s">
        <v>4</v>
      </c>
      <c r="O116" s="123" t="s">
        <v>5</v>
      </c>
      <c r="P116" s="122" t="s">
        <v>6</v>
      </c>
      <c r="Q116" s="122" t="s">
        <v>7</v>
      </c>
      <c r="R116" s="123" t="s">
        <v>8</v>
      </c>
    </row>
    <row r="117" spans="1:18" ht="12.75" customHeight="1" x14ac:dyDescent="0.2">
      <c r="A117" s="139" t="s">
        <v>9</v>
      </c>
      <c r="B117" s="91">
        <v>1</v>
      </c>
      <c r="C117" s="91">
        <v>2</v>
      </c>
      <c r="D117" s="91">
        <v>3</v>
      </c>
      <c r="E117" s="91">
        <v>4</v>
      </c>
      <c r="F117" s="91">
        <v>5</v>
      </c>
      <c r="G117" s="91">
        <v>6</v>
      </c>
      <c r="H117" s="91">
        <v>7</v>
      </c>
      <c r="I117" s="91">
        <v>8</v>
      </c>
      <c r="J117" s="91">
        <v>9</v>
      </c>
      <c r="K117" s="87" t="s">
        <v>10</v>
      </c>
      <c r="L117" s="89"/>
      <c r="M117" s="89"/>
      <c r="O117" s="89"/>
      <c r="P117" s="130"/>
      <c r="Q117" s="130"/>
      <c r="R117" s="89"/>
    </row>
    <row r="118" spans="1:18" ht="12.75" customHeight="1" x14ac:dyDescent="0.2">
      <c r="A118" s="114" t="s">
        <v>21</v>
      </c>
      <c r="B118" s="86">
        <v>10</v>
      </c>
      <c r="K118" s="82"/>
      <c r="L118" s="89"/>
      <c r="M118" s="89"/>
      <c r="O118" s="89"/>
      <c r="P118" s="132">
        <f>B118</f>
        <v>10</v>
      </c>
      <c r="Q118" s="130"/>
      <c r="R118" s="89"/>
    </row>
    <row r="119" spans="1:18" ht="12.75" customHeight="1" x14ac:dyDescent="0.2">
      <c r="A119" s="114" t="s">
        <v>43</v>
      </c>
      <c r="C119" s="86">
        <v>6</v>
      </c>
      <c r="K119" s="82"/>
      <c r="L119" s="89"/>
      <c r="M119" s="89"/>
      <c r="O119" s="89">
        <f>C119/B118</f>
        <v>0.6</v>
      </c>
      <c r="P119" s="132">
        <v>6</v>
      </c>
      <c r="Q119" s="134">
        <f t="shared" ref="Q119:Q126" si="26">P119/P118</f>
        <v>0.6</v>
      </c>
      <c r="R119" s="89">
        <f t="shared" ref="R119:R126" si="27">100%-Q119</f>
        <v>0.4</v>
      </c>
    </row>
    <row r="120" spans="1:18" ht="12.75" customHeight="1" x14ac:dyDescent="0.2">
      <c r="A120" s="114" t="s">
        <v>44</v>
      </c>
      <c r="D120" s="86">
        <v>4</v>
      </c>
      <c r="K120" s="82"/>
      <c r="L120" s="89"/>
      <c r="M120" s="89"/>
      <c r="O120" s="89">
        <f>D120/C119</f>
        <v>0.66666666666666663</v>
      </c>
      <c r="P120" s="132">
        <v>4</v>
      </c>
      <c r="Q120" s="134">
        <f t="shared" si="26"/>
        <v>0.66666666666666663</v>
      </c>
      <c r="R120" s="89">
        <f t="shared" si="27"/>
        <v>0.33333333333333337</v>
      </c>
    </row>
    <row r="121" spans="1:18" ht="12.75" customHeight="1" x14ac:dyDescent="0.2">
      <c r="A121" s="114" t="s">
        <v>45</v>
      </c>
      <c r="E121" s="86">
        <v>2</v>
      </c>
      <c r="K121" s="82"/>
      <c r="L121" s="89"/>
      <c r="M121" s="89"/>
      <c r="O121" s="89">
        <f>E121/D120</f>
        <v>0.5</v>
      </c>
      <c r="P121" s="132">
        <v>3</v>
      </c>
      <c r="Q121" s="134">
        <f t="shared" si="26"/>
        <v>0.75</v>
      </c>
      <c r="R121" s="89">
        <f t="shared" si="27"/>
        <v>0.25</v>
      </c>
    </row>
    <row r="122" spans="1:18" ht="12.75" customHeight="1" x14ac:dyDescent="0.2">
      <c r="A122" s="114" t="s">
        <v>46</v>
      </c>
      <c r="F122" s="86">
        <v>2</v>
      </c>
      <c r="K122" s="82"/>
      <c r="L122" s="89"/>
      <c r="M122" s="89"/>
      <c r="O122" s="89">
        <f>F122/E121</f>
        <v>1</v>
      </c>
      <c r="P122" s="132">
        <v>3</v>
      </c>
      <c r="Q122" s="134">
        <f t="shared" si="26"/>
        <v>1</v>
      </c>
      <c r="R122" s="89">
        <f t="shared" si="27"/>
        <v>0</v>
      </c>
    </row>
    <row r="123" spans="1:18" ht="12.75" customHeight="1" x14ac:dyDescent="0.2">
      <c r="A123" s="114" t="s">
        <v>47</v>
      </c>
      <c r="G123" s="86">
        <v>2</v>
      </c>
      <c r="K123" s="82"/>
      <c r="L123" s="89"/>
      <c r="M123" s="89"/>
      <c r="O123" s="89">
        <f>G123/F122</f>
        <v>1</v>
      </c>
      <c r="P123" s="132">
        <v>3</v>
      </c>
      <c r="Q123" s="134">
        <f t="shared" si="26"/>
        <v>1</v>
      </c>
      <c r="R123" s="89">
        <f t="shared" si="27"/>
        <v>0</v>
      </c>
    </row>
    <row r="124" spans="1:18" ht="12.75" customHeight="1" x14ac:dyDescent="0.2">
      <c r="A124" s="114" t="s">
        <v>48</v>
      </c>
      <c r="H124" s="86">
        <v>2</v>
      </c>
      <c r="K124" s="82"/>
      <c r="L124" s="89"/>
      <c r="M124" s="89"/>
      <c r="O124" s="89">
        <f>H124/G123</f>
        <v>1</v>
      </c>
      <c r="P124" s="132">
        <v>3</v>
      </c>
      <c r="Q124" s="134">
        <f t="shared" si="26"/>
        <v>1</v>
      </c>
      <c r="R124" s="89">
        <f t="shared" si="27"/>
        <v>0</v>
      </c>
    </row>
    <row r="125" spans="1:18" ht="12.75" customHeight="1" x14ac:dyDescent="0.2">
      <c r="A125" s="114" t="s">
        <v>49</v>
      </c>
      <c r="I125" s="86">
        <v>2</v>
      </c>
      <c r="K125" s="82"/>
      <c r="L125" s="89"/>
      <c r="M125" s="89"/>
      <c r="O125" s="89">
        <f>I125/H124</f>
        <v>1</v>
      </c>
      <c r="P125" s="132">
        <v>3</v>
      </c>
      <c r="Q125" s="134">
        <f t="shared" si="26"/>
        <v>1</v>
      </c>
      <c r="R125" s="89">
        <f t="shared" si="27"/>
        <v>0</v>
      </c>
    </row>
    <row r="126" spans="1:18" ht="12.75" customHeight="1" x14ac:dyDescent="0.2">
      <c r="A126" s="114" t="s">
        <v>50</v>
      </c>
      <c r="J126" s="86">
        <v>2</v>
      </c>
      <c r="K126" s="82">
        <v>1</v>
      </c>
      <c r="L126" s="89"/>
      <c r="M126" s="89"/>
      <c r="O126" s="89">
        <f>J126/I125</f>
        <v>1</v>
      </c>
      <c r="P126" s="132">
        <v>3</v>
      </c>
      <c r="Q126" s="134">
        <f t="shared" si="26"/>
        <v>1</v>
      </c>
      <c r="R126" s="89">
        <f t="shared" si="27"/>
        <v>0</v>
      </c>
    </row>
    <row r="127" spans="1:18" ht="12.75" customHeight="1" x14ac:dyDescent="0.2">
      <c r="A127" s="114" t="s">
        <v>66</v>
      </c>
      <c r="J127" s="86">
        <v>1</v>
      </c>
      <c r="K127" s="82"/>
      <c r="L127" s="89"/>
      <c r="M127" s="89"/>
      <c r="O127" s="89"/>
      <c r="P127" s="132">
        <v>2</v>
      </c>
      <c r="Q127" s="134"/>
      <c r="R127" s="89"/>
    </row>
    <row r="128" spans="1:18" ht="12.75" customHeight="1" x14ac:dyDescent="0.2">
      <c r="A128" s="114" t="s">
        <v>51</v>
      </c>
      <c r="J128" s="86">
        <v>2</v>
      </c>
      <c r="K128" s="82">
        <v>2</v>
      </c>
      <c r="L128" s="89"/>
      <c r="M128" s="89"/>
      <c r="O128" s="89"/>
      <c r="P128" s="132">
        <v>2</v>
      </c>
      <c r="Q128" s="134"/>
      <c r="R128" s="89"/>
    </row>
    <row r="129" spans="1:18" ht="12.75" customHeight="1" x14ac:dyDescent="0.2">
      <c r="K129" s="86">
        <f>SUM(K126:K128)</f>
        <v>3</v>
      </c>
      <c r="L129" s="89">
        <f>K126/B118</f>
        <v>0.1</v>
      </c>
      <c r="M129" s="89">
        <f>K129/B118</f>
        <v>0.3</v>
      </c>
      <c r="N129" s="89">
        <f>M129-L129</f>
        <v>0.19999999999999998</v>
      </c>
      <c r="O129" s="89"/>
    </row>
    <row r="130" spans="1:18" ht="12.75" customHeight="1" x14ac:dyDescent="0.2">
      <c r="A130" s="119" t="s">
        <v>68</v>
      </c>
      <c r="D130" s="136" t="s">
        <v>75</v>
      </c>
      <c r="L130" s="89"/>
      <c r="M130" s="89"/>
      <c r="O130" s="89"/>
    </row>
    <row r="131" spans="1:18" ht="12.75" customHeight="1" x14ac:dyDescent="0.2">
      <c r="L131" s="89"/>
      <c r="M131" s="89"/>
      <c r="O131" s="89"/>
    </row>
    <row r="132" spans="1:18" ht="12.75" customHeight="1" x14ac:dyDescent="0.2">
      <c r="L132" s="89"/>
      <c r="M132" s="89"/>
      <c r="O132" s="89"/>
    </row>
    <row r="133" spans="1:18" ht="12.75" customHeight="1" x14ac:dyDescent="0.2">
      <c r="A133" s="119" t="s">
        <v>73</v>
      </c>
      <c r="L133" s="89"/>
      <c r="M133" s="89"/>
      <c r="O133" s="89"/>
    </row>
    <row r="134" spans="1:18" ht="25.5" customHeight="1" x14ac:dyDescent="0.2">
      <c r="B134" s="241" t="s">
        <v>1</v>
      </c>
      <c r="C134" s="242"/>
      <c r="D134" s="242"/>
      <c r="E134" s="242"/>
      <c r="F134" s="242"/>
      <c r="G134" s="242"/>
      <c r="H134" s="242"/>
      <c r="I134" s="242"/>
      <c r="J134" s="242"/>
      <c r="L134" s="123" t="s">
        <v>2</v>
      </c>
      <c r="M134" s="123" t="s">
        <v>3</v>
      </c>
      <c r="N134" s="137" t="s">
        <v>4</v>
      </c>
      <c r="O134" s="123" t="s">
        <v>5</v>
      </c>
      <c r="P134" s="122" t="s">
        <v>6</v>
      </c>
      <c r="Q134" s="122" t="s">
        <v>7</v>
      </c>
      <c r="R134" s="123" t="s">
        <v>8</v>
      </c>
    </row>
    <row r="135" spans="1:18" ht="12.75" customHeight="1" x14ac:dyDescent="0.2">
      <c r="A135" s="139" t="s">
        <v>9</v>
      </c>
      <c r="B135" s="91">
        <v>1</v>
      </c>
      <c r="C135" s="91">
        <v>2</v>
      </c>
      <c r="D135" s="91">
        <v>3</v>
      </c>
      <c r="E135" s="91">
        <v>4</v>
      </c>
      <c r="F135" s="91">
        <v>5</v>
      </c>
      <c r="G135" s="91">
        <v>6</v>
      </c>
      <c r="H135" s="91">
        <v>7</v>
      </c>
      <c r="I135" s="91">
        <v>8</v>
      </c>
      <c r="J135" s="91">
        <v>9</v>
      </c>
      <c r="K135" s="87" t="s">
        <v>10</v>
      </c>
      <c r="L135" s="89"/>
      <c r="M135" s="89"/>
      <c r="O135" s="89"/>
      <c r="P135" s="130"/>
      <c r="Q135" s="130"/>
      <c r="R135" s="89"/>
    </row>
    <row r="136" spans="1:18" ht="12.75" customHeight="1" x14ac:dyDescent="0.2">
      <c r="A136" s="114" t="s">
        <v>44</v>
      </c>
      <c r="B136" s="86">
        <v>13</v>
      </c>
      <c r="K136" s="82"/>
      <c r="L136" s="89"/>
      <c r="M136" s="89"/>
      <c r="O136" s="89"/>
      <c r="P136" s="132">
        <f>B136</f>
        <v>13</v>
      </c>
      <c r="Q136" s="130"/>
      <c r="R136" s="89"/>
    </row>
    <row r="137" spans="1:18" ht="12.75" customHeight="1" x14ac:dyDescent="0.2">
      <c r="A137" s="114" t="s">
        <v>45</v>
      </c>
      <c r="C137" s="86">
        <v>11</v>
      </c>
      <c r="K137" s="82"/>
      <c r="L137" s="89"/>
      <c r="M137" s="89"/>
      <c r="O137" s="89">
        <f>C137/B136</f>
        <v>0.84615384615384615</v>
      </c>
      <c r="P137" s="132">
        <v>11</v>
      </c>
      <c r="Q137" s="134">
        <f t="shared" ref="Q137:Q144" si="28">P137/P136</f>
        <v>0.84615384615384615</v>
      </c>
      <c r="R137" s="89">
        <f t="shared" ref="R137:R144" si="29">100%-Q137</f>
        <v>0.15384615384615385</v>
      </c>
    </row>
    <row r="138" spans="1:18" ht="12.75" customHeight="1" x14ac:dyDescent="0.2">
      <c r="A138" s="114" t="s">
        <v>46</v>
      </c>
      <c r="D138" s="86">
        <v>10</v>
      </c>
      <c r="K138" s="82"/>
      <c r="L138" s="89"/>
      <c r="M138" s="89"/>
      <c r="O138" s="89">
        <f>D138/C137</f>
        <v>0.90909090909090906</v>
      </c>
      <c r="P138" s="132">
        <v>10</v>
      </c>
      <c r="Q138" s="134">
        <f t="shared" si="28"/>
        <v>0.90909090909090906</v>
      </c>
      <c r="R138" s="89">
        <f t="shared" si="29"/>
        <v>9.0909090909090939E-2</v>
      </c>
    </row>
    <row r="139" spans="1:18" ht="12.75" customHeight="1" x14ac:dyDescent="0.2">
      <c r="A139" s="114" t="s">
        <v>47</v>
      </c>
      <c r="E139" s="86">
        <v>9</v>
      </c>
      <c r="K139" s="82"/>
      <c r="L139" s="89"/>
      <c r="M139" s="89"/>
      <c r="O139" s="89">
        <f>E139/D138</f>
        <v>0.9</v>
      </c>
      <c r="P139" s="132">
        <v>9</v>
      </c>
      <c r="Q139" s="134">
        <f t="shared" si="28"/>
        <v>0.9</v>
      </c>
      <c r="R139" s="89">
        <f t="shared" si="29"/>
        <v>9.9999999999999978E-2</v>
      </c>
    </row>
    <row r="140" spans="1:18" ht="12.75" customHeight="1" x14ac:dyDescent="0.2">
      <c r="A140" s="114" t="s">
        <v>48</v>
      </c>
      <c r="F140" s="86">
        <v>9</v>
      </c>
      <c r="K140" s="82"/>
      <c r="L140" s="89"/>
      <c r="M140" s="89"/>
      <c r="O140" s="89">
        <f>F140/E139</f>
        <v>1</v>
      </c>
      <c r="P140" s="132">
        <v>10</v>
      </c>
      <c r="Q140" s="134">
        <f t="shared" si="28"/>
        <v>1.1111111111111112</v>
      </c>
      <c r="R140" s="89">
        <f t="shared" si="29"/>
        <v>-0.11111111111111116</v>
      </c>
    </row>
    <row r="141" spans="1:18" ht="12.75" customHeight="1" x14ac:dyDescent="0.2">
      <c r="A141" s="114" t="s">
        <v>49</v>
      </c>
      <c r="G141" s="86">
        <v>9</v>
      </c>
      <c r="K141" s="82"/>
      <c r="L141" s="89"/>
      <c r="M141" s="89"/>
      <c r="O141" s="89">
        <f>G141/F140</f>
        <v>1</v>
      </c>
      <c r="P141" s="132">
        <v>9</v>
      </c>
      <c r="Q141" s="134">
        <f t="shared" si="28"/>
        <v>0.9</v>
      </c>
      <c r="R141" s="89">
        <f t="shared" si="29"/>
        <v>9.9999999999999978E-2</v>
      </c>
    </row>
    <row r="142" spans="1:18" ht="12.75" customHeight="1" x14ac:dyDescent="0.2">
      <c r="A142" s="114" t="s">
        <v>50</v>
      </c>
      <c r="H142" s="86">
        <v>3</v>
      </c>
      <c r="K142" s="82"/>
      <c r="L142" s="89"/>
      <c r="M142" s="89"/>
      <c r="O142" s="89">
        <f>H142/G141</f>
        <v>0.33333333333333331</v>
      </c>
      <c r="P142" s="132">
        <v>7</v>
      </c>
      <c r="Q142" s="134">
        <f t="shared" si="28"/>
        <v>0.77777777777777779</v>
      </c>
      <c r="R142" s="89">
        <f t="shared" si="29"/>
        <v>0.22222222222222221</v>
      </c>
    </row>
    <row r="143" spans="1:18" ht="12.75" customHeight="1" x14ac:dyDescent="0.2">
      <c r="A143" s="114" t="s">
        <v>66</v>
      </c>
      <c r="I143" s="86">
        <v>3</v>
      </c>
      <c r="K143" s="82"/>
      <c r="L143" s="89"/>
      <c r="M143" s="89"/>
      <c r="O143" s="89">
        <f>I143/H142</f>
        <v>1</v>
      </c>
      <c r="P143" s="132">
        <v>7</v>
      </c>
      <c r="Q143" s="134">
        <f t="shared" si="28"/>
        <v>1</v>
      </c>
      <c r="R143" s="89">
        <f t="shared" si="29"/>
        <v>0</v>
      </c>
    </row>
    <row r="144" spans="1:18" ht="12.75" customHeight="1" x14ac:dyDescent="0.2">
      <c r="A144" s="114" t="s">
        <v>51</v>
      </c>
      <c r="J144" s="86">
        <v>3</v>
      </c>
      <c r="K144" s="82">
        <v>3</v>
      </c>
      <c r="L144" s="89"/>
      <c r="M144" s="89"/>
      <c r="O144" s="89">
        <f>J144/I143</f>
        <v>1</v>
      </c>
      <c r="P144" s="132">
        <v>7</v>
      </c>
      <c r="Q144" s="134">
        <f t="shared" si="28"/>
        <v>1</v>
      </c>
      <c r="R144" s="89">
        <f t="shared" si="29"/>
        <v>0</v>
      </c>
    </row>
    <row r="145" spans="1:18" ht="12.75" customHeight="1" x14ac:dyDescent="0.2">
      <c r="A145" s="114" t="s">
        <v>69</v>
      </c>
      <c r="I145" s="86">
        <v>1</v>
      </c>
      <c r="K145" s="82"/>
      <c r="L145" s="89"/>
      <c r="M145" s="89"/>
      <c r="O145" s="89"/>
      <c r="P145" s="132">
        <v>1</v>
      </c>
      <c r="Q145" s="134"/>
      <c r="R145" s="89"/>
    </row>
    <row r="146" spans="1:18" ht="12.75" customHeight="1" x14ac:dyDescent="0.2">
      <c r="A146" s="114" t="s">
        <v>70</v>
      </c>
      <c r="J146" s="86">
        <v>1</v>
      </c>
      <c r="K146" s="82">
        <v>1</v>
      </c>
      <c r="L146" s="89"/>
      <c r="M146" s="89"/>
      <c r="O146" s="89"/>
      <c r="P146" s="132">
        <v>1</v>
      </c>
      <c r="Q146" s="134"/>
      <c r="R146" s="89"/>
    </row>
    <row r="147" spans="1:18" ht="12.75" customHeight="1" x14ac:dyDescent="0.2">
      <c r="K147" s="86">
        <f>SUM(K144:K146)</f>
        <v>4</v>
      </c>
      <c r="L147" s="89">
        <f>K144/B136</f>
        <v>0.23076923076923078</v>
      </c>
      <c r="M147" s="89">
        <f>K147/B136</f>
        <v>0.30769230769230771</v>
      </c>
      <c r="N147" s="89">
        <f>M147-L147</f>
        <v>7.6923076923076927E-2</v>
      </c>
      <c r="O147" s="89"/>
    </row>
    <row r="148" spans="1:18" ht="12.75" customHeight="1" x14ac:dyDescent="0.2">
      <c r="A148" s="119" t="s">
        <v>74</v>
      </c>
      <c r="D148" s="136" t="s">
        <v>75</v>
      </c>
      <c r="L148" s="89"/>
      <c r="M148" s="89"/>
      <c r="O148" s="89"/>
    </row>
    <row r="149" spans="1:18" ht="12.75" customHeight="1" x14ac:dyDescent="0.2">
      <c r="L149" s="89"/>
      <c r="M149" s="89"/>
      <c r="O149" s="89"/>
    </row>
    <row r="150" spans="1:18" ht="12.75" customHeight="1" x14ac:dyDescent="0.2">
      <c r="L150" s="89"/>
      <c r="M150" s="89"/>
      <c r="O150" s="89"/>
    </row>
    <row r="151" spans="1:18" ht="12.75" customHeight="1" x14ac:dyDescent="0.2">
      <c r="A151" s="119" t="s">
        <v>76</v>
      </c>
      <c r="L151" s="89"/>
      <c r="M151" s="89"/>
      <c r="O151" s="89"/>
    </row>
    <row r="152" spans="1:18" ht="25.5" customHeight="1" x14ac:dyDescent="0.2">
      <c r="B152" s="241" t="s">
        <v>1</v>
      </c>
      <c r="C152" s="242"/>
      <c r="D152" s="242"/>
      <c r="E152" s="242"/>
      <c r="F152" s="242"/>
      <c r="G152" s="242"/>
      <c r="H152" s="242"/>
      <c r="I152" s="242"/>
      <c r="J152" s="242"/>
      <c r="L152" s="123" t="s">
        <v>2</v>
      </c>
      <c r="M152" s="123" t="s">
        <v>3</v>
      </c>
      <c r="N152" s="137" t="s">
        <v>4</v>
      </c>
      <c r="O152" s="123" t="s">
        <v>5</v>
      </c>
      <c r="P152" s="122" t="s">
        <v>6</v>
      </c>
      <c r="Q152" s="122" t="s">
        <v>7</v>
      </c>
      <c r="R152" s="123" t="s">
        <v>8</v>
      </c>
    </row>
    <row r="153" spans="1:18" ht="12.75" customHeight="1" x14ac:dyDescent="0.2">
      <c r="A153" s="139" t="s">
        <v>9</v>
      </c>
      <c r="B153" s="91">
        <v>1</v>
      </c>
      <c r="C153" s="91">
        <v>2</v>
      </c>
      <c r="D153" s="91">
        <v>3</v>
      </c>
      <c r="E153" s="91">
        <v>4</v>
      </c>
      <c r="F153" s="91">
        <v>5</v>
      </c>
      <c r="G153" s="91">
        <v>6</v>
      </c>
      <c r="H153" s="91">
        <v>7</v>
      </c>
      <c r="I153" s="91">
        <v>8</v>
      </c>
      <c r="J153" s="91">
        <v>9</v>
      </c>
      <c r="K153" s="87" t="s">
        <v>10</v>
      </c>
      <c r="L153" s="89"/>
      <c r="M153" s="89"/>
      <c r="O153" s="89"/>
      <c r="P153" s="130"/>
      <c r="Q153" s="130"/>
      <c r="R153" s="89"/>
    </row>
    <row r="154" spans="1:18" ht="12.75" customHeight="1" x14ac:dyDescent="0.2">
      <c r="A154" s="114" t="s">
        <v>46</v>
      </c>
      <c r="B154" s="86">
        <v>11</v>
      </c>
      <c r="K154" s="82"/>
      <c r="L154" s="89"/>
      <c r="M154" s="89"/>
      <c r="O154" s="89"/>
      <c r="P154" s="132">
        <f>B154</f>
        <v>11</v>
      </c>
      <c r="Q154" s="130"/>
      <c r="R154" s="89"/>
    </row>
    <row r="155" spans="1:18" ht="12.75" customHeight="1" x14ac:dyDescent="0.2">
      <c r="A155" s="114" t="s">
        <v>47</v>
      </c>
      <c r="C155" s="86">
        <v>10</v>
      </c>
      <c r="K155" s="82"/>
      <c r="L155" s="89"/>
      <c r="M155" s="89"/>
      <c r="O155" s="89">
        <f>C155/B154</f>
        <v>0.90909090909090906</v>
      </c>
      <c r="P155" s="132">
        <v>10</v>
      </c>
      <c r="Q155" s="134">
        <f t="shared" ref="Q155:Q162" si="30">P155/P154</f>
        <v>0.90909090909090906</v>
      </c>
      <c r="R155" s="89">
        <f t="shared" ref="R155:R162" si="31">100%-Q155</f>
        <v>9.0909090909090939E-2</v>
      </c>
    </row>
    <row r="156" spans="1:18" ht="12.75" customHeight="1" x14ac:dyDescent="0.2">
      <c r="A156" s="114" t="s">
        <v>48</v>
      </c>
      <c r="D156" s="86">
        <v>8</v>
      </c>
      <c r="K156" s="82"/>
      <c r="L156" s="89"/>
      <c r="M156" s="89"/>
      <c r="O156" s="89">
        <f>D156/C155</f>
        <v>0.8</v>
      </c>
      <c r="P156" s="132">
        <v>9</v>
      </c>
      <c r="Q156" s="134">
        <f t="shared" si="30"/>
        <v>0.9</v>
      </c>
      <c r="R156" s="89">
        <f t="shared" si="31"/>
        <v>9.9999999999999978E-2</v>
      </c>
    </row>
    <row r="157" spans="1:18" ht="12.75" customHeight="1" x14ac:dyDescent="0.2">
      <c r="A157" s="114" t="s">
        <v>49</v>
      </c>
      <c r="E157" s="86">
        <v>8</v>
      </c>
      <c r="K157" s="82"/>
      <c r="L157" s="89"/>
      <c r="M157" s="89"/>
      <c r="O157" s="89">
        <f>E157/D156</f>
        <v>1</v>
      </c>
      <c r="P157" s="132">
        <v>9</v>
      </c>
      <c r="Q157" s="134">
        <f t="shared" si="30"/>
        <v>1</v>
      </c>
      <c r="R157" s="89">
        <f t="shared" si="31"/>
        <v>0</v>
      </c>
    </row>
    <row r="158" spans="1:18" ht="12.75" customHeight="1" x14ac:dyDescent="0.2">
      <c r="A158" s="114" t="s">
        <v>50</v>
      </c>
      <c r="F158" s="86">
        <v>7</v>
      </c>
      <c r="K158" s="82"/>
      <c r="L158" s="89"/>
      <c r="M158" s="89"/>
      <c r="O158" s="89">
        <f>F158/E157</f>
        <v>0.875</v>
      </c>
      <c r="P158" s="132">
        <v>7</v>
      </c>
      <c r="Q158" s="134">
        <f t="shared" si="30"/>
        <v>0.77777777777777779</v>
      </c>
      <c r="R158" s="89">
        <f t="shared" si="31"/>
        <v>0.22222222222222221</v>
      </c>
    </row>
    <row r="159" spans="1:18" ht="12.75" customHeight="1" x14ac:dyDescent="0.2">
      <c r="A159" s="114" t="s">
        <v>66</v>
      </c>
      <c r="G159" s="86">
        <v>7</v>
      </c>
      <c r="K159" s="82"/>
      <c r="L159" s="89"/>
      <c r="M159" s="89"/>
      <c r="O159" s="89">
        <f>G159/F158</f>
        <v>1</v>
      </c>
      <c r="P159" s="132">
        <v>8</v>
      </c>
      <c r="Q159" s="134">
        <f t="shared" si="30"/>
        <v>1.1428571428571428</v>
      </c>
      <c r="R159" s="89">
        <f t="shared" si="31"/>
        <v>-0.14285714285714279</v>
      </c>
    </row>
    <row r="160" spans="1:18" ht="12.75" customHeight="1" x14ac:dyDescent="0.2">
      <c r="A160" s="114" t="s">
        <v>51</v>
      </c>
      <c r="H160" s="86">
        <v>7</v>
      </c>
      <c r="K160" s="82"/>
      <c r="L160" s="89"/>
      <c r="M160" s="89"/>
      <c r="O160" s="89">
        <f>H160/G159</f>
        <v>1</v>
      </c>
      <c r="P160" s="132">
        <v>7</v>
      </c>
      <c r="Q160" s="134">
        <f t="shared" si="30"/>
        <v>0.875</v>
      </c>
      <c r="R160" s="89">
        <f t="shared" si="31"/>
        <v>0.125</v>
      </c>
    </row>
    <row r="161" spans="1:18" ht="12.75" customHeight="1" x14ac:dyDescent="0.2">
      <c r="A161" s="114" t="s">
        <v>69</v>
      </c>
      <c r="I161" s="86">
        <v>6</v>
      </c>
      <c r="K161" s="82"/>
      <c r="L161" s="89"/>
      <c r="M161" s="89"/>
      <c r="O161" s="89">
        <f>I161/H160</f>
        <v>0.8571428571428571</v>
      </c>
      <c r="P161" s="132">
        <v>6</v>
      </c>
      <c r="Q161" s="134">
        <f t="shared" si="30"/>
        <v>0.8571428571428571</v>
      </c>
      <c r="R161" s="89">
        <f t="shared" si="31"/>
        <v>0.1428571428571429</v>
      </c>
    </row>
    <row r="162" spans="1:18" ht="12.75" customHeight="1" x14ac:dyDescent="0.2">
      <c r="A162" s="114" t="s">
        <v>70</v>
      </c>
      <c r="J162" s="86">
        <v>6</v>
      </c>
      <c r="K162" s="82">
        <v>5</v>
      </c>
      <c r="L162" s="89"/>
      <c r="M162" s="89"/>
      <c r="O162" s="89">
        <f>J162/I161</f>
        <v>1</v>
      </c>
      <c r="P162" s="132">
        <v>7</v>
      </c>
      <c r="Q162" s="134">
        <f t="shared" si="30"/>
        <v>1.1666666666666667</v>
      </c>
      <c r="R162" s="89">
        <f t="shared" si="31"/>
        <v>-0.16666666666666674</v>
      </c>
    </row>
    <row r="163" spans="1:18" ht="12.75" customHeight="1" x14ac:dyDescent="0.2">
      <c r="A163" s="114" t="s">
        <v>71</v>
      </c>
      <c r="J163" s="86">
        <v>1</v>
      </c>
      <c r="K163" s="82"/>
      <c r="L163" s="89"/>
      <c r="M163" s="89"/>
      <c r="O163" s="89"/>
      <c r="P163" s="132">
        <v>1</v>
      </c>
      <c r="Q163" s="134"/>
      <c r="R163" s="89"/>
    </row>
    <row r="164" spans="1:18" ht="12.75" customHeight="1" x14ac:dyDescent="0.2">
      <c r="A164" s="114" t="s">
        <v>72</v>
      </c>
      <c r="J164" s="86">
        <v>1</v>
      </c>
      <c r="K164" s="82"/>
      <c r="L164" s="89"/>
      <c r="M164" s="89"/>
      <c r="O164" s="89"/>
      <c r="P164" s="132">
        <v>2</v>
      </c>
      <c r="Q164" s="134"/>
      <c r="R164" s="89"/>
    </row>
    <row r="165" spans="1:18" ht="12.75" customHeight="1" x14ac:dyDescent="0.2">
      <c r="A165" s="114" t="s">
        <v>78</v>
      </c>
      <c r="J165" s="86">
        <v>1</v>
      </c>
      <c r="K165" s="82"/>
      <c r="L165" s="89"/>
      <c r="M165" s="89"/>
      <c r="O165" s="89"/>
      <c r="P165" s="132">
        <v>2</v>
      </c>
      <c r="Q165" s="134"/>
      <c r="R165" s="89"/>
    </row>
    <row r="166" spans="1:18" ht="12.75" customHeight="1" x14ac:dyDescent="0.2">
      <c r="A166" s="114" t="s">
        <v>79</v>
      </c>
      <c r="J166" s="86">
        <v>1</v>
      </c>
      <c r="K166" s="82">
        <v>1</v>
      </c>
      <c r="L166" s="89"/>
      <c r="M166" s="89"/>
      <c r="O166" s="89"/>
      <c r="P166" s="132">
        <v>1</v>
      </c>
      <c r="Q166" s="134"/>
      <c r="R166" s="89"/>
    </row>
    <row r="167" spans="1:18" ht="12.75" customHeight="1" x14ac:dyDescent="0.2">
      <c r="K167" s="86">
        <f>SUM(K162:K166)</f>
        <v>6</v>
      </c>
      <c r="L167" s="89">
        <f>K162/B154</f>
        <v>0.45454545454545453</v>
      </c>
      <c r="M167" s="89">
        <f>K167/B154</f>
        <v>0.54545454545454541</v>
      </c>
      <c r="N167" s="89">
        <f>M167-L167</f>
        <v>9.0909090909090884E-2</v>
      </c>
      <c r="O167" s="89"/>
    </row>
    <row r="168" spans="1:18" ht="12.75" customHeight="1" x14ac:dyDescent="0.2">
      <c r="A168" s="119" t="s">
        <v>77</v>
      </c>
      <c r="L168" s="89"/>
      <c r="M168" s="89"/>
      <c r="O168" s="89"/>
    </row>
    <row r="169" spans="1:18" ht="25.5" customHeight="1" x14ac:dyDescent="0.2">
      <c r="B169" s="241" t="s">
        <v>1</v>
      </c>
      <c r="C169" s="242"/>
      <c r="D169" s="242"/>
      <c r="E169" s="242"/>
      <c r="F169" s="242"/>
      <c r="G169" s="242"/>
      <c r="H169" s="242"/>
      <c r="I169" s="242"/>
      <c r="J169" s="242"/>
      <c r="L169" s="123" t="s">
        <v>2</v>
      </c>
      <c r="M169" s="123" t="s">
        <v>3</v>
      </c>
      <c r="N169" s="137" t="s">
        <v>4</v>
      </c>
      <c r="O169" s="123" t="s">
        <v>5</v>
      </c>
      <c r="P169" s="122" t="s">
        <v>6</v>
      </c>
      <c r="Q169" s="122" t="s">
        <v>7</v>
      </c>
      <c r="R169" s="123" t="s">
        <v>8</v>
      </c>
    </row>
    <row r="170" spans="1:18" ht="12.75" customHeight="1" x14ac:dyDescent="0.2">
      <c r="A170" s="139" t="s">
        <v>9</v>
      </c>
      <c r="B170" s="91">
        <v>1</v>
      </c>
      <c r="C170" s="91">
        <v>2</v>
      </c>
      <c r="D170" s="91">
        <v>3</v>
      </c>
      <c r="E170" s="91">
        <v>4</v>
      </c>
      <c r="F170" s="91">
        <v>5</v>
      </c>
      <c r="G170" s="91">
        <v>6</v>
      </c>
      <c r="H170" s="91">
        <v>7</v>
      </c>
      <c r="I170" s="91">
        <v>8</v>
      </c>
      <c r="J170" s="91">
        <v>9</v>
      </c>
      <c r="K170" s="87" t="s">
        <v>10</v>
      </c>
      <c r="L170" s="89"/>
      <c r="M170" s="89"/>
      <c r="O170" s="89"/>
      <c r="P170" s="130"/>
      <c r="Q170" s="130"/>
      <c r="R170" s="89"/>
    </row>
    <row r="171" spans="1:18" ht="12.75" customHeight="1" x14ac:dyDescent="0.2">
      <c r="A171" s="114" t="s">
        <v>48</v>
      </c>
      <c r="B171" s="86">
        <v>15</v>
      </c>
      <c r="K171" s="82"/>
      <c r="L171" s="89"/>
      <c r="M171" s="89"/>
      <c r="O171" s="89"/>
      <c r="P171" s="132">
        <f>B171</f>
        <v>15</v>
      </c>
      <c r="Q171" s="130"/>
      <c r="R171" s="89"/>
    </row>
    <row r="172" spans="1:18" ht="12.75" customHeight="1" x14ac:dyDescent="0.2">
      <c r="A172" s="114" t="s">
        <v>49</v>
      </c>
      <c r="C172" s="86">
        <v>14</v>
      </c>
      <c r="K172" s="82"/>
      <c r="L172" s="89"/>
      <c r="M172" s="89"/>
      <c r="O172" s="89">
        <f>C172/B171</f>
        <v>0.93333333333333335</v>
      </c>
      <c r="P172" s="132">
        <v>14</v>
      </c>
      <c r="Q172" s="134">
        <f t="shared" ref="Q172:Q179" si="32">P172/P171</f>
        <v>0.93333333333333335</v>
      </c>
      <c r="R172" s="89">
        <f t="shared" ref="R172:R179" si="33">100%-Q172</f>
        <v>6.6666666666666652E-2</v>
      </c>
    </row>
    <row r="173" spans="1:18" ht="12.75" customHeight="1" x14ac:dyDescent="0.2">
      <c r="A173" s="114" t="s">
        <v>50</v>
      </c>
      <c r="D173" s="86">
        <v>11</v>
      </c>
      <c r="K173" s="82"/>
      <c r="L173" s="89"/>
      <c r="M173" s="89"/>
      <c r="O173" s="89">
        <f>D173/C172</f>
        <v>0.7857142857142857</v>
      </c>
      <c r="P173" s="132">
        <v>11</v>
      </c>
      <c r="Q173" s="134">
        <f t="shared" si="32"/>
        <v>0.7857142857142857</v>
      </c>
      <c r="R173" s="89">
        <f t="shared" si="33"/>
        <v>0.2142857142857143</v>
      </c>
    </row>
    <row r="174" spans="1:18" ht="12.75" customHeight="1" x14ac:dyDescent="0.2">
      <c r="A174" s="114" t="s">
        <v>66</v>
      </c>
      <c r="E174" s="86">
        <v>9</v>
      </c>
      <c r="K174" s="82"/>
      <c r="L174" s="89"/>
      <c r="M174" s="89"/>
      <c r="O174" s="89">
        <f>E174/D173</f>
        <v>0.81818181818181823</v>
      </c>
      <c r="P174" s="132">
        <v>12</v>
      </c>
      <c r="Q174" s="134">
        <f t="shared" si="32"/>
        <v>1.0909090909090908</v>
      </c>
      <c r="R174" s="89">
        <f t="shared" si="33"/>
        <v>-9.0909090909090828E-2</v>
      </c>
    </row>
    <row r="175" spans="1:18" ht="12.75" customHeight="1" x14ac:dyDescent="0.2">
      <c r="A175" s="114" t="s">
        <v>51</v>
      </c>
      <c r="F175" s="86">
        <v>9</v>
      </c>
      <c r="K175" s="82"/>
      <c r="L175" s="89"/>
      <c r="M175" s="89"/>
      <c r="O175" s="89">
        <f>F175/E174</f>
        <v>1</v>
      </c>
      <c r="P175" s="132">
        <v>11</v>
      </c>
      <c r="Q175" s="134">
        <f t="shared" si="32"/>
        <v>0.91666666666666663</v>
      </c>
      <c r="R175" s="89">
        <f t="shared" si="33"/>
        <v>8.333333333333337E-2</v>
      </c>
    </row>
    <row r="176" spans="1:18" ht="12.75" customHeight="1" x14ac:dyDescent="0.2">
      <c r="A176" s="114" t="s">
        <v>69</v>
      </c>
      <c r="G176" s="86">
        <v>9</v>
      </c>
      <c r="K176" s="82"/>
      <c r="L176" s="89"/>
      <c r="M176" s="89"/>
      <c r="O176" s="89">
        <f>G176/F175</f>
        <v>1</v>
      </c>
      <c r="P176" s="132">
        <v>12</v>
      </c>
      <c r="Q176" s="134">
        <f t="shared" si="32"/>
        <v>1.0909090909090908</v>
      </c>
      <c r="R176" s="89">
        <f t="shared" si="33"/>
        <v>-9.0909090909090828E-2</v>
      </c>
    </row>
    <row r="177" spans="1:22" ht="12.75" customHeight="1" x14ac:dyDescent="0.2">
      <c r="A177" s="114" t="s">
        <v>70</v>
      </c>
      <c r="H177" s="86">
        <v>9</v>
      </c>
      <c r="K177" s="82"/>
      <c r="L177" s="89"/>
      <c r="M177" s="89"/>
      <c r="O177" s="89">
        <f>H177/G176</f>
        <v>1</v>
      </c>
      <c r="P177" s="132">
        <v>11</v>
      </c>
      <c r="Q177" s="134">
        <f t="shared" si="32"/>
        <v>0.91666666666666663</v>
      </c>
      <c r="R177" s="89">
        <f t="shared" si="33"/>
        <v>8.333333333333337E-2</v>
      </c>
    </row>
    <row r="178" spans="1:22" ht="12.75" customHeight="1" x14ac:dyDescent="0.2">
      <c r="A178" s="114" t="s">
        <v>71</v>
      </c>
      <c r="I178" s="86">
        <v>8</v>
      </c>
      <c r="K178" s="82"/>
      <c r="L178" s="89"/>
      <c r="M178" s="89"/>
      <c r="O178" s="89">
        <f>I178/H177</f>
        <v>0.88888888888888884</v>
      </c>
      <c r="P178" s="132">
        <v>10</v>
      </c>
      <c r="Q178" s="134">
        <f t="shared" si="32"/>
        <v>0.90909090909090906</v>
      </c>
      <c r="R178" s="89">
        <f t="shared" si="33"/>
        <v>9.0909090909090939E-2</v>
      </c>
    </row>
    <row r="179" spans="1:22" ht="12.75" customHeight="1" x14ac:dyDescent="0.2">
      <c r="A179" s="114" t="s">
        <v>72</v>
      </c>
      <c r="J179" s="86">
        <v>8</v>
      </c>
      <c r="K179" s="82">
        <v>7</v>
      </c>
      <c r="L179" s="89"/>
      <c r="M179" s="89"/>
      <c r="O179" s="89">
        <f>J179/I178</f>
        <v>1</v>
      </c>
      <c r="P179" s="132">
        <v>9</v>
      </c>
      <c r="Q179" s="134">
        <f t="shared" si="32"/>
        <v>0.9</v>
      </c>
      <c r="R179" s="89">
        <f t="shared" si="33"/>
        <v>9.9999999999999978E-2</v>
      </c>
    </row>
    <row r="180" spans="1:22" ht="12.75" customHeight="1" x14ac:dyDescent="0.2">
      <c r="A180" s="114" t="s">
        <v>78</v>
      </c>
      <c r="J180" s="86">
        <v>1</v>
      </c>
      <c r="K180" s="82"/>
      <c r="L180" s="89"/>
      <c r="M180" s="89"/>
      <c r="O180" s="89"/>
      <c r="P180" s="132">
        <v>3</v>
      </c>
      <c r="Q180" s="134"/>
      <c r="R180" s="89"/>
    </row>
    <row r="181" spans="1:22" ht="12.75" customHeight="1" x14ac:dyDescent="0.2">
      <c r="A181" s="114" t="s">
        <v>79</v>
      </c>
      <c r="J181" s="86">
        <v>3</v>
      </c>
      <c r="K181" s="82">
        <v>2</v>
      </c>
      <c r="L181" s="89"/>
      <c r="M181" s="89"/>
      <c r="O181" s="89"/>
      <c r="P181" s="132">
        <v>3</v>
      </c>
      <c r="Q181" s="134"/>
      <c r="R181" s="89"/>
    </row>
    <row r="182" spans="1:22" ht="12.75" customHeight="1" x14ac:dyDescent="0.2">
      <c r="A182" s="114" t="s">
        <v>80</v>
      </c>
      <c r="J182" s="86">
        <v>1</v>
      </c>
      <c r="K182" s="82"/>
      <c r="L182" s="89"/>
      <c r="M182" s="89"/>
      <c r="O182" s="89"/>
      <c r="P182" s="132">
        <v>1</v>
      </c>
      <c r="Q182" s="134"/>
      <c r="R182" s="89"/>
      <c r="S182" s="85" t="s">
        <v>81</v>
      </c>
      <c r="T182" s="85">
        <v>10</v>
      </c>
      <c r="U182" s="85">
        <f>K184</f>
        <v>10</v>
      </c>
      <c r="V182" s="85" t="s">
        <v>10</v>
      </c>
    </row>
    <row r="183" spans="1:22" ht="12.75" customHeight="1" x14ac:dyDescent="0.2">
      <c r="A183" s="114" t="s">
        <v>82</v>
      </c>
      <c r="J183" s="86">
        <v>1</v>
      </c>
      <c r="K183" s="82">
        <v>1</v>
      </c>
      <c r="L183" s="89"/>
      <c r="M183" s="89"/>
      <c r="O183" s="89"/>
      <c r="P183" s="132">
        <v>1</v>
      </c>
      <c r="Q183" s="134"/>
      <c r="R183" s="89"/>
      <c r="S183" s="85" t="s">
        <v>83</v>
      </c>
      <c r="T183" s="134">
        <f>T182/B171</f>
        <v>0.66666666666666663</v>
      </c>
      <c r="U183" s="134">
        <f>T182/U182</f>
        <v>1</v>
      </c>
      <c r="V183" s="85" t="s">
        <v>84</v>
      </c>
    </row>
    <row r="184" spans="1:22" ht="12.75" customHeight="1" x14ac:dyDescent="0.2">
      <c r="K184" s="86">
        <f>SUM(K179:K183)</f>
        <v>10</v>
      </c>
      <c r="L184" s="89">
        <f>K179/B171</f>
        <v>0.46666666666666667</v>
      </c>
      <c r="M184" s="89">
        <f>K184/B171</f>
        <v>0.66666666666666663</v>
      </c>
      <c r="N184" s="89">
        <f>M184-L184</f>
        <v>0.19999999999999996</v>
      </c>
      <c r="O184" s="89"/>
    </row>
    <row r="185" spans="1:22" ht="12.75" customHeight="1" x14ac:dyDescent="0.2">
      <c r="J185" s="85" t="s">
        <v>81</v>
      </c>
      <c r="K185" s="86">
        <v>6</v>
      </c>
      <c r="L185" s="89"/>
      <c r="M185" s="89"/>
      <c r="N185" s="89"/>
      <c r="O185" s="89"/>
    </row>
    <row r="186" spans="1:22" ht="12.75" customHeight="1" x14ac:dyDescent="0.2">
      <c r="A186" s="119" t="s">
        <v>89</v>
      </c>
      <c r="L186" s="89"/>
      <c r="M186" s="89"/>
      <c r="O186" s="89"/>
    </row>
    <row r="187" spans="1:22" ht="25.5" customHeight="1" x14ac:dyDescent="0.2">
      <c r="B187" s="241" t="s">
        <v>1</v>
      </c>
      <c r="C187" s="242"/>
      <c r="D187" s="242"/>
      <c r="E187" s="242"/>
      <c r="F187" s="242"/>
      <c r="G187" s="242"/>
      <c r="H187" s="242"/>
      <c r="I187" s="242"/>
      <c r="J187" s="242"/>
      <c r="L187" s="123" t="s">
        <v>2</v>
      </c>
      <c r="M187" s="123" t="s">
        <v>3</v>
      </c>
      <c r="N187" s="137" t="s">
        <v>4</v>
      </c>
      <c r="O187" s="123" t="s">
        <v>5</v>
      </c>
      <c r="P187" s="122" t="s">
        <v>6</v>
      </c>
      <c r="Q187" s="122" t="s">
        <v>7</v>
      </c>
      <c r="R187" s="123" t="s">
        <v>8</v>
      </c>
    </row>
    <row r="188" spans="1:22" ht="12.75" customHeight="1" x14ac:dyDescent="0.2">
      <c r="A188" s="139" t="s">
        <v>9</v>
      </c>
      <c r="B188" s="91">
        <v>1</v>
      </c>
      <c r="C188" s="91">
        <v>2</v>
      </c>
      <c r="D188" s="91">
        <v>3</v>
      </c>
      <c r="E188" s="91">
        <v>4</v>
      </c>
      <c r="F188" s="91">
        <v>5</v>
      </c>
      <c r="G188" s="91">
        <v>6</v>
      </c>
      <c r="H188" s="91">
        <v>7</v>
      </c>
      <c r="I188" s="91">
        <v>8</v>
      </c>
      <c r="J188" s="91">
        <v>9</v>
      </c>
      <c r="K188" s="87" t="s">
        <v>10</v>
      </c>
      <c r="L188" s="89"/>
      <c r="M188" s="89"/>
      <c r="O188" s="89"/>
      <c r="P188" s="130"/>
      <c r="Q188" s="130"/>
      <c r="R188" s="89"/>
    </row>
    <row r="189" spans="1:22" ht="12.75" customHeight="1" x14ac:dyDescent="0.2">
      <c r="A189" s="114" t="s">
        <v>50</v>
      </c>
      <c r="B189" s="86">
        <v>19</v>
      </c>
      <c r="K189" s="82"/>
      <c r="L189" s="89"/>
      <c r="M189" s="89"/>
      <c r="O189" s="89"/>
      <c r="P189" s="132">
        <f>B189</f>
        <v>19</v>
      </c>
      <c r="Q189" s="130"/>
      <c r="R189" s="89"/>
    </row>
    <row r="190" spans="1:22" ht="12.75" customHeight="1" x14ac:dyDescent="0.2">
      <c r="A190" s="114" t="s">
        <v>66</v>
      </c>
      <c r="C190" s="86">
        <v>18</v>
      </c>
      <c r="K190" s="82"/>
      <c r="L190" s="89"/>
      <c r="M190" s="89"/>
      <c r="O190" s="89">
        <f>C190/B189</f>
        <v>0.94736842105263153</v>
      </c>
      <c r="P190" s="132">
        <v>18</v>
      </c>
      <c r="Q190" s="134">
        <f t="shared" ref="Q190:Q197" si="34">P190/P189</f>
        <v>0.94736842105263153</v>
      </c>
      <c r="R190" s="89">
        <f t="shared" ref="R190:R197" si="35">100%-Q190</f>
        <v>5.2631578947368474E-2</v>
      </c>
    </row>
    <row r="191" spans="1:22" ht="12.75" customHeight="1" x14ac:dyDescent="0.2">
      <c r="A191" s="114" t="s">
        <v>51</v>
      </c>
      <c r="D191" s="86">
        <v>16</v>
      </c>
      <c r="K191" s="82"/>
      <c r="L191" s="89"/>
      <c r="M191" s="89"/>
      <c r="O191" s="89">
        <f>D191/C190</f>
        <v>0.88888888888888884</v>
      </c>
      <c r="P191" s="132">
        <v>16</v>
      </c>
      <c r="Q191" s="134">
        <f t="shared" si="34"/>
        <v>0.88888888888888884</v>
      </c>
      <c r="R191" s="89">
        <f t="shared" si="35"/>
        <v>0.11111111111111116</v>
      </c>
    </row>
    <row r="192" spans="1:22" ht="12.75" customHeight="1" x14ac:dyDescent="0.2">
      <c r="A192" s="114" t="s">
        <v>69</v>
      </c>
      <c r="E192" s="86">
        <v>16</v>
      </c>
      <c r="K192" s="82"/>
      <c r="L192" s="89"/>
      <c r="M192" s="89"/>
      <c r="O192" s="89">
        <f>E192/D191</f>
        <v>1</v>
      </c>
      <c r="P192" s="132">
        <v>16</v>
      </c>
      <c r="Q192" s="134">
        <f t="shared" si="34"/>
        <v>1</v>
      </c>
      <c r="R192" s="89">
        <f t="shared" si="35"/>
        <v>0</v>
      </c>
    </row>
    <row r="193" spans="1:22" ht="12.75" customHeight="1" x14ac:dyDescent="0.2">
      <c r="A193" s="114" t="s">
        <v>70</v>
      </c>
      <c r="F193" s="86">
        <v>14</v>
      </c>
      <c r="K193" s="82"/>
      <c r="L193" s="89"/>
      <c r="M193" s="89"/>
      <c r="O193" s="89">
        <f>F193/E192</f>
        <v>0.875</v>
      </c>
      <c r="P193" s="132">
        <v>15</v>
      </c>
      <c r="Q193" s="134">
        <f t="shared" si="34"/>
        <v>0.9375</v>
      </c>
      <c r="R193" s="89">
        <f t="shared" si="35"/>
        <v>6.25E-2</v>
      </c>
    </row>
    <row r="194" spans="1:22" ht="12.75" customHeight="1" x14ac:dyDescent="0.2">
      <c r="A194" s="114" t="s">
        <v>71</v>
      </c>
      <c r="G194" s="86">
        <v>14</v>
      </c>
      <c r="K194" s="82"/>
      <c r="L194" s="89"/>
      <c r="M194" s="89"/>
      <c r="O194" s="89">
        <f>G194/F193</f>
        <v>1</v>
      </c>
      <c r="P194" s="132">
        <v>15</v>
      </c>
      <c r="Q194" s="134">
        <f t="shared" si="34"/>
        <v>1</v>
      </c>
      <c r="R194" s="89">
        <f t="shared" si="35"/>
        <v>0</v>
      </c>
    </row>
    <row r="195" spans="1:22" ht="12.75" customHeight="1" x14ac:dyDescent="0.2">
      <c r="A195" s="114" t="s">
        <v>72</v>
      </c>
      <c r="H195" s="86">
        <v>12</v>
      </c>
      <c r="K195" s="82"/>
      <c r="L195" s="89"/>
      <c r="M195" s="89"/>
      <c r="O195" s="89">
        <f>H195/G194</f>
        <v>0.8571428571428571</v>
      </c>
      <c r="P195" s="132">
        <v>15</v>
      </c>
      <c r="Q195" s="134">
        <f t="shared" si="34"/>
        <v>1</v>
      </c>
      <c r="R195" s="89">
        <f t="shared" si="35"/>
        <v>0</v>
      </c>
    </row>
    <row r="196" spans="1:22" ht="12.75" customHeight="1" x14ac:dyDescent="0.2">
      <c r="A196" s="114" t="s">
        <v>78</v>
      </c>
      <c r="I196" s="86">
        <v>12</v>
      </c>
      <c r="K196" s="82"/>
      <c r="L196" s="89"/>
      <c r="M196" s="89"/>
      <c r="O196" s="89">
        <f>I196/H195</f>
        <v>1</v>
      </c>
      <c r="P196" s="132">
        <v>15</v>
      </c>
      <c r="Q196" s="134">
        <f t="shared" si="34"/>
        <v>1</v>
      </c>
      <c r="R196" s="89">
        <f t="shared" si="35"/>
        <v>0</v>
      </c>
    </row>
    <row r="197" spans="1:22" ht="12.75" customHeight="1" x14ac:dyDescent="0.2">
      <c r="A197" s="114" t="s">
        <v>79</v>
      </c>
      <c r="J197" s="86">
        <v>14</v>
      </c>
      <c r="K197" s="82">
        <v>12</v>
      </c>
      <c r="L197" s="89"/>
      <c r="M197" s="89"/>
      <c r="O197" s="89">
        <f>J197/I196</f>
        <v>1.1666666666666667</v>
      </c>
      <c r="P197" s="132">
        <v>15</v>
      </c>
      <c r="Q197" s="134">
        <f t="shared" si="34"/>
        <v>1</v>
      </c>
      <c r="R197" s="89">
        <f t="shared" si="35"/>
        <v>0</v>
      </c>
    </row>
    <row r="198" spans="1:22" ht="12.75" customHeight="1" x14ac:dyDescent="0.2">
      <c r="A198" s="114" t="s">
        <v>80</v>
      </c>
      <c r="J198" s="86">
        <v>2</v>
      </c>
      <c r="K198" s="82">
        <v>2</v>
      </c>
      <c r="L198" s="89"/>
      <c r="M198" s="89"/>
      <c r="O198" s="89"/>
      <c r="P198" s="132">
        <v>2</v>
      </c>
      <c r="Q198" s="134"/>
      <c r="R198" s="89"/>
    </row>
    <row r="199" spans="1:22" ht="12.75" customHeight="1" x14ac:dyDescent="0.2">
      <c r="A199" s="114" t="s">
        <v>82</v>
      </c>
      <c r="K199" s="82"/>
      <c r="L199" s="89"/>
      <c r="M199" s="89"/>
      <c r="O199" s="89"/>
      <c r="P199" s="132"/>
      <c r="Q199" s="134"/>
      <c r="R199" s="89"/>
    </row>
    <row r="200" spans="1:22" ht="12.75" customHeight="1" x14ac:dyDescent="0.2">
      <c r="K200" s="86">
        <f>SUM(K197:K198)</f>
        <v>14</v>
      </c>
      <c r="L200" s="89">
        <f>K197/B189</f>
        <v>0.63157894736842102</v>
      </c>
      <c r="M200" s="89">
        <f>K200/B189</f>
        <v>0.73684210526315785</v>
      </c>
      <c r="N200" s="89">
        <f>M200-L200</f>
        <v>0.10526315789473684</v>
      </c>
      <c r="O200" s="89"/>
      <c r="S200" s="85" t="s">
        <v>81</v>
      </c>
      <c r="T200" s="85">
        <v>13</v>
      </c>
      <c r="U200" s="85">
        <f>SUM(K197:K199)</f>
        <v>14</v>
      </c>
      <c r="V200" s="85" t="s">
        <v>10</v>
      </c>
    </row>
    <row r="201" spans="1:22" ht="12.75" customHeight="1" x14ac:dyDescent="0.2">
      <c r="J201" s="86" t="s">
        <v>81</v>
      </c>
      <c r="L201" s="89"/>
      <c r="M201" s="89"/>
      <c r="N201" s="89"/>
      <c r="O201" s="89"/>
      <c r="S201" s="85" t="s">
        <v>83</v>
      </c>
      <c r="T201" s="134">
        <f>T200/B189</f>
        <v>0.68421052631578949</v>
      </c>
      <c r="U201" s="134">
        <f>T200/U200</f>
        <v>0.9285714285714286</v>
      </c>
      <c r="V201" s="85" t="s">
        <v>84</v>
      </c>
    </row>
    <row r="202" spans="1:22" ht="12.75" customHeight="1" x14ac:dyDescent="0.2">
      <c r="A202" s="119" t="s">
        <v>92</v>
      </c>
      <c r="L202" s="89"/>
      <c r="M202" s="89"/>
      <c r="O202" s="89"/>
    </row>
    <row r="203" spans="1:22" ht="25.5" customHeight="1" x14ac:dyDescent="0.2">
      <c r="B203" s="241" t="s">
        <v>1</v>
      </c>
      <c r="C203" s="242"/>
      <c r="D203" s="242"/>
      <c r="E203" s="242"/>
      <c r="F203" s="242"/>
      <c r="G203" s="242"/>
      <c r="H203" s="242"/>
      <c r="I203" s="242"/>
      <c r="J203" s="242"/>
      <c r="L203" s="123" t="s">
        <v>2</v>
      </c>
      <c r="M203" s="123" t="s">
        <v>3</v>
      </c>
      <c r="N203" s="137" t="s">
        <v>4</v>
      </c>
      <c r="O203" s="123" t="s">
        <v>5</v>
      </c>
      <c r="P203" s="122" t="s">
        <v>6</v>
      </c>
      <c r="Q203" s="122" t="s">
        <v>7</v>
      </c>
      <c r="R203" s="123" t="s">
        <v>8</v>
      </c>
    </row>
    <row r="204" spans="1:22" ht="12.75" customHeight="1" x14ac:dyDescent="0.2">
      <c r="A204" s="139" t="s">
        <v>9</v>
      </c>
      <c r="B204" s="91">
        <v>1</v>
      </c>
      <c r="C204" s="91">
        <v>2</v>
      </c>
      <c r="D204" s="91">
        <v>3</v>
      </c>
      <c r="E204" s="91">
        <v>4</v>
      </c>
      <c r="F204" s="91">
        <v>5</v>
      </c>
      <c r="G204" s="91">
        <v>6</v>
      </c>
      <c r="H204" s="91">
        <v>7</v>
      </c>
      <c r="I204" s="91">
        <v>8</v>
      </c>
      <c r="J204" s="91">
        <v>9</v>
      </c>
      <c r="K204" s="87" t="s">
        <v>10</v>
      </c>
      <c r="L204" s="89"/>
      <c r="M204" s="89"/>
      <c r="O204" s="89"/>
      <c r="P204" s="130"/>
      <c r="Q204" s="130"/>
      <c r="R204" s="89"/>
    </row>
    <row r="205" spans="1:22" ht="12.75" customHeight="1" x14ac:dyDescent="0.2">
      <c r="A205" s="114" t="s">
        <v>51</v>
      </c>
      <c r="B205" s="86">
        <v>38</v>
      </c>
      <c r="K205" s="82"/>
      <c r="L205" s="89"/>
      <c r="M205" s="89"/>
      <c r="O205" s="89"/>
      <c r="P205" s="132">
        <f>B205</f>
        <v>38</v>
      </c>
      <c r="Q205" s="130"/>
      <c r="R205" s="89"/>
    </row>
    <row r="206" spans="1:22" ht="12.75" customHeight="1" x14ac:dyDescent="0.2">
      <c r="A206" s="114" t="s">
        <v>69</v>
      </c>
      <c r="C206" s="86">
        <v>27</v>
      </c>
      <c r="K206" s="82"/>
      <c r="L206" s="89"/>
      <c r="M206" s="89"/>
      <c r="O206" s="89">
        <f>C206/B205</f>
        <v>0.71052631578947367</v>
      </c>
      <c r="P206" s="132">
        <v>27</v>
      </c>
      <c r="Q206" s="134">
        <f t="shared" ref="Q206:Q213" si="36">P206/P205</f>
        <v>0.71052631578947367</v>
      </c>
      <c r="R206" s="89">
        <f t="shared" ref="R206:R213" si="37">100%-Q206</f>
        <v>0.28947368421052633</v>
      </c>
    </row>
    <row r="207" spans="1:22" ht="12.75" customHeight="1" x14ac:dyDescent="0.2">
      <c r="A207" s="86">
        <v>1002</v>
      </c>
      <c r="D207" s="86">
        <v>20</v>
      </c>
      <c r="K207" s="82"/>
      <c r="L207" s="89"/>
      <c r="M207" s="89"/>
      <c r="O207" s="89">
        <f>D207/C206</f>
        <v>0.7407407407407407</v>
      </c>
      <c r="P207" s="132">
        <v>24</v>
      </c>
      <c r="Q207" s="134">
        <f t="shared" si="36"/>
        <v>0.88888888888888884</v>
      </c>
      <c r="R207" s="89">
        <f t="shared" si="37"/>
        <v>0.11111111111111116</v>
      </c>
    </row>
    <row r="208" spans="1:22" ht="12.75" customHeight="1" x14ac:dyDescent="0.2">
      <c r="A208" s="86">
        <v>1101</v>
      </c>
      <c r="E208" s="86">
        <v>20</v>
      </c>
      <c r="K208" s="82"/>
      <c r="L208" s="89"/>
      <c r="M208" s="89"/>
      <c r="O208" s="89">
        <f>E208/D207</f>
        <v>1</v>
      </c>
      <c r="P208" s="132">
        <v>23</v>
      </c>
      <c r="Q208" s="134">
        <f t="shared" si="36"/>
        <v>0.95833333333333337</v>
      </c>
      <c r="R208" s="89">
        <f t="shared" si="37"/>
        <v>4.166666666666663E-2</v>
      </c>
    </row>
    <row r="209" spans="1:29" ht="12.75" customHeight="1" x14ac:dyDescent="0.2">
      <c r="A209" s="114" t="s">
        <v>72</v>
      </c>
      <c r="F209" s="86">
        <v>18</v>
      </c>
      <c r="K209" s="82"/>
      <c r="L209" s="89"/>
      <c r="M209" s="89"/>
      <c r="O209" s="89">
        <f>F209/E208</f>
        <v>0.9</v>
      </c>
      <c r="P209" s="132">
        <v>23</v>
      </c>
      <c r="Q209" s="134">
        <f t="shared" si="36"/>
        <v>1</v>
      </c>
      <c r="R209" s="89">
        <f t="shared" si="37"/>
        <v>0</v>
      </c>
    </row>
    <row r="210" spans="1:29" ht="12.75" customHeight="1" x14ac:dyDescent="0.2">
      <c r="A210" s="114" t="s">
        <v>78</v>
      </c>
      <c r="G210" s="86">
        <v>18</v>
      </c>
      <c r="K210" s="82"/>
      <c r="L210" s="89"/>
      <c r="M210" s="89"/>
      <c r="O210" s="89">
        <f>G210/F209</f>
        <v>1</v>
      </c>
      <c r="P210" s="132">
        <v>23</v>
      </c>
      <c r="Q210" s="134">
        <f t="shared" si="36"/>
        <v>1</v>
      </c>
      <c r="R210" s="89">
        <f t="shared" si="37"/>
        <v>0</v>
      </c>
    </row>
    <row r="211" spans="1:29" ht="12.75" customHeight="1" x14ac:dyDescent="0.2">
      <c r="A211" s="114" t="s">
        <v>79</v>
      </c>
      <c r="H211" s="86">
        <v>16</v>
      </c>
      <c r="K211" s="82"/>
      <c r="L211" s="89"/>
      <c r="M211" s="89"/>
      <c r="O211" s="89">
        <f>H211/G210</f>
        <v>0.88888888888888884</v>
      </c>
      <c r="P211" s="132">
        <v>23</v>
      </c>
      <c r="Q211" s="134">
        <f t="shared" si="36"/>
        <v>1</v>
      </c>
      <c r="R211" s="89">
        <f t="shared" si="37"/>
        <v>0</v>
      </c>
    </row>
    <row r="212" spans="1:29" ht="12.75" customHeight="1" x14ac:dyDescent="0.2">
      <c r="A212" s="114" t="s">
        <v>80</v>
      </c>
      <c r="I212" s="86">
        <v>16</v>
      </c>
      <c r="K212" s="82"/>
      <c r="L212" s="89"/>
      <c r="M212" s="89"/>
      <c r="O212" s="89">
        <f>I212/H211</f>
        <v>1</v>
      </c>
      <c r="P212" s="132">
        <v>23</v>
      </c>
      <c r="Q212" s="134">
        <f t="shared" si="36"/>
        <v>1</v>
      </c>
      <c r="R212" s="89">
        <f t="shared" si="37"/>
        <v>0</v>
      </c>
    </row>
    <row r="213" spans="1:29" ht="12.75" customHeight="1" x14ac:dyDescent="0.2">
      <c r="A213" s="114" t="s">
        <v>82</v>
      </c>
      <c r="J213" s="86">
        <v>16</v>
      </c>
      <c r="K213" s="82">
        <v>15</v>
      </c>
      <c r="L213" s="89"/>
      <c r="M213" s="89"/>
      <c r="O213" s="89">
        <f>J213/I212</f>
        <v>1</v>
      </c>
      <c r="P213" s="132">
        <v>23</v>
      </c>
      <c r="Q213" s="134">
        <f t="shared" si="36"/>
        <v>1</v>
      </c>
      <c r="R213" s="89">
        <f t="shared" si="37"/>
        <v>0</v>
      </c>
    </row>
    <row r="214" spans="1:29" ht="12.75" customHeight="1" x14ac:dyDescent="0.2">
      <c r="A214" s="114" t="s">
        <v>85</v>
      </c>
      <c r="J214" s="86">
        <v>5</v>
      </c>
      <c r="K214" s="82">
        <v>4</v>
      </c>
      <c r="L214" s="89"/>
      <c r="M214" s="89"/>
      <c r="O214" s="89"/>
      <c r="P214" s="132">
        <v>7</v>
      </c>
      <c r="Q214" s="134"/>
      <c r="R214" s="89"/>
    </row>
    <row r="215" spans="1:29" ht="12.75" customHeight="1" x14ac:dyDescent="0.2">
      <c r="A215" s="114" t="s">
        <v>86</v>
      </c>
      <c r="J215" s="86">
        <v>3</v>
      </c>
      <c r="K215" s="82"/>
      <c r="L215" s="89"/>
      <c r="M215" s="89"/>
      <c r="O215" s="89"/>
      <c r="P215" s="132">
        <v>3</v>
      </c>
      <c r="Q215" s="134"/>
      <c r="R215" s="89"/>
    </row>
    <row r="216" spans="1:29" ht="12.75" customHeight="1" x14ac:dyDescent="0.2">
      <c r="A216" s="114" t="s">
        <v>91</v>
      </c>
      <c r="J216" s="86">
        <v>3</v>
      </c>
      <c r="K216" s="82"/>
      <c r="L216" s="89"/>
      <c r="M216" s="89"/>
      <c r="O216" s="89"/>
      <c r="P216" s="132">
        <v>3</v>
      </c>
      <c r="Q216" s="134"/>
      <c r="R216" s="89"/>
    </row>
    <row r="217" spans="1:29" ht="12.75" customHeight="1" x14ac:dyDescent="0.2">
      <c r="A217" s="114" t="s">
        <v>107</v>
      </c>
      <c r="J217" s="86">
        <v>1</v>
      </c>
      <c r="K217" s="82">
        <v>3</v>
      </c>
      <c r="L217" s="89"/>
      <c r="M217" s="89"/>
      <c r="O217" s="89"/>
      <c r="P217" s="132">
        <v>3</v>
      </c>
      <c r="Q217" s="134"/>
      <c r="R217" s="89"/>
      <c r="S217" s="85" t="s">
        <v>81</v>
      </c>
      <c r="T217" s="85">
        <v>18</v>
      </c>
      <c r="U217" s="85">
        <f>K218</f>
        <v>22</v>
      </c>
      <c r="V217" s="85" t="s">
        <v>10</v>
      </c>
    </row>
    <row r="218" spans="1:29" ht="12.75" customHeight="1" x14ac:dyDescent="0.2">
      <c r="A218" s="114"/>
      <c r="K218" s="86">
        <f>SUM(K213:K217)</f>
        <v>22</v>
      </c>
      <c r="L218" s="89">
        <f>K213/B205</f>
        <v>0.39473684210526316</v>
      </c>
      <c r="M218" s="89">
        <f>K218/B205</f>
        <v>0.57894736842105265</v>
      </c>
      <c r="N218" s="89">
        <f>M218-L218</f>
        <v>0.18421052631578949</v>
      </c>
      <c r="O218" s="89"/>
      <c r="P218" s="132"/>
      <c r="Q218" s="134"/>
      <c r="R218" s="89"/>
      <c r="S218" s="85" t="s">
        <v>83</v>
      </c>
      <c r="T218" s="134">
        <f>T217/B205</f>
        <v>0.47368421052631576</v>
      </c>
      <c r="U218" s="134">
        <f>T217/U217</f>
        <v>0.81818181818181823</v>
      </c>
      <c r="V218" s="85" t="s">
        <v>84</v>
      </c>
    </row>
    <row r="219" spans="1:29" ht="12.75" customHeight="1" x14ac:dyDescent="0.2">
      <c r="L219" s="89"/>
      <c r="M219" s="89"/>
      <c r="O219" s="89"/>
    </row>
    <row r="220" spans="1:29" ht="12.75" customHeight="1" x14ac:dyDescent="0.2">
      <c r="L220" s="89"/>
      <c r="M220" s="89"/>
      <c r="N220" s="89"/>
      <c r="O220" s="89"/>
      <c r="S220" s="85"/>
      <c r="T220" s="134"/>
      <c r="U220" s="134"/>
      <c r="V220" s="85"/>
      <c r="AB220" s="85"/>
      <c r="AC220" s="85"/>
    </row>
    <row r="221" spans="1:29" ht="26.25" x14ac:dyDescent="0.2">
      <c r="B221" s="232" t="s">
        <v>94</v>
      </c>
      <c r="C221" s="233"/>
      <c r="D221" s="233"/>
      <c r="E221" s="233"/>
      <c r="F221" s="233"/>
      <c r="G221" s="233"/>
      <c r="H221" s="233"/>
      <c r="I221" s="233"/>
      <c r="J221" s="233"/>
      <c r="K221" s="78" t="s">
        <v>69</v>
      </c>
      <c r="L221" s="89"/>
      <c r="M221" s="89"/>
      <c r="N221" s="85"/>
      <c r="O221" s="89"/>
      <c r="P221" s="85"/>
      <c r="Q221" s="85"/>
      <c r="R221" s="85"/>
      <c r="S221" s="142" t="s">
        <v>124</v>
      </c>
      <c r="T221" s="134"/>
      <c r="U221" s="134"/>
      <c r="V221" s="85"/>
      <c r="AB221" s="85"/>
      <c r="AC221" s="85"/>
    </row>
    <row r="222" spans="1:29" ht="20.25" x14ac:dyDescent="0.2">
      <c r="A222" s="234" t="s">
        <v>9</v>
      </c>
      <c r="B222" s="235" t="s">
        <v>95</v>
      </c>
      <c r="C222" s="236"/>
      <c r="D222" s="236"/>
      <c r="E222" s="236"/>
      <c r="F222" s="236"/>
      <c r="G222" s="236"/>
      <c r="H222" s="236"/>
      <c r="I222" s="236"/>
      <c r="J222" s="237"/>
      <c r="K222" s="238" t="s">
        <v>10</v>
      </c>
      <c r="L222" s="230" t="s">
        <v>2</v>
      </c>
      <c r="M222" s="230" t="s">
        <v>3</v>
      </c>
      <c r="N222" s="240" t="s">
        <v>4</v>
      </c>
      <c r="O222" s="230" t="s">
        <v>5</v>
      </c>
      <c r="P222" s="228" t="s">
        <v>6</v>
      </c>
      <c r="Q222" s="228" t="s">
        <v>7</v>
      </c>
      <c r="R222" s="230" t="s">
        <v>96</v>
      </c>
      <c r="T222" s="134"/>
      <c r="U222" s="134"/>
      <c r="V222" s="85"/>
      <c r="AB222" s="85"/>
      <c r="AC222" s="85"/>
    </row>
    <row r="223" spans="1:29" ht="15.75" x14ac:dyDescent="0.2">
      <c r="A223" s="229"/>
      <c r="B223" s="97" t="s">
        <v>97</v>
      </c>
      <c r="C223" s="97" t="s">
        <v>98</v>
      </c>
      <c r="D223" s="97" t="s">
        <v>99</v>
      </c>
      <c r="E223" s="97" t="s">
        <v>100</v>
      </c>
      <c r="F223" s="97" t="s">
        <v>101</v>
      </c>
      <c r="G223" s="97" t="s">
        <v>102</v>
      </c>
      <c r="H223" s="97" t="s">
        <v>103</v>
      </c>
      <c r="I223" s="97" t="s">
        <v>104</v>
      </c>
      <c r="J223" s="97" t="s">
        <v>105</v>
      </c>
      <c r="K223" s="229"/>
      <c r="L223" s="229"/>
      <c r="M223" s="229"/>
      <c r="N223" s="229"/>
      <c r="O223" s="229"/>
      <c r="P223" s="229"/>
      <c r="Q223" s="229"/>
      <c r="R223" s="229"/>
      <c r="T223" s="134"/>
      <c r="U223" s="134"/>
      <c r="V223" s="85"/>
      <c r="AB223" s="85"/>
      <c r="AC223" s="85"/>
    </row>
    <row r="224" spans="1:29" ht="15.75" customHeight="1" x14ac:dyDescent="0.2">
      <c r="A224" s="97">
        <v>1001</v>
      </c>
      <c r="B224" s="17">
        <v>21</v>
      </c>
      <c r="C224" s="17"/>
      <c r="D224" s="17"/>
      <c r="E224" s="17"/>
      <c r="F224" s="17"/>
      <c r="G224" s="17"/>
      <c r="H224" s="17"/>
      <c r="I224" s="17"/>
      <c r="J224" s="17"/>
      <c r="K224" s="54"/>
      <c r="L224" s="143"/>
      <c r="M224" s="144"/>
      <c r="N224" s="104"/>
      <c r="O224" s="98"/>
      <c r="P224" s="19">
        <f>B224</f>
        <v>21</v>
      </c>
      <c r="Q224" s="99"/>
      <c r="R224" s="98"/>
      <c r="T224" s="134"/>
      <c r="U224" s="134"/>
      <c r="V224" s="85"/>
      <c r="AB224" s="85"/>
      <c r="AC224" s="85"/>
    </row>
    <row r="225" spans="1:29" ht="15.75" customHeight="1" x14ac:dyDescent="0.2">
      <c r="A225" s="97">
        <v>1002</v>
      </c>
      <c r="B225" s="17"/>
      <c r="C225" s="17">
        <v>14</v>
      </c>
      <c r="D225" s="17"/>
      <c r="E225" s="17"/>
      <c r="F225" s="17"/>
      <c r="G225" s="17"/>
      <c r="H225" s="17"/>
      <c r="I225" s="17"/>
      <c r="J225" s="17"/>
      <c r="K225" s="54"/>
      <c r="L225" s="145"/>
      <c r="M225" s="49"/>
      <c r="N225" s="146"/>
      <c r="O225" s="21">
        <f>IF(C225=0,"",C225/B224)</f>
        <v>0.66666666666666663</v>
      </c>
      <c r="P225" s="22">
        <v>14</v>
      </c>
      <c r="Q225" s="100">
        <f t="shared" ref="Q225:Q232" si="38">IF(P225=0,"",P225/P224)</f>
        <v>0.66666666666666663</v>
      </c>
      <c r="R225" s="100">
        <f t="shared" ref="R225:R232" si="39">IF(P225=0,"",100%-Q225)</f>
        <v>0.33333333333333337</v>
      </c>
      <c r="T225" s="134"/>
      <c r="U225" s="134"/>
      <c r="V225" s="85"/>
      <c r="AB225" s="85"/>
      <c r="AC225" s="85"/>
    </row>
    <row r="226" spans="1:29" ht="15.75" customHeight="1" x14ac:dyDescent="0.2">
      <c r="A226" s="97">
        <v>1101</v>
      </c>
      <c r="B226" s="17"/>
      <c r="C226" s="17"/>
      <c r="D226" s="17">
        <v>13</v>
      </c>
      <c r="E226" s="17"/>
      <c r="F226" s="17"/>
      <c r="G226" s="17"/>
      <c r="H226" s="17"/>
      <c r="I226" s="17"/>
      <c r="J226" s="17"/>
      <c r="K226" s="54"/>
      <c r="L226" s="145"/>
      <c r="M226" s="49"/>
      <c r="N226" s="146"/>
      <c r="O226" s="21">
        <f>IF(D226=0,"",D226/C225)</f>
        <v>0.9285714285714286</v>
      </c>
      <c r="P226" s="22">
        <v>13</v>
      </c>
      <c r="Q226" s="100">
        <f t="shared" si="38"/>
        <v>0.9285714285714286</v>
      </c>
      <c r="R226" s="100">
        <f t="shared" si="39"/>
        <v>7.1428571428571397E-2</v>
      </c>
      <c r="S226" s="124">
        <f>P226/P224</f>
        <v>0.61904761904761907</v>
      </c>
      <c r="T226" s="134"/>
      <c r="U226" s="134"/>
      <c r="V226" s="85"/>
      <c r="AB226" s="85"/>
      <c r="AC226" s="85"/>
    </row>
    <row r="227" spans="1:29" ht="15.75" customHeight="1" x14ac:dyDescent="0.2">
      <c r="A227" s="97">
        <v>1102</v>
      </c>
      <c r="B227" s="17"/>
      <c r="C227" s="17"/>
      <c r="D227" s="17"/>
      <c r="E227" s="17">
        <v>12</v>
      </c>
      <c r="F227" s="17"/>
      <c r="G227" s="17"/>
      <c r="H227" s="17"/>
      <c r="I227" s="17"/>
      <c r="J227" s="17"/>
      <c r="K227" s="54"/>
      <c r="L227" s="145"/>
      <c r="M227" s="49"/>
      <c r="N227" s="146"/>
      <c r="O227" s="21">
        <f>IF(E227=0,"",E227/D226)</f>
        <v>0.92307692307692313</v>
      </c>
      <c r="P227" s="22">
        <v>13</v>
      </c>
      <c r="Q227" s="100">
        <f t="shared" si="38"/>
        <v>1</v>
      </c>
      <c r="R227" s="100">
        <f t="shared" si="39"/>
        <v>0</v>
      </c>
      <c r="T227" s="134"/>
      <c r="U227" s="134"/>
      <c r="V227" s="85"/>
      <c r="AB227" s="85"/>
      <c r="AC227" s="85"/>
    </row>
    <row r="228" spans="1:29" ht="15.75" customHeight="1" x14ac:dyDescent="0.2">
      <c r="A228" s="97">
        <v>1201</v>
      </c>
      <c r="B228" s="17"/>
      <c r="C228" s="17"/>
      <c r="D228" s="17"/>
      <c r="E228" s="17"/>
      <c r="F228" s="17">
        <v>7</v>
      </c>
      <c r="G228" s="17"/>
      <c r="H228" s="17"/>
      <c r="I228" s="17"/>
      <c r="J228" s="17"/>
      <c r="K228" s="54"/>
      <c r="L228" s="145"/>
      <c r="M228" s="49"/>
      <c r="N228" s="146"/>
      <c r="O228" s="21">
        <f>IF(F228=0,"",F228/E227)</f>
        <v>0.58333333333333337</v>
      </c>
      <c r="P228" s="22">
        <v>13</v>
      </c>
      <c r="Q228" s="100">
        <f t="shared" si="38"/>
        <v>1</v>
      </c>
      <c r="R228" s="100">
        <f t="shared" si="39"/>
        <v>0</v>
      </c>
      <c r="T228" s="134"/>
      <c r="U228" s="134"/>
      <c r="V228" s="85"/>
      <c r="AB228" s="85"/>
      <c r="AC228" s="85"/>
    </row>
    <row r="229" spans="1:29" ht="15.75" customHeight="1" x14ac:dyDescent="0.2">
      <c r="A229" s="97">
        <v>1202</v>
      </c>
      <c r="B229" s="17"/>
      <c r="C229" s="17"/>
      <c r="D229" s="17"/>
      <c r="E229" s="17"/>
      <c r="F229" s="17"/>
      <c r="G229" s="17">
        <v>7</v>
      </c>
      <c r="H229" s="17"/>
      <c r="I229" s="17"/>
      <c r="J229" s="17"/>
      <c r="K229" s="54"/>
      <c r="L229" s="145"/>
      <c r="M229" s="49"/>
      <c r="N229" s="146"/>
      <c r="O229" s="21">
        <f>IF(G229=0,"",G229/F228)</f>
        <v>1</v>
      </c>
      <c r="P229" s="22">
        <v>12</v>
      </c>
      <c r="Q229" s="100">
        <f t="shared" si="38"/>
        <v>0.92307692307692313</v>
      </c>
      <c r="R229" s="100">
        <f t="shared" si="39"/>
        <v>7.6923076923076872E-2</v>
      </c>
      <c r="T229" s="134"/>
      <c r="U229" s="134"/>
      <c r="V229" s="85"/>
      <c r="AB229" s="85"/>
      <c r="AC229" s="85"/>
    </row>
    <row r="230" spans="1:29" ht="15.75" customHeight="1" x14ac:dyDescent="0.2">
      <c r="A230" s="97">
        <v>1301</v>
      </c>
      <c r="B230" s="17"/>
      <c r="C230" s="17"/>
      <c r="D230" s="17"/>
      <c r="E230" s="17"/>
      <c r="F230" s="17"/>
      <c r="G230" s="17"/>
      <c r="H230" s="17">
        <v>7</v>
      </c>
      <c r="I230" s="17"/>
      <c r="J230" s="17"/>
      <c r="K230" s="54"/>
      <c r="L230" s="145"/>
      <c r="M230" s="49"/>
      <c r="N230" s="146"/>
      <c r="O230" s="21">
        <f>IF(H230=0,"",H230/G229)</f>
        <v>1</v>
      </c>
      <c r="P230" s="22">
        <v>12</v>
      </c>
      <c r="Q230" s="100">
        <f t="shared" si="38"/>
        <v>1</v>
      </c>
      <c r="R230" s="100">
        <f t="shared" si="39"/>
        <v>0</v>
      </c>
      <c r="T230" s="134"/>
      <c r="U230" s="134"/>
      <c r="V230" s="85"/>
      <c r="AB230" s="85"/>
      <c r="AC230" s="85"/>
    </row>
    <row r="231" spans="1:29" ht="15.75" customHeight="1" x14ac:dyDescent="0.2">
      <c r="A231" s="97">
        <v>1302</v>
      </c>
      <c r="B231" s="17"/>
      <c r="C231" s="17"/>
      <c r="D231" s="17"/>
      <c r="E231" s="17"/>
      <c r="F231" s="17"/>
      <c r="G231" s="17"/>
      <c r="H231" s="17"/>
      <c r="I231" s="17">
        <v>7</v>
      </c>
      <c r="J231" s="17"/>
      <c r="K231" s="54"/>
      <c r="L231" s="145"/>
      <c r="M231" s="49"/>
      <c r="N231" s="146"/>
      <c r="O231" s="21">
        <f>IF(I231=0,"",I231/H230)</f>
        <v>1</v>
      </c>
      <c r="P231" s="22">
        <v>12</v>
      </c>
      <c r="Q231" s="100">
        <f t="shared" si="38"/>
        <v>1</v>
      </c>
      <c r="R231" s="100">
        <f t="shared" si="39"/>
        <v>0</v>
      </c>
      <c r="T231" s="134"/>
      <c r="U231" s="134"/>
      <c r="V231" s="85"/>
      <c r="AB231" s="85"/>
      <c r="AC231" s="85"/>
    </row>
    <row r="232" spans="1:29" ht="15.75" customHeight="1" x14ac:dyDescent="0.2">
      <c r="A232" s="97">
        <v>1401</v>
      </c>
      <c r="B232" s="17"/>
      <c r="C232" s="17"/>
      <c r="D232" s="17"/>
      <c r="E232" s="17"/>
      <c r="F232" s="17"/>
      <c r="G232" s="17"/>
      <c r="H232" s="17"/>
      <c r="I232" s="17"/>
      <c r="J232" s="17">
        <v>6</v>
      </c>
      <c r="K232" s="54">
        <v>5</v>
      </c>
      <c r="L232" s="145"/>
      <c r="M232" s="49"/>
      <c r="N232" s="146"/>
      <c r="O232" s="24">
        <f>IF(J232=0,"",J232/I231)</f>
        <v>0.8571428571428571</v>
      </c>
      <c r="P232" s="22">
        <v>12</v>
      </c>
      <c r="Q232" s="24">
        <f t="shared" si="38"/>
        <v>1</v>
      </c>
      <c r="R232" s="24">
        <f t="shared" si="39"/>
        <v>0</v>
      </c>
      <c r="T232" s="134"/>
      <c r="U232" s="134"/>
      <c r="V232" s="85"/>
      <c r="AB232" s="85"/>
      <c r="AC232" s="85"/>
    </row>
    <row r="233" spans="1:29" ht="15.75" customHeight="1" x14ac:dyDescent="0.2">
      <c r="A233" s="97">
        <v>1402</v>
      </c>
      <c r="B233" s="17"/>
      <c r="C233" s="17"/>
      <c r="D233" s="17"/>
      <c r="E233" s="17"/>
      <c r="F233" s="17"/>
      <c r="G233" s="17"/>
      <c r="H233" s="17"/>
      <c r="I233" s="17"/>
      <c r="J233" s="17">
        <v>3</v>
      </c>
      <c r="K233" s="54">
        <v>2</v>
      </c>
      <c r="L233" s="145"/>
      <c r="M233" s="49"/>
      <c r="N233" s="147"/>
      <c r="O233" s="67"/>
      <c r="P233" s="22">
        <v>7</v>
      </c>
      <c r="Q233" s="67"/>
      <c r="R233" s="101"/>
      <c r="T233" s="134"/>
      <c r="U233" s="134"/>
      <c r="V233" s="85"/>
      <c r="AB233" s="85"/>
      <c r="AC233" s="85"/>
    </row>
    <row r="234" spans="1:29" ht="15.75" customHeight="1" x14ac:dyDescent="0.2">
      <c r="A234" s="97">
        <v>1501</v>
      </c>
      <c r="B234" s="17"/>
      <c r="C234" s="17"/>
      <c r="D234" s="17"/>
      <c r="E234" s="17"/>
      <c r="F234" s="17"/>
      <c r="G234" s="17"/>
      <c r="H234" s="17"/>
      <c r="I234" s="17"/>
      <c r="J234" s="17">
        <v>2</v>
      </c>
      <c r="K234" s="54">
        <v>2</v>
      </c>
      <c r="L234" s="145"/>
      <c r="M234" s="49"/>
      <c r="N234" s="147"/>
      <c r="O234" s="148"/>
      <c r="P234" s="51">
        <v>2</v>
      </c>
      <c r="Q234" s="149"/>
      <c r="R234" s="148"/>
      <c r="T234" s="134"/>
      <c r="U234" s="134"/>
      <c r="V234" s="85"/>
      <c r="AB234" s="85"/>
      <c r="AC234" s="85"/>
    </row>
    <row r="235" spans="1:29" ht="15.75" customHeight="1" x14ac:dyDescent="0.2">
      <c r="A235" s="97">
        <v>1502</v>
      </c>
      <c r="B235" s="17"/>
      <c r="C235" s="17"/>
      <c r="D235" s="17"/>
      <c r="E235" s="17"/>
      <c r="F235" s="17"/>
      <c r="G235" s="17"/>
      <c r="H235" s="17"/>
      <c r="I235" s="17"/>
      <c r="J235" s="17">
        <v>2</v>
      </c>
      <c r="K235" s="54"/>
      <c r="L235" s="145"/>
      <c r="M235" s="49"/>
      <c r="N235" s="147"/>
      <c r="O235" s="148"/>
      <c r="P235" s="51">
        <v>3</v>
      </c>
      <c r="Q235" s="149"/>
      <c r="R235" s="148"/>
      <c r="T235" s="134"/>
      <c r="U235" s="134"/>
      <c r="V235" s="85"/>
      <c r="AB235" s="85"/>
      <c r="AC235" s="85"/>
    </row>
    <row r="236" spans="1:29" ht="15.75" customHeight="1" x14ac:dyDescent="0.2">
      <c r="A236" s="97">
        <v>1601</v>
      </c>
      <c r="B236" s="17"/>
      <c r="C236" s="17"/>
      <c r="D236" s="17"/>
      <c r="E236" s="17"/>
      <c r="F236" s="17"/>
      <c r="G236" s="17"/>
      <c r="H236" s="17"/>
      <c r="I236" s="17"/>
      <c r="J236" s="17"/>
      <c r="K236" s="54"/>
      <c r="L236" s="145"/>
      <c r="M236" s="49"/>
      <c r="N236" s="147"/>
      <c r="O236" s="148"/>
      <c r="P236" s="51">
        <v>2</v>
      </c>
      <c r="Q236" s="149"/>
      <c r="R236" s="148"/>
      <c r="T236" s="134"/>
      <c r="U236" s="134"/>
      <c r="V236" s="85"/>
      <c r="AB236" s="85"/>
      <c r="AC236" s="85"/>
    </row>
    <row r="237" spans="1:29" ht="15.75" customHeight="1" x14ac:dyDescent="0.2">
      <c r="A237" s="97">
        <v>1602</v>
      </c>
      <c r="B237" s="17"/>
      <c r="C237" s="17"/>
      <c r="D237" s="17"/>
      <c r="E237" s="17"/>
      <c r="F237" s="17"/>
      <c r="G237" s="17"/>
      <c r="H237" s="17"/>
      <c r="I237" s="17"/>
      <c r="J237" s="17"/>
      <c r="K237" s="54"/>
      <c r="L237" s="145"/>
      <c r="M237" s="49"/>
      <c r="N237" s="147"/>
      <c r="O237" s="49"/>
      <c r="P237" s="147"/>
      <c r="Q237" s="150"/>
      <c r="R237" s="148"/>
      <c r="T237" s="134"/>
      <c r="U237" s="134"/>
      <c r="V237" s="85"/>
      <c r="AB237" s="85"/>
      <c r="AC237" s="85"/>
    </row>
    <row r="238" spans="1:29" ht="15.75" customHeight="1" x14ac:dyDescent="0.2">
      <c r="A238" s="97">
        <v>1701</v>
      </c>
      <c r="B238" s="17"/>
      <c r="C238" s="17"/>
      <c r="D238" s="17"/>
      <c r="E238" s="17"/>
      <c r="F238" s="17"/>
      <c r="G238" s="17"/>
      <c r="H238" s="17"/>
      <c r="I238" s="17"/>
      <c r="J238" s="17"/>
      <c r="K238" s="54"/>
      <c r="L238" s="145"/>
      <c r="M238" s="49"/>
      <c r="N238" s="147"/>
      <c r="O238" s="102" t="s">
        <v>81</v>
      </c>
      <c r="P238" s="103">
        <v>9</v>
      </c>
      <c r="Q238" s="104">
        <f>IF(SUM(K230:K237)=0,"",SUM(K230:K237))</f>
        <v>9</v>
      </c>
      <c r="R238" s="105" t="s">
        <v>10</v>
      </c>
      <c r="T238" s="134"/>
      <c r="U238" s="134"/>
      <c r="V238" s="85"/>
      <c r="AB238" s="85"/>
      <c r="AC238" s="85"/>
    </row>
    <row r="239" spans="1:29" ht="15.75" x14ac:dyDescent="0.2">
      <c r="A239" s="97">
        <v>1702</v>
      </c>
      <c r="B239" s="17"/>
      <c r="C239" s="17"/>
      <c r="D239" s="17"/>
      <c r="E239" s="17"/>
      <c r="F239" s="17"/>
      <c r="G239" s="17"/>
      <c r="H239" s="17"/>
      <c r="I239" s="17"/>
      <c r="J239" s="17"/>
      <c r="K239" s="54"/>
      <c r="L239" s="145"/>
      <c r="M239" s="49"/>
      <c r="N239" s="147"/>
      <c r="O239" s="106" t="s">
        <v>83</v>
      </c>
      <c r="P239" s="32">
        <f>IF(P238/B224=0,"",P238/B224)</f>
        <v>0.42857142857142855</v>
      </c>
      <c r="Q239" s="107">
        <f>IF(P238/Q238=0,"",P238/Q238)</f>
        <v>1</v>
      </c>
      <c r="R239" s="108" t="s">
        <v>84</v>
      </c>
      <c r="T239" s="134"/>
      <c r="U239" s="134"/>
      <c r="V239" s="85"/>
      <c r="AB239" s="85"/>
      <c r="AC239" s="85"/>
    </row>
    <row r="240" spans="1:29" ht="15.75" x14ac:dyDescent="0.2">
      <c r="A240" s="97">
        <v>1801</v>
      </c>
      <c r="B240" s="75"/>
      <c r="C240" s="75"/>
      <c r="D240" s="75"/>
      <c r="E240" s="75"/>
      <c r="F240" s="75"/>
      <c r="G240" s="75"/>
      <c r="H240" s="75"/>
      <c r="I240" s="75"/>
      <c r="J240" s="75"/>
      <c r="K240" s="54"/>
      <c r="L240" s="151"/>
      <c r="M240" s="152"/>
      <c r="N240" s="153"/>
      <c r="O240" s="154"/>
      <c r="P240" s="155"/>
      <c r="Q240" s="155"/>
      <c r="R240" s="156"/>
      <c r="T240" s="134"/>
      <c r="U240" s="134"/>
      <c r="V240" s="85"/>
      <c r="AB240" s="85"/>
      <c r="AC240" s="85"/>
    </row>
    <row r="241" spans="1:29" ht="18" x14ac:dyDescent="0.2">
      <c r="A241" s="114"/>
      <c r="B241" s="231" t="s">
        <v>106</v>
      </c>
      <c r="C241" s="231"/>
      <c r="D241" s="231"/>
      <c r="E241" s="231"/>
      <c r="F241" s="231"/>
      <c r="G241" s="231"/>
      <c r="H241" s="231"/>
      <c r="I241" s="231"/>
      <c r="J241" s="231"/>
      <c r="K241" s="74">
        <f>SUM(K224:K237)</f>
        <v>9</v>
      </c>
      <c r="L241" s="109">
        <f>IF(K232=0,"",K232/B224)</f>
        <v>0.23809523809523808</v>
      </c>
      <c r="M241" s="109">
        <f>IF(K241=0,"",K241/B224)</f>
        <v>0.42857142857142855</v>
      </c>
      <c r="N241" s="109">
        <f>IF(K232=0,"",M241-L241)</f>
        <v>0.19047619047619047</v>
      </c>
      <c r="O241" s="89"/>
      <c r="P241" s="85"/>
      <c r="Q241" s="134"/>
      <c r="R241" s="89"/>
      <c r="T241" s="134"/>
      <c r="U241" s="134"/>
      <c r="V241" s="85"/>
      <c r="AB241" s="85"/>
      <c r="AC241" s="85"/>
    </row>
    <row r="242" spans="1:29" ht="12.75" customHeight="1" x14ac:dyDescent="0.2">
      <c r="L242" s="89"/>
      <c r="M242" s="89"/>
      <c r="N242" s="89"/>
      <c r="O242" s="89"/>
      <c r="S242" s="85"/>
      <c r="T242" s="134"/>
      <c r="U242" s="134"/>
      <c r="V242" s="85"/>
      <c r="AB242" s="85"/>
      <c r="AC242" s="85"/>
    </row>
    <row r="243" spans="1:29" ht="12.75" customHeight="1" x14ac:dyDescent="0.2">
      <c r="L243" s="89"/>
      <c r="M243" s="89"/>
      <c r="N243" s="89"/>
      <c r="O243" s="89"/>
    </row>
    <row r="244" spans="1:29" ht="26.25" x14ac:dyDescent="0.2">
      <c r="B244" s="232" t="s">
        <v>94</v>
      </c>
      <c r="C244" s="233"/>
      <c r="D244" s="233"/>
      <c r="E244" s="233"/>
      <c r="F244" s="233"/>
      <c r="G244" s="233"/>
      <c r="H244" s="233"/>
      <c r="I244" s="233"/>
      <c r="J244" s="233"/>
      <c r="K244" s="78" t="s">
        <v>70</v>
      </c>
      <c r="L244" s="89"/>
      <c r="M244" s="89"/>
      <c r="N244" s="85"/>
      <c r="O244" s="89"/>
      <c r="P244" s="85"/>
      <c r="Q244" s="85"/>
      <c r="R244" s="85"/>
    </row>
    <row r="245" spans="1:29" ht="20.25" x14ac:dyDescent="0.2">
      <c r="A245" s="234" t="s">
        <v>9</v>
      </c>
      <c r="B245" s="235" t="s">
        <v>95</v>
      </c>
      <c r="C245" s="236"/>
      <c r="D245" s="236"/>
      <c r="E245" s="236"/>
      <c r="F245" s="236"/>
      <c r="G245" s="236"/>
      <c r="H245" s="236"/>
      <c r="I245" s="236"/>
      <c r="J245" s="237"/>
      <c r="K245" s="238" t="s">
        <v>10</v>
      </c>
      <c r="L245" s="230" t="s">
        <v>2</v>
      </c>
      <c r="M245" s="230" t="s">
        <v>3</v>
      </c>
      <c r="N245" s="240" t="s">
        <v>4</v>
      </c>
      <c r="O245" s="230" t="s">
        <v>5</v>
      </c>
      <c r="P245" s="228" t="s">
        <v>6</v>
      </c>
      <c r="Q245" s="228" t="s">
        <v>7</v>
      </c>
      <c r="R245" s="230" t="s">
        <v>96</v>
      </c>
    </row>
    <row r="246" spans="1:29" ht="15.75" x14ac:dyDescent="0.2">
      <c r="A246" s="229"/>
      <c r="B246" s="97" t="s">
        <v>97</v>
      </c>
      <c r="C246" s="97" t="s">
        <v>98</v>
      </c>
      <c r="D246" s="97" t="s">
        <v>99</v>
      </c>
      <c r="E246" s="97" t="s">
        <v>100</v>
      </c>
      <c r="F246" s="97" t="s">
        <v>101</v>
      </c>
      <c r="G246" s="97" t="s">
        <v>102</v>
      </c>
      <c r="H246" s="97" t="s">
        <v>103</v>
      </c>
      <c r="I246" s="97" t="s">
        <v>104</v>
      </c>
      <c r="J246" s="97" t="s">
        <v>105</v>
      </c>
      <c r="K246" s="229"/>
      <c r="L246" s="229"/>
      <c r="M246" s="229"/>
      <c r="N246" s="229"/>
      <c r="O246" s="229"/>
      <c r="P246" s="229"/>
      <c r="Q246" s="229"/>
      <c r="R246" s="229"/>
    </row>
    <row r="247" spans="1:29" ht="15.75" customHeight="1" x14ac:dyDescent="0.2">
      <c r="A247" s="97">
        <v>1002</v>
      </c>
      <c r="B247" s="17">
        <v>25</v>
      </c>
      <c r="C247" s="17"/>
      <c r="D247" s="17"/>
      <c r="E247" s="17"/>
      <c r="F247" s="17"/>
      <c r="G247" s="17"/>
      <c r="H247" s="17"/>
      <c r="I247" s="17"/>
      <c r="J247" s="17"/>
      <c r="K247" s="54"/>
      <c r="L247" s="143"/>
      <c r="M247" s="144"/>
      <c r="N247" s="104"/>
      <c r="O247" s="98"/>
      <c r="P247" s="19">
        <f>B247</f>
        <v>25</v>
      </c>
      <c r="Q247" s="99"/>
      <c r="R247" s="98"/>
    </row>
    <row r="248" spans="1:29" ht="15.75" customHeight="1" x14ac:dyDescent="0.2">
      <c r="A248" s="97">
        <v>1101</v>
      </c>
      <c r="B248" s="17"/>
      <c r="C248" s="17">
        <v>19</v>
      </c>
      <c r="D248" s="17"/>
      <c r="E248" s="17"/>
      <c r="F248" s="17"/>
      <c r="G248" s="17"/>
      <c r="H248" s="17"/>
      <c r="I248" s="17"/>
      <c r="J248" s="17"/>
      <c r="K248" s="54"/>
      <c r="L248" s="145"/>
      <c r="M248" s="49"/>
      <c r="N248" s="146"/>
      <c r="O248" s="21">
        <f>IF(C248=0,"",C248/B247)</f>
        <v>0.76</v>
      </c>
      <c r="P248" s="22">
        <v>19</v>
      </c>
      <c r="Q248" s="100">
        <f t="shared" ref="Q248:Q255" si="40">IF(P248=0,"",P248/P247)</f>
        <v>0.76</v>
      </c>
      <c r="R248" s="100">
        <f t="shared" ref="R248:R255" si="41">IF(P248=0,"",100%-Q248)</f>
        <v>0.24</v>
      </c>
    </row>
    <row r="249" spans="1:29" ht="15.75" customHeight="1" x14ac:dyDescent="0.2">
      <c r="A249" s="97">
        <v>1102</v>
      </c>
      <c r="B249" s="17"/>
      <c r="C249" s="17"/>
      <c r="D249" s="17">
        <v>7</v>
      </c>
      <c r="E249" s="17"/>
      <c r="F249" s="17"/>
      <c r="G249" s="17"/>
      <c r="H249" s="17"/>
      <c r="I249" s="17"/>
      <c r="J249" s="17"/>
      <c r="K249" s="54"/>
      <c r="L249" s="145"/>
      <c r="M249" s="49"/>
      <c r="N249" s="146"/>
      <c r="O249" s="21">
        <f>IF(D249=0,"",D249/C248)</f>
        <v>0.36842105263157893</v>
      </c>
      <c r="P249" s="22">
        <v>15</v>
      </c>
      <c r="Q249" s="100">
        <f t="shared" si="40"/>
        <v>0.78947368421052633</v>
      </c>
      <c r="R249" s="100">
        <f t="shared" si="41"/>
        <v>0.21052631578947367</v>
      </c>
      <c r="S249" s="124">
        <f>P249/P247</f>
        <v>0.6</v>
      </c>
    </row>
    <row r="250" spans="1:29" ht="15.75" customHeight="1" x14ac:dyDescent="0.2">
      <c r="A250" s="97">
        <v>1201</v>
      </c>
      <c r="B250" s="17"/>
      <c r="C250" s="17"/>
      <c r="D250" s="17"/>
      <c r="E250" s="17">
        <v>6</v>
      </c>
      <c r="F250" s="17"/>
      <c r="G250" s="17"/>
      <c r="H250" s="17"/>
      <c r="I250" s="17"/>
      <c r="J250" s="17"/>
      <c r="K250" s="54"/>
      <c r="L250" s="145"/>
      <c r="M250" s="49"/>
      <c r="N250" s="146"/>
      <c r="O250" s="21">
        <f>IF(E250=0,"",E250/D249)</f>
        <v>0.8571428571428571</v>
      </c>
      <c r="P250" s="22">
        <v>15</v>
      </c>
      <c r="Q250" s="100">
        <f t="shared" si="40"/>
        <v>1</v>
      </c>
      <c r="R250" s="100">
        <f t="shared" si="41"/>
        <v>0</v>
      </c>
    </row>
    <row r="251" spans="1:29" ht="15.75" customHeight="1" x14ac:dyDescent="0.2">
      <c r="A251" s="97">
        <v>1202</v>
      </c>
      <c r="B251" s="17"/>
      <c r="C251" s="17"/>
      <c r="D251" s="17"/>
      <c r="E251" s="17"/>
      <c r="F251" s="17">
        <v>5</v>
      </c>
      <c r="G251" s="17"/>
      <c r="H251" s="17"/>
      <c r="I251" s="17"/>
      <c r="J251" s="17"/>
      <c r="K251" s="54"/>
      <c r="L251" s="145"/>
      <c r="M251" s="49"/>
      <c r="N251" s="146"/>
      <c r="O251" s="21">
        <f>IF(F251=0,"",F251/E250)</f>
        <v>0.83333333333333337</v>
      </c>
      <c r="P251" s="22">
        <v>15</v>
      </c>
      <c r="Q251" s="100">
        <f t="shared" si="40"/>
        <v>1</v>
      </c>
      <c r="R251" s="100">
        <f t="shared" si="41"/>
        <v>0</v>
      </c>
    </row>
    <row r="252" spans="1:29" ht="15.75" customHeight="1" x14ac:dyDescent="0.2">
      <c r="A252" s="97">
        <v>1301</v>
      </c>
      <c r="B252" s="17"/>
      <c r="C252" s="17"/>
      <c r="D252" s="17"/>
      <c r="E252" s="17"/>
      <c r="F252" s="17"/>
      <c r="G252" s="17">
        <v>5</v>
      </c>
      <c r="H252" s="17"/>
      <c r="I252" s="17"/>
      <c r="J252" s="17"/>
      <c r="K252" s="54"/>
      <c r="L252" s="145"/>
      <c r="M252" s="49"/>
      <c r="N252" s="146"/>
      <c r="O252" s="21">
        <f>IF(G252=0,"",G252/F251)</f>
        <v>1</v>
      </c>
      <c r="P252" s="22">
        <v>14</v>
      </c>
      <c r="Q252" s="100">
        <f t="shared" si="40"/>
        <v>0.93333333333333335</v>
      </c>
      <c r="R252" s="100">
        <f t="shared" si="41"/>
        <v>6.6666666666666652E-2</v>
      </c>
    </row>
    <row r="253" spans="1:29" ht="15.75" customHeight="1" x14ac:dyDescent="0.2">
      <c r="A253" s="97">
        <v>1302</v>
      </c>
      <c r="B253" s="17"/>
      <c r="C253" s="17"/>
      <c r="D253" s="17"/>
      <c r="E253" s="17"/>
      <c r="F253" s="17"/>
      <c r="G253" s="17"/>
      <c r="H253" s="17">
        <v>5</v>
      </c>
      <c r="I253" s="17"/>
      <c r="J253" s="17"/>
      <c r="K253" s="54"/>
      <c r="L253" s="145"/>
      <c r="M253" s="49"/>
      <c r="N253" s="146"/>
      <c r="O253" s="21">
        <f>IF(H253=0,"",H253/G252)</f>
        <v>1</v>
      </c>
      <c r="P253" s="22">
        <v>13</v>
      </c>
      <c r="Q253" s="100">
        <f t="shared" si="40"/>
        <v>0.9285714285714286</v>
      </c>
      <c r="R253" s="100">
        <f t="shared" si="41"/>
        <v>7.1428571428571397E-2</v>
      </c>
    </row>
    <row r="254" spans="1:29" ht="15.75" customHeight="1" x14ac:dyDescent="0.2">
      <c r="A254" s="97">
        <v>1401</v>
      </c>
      <c r="B254" s="17"/>
      <c r="C254" s="17"/>
      <c r="D254" s="17"/>
      <c r="E254" s="17"/>
      <c r="F254" s="17"/>
      <c r="G254" s="17"/>
      <c r="H254" s="17"/>
      <c r="I254" s="17">
        <v>5</v>
      </c>
      <c r="J254" s="17"/>
      <c r="K254" s="54">
        <v>2</v>
      </c>
      <c r="L254" s="145"/>
      <c r="M254" s="49"/>
      <c r="N254" s="146"/>
      <c r="O254" s="21">
        <f>IF(I254=0,"",I254/H253)</f>
        <v>1</v>
      </c>
      <c r="P254" s="22">
        <v>10</v>
      </c>
      <c r="Q254" s="100">
        <f t="shared" si="40"/>
        <v>0.76923076923076927</v>
      </c>
      <c r="R254" s="100">
        <f t="shared" si="41"/>
        <v>0.23076923076923073</v>
      </c>
    </row>
    <row r="255" spans="1:29" ht="15.75" customHeight="1" x14ac:dyDescent="0.2">
      <c r="A255" s="97">
        <v>1402</v>
      </c>
      <c r="B255" s="17"/>
      <c r="C255" s="17"/>
      <c r="D255" s="17"/>
      <c r="E255" s="17"/>
      <c r="F255" s="17"/>
      <c r="G255" s="17"/>
      <c r="H255" s="17"/>
      <c r="I255" s="17"/>
      <c r="J255" s="17">
        <v>5</v>
      </c>
      <c r="K255" s="54">
        <v>2</v>
      </c>
      <c r="L255" s="145"/>
      <c r="M255" s="49"/>
      <c r="N255" s="146"/>
      <c r="O255" s="24">
        <f>IF(J255=0,"",J255/I254)</f>
        <v>1</v>
      </c>
      <c r="P255" s="22">
        <v>10</v>
      </c>
      <c r="Q255" s="24">
        <f t="shared" si="40"/>
        <v>1</v>
      </c>
      <c r="R255" s="24">
        <f t="shared" si="41"/>
        <v>0</v>
      </c>
    </row>
    <row r="256" spans="1:29" ht="15.75" customHeight="1" x14ac:dyDescent="0.2">
      <c r="A256" s="97">
        <v>1501</v>
      </c>
      <c r="B256" s="17"/>
      <c r="C256" s="17"/>
      <c r="D256" s="17"/>
      <c r="E256" s="17"/>
      <c r="F256" s="17"/>
      <c r="G256" s="17"/>
      <c r="H256" s="17"/>
      <c r="I256" s="17"/>
      <c r="J256" s="17">
        <v>4</v>
      </c>
      <c r="K256" s="54">
        <v>4</v>
      </c>
      <c r="L256" s="145"/>
      <c r="M256" s="49"/>
      <c r="N256" s="147"/>
      <c r="O256" s="67"/>
      <c r="P256" s="22">
        <v>8</v>
      </c>
      <c r="Q256" s="67"/>
      <c r="R256" s="101"/>
    </row>
    <row r="257" spans="1:19" ht="15.75" customHeight="1" x14ac:dyDescent="0.2">
      <c r="A257" s="97">
        <v>1502</v>
      </c>
      <c r="B257" s="17"/>
      <c r="C257" s="17"/>
      <c r="D257" s="17"/>
      <c r="E257" s="17"/>
      <c r="F257" s="17"/>
      <c r="G257" s="17"/>
      <c r="H257" s="17"/>
      <c r="I257" s="17"/>
      <c r="J257" s="17">
        <v>4</v>
      </c>
      <c r="K257" s="54">
        <v>3</v>
      </c>
      <c r="L257" s="145"/>
      <c r="M257" s="49"/>
      <c r="N257" s="147"/>
      <c r="O257" s="148"/>
      <c r="P257" s="51">
        <v>5</v>
      </c>
      <c r="Q257" s="149"/>
      <c r="R257" s="148"/>
    </row>
    <row r="258" spans="1:19" ht="15.75" customHeight="1" x14ac:dyDescent="0.2">
      <c r="A258" s="97">
        <v>1601</v>
      </c>
      <c r="B258" s="17"/>
      <c r="C258" s="17"/>
      <c r="D258" s="17"/>
      <c r="E258" s="17"/>
      <c r="F258" s="17"/>
      <c r="G258" s="17"/>
      <c r="H258" s="17"/>
      <c r="I258" s="17"/>
      <c r="J258" s="17"/>
      <c r="K258" s="54">
        <v>2</v>
      </c>
      <c r="L258" s="145"/>
      <c r="M258" s="49"/>
      <c r="N258" s="147"/>
      <c r="O258" s="148"/>
      <c r="P258" s="51">
        <v>2</v>
      </c>
      <c r="Q258" s="149"/>
      <c r="R258" s="148"/>
    </row>
    <row r="259" spans="1:19" ht="15.75" customHeight="1" x14ac:dyDescent="0.2">
      <c r="A259" s="97">
        <v>1602</v>
      </c>
      <c r="B259" s="17"/>
      <c r="C259" s="17"/>
      <c r="D259" s="17"/>
      <c r="E259" s="17"/>
      <c r="F259" s="17"/>
      <c r="G259" s="17"/>
      <c r="H259" s="17"/>
      <c r="I259" s="17"/>
      <c r="J259" s="17"/>
      <c r="K259" s="54"/>
      <c r="L259" s="145"/>
      <c r="M259" s="49"/>
      <c r="N259" s="147"/>
      <c r="O259" s="148"/>
      <c r="P259" s="51"/>
      <c r="Q259" s="149"/>
      <c r="R259" s="148"/>
    </row>
    <row r="260" spans="1:19" ht="15.75" customHeight="1" x14ac:dyDescent="0.2">
      <c r="A260" s="97">
        <v>1701</v>
      </c>
      <c r="B260" s="17"/>
      <c r="C260" s="17"/>
      <c r="D260" s="17"/>
      <c r="E260" s="17"/>
      <c r="F260" s="17"/>
      <c r="G260" s="17"/>
      <c r="H260" s="17"/>
      <c r="I260" s="17"/>
      <c r="J260" s="17"/>
      <c r="K260" s="54"/>
      <c r="L260" s="145"/>
      <c r="M260" s="49"/>
      <c r="N260" s="147"/>
      <c r="O260" s="49"/>
      <c r="P260" s="147"/>
      <c r="Q260" s="150"/>
      <c r="R260" s="148"/>
    </row>
    <row r="261" spans="1:19" ht="15.75" customHeight="1" x14ac:dyDescent="0.2">
      <c r="A261" s="97">
        <v>1702</v>
      </c>
      <c r="B261" s="17"/>
      <c r="C261" s="17"/>
      <c r="D261" s="17"/>
      <c r="E261" s="17"/>
      <c r="F261" s="17"/>
      <c r="G261" s="17"/>
      <c r="H261" s="17"/>
      <c r="I261" s="17"/>
      <c r="J261" s="17"/>
      <c r="K261" s="54"/>
      <c r="L261" s="145"/>
      <c r="M261" s="49"/>
      <c r="N261" s="147"/>
      <c r="O261" s="102" t="s">
        <v>81</v>
      </c>
      <c r="P261" s="103">
        <v>12</v>
      </c>
      <c r="Q261" s="104">
        <f>K264</f>
        <v>13</v>
      </c>
      <c r="R261" s="105" t="s">
        <v>10</v>
      </c>
    </row>
    <row r="262" spans="1:19" ht="15.75" x14ac:dyDescent="0.2">
      <c r="A262" s="97">
        <v>1801</v>
      </c>
      <c r="B262" s="17"/>
      <c r="C262" s="17"/>
      <c r="D262" s="17"/>
      <c r="E262" s="17"/>
      <c r="F262" s="17"/>
      <c r="G262" s="17"/>
      <c r="H262" s="17"/>
      <c r="I262" s="17"/>
      <c r="J262" s="17"/>
      <c r="K262" s="54"/>
      <c r="L262" s="145"/>
      <c r="M262" s="49"/>
      <c r="N262" s="147"/>
      <c r="O262" s="106" t="s">
        <v>83</v>
      </c>
      <c r="P262" s="32">
        <f>IF(P261/B247=0,"",P261/B247)</f>
        <v>0.48</v>
      </c>
      <c r="Q262" s="107">
        <f>IF(P261/Q261=0,"",P261/Q261)</f>
        <v>0.92307692307692313</v>
      </c>
      <c r="R262" s="108" t="s">
        <v>84</v>
      </c>
    </row>
    <row r="263" spans="1:19" ht="15.75" x14ac:dyDescent="0.2">
      <c r="A263" s="97">
        <v>1802</v>
      </c>
      <c r="B263" s="75"/>
      <c r="C263" s="75"/>
      <c r="D263" s="75"/>
      <c r="E263" s="75"/>
      <c r="F263" s="75"/>
      <c r="G263" s="75"/>
      <c r="H263" s="75"/>
      <c r="I263" s="75"/>
      <c r="J263" s="75"/>
      <c r="K263" s="54"/>
      <c r="L263" s="151"/>
      <c r="M263" s="152"/>
      <c r="N263" s="153"/>
      <c r="O263" s="154"/>
      <c r="P263" s="155"/>
      <c r="Q263" s="155"/>
      <c r="R263" s="156"/>
    </row>
    <row r="264" spans="1:19" ht="18" x14ac:dyDescent="0.2">
      <c r="A264" s="114"/>
      <c r="B264" s="231" t="s">
        <v>106</v>
      </c>
      <c r="C264" s="231"/>
      <c r="D264" s="231"/>
      <c r="E264" s="231"/>
      <c r="F264" s="231"/>
      <c r="G264" s="231"/>
      <c r="H264" s="231"/>
      <c r="I264" s="231"/>
      <c r="J264" s="231"/>
      <c r="K264" s="74">
        <f>SUM(K247:K260)</f>
        <v>13</v>
      </c>
      <c r="L264" s="109">
        <f>IF(SUM(K254:K255)=0,"",SUM(K254:K255)/B247)</f>
        <v>0.16</v>
      </c>
      <c r="M264" s="109">
        <f>IF(K264=0,"",K264/B247)</f>
        <v>0.52</v>
      </c>
      <c r="N264" s="109">
        <f>IF(K255=0,"",M264-L264)</f>
        <v>0.36</v>
      </c>
      <c r="O264" s="89"/>
      <c r="P264" s="85"/>
      <c r="Q264" s="134"/>
      <c r="R264" s="89"/>
    </row>
    <row r="265" spans="1:19" ht="12.75" customHeight="1" x14ac:dyDescent="0.2">
      <c r="L265" s="89"/>
      <c r="M265" s="89"/>
      <c r="N265" s="89"/>
      <c r="O265" s="89"/>
    </row>
    <row r="266" spans="1:19" ht="12.75" customHeight="1" x14ac:dyDescent="0.2">
      <c r="L266" s="89"/>
      <c r="M266" s="89"/>
      <c r="O266" s="89"/>
    </row>
    <row r="267" spans="1:19" ht="26.25" x14ac:dyDescent="0.2">
      <c r="B267" s="232" t="s">
        <v>94</v>
      </c>
      <c r="C267" s="233"/>
      <c r="D267" s="233"/>
      <c r="E267" s="233"/>
      <c r="F267" s="233"/>
      <c r="G267" s="233"/>
      <c r="H267" s="233"/>
      <c r="I267" s="233"/>
      <c r="J267" s="233"/>
      <c r="K267" s="78" t="s">
        <v>71</v>
      </c>
      <c r="L267" s="89"/>
      <c r="M267" s="89"/>
      <c r="N267" s="85"/>
      <c r="O267" s="89"/>
      <c r="P267" s="85"/>
      <c r="Q267" s="85"/>
      <c r="R267" s="85"/>
    </row>
    <row r="268" spans="1:19" ht="20.25" x14ac:dyDescent="0.2">
      <c r="A268" s="234" t="s">
        <v>9</v>
      </c>
      <c r="B268" s="235" t="s">
        <v>95</v>
      </c>
      <c r="C268" s="236"/>
      <c r="D268" s="236"/>
      <c r="E268" s="236"/>
      <c r="F268" s="236"/>
      <c r="G268" s="236"/>
      <c r="H268" s="236"/>
      <c r="I268" s="236"/>
      <c r="J268" s="237"/>
      <c r="K268" s="238" t="s">
        <v>10</v>
      </c>
      <c r="L268" s="230" t="s">
        <v>2</v>
      </c>
      <c r="M268" s="230" t="s">
        <v>3</v>
      </c>
      <c r="N268" s="240" t="s">
        <v>4</v>
      </c>
      <c r="O268" s="230" t="s">
        <v>5</v>
      </c>
      <c r="P268" s="228" t="s">
        <v>6</v>
      </c>
      <c r="Q268" s="228" t="s">
        <v>7</v>
      </c>
      <c r="R268" s="230" t="s">
        <v>96</v>
      </c>
    </row>
    <row r="269" spans="1:19" ht="15.75" x14ac:dyDescent="0.2">
      <c r="A269" s="229"/>
      <c r="B269" s="97" t="s">
        <v>97</v>
      </c>
      <c r="C269" s="97" t="s">
        <v>98</v>
      </c>
      <c r="D269" s="97" t="s">
        <v>99</v>
      </c>
      <c r="E269" s="97" t="s">
        <v>100</v>
      </c>
      <c r="F269" s="97" t="s">
        <v>101</v>
      </c>
      <c r="G269" s="97" t="s">
        <v>102</v>
      </c>
      <c r="H269" s="97" t="s">
        <v>103</v>
      </c>
      <c r="I269" s="97" t="s">
        <v>104</v>
      </c>
      <c r="J269" s="97" t="s">
        <v>105</v>
      </c>
      <c r="K269" s="229"/>
      <c r="L269" s="229"/>
      <c r="M269" s="229"/>
      <c r="N269" s="229"/>
      <c r="O269" s="229"/>
      <c r="P269" s="229"/>
      <c r="Q269" s="229"/>
      <c r="R269" s="229"/>
    </row>
    <row r="270" spans="1:19" ht="15.75" x14ac:dyDescent="0.2">
      <c r="A270" s="97">
        <v>1101</v>
      </c>
      <c r="B270" s="17">
        <v>16</v>
      </c>
      <c r="C270" s="17"/>
      <c r="D270" s="17"/>
      <c r="E270" s="17"/>
      <c r="F270" s="17"/>
      <c r="G270" s="17"/>
      <c r="H270" s="17"/>
      <c r="I270" s="17"/>
      <c r="J270" s="17"/>
      <c r="K270" s="54"/>
      <c r="L270" s="143"/>
      <c r="M270" s="144"/>
      <c r="N270" s="104"/>
      <c r="O270" s="98"/>
      <c r="P270" s="19">
        <f>B270</f>
        <v>16</v>
      </c>
      <c r="Q270" s="99"/>
      <c r="R270" s="98"/>
    </row>
    <row r="271" spans="1:19" ht="15.75" customHeight="1" x14ac:dyDescent="0.2">
      <c r="A271" s="97">
        <v>1102</v>
      </c>
      <c r="B271" s="17"/>
      <c r="C271" s="17">
        <v>12</v>
      </c>
      <c r="D271" s="17"/>
      <c r="E271" s="17"/>
      <c r="F271" s="17"/>
      <c r="G271" s="17"/>
      <c r="H271" s="17"/>
      <c r="I271" s="17"/>
      <c r="J271" s="17"/>
      <c r="K271" s="54"/>
      <c r="L271" s="145"/>
      <c r="M271" s="49"/>
      <c r="N271" s="146"/>
      <c r="O271" s="21">
        <f>IF(C271=0,"",C271/B270)</f>
        <v>0.75</v>
      </c>
      <c r="P271" s="22">
        <v>12</v>
      </c>
      <c r="Q271" s="100">
        <f t="shared" ref="Q271:Q278" si="42">IF(P271=0,"",P271/P270)</f>
        <v>0.75</v>
      </c>
      <c r="R271" s="100">
        <f t="shared" ref="R271:R278" si="43">IF(P271=0,"",100%-Q271)</f>
        <v>0.25</v>
      </c>
    </row>
    <row r="272" spans="1:19" ht="15.75" customHeight="1" x14ac:dyDescent="0.2">
      <c r="A272" s="97">
        <v>1201</v>
      </c>
      <c r="B272" s="17"/>
      <c r="C272" s="17"/>
      <c r="D272" s="17">
        <v>10</v>
      </c>
      <c r="E272" s="17"/>
      <c r="F272" s="17"/>
      <c r="G272" s="17"/>
      <c r="H272" s="17"/>
      <c r="I272" s="17"/>
      <c r="J272" s="17"/>
      <c r="K272" s="54"/>
      <c r="L272" s="145"/>
      <c r="M272" s="49"/>
      <c r="N272" s="146"/>
      <c r="O272" s="21">
        <f>IF(D272=0,"",D272/C271)</f>
        <v>0.83333333333333337</v>
      </c>
      <c r="P272" s="22">
        <v>12</v>
      </c>
      <c r="Q272" s="100">
        <f t="shared" si="42"/>
        <v>1</v>
      </c>
      <c r="R272" s="100">
        <f t="shared" si="43"/>
        <v>0</v>
      </c>
      <c r="S272" s="124">
        <f>P272/P270</f>
        <v>0.75</v>
      </c>
    </row>
    <row r="273" spans="1:18" ht="15.75" customHeight="1" x14ac:dyDescent="0.2">
      <c r="A273" s="97">
        <v>1202</v>
      </c>
      <c r="B273" s="17"/>
      <c r="C273" s="17"/>
      <c r="D273" s="17"/>
      <c r="E273" s="17">
        <v>10</v>
      </c>
      <c r="F273" s="17"/>
      <c r="G273" s="17"/>
      <c r="H273" s="17"/>
      <c r="I273" s="17"/>
      <c r="J273" s="17"/>
      <c r="K273" s="54"/>
      <c r="L273" s="145"/>
      <c r="M273" s="49"/>
      <c r="N273" s="146"/>
      <c r="O273" s="21">
        <f>IF(E273=0,"",E273/D272)</f>
        <v>1</v>
      </c>
      <c r="P273" s="22">
        <v>12</v>
      </c>
      <c r="Q273" s="100">
        <f t="shared" si="42"/>
        <v>1</v>
      </c>
      <c r="R273" s="100">
        <f t="shared" si="43"/>
        <v>0</v>
      </c>
    </row>
    <row r="274" spans="1:18" ht="15.75" customHeight="1" x14ac:dyDescent="0.2">
      <c r="A274" s="97">
        <v>1301</v>
      </c>
      <c r="B274" s="17"/>
      <c r="C274" s="17"/>
      <c r="D274" s="17"/>
      <c r="E274" s="17"/>
      <c r="F274" s="17">
        <v>8</v>
      </c>
      <c r="G274" s="17"/>
      <c r="H274" s="17"/>
      <c r="I274" s="17"/>
      <c r="J274" s="17"/>
      <c r="K274" s="54"/>
      <c r="L274" s="145"/>
      <c r="M274" s="49"/>
      <c r="N274" s="146"/>
      <c r="O274" s="21">
        <f>IF(F274=0,"",F274/E273)</f>
        <v>0.8</v>
      </c>
      <c r="P274" s="22">
        <v>11</v>
      </c>
      <c r="Q274" s="100">
        <f t="shared" si="42"/>
        <v>0.91666666666666663</v>
      </c>
      <c r="R274" s="100">
        <f t="shared" si="43"/>
        <v>8.333333333333337E-2</v>
      </c>
    </row>
    <row r="275" spans="1:18" ht="15.75" customHeight="1" x14ac:dyDescent="0.2">
      <c r="A275" s="97">
        <v>1302</v>
      </c>
      <c r="B275" s="17"/>
      <c r="C275" s="17"/>
      <c r="D275" s="17"/>
      <c r="E275" s="17"/>
      <c r="F275" s="17"/>
      <c r="G275" s="17">
        <v>7</v>
      </c>
      <c r="H275" s="17"/>
      <c r="I275" s="17"/>
      <c r="J275" s="17"/>
      <c r="K275" s="54"/>
      <c r="L275" s="145"/>
      <c r="M275" s="49"/>
      <c r="N275" s="146"/>
      <c r="O275" s="21">
        <f>IF(G275=0,"",G275/F274)</f>
        <v>0.875</v>
      </c>
      <c r="P275" s="22">
        <v>9</v>
      </c>
      <c r="Q275" s="100">
        <f t="shared" si="42"/>
        <v>0.81818181818181823</v>
      </c>
      <c r="R275" s="100">
        <f t="shared" si="43"/>
        <v>0.18181818181818177</v>
      </c>
    </row>
    <row r="276" spans="1:18" ht="15.75" customHeight="1" x14ac:dyDescent="0.2">
      <c r="A276" s="97">
        <v>1401</v>
      </c>
      <c r="B276" s="17"/>
      <c r="C276" s="17"/>
      <c r="D276" s="17"/>
      <c r="E276" s="17"/>
      <c r="F276" s="17"/>
      <c r="G276" s="17"/>
      <c r="H276" s="17">
        <v>4</v>
      </c>
      <c r="I276" s="17"/>
      <c r="J276" s="17"/>
      <c r="K276" s="54"/>
      <c r="L276" s="145"/>
      <c r="M276" s="49"/>
      <c r="N276" s="146"/>
      <c r="O276" s="21">
        <f>IF(H276=0,"",H276/G275)</f>
        <v>0.5714285714285714</v>
      </c>
      <c r="P276" s="22">
        <v>9</v>
      </c>
      <c r="Q276" s="100">
        <f t="shared" si="42"/>
        <v>1</v>
      </c>
      <c r="R276" s="100">
        <f t="shared" si="43"/>
        <v>0</v>
      </c>
    </row>
    <row r="277" spans="1:18" ht="15.75" customHeight="1" x14ac:dyDescent="0.2">
      <c r="A277" s="97">
        <v>1402</v>
      </c>
      <c r="B277" s="17"/>
      <c r="C277" s="17"/>
      <c r="D277" s="17"/>
      <c r="E277" s="17"/>
      <c r="F277" s="17"/>
      <c r="G277" s="17"/>
      <c r="H277" s="17"/>
      <c r="I277" s="17">
        <v>4</v>
      </c>
      <c r="J277" s="17"/>
      <c r="K277" s="54"/>
      <c r="L277" s="145"/>
      <c r="M277" s="49"/>
      <c r="N277" s="146"/>
      <c r="O277" s="21">
        <f>IF(I277=0,"",I277/H276)</f>
        <v>1</v>
      </c>
      <c r="P277" s="22">
        <v>9</v>
      </c>
      <c r="Q277" s="100">
        <f t="shared" si="42"/>
        <v>1</v>
      </c>
      <c r="R277" s="100">
        <f t="shared" si="43"/>
        <v>0</v>
      </c>
    </row>
    <row r="278" spans="1:18" ht="15.75" customHeight="1" x14ac:dyDescent="0.2">
      <c r="A278" s="97">
        <v>1501</v>
      </c>
      <c r="B278" s="17"/>
      <c r="C278" s="17"/>
      <c r="D278" s="17"/>
      <c r="E278" s="17"/>
      <c r="F278" s="17"/>
      <c r="G278" s="17"/>
      <c r="H278" s="17"/>
      <c r="I278" s="17"/>
      <c r="J278" s="17">
        <v>4</v>
      </c>
      <c r="K278" s="54">
        <v>4</v>
      </c>
      <c r="L278" s="145"/>
      <c r="M278" s="49"/>
      <c r="N278" s="146"/>
      <c r="O278" s="24">
        <f>IF(J278=0,"",J278/I277)</f>
        <v>1</v>
      </c>
      <c r="P278" s="22">
        <v>9</v>
      </c>
      <c r="Q278" s="24">
        <f t="shared" si="42"/>
        <v>1</v>
      </c>
      <c r="R278" s="24">
        <f t="shared" si="43"/>
        <v>0</v>
      </c>
    </row>
    <row r="279" spans="1:18" ht="15.75" customHeight="1" x14ac:dyDescent="0.2">
      <c r="A279" s="97">
        <v>1502</v>
      </c>
      <c r="B279" s="17"/>
      <c r="C279" s="17"/>
      <c r="D279" s="17"/>
      <c r="E279" s="17"/>
      <c r="F279" s="17"/>
      <c r="G279" s="17"/>
      <c r="H279" s="17"/>
      <c r="I279" s="17"/>
      <c r="J279" s="17">
        <v>4</v>
      </c>
      <c r="K279" s="54">
        <v>2</v>
      </c>
      <c r="L279" s="145"/>
      <c r="M279" s="49"/>
      <c r="N279" s="147"/>
      <c r="O279" s="67"/>
      <c r="P279" s="22">
        <v>5</v>
      </c>
      <c r="Q279" s="67"/>
      <c r="R279" s="101"/>
    </row>
    <row r="280" spans="1:18" ht="15.75" customHeight="1" x14ac:dyDescent="0.2">
      <c r="A280" s="97">
        <v>1601</v>
      </c>
      <c r="B280" s="17"/>
      <c r="C280" s="17"/>
      <c r="D280" s="17"/>
      <c r="E280" s="17"/>
      <c r="F280" s="17"/>
      <c r="G280" s="17"/>
      <c r="H280" s="17"/>
      <c r="I280" s="17"/>
      <c r="J280" s="17"/>
      <c r="K280" s="54">
        <v>3</v>
      </c>
      <c r="L280" s="145"/>
      <c r="M280" s="49"/>
      <c r="N280" s="147"/>
      <c r="O280" s="148"/>
      <c r="P280" s="51">
        <v>3</v>
      </c>
      <c r="Q280" s="149"/>
      <c r="R280" s="148"/>
    </row>
    <row r="281" spans="1:18" ht="15.75" customHeight="1" x14ac:dyDescent="0.2">
      <c r="A281" s="97">
        <v>1602</v>
      </c>
      <c r="B281" s="17"/>
      <c r="C281" s="17"/>
      <c r="D281" s="17"/>
      <c r="E281" s="17"/>
      <c r="F281" s="17"/>
      <c r="G281" s="17"/>
      <c r="H281" s="17"/>
      <c r="I281" s="17"/>
      <c r="J281" s="17"/>
      <c r="K281" s="54"/>
      <c r="L281" s="145"/>
      <c r="M281" s="49"/>
      <c r="N281" s="147"/>
      <c r="O281" s="148"/>
      <c r="P281" s="51"/>
      <c r="Q281" s="149"/>
      <c r="R281" s="148"/>
    </row>
    <row r="282" spans="1:18" ht="15.75" customHeight="1" x14ac:dyDescent="0.2">
      <c r="A282" s="97">
        <v>1701</v>
      </c>
      <c r="B282" s="17"/>
      <c r="C282" s="17"/>
      <c r="D282" s="17"/>
      <c r="E282" s="17"/>
      <c r="F282" s="17"/>
      <c r="G282" s="17"/>
      <c r="H282" s="17"/>
      <c r="I282" s="17"/>
      <c r="J282" s="17"/>
      <c r="K282" s="54"/>
      <c r="L282" s="145"/>
      <c r="M282" s="49"/>
      <c r="N282" s="147"/>
      <c r="O282" s="148"/>
      <c r="P282" s="51"/>
      <c r="Q282" s="149"/>
      <c r="R282" s="148"/>
    </row>
    <row r="283" spans="1:18" ht="15.75" customHeight="1" x14ac:dyDescent="0.2">
      <c r="A283" s="97">
        <v>1702</v>
      </c>
      <c r="B283" s="17"/>
      <c r="C283" s="17"/>
      <c r="D283" s="17"/>
      <c r="E283" s="17"/>
      <c r="F283" s="17"/>
      <c r="G283" s="17"/>
      <c r="H283" s="17"/>
      <c r="I283" s="17"/>
      <c r="J283" s="17"/>
      <c r="K283" s="54"/>
      <c r="L283" s="145"/>
      <c r="M283" s="49"/>
      <c r="N283" s="147"/>
      <c r="O283" s="49"/>
      <c r="P283" s="147"/>
      <c r="Q283" s="150"/>
      <c r="R283" s="148"/>
    </row>
    <row r="284" spans="1:18" ht="15.75" customHeight="1" x14ac:dyDescent="0.2">
      <c r="A284" s="97">
        <v>1801</v>
      </c>
      <c r="B284" s="17"/>
      <c r="C284" s="17"/>
      <c r="D284" s="17"/>
      <c r="E284" s="17"/>
      <c r="F284" s="17"/>
      <c r="G284" s="17"/>
      <c r="H284" s="17"/>
      <c r="I284" s="17"/>
      <c r="J284" s="17"/>
      <c r="K284" s="54"/>
      <c r="L284" s="145"/>
      <c r="M284" s="49"/>
      <c r="N284" s="147"/>
      <c r="O284" s="102" t="s">
        <v>81</v>
      </c>
      <c r="P284" s="103">
        <v>9</v>
      </c>
      <c r="Q284" s="104">
        <f>IF(SUM(K276:K283)=0,"",SUM(K276:K283))</f>
        <v>9</v>
      </c>
      <c r="R284" s="105" t="s">
        <v>10</v>
      </c>
    </row>
    <row r="285" spans="1:18" ht="15.75" customHeight="1" x14ac:dyDescent="0.2">
      <c r="A285" s="97">
        <v>1802</v>
      </c>
      <c r="B285" s="17"/>
      <c r="C285" s="17"/>
      <c r="D285" s="17"/>
      <c r="E285" s="17"/>
      <c r="F285" s="17"/>
      <c r="G285" s="17"/>
      <c r="H285" s="17"/>
      <c r="I285" s="17"/>
      <c r="J285" s="17"/>
      <c r="K285" s="54"/>
      <c r="L285" s="145"/>
      <c r="M285" s="49"/>
      <c r="N285" s="147"/>
      <c r="O285" s="106" t="s">
        <v>83</v>
      </c>
      <c r="P285" s="32">
        <f>IF(P284/B270=0,"",P284/B270)</f>
        <v>0.5625</v>
      </c>
      <c r="Q285" s="107">
        <f>IF(P284/Q284=0,"",P284/Q284)</f>
        <v>1</v>
      </c>
      <c r="R285" s="108" t="s">
        <v>84</v>
      </c>
    </row>
    <row r="286" spans="1:18" ht="15.75" customHeight="1" x14ac:dyDescent="0.2">
      <c r="A286" s="97">
        <v>1901</v>
      </c>
      <c r="B286" s="75"/>
      <c r="C286" s="75"/>
      <c r="D286" s="75"/>
      <c r="E286" s="75"/>
      <c r="F286" s="75"/>
      <c r="G286" s="75"/>
      <c r="H286" s="75"/>
      <c r="I286" s="75"/>
      <c r="J286" s="75"/>
      <c r="K286" s="54"/>
      <c r="L286" s="151"/>
      <c r="M286" s="152"/>
      <c r="N286" s="153"/>
      <c r="O286" s="154"/>
      <c r="P286" s="155"/>
      <c r="Q286" s="155"/>
      <c r="R286" s="156"/>
    </row>
    <row r="287" spans="1:18" ht="18" x14ac:dyDescent="0.2">
      <c r="A287" s="114"/>
      <c r="B287" s="231" t="s">
        <v>106</v>
      </c>
      <c r="C287" s="231"/>
      <c r="D287" s="231"/>
      <c r="E287" s="231"/>
      <c r="F287" s="231"/>
      <c r="G287" s="231"/>
      <c r="H287" s="231"/>
      <c r="I287" s="231"/>
      <c r="J287" s="231"/>
      <c r="K287" s="74">
        <f>SUM(K270:K283)</f>
        <v>9</v>
      </c>
      <c r="L287" s="109">
        <f>IF(K278=0,"",K278/B270)</f>
        <v>0.25</v>
      </c>
      <c r="M287" s="109">
        <f>IF(K287=0,"",K287/B270)</f>
        <v>0.5625</v>
      </c>
      <c r="N287" s="109">
        <f>IF(K278=0,"",M287-L287)</f>
        <v>0.3125</v>
      </c>
      <c r="O287" s="89"/>
      <c r="P287" s="85"/>
      <c r="Q287" s="134"/>
      <c r="R287" s="89"/>
    </row>
    <row r="288" spans="1:18" ht="12.75" customHeight="1" x14ac:dyDescent="0.2">
      <c r="L288" s="89"/>
      <c r="M288" s="89"/>
      <c r="O288" s="89"/>
    </row>
    <row r="289" spans="1:19" ht="12.75" customHeight="1" x14ac:dyDescent="0.2">
      <c r="L289" s="89"/>
      <c r="M289" s="89"/>
      <c r="O289" s="89"/>
    </row>
    <row r="290" spans="1:19" ht="26.25" customHeight="1" x14ac:dyDescent="0.2">
      <c r="B290" s="232" t="s">
        <v>94</v>
      </c>
      <c r="C290" s="233"/>
      <c r="D290" s="233"/>
      <c r="E290" s="233"/>
      <c r="F290" s="233"/>
      <c r="G290" s="233"/>
      <c r="H290" s="233"/>
      <c r="I290" s="233"/>
      <c r="J290" s="233"/>
      <c r="K290" s="78" t="s">
        <v>72</v>
      </c>
      <c r="L290" s="89"/>
      <c r="M290" s="89"/>
      <c r="N290" s="85"/>
      <c r="O290" s="89"/>
      <c r="P290" s="85"/>
      <c r="Q290" s="85"/>
      <c r="R290" s="85"/>
    </row>
    <row r="291" spans="1:19" ht="20.25" customHeight="1" x14ac:dyDescent="0.2">
      <c r="A291" s="234" t="s">
        <v>9</v>
      </c>
      <c r="B291" s="235" t="s">
        <v>95</v>
      </c>
      <c r="C291" s="236"/>
      <c r="D291" s="236"/>
      <c r="E291" s="236"/>
      <c r="F291" s="236"/>
      <c r="G291" s="236"/>
      <c r="H291" s="236"/>
      <c r="I291" s="236"/>
      <c r="J291" s="237"/>
      <c r="K291" s="238" t="s">
        <v>10</v>
      </c>
      <c r="L291" s="230" t="s">
        <v>2</v>
      </c>
      <c r="M291" s="230" t="s">
        <v>3</v>
      </c>
      <c r="N291" s="240" t="s">
        <v>4</v>
      </c>
      <c r="O291" s="230" t="s">
        <v>5</v>
      </c>
      <c r="P291" s="228" t="s">
        <v>6</v>
      </c>
      <c r="Q291" s="228" t="s">
        <v>7</v>
      </c>
      <c r="R291" s="230" t="s">
        <v>96</v>
      </c>
    </row>
    <row r="292" spans="1:19" ht="15.75" customHeight="1" x14ac:dyDescent="0.2">
      <c r="A292" s="229"/>
      <c r="B292" s="97" t="s">
        <v>97</v>
      </c>
      <c r="C292" s="97" t="s">
        <v>98</v>
      </c>
      <c r="D292" s="97" t="s">
        <v>99</v>
      </c>
      <c r="E292" s="97" t="s">
        <v>100</v>
      </c>
      <c r="F292" s="97" t="s">
        <v>101</v>
      </c>
      <c r="G292" s="97" t="s">
        <v>102</v>
      </c>
      <c r="H292" s="97" t="s">
        <v>103</v>
      </c>
      <c r="I292" s="97" t="s">
        <v>104</v>
      </c>
      <c r="J292" s="97" t="s">
        <v>105</v>
      </c>
      <c r="K292" s="229"/>
      <c r="L292" s="229"/>
      <c r="M292" s="229"/>
      <c r="N292" s="229"/>
      <c r="O292" s="229"/>
      <c r="P292" s="229"/>
      <c r="Q292" s="229"/>
      <c r="R292" s="229"/>
    </row>
    <row r="293" spans="1:19" ht="15.75" customHeight="1" x14ac:dyDescent="0.2">
      <c r="A293" s="97">
        <v>1102</v>
      </c>
      <c r="B293" s="17">
        <v>31</v>
      </c>
      <c r="C293" s="17"/>
      <c r="D293" s="17"/>
      <c r="E293" s="17"/>
      <c r="F293" s="17"/>
      <c r="G293" s="17"/>
      <c r="H293" s="17"/>
      <c r="I293" s="17"/>
      <c r="J293" s="17"/>
      <c r="K293" s="54"/>
      <c r="L293" s="143"/>
      <c r="M293" s="144"/>
      <c r="N293" s="104"/>
      <c r="O293" s="98"/>
      <c r="P293" s="19">
        <f>B293</f>
        <v>31</v>
      </c>
      <c r="Q293" s="99"/>
      <c r="R293" s="98"/>
    </row>
    <row r="294" spans="1:19" ht="15.75" customHeight="1" x14ac:dyDescent="0.2">
      <c r="A294" s="97">
        <v>1201</v>
      </c>
      <c r="B294" s="17"/>
      <c r="C294" s="17">
        <v>24</v>
      </c>
      <c r="D294" s="17"/>
      <c r="E294" s="17"/>
      <c r="F294" s="17"/>
      <c r="G294" s="17"/>
      <c r="H294" s="17"/>
      <c r="I294" s="17"/>
      <c r="J294" s="17"/>
      <c r="K294" s="54"/>
      <c r="L294" s="145"/>
      <c r="M294" s="49"/>
      <c r="N294" s="146"/>
      <c r="O294" s="21">
        <f>IF(C294=0,"",C294/B293)</f>
        <v>0.77419354838709675</v>
      </c>
      <c r="P294" s="22">
        <v>24</v>
      </c>
      <c r="Q294" s="100">
        <f t="shared" ref="Q294:Q301" si="44">IF(P294=0,"",P294/P293)</f>
        <v>0.77419354838709675</v>
      </c>
      <c r="R294" s="100">
        <f t="shared" ref="R294:R301" si="45">IF(P294=0,"",100%-Q294)</f>
        <v>0.22580645161290325</v>
      </c>
    </row>
    <row r="295" spans="1:19" ht="15.75" customHeight="1" x14ac:dyDescent="0.2">
      <c r="A295" s="97">
        <v>1202</v>
      </c>
      <c r="B295" s="17"/>
      <c r="C295" s="17"/>
      <c r="D295" s="17">
        <v>17</v>
      </c>
      <c r="E295" s="17"/>
      <c r="F295" s="17"/>
      <c r="G295" s="17"/>
      <c r="H295" s="17"/>
      <c r="I295" s="17"/>
      <c r="J295" s="17"/>
      <c r="K295" s="54"/>
      <c r="L295" s="145"/>
      <c r="M295" s="49"/>
      <c r="N295" s="146"/>
      <c r="O295" s="21">
        <f>IF(D295=0,"",D295/C294)</f>
        <v>0.70833333333333337</v>
      </c>
      <c r="P295" s="22">
        <v>21</v>
      </c>
      <c r="Q295" s="100">
        <f t="shared" si="44"/>
        <v>0.875</v>
      </c>
      <c r="R295" s="100">
        <f t="shared" si="45"/>
        <v>0.125</v>
      </c>
      <c r="S295" s="124">
        <f>P295/P293</f>
        <v>0.67741935483870963</v>
      </c>
    </row>
    <row r="296" spans="1:19" ht="15.75" customHeight="1" x14ac:dyDescent="0.2">
      <c r="A296" s="97">
        <v>1301</v>
      </c>
      <c r="B296" s="17"/>
      <c r="C296" s="17"/>
      <c r="D296" s="17"/>
      <c r="E296" s="17">
        <v>15</v>
      </c>
      <c r="F296" s="17"/>
      <c r="G296" s="17"/>
      <c r="H296" s="17"/>
      <c r="I296" s="17"/>
      <c r="J296" s="17"/>
      <c r="K296" s="54"/>
      <c r="L296" s="145"/>
      <c r="M296" s="49"/>
      <c r="N296" s="146"/>
      <c r="O296" s="21">
        <f>IF(E296=0,"",E296/D295)</f>
        <v>0.88235294117647056</v>
      </c>
      <c r="P296" s="22">
        <v>21</v>
      </c>
      <c r="Q296" s="100">
        <f t="shared" si="44"/>
        <v>1</v>
      </c>
      <c r="R296" s="100">
        <f t="shared" si="45"/>
        <v>0</v>
      </c>
    </row>
    <row r="297" spans="1:19" ht="15.75" customHeight="1" x14ac:dyDescent="0.2">
      <c r="A297" s="97">
        <v>1302</v>
      </c>
      <c r="B297" s="17"/>
      <c r="C297" s="17"/>
      <c r="D297" s="17"/>
      <c r="E297" s="17"/>
      <c r="F297" s="17">
        <v>14</v>
      </c>
      <c r="G297" s="17"/>
      <c r="H297" s="17"/>
      <c r="I297" s="17"/>
      <c r="J297" s="17"/>
      <c r="K297" s="54"/>
      <c r="L297" s="145"/>
      <c r="M297" s="49"/>
      <c r="N297" s="146"/>
      <c r="O297" s="21">
        <f>IF(F297=0,"",F297/E296)</f>
        <v>0.93333333333333335</v>
      </c>
      <c r="P297" s="22">
        <v>21</v>
      </c>
      <c r="Q297" s="100">
        <f t="shared" si="44"/>
        <v>1</v>
      </c>
      <c r="R297" s="100">
        <f t="shared" si="45"/>
        <v>0</v>
      </c>
    </row>
    <row r="298" spans="1:19" ht="15.75" customHeight="1" x14ac:dyDescent="0.2">
      <c r="A298" s="97">
        <v>1401</v>
      </c>
      <c r="B298" s="17"/>
      <c r="C298" s="17"/>
      <c r="D298" s="17"/>
      <c r="E298" s="17"/>
      <c r="F298" s="17"/>
      <c r="G298" s="17">
        <v>12</v>
      </c>
      <c r="H298" s="17"/>
      <c r="I298" s="17"/>
      <c r="J298" s="17"/>
      <c r="K298" s="54"/>
      <c r="L298" s="145"/>
      <c r="M298" s="49"/>
      <c r="N298" s="146"/>
      <c r="O298" s="21">
        <f>IF(G298=0,"",G298/F297)</f>
        <v>0.8571428571428571</v>
      </c>
      <c r="P298" s="22">
        <v>20</v>
      </c>
      <c r="Q298" s="100">
        <f t="shared" si="44"/>
        <v>0.95238095238095233</v>
      </c>
      <c r="R298" s="100">
        <f t="shared" si="45"/>
        <v>4.7619047619047672E-2</v>
      </c>
    </row>
    <row r="299" spans="1:19" ht="15.75" customHeight="1" x14ac:dyDescent="0.2">
      <c r="A299" s="97">
        <v>1402</v>
      </c>
      <c r="B299" s="17"/>
      <c r="C299" s="17"/>
      <c r="D299" s="17"/>
      <c r="E299" s="17"/>
      <c r="F299" s="17"/>
      <c r="G299" s="17"/>
      <c r="H299" s="17">
        <v>12</v>
      </c>
      <c r="I299" s="17"/>
      <c r="J299" s="17"/>
      <c r="K299" s="54"/>
      <c r="L299" s="145"/>
      <c r="M299" s="49"/>
      <c r="N299" s="146"/>
      <c r="O299" s="21">
        <f>IF(H299=0,"",H299/G298)</f>
        <v>1</v>
      </c>
      <c r="P299" s="22">
        <v>18</v>
      </c>
      <c r="Q299" s="100">
        <f t="shared" si="44"/>
        <v>0.9</v>
      </c>
      <c r="R299" s="100">
        <f t="shared" si="45"/>
        <v>9.9999999999999978E-2</v>
      </c>
    </row>
    <row r="300" spans="1:19" ht="15.75" customHeight="1" x14ac:dyDescent="0.2">
      <c r="A300" s="97">
        <v>1501</v>
      </c>
      <c r="B300" s="17"/>
      <c r="C300" s="17"/>
      <c r="D300" s="17"/>
      <c r="E300" s="17"/>
      <c r="F300" s="17"/>
      <c r="G300" s="17"/>
      <c r="H300" s="17"/>
      <c r="I300" s="17">
        <v>12</v>
      </c>
      <c r="J300" s="17"/>
      <c r="K300" s="54"/>
      <c r="L300" s="145"/>
      <c r="M300" s="49"/>
      <c r="N300" s="146"/>
      <c r="O300" s="21">
        <f>IF(I300=0,"",I300/H299)</f>
        <v>1</v>
      </c>
      <c r="P300" s="22">
        <v>17</v>
      </c>
      <c r="Q300" s="100">
        <f t="shared" si="44"/>
        <v>0.94444444444444442</v>
      </c>
      <c r="R300" s="100">
        <f t="shared" si="45"/>
        <v>5.555555555555558E-2</v>
      </c>
    </row>
    <row r="301" spans="1:19" ht="15.75" customHeight="1" x14ac:dyDescent="0.2">
      <c r="A301" s="97">
        <v>1502</v>
      </c>
      <c r="B301" s="17"/>
      <c r="C301" s="17"/>
      <c r="D301" s="17"/>
      <c r="E301" s="17"/>
      <c r="F301" s="17"/>
      <c r="G301" s="17"/>
      <c r="H301" s="17"/>
      <c r="I301" s="17"/>
      <c r="J301" s="17">
        <v>12</v>
      </c>
      <c r="K301" s="54">
        <v>11</v>
      </c>
      <c r="L301" s="145"/>
      <c r="M301" s="49"/>
      <c r="N301" s="146"/>
      <c r="O301" s="24">
        <f>IF(J301=0,"",J301/I300)</f>
        <v>1</v>
      </c>
      <c r="P301" s="22">
        <v>17</v>
      </c>
      <c r="Q301" s="24">
        <f t="shared" si="44"/>
        <v>1</v>
      </c>
      <c r="R301" s="24">
        <f t="shared" si="45"/>
        <v>0</v>
      </c>
    </row>
    <row r="302" spans="1:19" ht="15.75" customHeight="1" x14ac:dyDescent="0.2">
      <c r="A302" s="97">
        <v>1601</v>
      </c>
      <c r="B302" s="17"/>
      <c r="C302" s="17"/>
      <c r="D302" s="17"/>
      <c r="E302" s="17"/>
      <c r="F302" s="17"/>
      <c r="G302" s="17"/>
      <c r="H302" s="17"/>
      <c r="I302" s="17"/>
      <c r="J302" s="17">
        <v>4</v>
      </c>
      <c r="K302" s="54">
        <v>4</v>
      </c>
      <c r="L302" s="145"/>
      <c r="M302" s="49"/>
      <c r="N302" s="147"/>
      <c r="O302" s="67"/>
      <c r="P302" s="22">
        <v>6</v>
      </c>
      <c r="Q302" s="67"/>
      <c r="R302" s="101"/>
    </row>
    <row r="303" spans="1:19" ht="15.75" customHeight="1" x14ac:dyDescent="0.2">
      <c r="A303" s="97">
        <v>1602</v>
      </c>
      <c r="B303" s="17"/>
      <c r="C303" s="17"/>
      <c r="D303" s="17"/>
      <c r="E303" s="17"/>
      <c r="F303" s="17"/>
      <c r="G303" s="17"/>
      <c r="H303" s="17"/>
      <c r="I303" s="17"/>
      <c r="J303" s="17">
        <v>1</v>
      </c>
      <c r="K303" s="54"/>
      <c r="L303" s="145"/>
      <c r="M303" s="49"/>
      <c r="N303" s="147"/>
      <c r="O303" s="148"/>
      <c r="P303" s="51">
        <v>2</v>
      </c>
      <c r="Q303" s="149"/>
      <c r="R303" s="148"/>
    </row>
    <row r="304" spans="1:19" ht="15.75" customHeight="1" x14ac:dyDescent="0.2">
      <c r="A304" s="97">
        <v>1701</v>
      </c>
      <c r="B304" s="17"/>
      <c r="C304" s="17"/>
      <c r="D304" s="17"/>
      <c r="E304" s="17"/>
      <c r="F304" s="17"/>
      <c r="G304" s="17"/>
      <c r="H304" s="17"/>
      <c r="I304" s="17"/>
      <c r="J304" s="17"/>
      <c r="K304" s="54">
        <v>1</v>
      </c>
      <c r="L304" s="145"/>
      <c r="M304" s="49"/>
      <c r="N304" s="147"/>
      <c r="O304" s="148"/>
      <c r="P304" s="51">
        <v>1</v>
      </c>
      <c r="Q304" s="149"/>
      <c r="R304" s="148"/>
    </row>
    <row r="305" spans="1:19" ht="15.75" customHeight="1" x14ac:dyDescent="0.2">
      <c r="A305" s="97">
        <v>1702</v>
      </c>
      <c r="B305" s="17"/>
      <c r="C305" s="17"/>
      <c r="D305" s="17"/>
      <c r="E305" s="17"/>
      <c r="F305" s="17"/>
      <c r="G305" s="17"/>
      <c r="H305" s="17"/>
      <c r="I305" s="17"/>
      <c r="J305" s="17">
        <v>1</v>
      </c>
      <c r="K305" s="54"/>
      <c r="L305" s="145"/>
      <c r="M305" s="49"/>
      <c r="N305" s="147"/>
      <c r="O305" s="148"/>
      <c r="P305" s="51">
        <v>1</v>
      </c>
      <c r="Q305" s="149"/>
      <c r="R305" s="148"/>
    </row>
    <row r="306" spans="1:19" ht="15.75" customHeight="1" x14ac:dyDescent="0.2">
      <c r="A306" s="97">
        <v>1801</v>
      </c>
      <c r="B306" s="17"/>
      <c r="C306" s="17"/>
      <c r="D306" s="17"/>
      <c r="E306" s="17"/>
      <c r="F306" s="17"/>
      <c r="G306" s="17"/>
      <c r="H306" s="17"/>
      <c r="I306" s="17"/>
      <c r="J306" s="17"/>
      <c r="K306" s="54">
        <v>1</v>
      </c>
      <c r="L306" s="145"/>
      <c r="M306" s="49"/>
      <c r="N306" s="147"/>
      <c r="O306" s="49"/>
      <c r="P306" s="147"/>
      <c r="Q306" s="150"/>
      <c r="R306" s="148"/>
    </row>
    <row r="307" spans="1:19" ht="15.75" customHeight="1" x14ac:dyDescent="0.2">
      <c r="A307" s="97">
        <v>1802</v>
      </c>
      <c r="B307" s="17"/>
      <c r="C307" s="17"/>
      <c r="D307" s="17"/>
      <c r="E307" s="17"/>
      <c r="F307" s="17"/>
      <c r="G307" s="17"/>
      <c r="H307" s="17"/>
      <c r="I307" s="17"/>
      <c r="J307" s="17"/>
      <c r="K307" s="54"/>
      <c r="L307" s="145"/>
      <c r="M307" s="49"/>
      <c r="N307" s="147"/>
      <c r="O307" s="102" t="s">
        <v>81</v>
      </c>
      <c r="P307" s="103">
        <v>15</v>
      </c>
      <c r="Q307" s="104">
        <f>K310</f>
        <v>17</v>
      </c>
      <c r="R307" s="105" t="s">
        <v>10</v>
      </c>
    </row>
    <row r="308" spans="1:19" ht="15.75" x14ac:dyDescent="0.2">
      <c r="A308" s="97">
        <v>1901</v>
      </c>
      <c r="B308" s="17"/>
      <c r="C308" s="17"/>
      <c r="D308" s="17"/>
      <c r="E308" s="17"/>
      <c r="F308" s="17"/>
      <c r="G308" s="17"/>
      <c r="H308" s="17"/>
      <c r="I308" s="17"/>
      <c r="J308" s="17"/>
      <c r="K308" s="54"/>
      <c r="L308" s="145"/>
      <c r="M308" s="49"/>
      <c r="N308" s="147"/>
      <c r="O308" s="106" t="s">
        <v>83</v>
      </c>
      <c r="P308" s="32">
        <f>IF(P307/B293=0,"",P307/B293)</f>
        <v>0.4838709677419355</v>
      </c>
      <c r="Q308" s="107">
        <f>IF(P307/Q307=0,"",P307/Q307)</f>
        <v>0.88235294117647056</v>
      </c>
      <c r="R308" s="108" t="s">
        <v>84</v>
      </c>
    </row>
    <row r="309" spans="1:19" ht="15.75" x14ac:dyDescent="0.2">
      <c r="A309" s="97">
        <v>1902</v>
      </c>
      <c r="B309" s="75"/>
      <c r="C309" s="75"/>
      <c r="D309" s="75"/>
      <c r="E309" s="75"/>
      <c r="F309" s="75"/>
      <c r="G309" s="75"/>
      <c r="H309" s="75"/>
      <c r="I309" s="75"/>
      <c r="J309" s="75"/>
      <c r="K309" s="54"/>
      <c r="L309" s="151"/>
      <c r="M309" s="152"/>
      <c r="N309" s="153"/>
      <c r="O309" s="154"/>
      <c r="P309" s="155"/>
      <c r="Q309" s="155"/>
      <c r="R309" s="156"/>
    </row>
    <row r="310" spans="1:19" ht="18" customHeight="1" x14ac:dyDescent="0.2">
      <c r="A310" s="114"/>
      <c r="B310" s="231" t="s">
        <v>106</v>
      </c>
      <c r="C310" s="231"/>
      <c r="D310" s="231"/>
      <c r="E310" s="231"/>
      <c r="F310" s="231"/>
      <c r="G310" s="231"/>
      <c r="H310" s="231"/>
      <c r="I310" s="231"/>
      <c r="J310" s="231"/>
      <c r="K310" s="74">
        <f>SUM(K293:K306)</f>
        <v>17</v>
      </c>
      <c r="L310" s="109">
        <f>IF(K301=0,"",K301/B293)</f>
        <v>0.35483870967741937</v>
      </c>
      <c r="M310" s="109">
        <f>IF(K310=0,"",K310/B293)</f>
        <v>0.54838709677419351</v>
      </c>
      <c r="N310" s="109">
        <f>IF(K301=0,"",M310-L310)</f>
        <v>0.19354838709677413</v>
      </c>
      <c r="O310" s="89"/>
      <c r="P310" s="85"/>
      <c r="Q310" s="134"/>
      <c r="R310" s="89"/>
    </row>
    <row r="311" spans="1:19" ht="12.75" customHeight="1" x14ac:dyDescent="0.2">
      <c r="L311" s="89"/>
      <c r="M311" s="89"/>
      <c r="O311" s="89"/>
    </row>
    <row r="312" spans="1:19" ht="12.75" customHeight="1" x14ac:dyDescent="0.2">
      <c r="L312" s="89"/>
      <c r="M312" s="89"/>
      <c r="O312" s="89"/>
    </row>
    <row r="313" spans="1:19" ht="26.25" x14ac:dyDescent="0.2">
      <c r="B313" s="232" t="s">
        <v>94</v>
      </c>
      <c r="C313" s="233"/>
      <c r="D313" s="233"/>
      <c r="E313" s="233"/>
      <c r="F313" s="233"/>
      <c r="G313" s="233"/>
      <c r="H313" s="233"/>
      <c r="I313" s="233"/>
      <c r="J313" s="233"/>
      <c r="K313" s="78" t="s">
        <v>78</v>
      </c>
      <c r="L313" s="89"/>
      <c r="M313" s="89"/>
      <c r="N313" s="85"/>
      <c r="O313" s="89"/>
      <c r="P313" s="85"/>
      <c r="Q313" s="85"/>
      <c r="R313" s="85"/>
    </row>
    <row r="314" spans="1:19" ht="20.25" x14ac:dyDescent="0.2">
      <c r="A314" s="234" t="s">
        <v>9</v>
      </c>
      <c r="B314" s="235" t="s">
        <v>95</v>
      </c>
      <c r="C314" s="236"/>
      <c r="D314" s="236"/>
      <c r="E314" s="236"/>
      <c r="F314" s="236"/>
      <c r="G314" s="236"/>
      <c r="H314" s="236"/>
      <c r="I314" s="236"/>
      <c r="J314" s="237"/>
      <c r="K314" s="238" t="s">
        <v>10</v>
      </c>
      <c r="L314" s="230" t="s">
        <v>2</v>
      </c>
      <c r="M314" s="230" t="s">
        <v>3</v>
      </c>
      <c r="N314" s="240" t="s">
        <v>4</v>
      </c>
      <c r="O314" s="230" t="s">
        <v>5</v>
      </c>
      <c r="P314" s="228" t="s">
        <v>6</v>
      </c>
      <c r="Q314" s="228" t="s">
        <v>7</v>
      </c>
      <c r="R314" s="230" t="s">
        <v>96</v>
      </c>
    </row>
    <row r="315" spans="1:19" ht="15.75" x14ac:dyDescent="0.2">
      <c r="A315" s="229"/>
      <c r="B315" s="97" t="s">
        <v>97</v>
      </c>
      <c r="C315" s="97" t="s">
        <v>98</v>
      </c>
      <c r="D315" s="97" t="s">
        <v>99</v>
      </c>
      <c r="E315" s="97" t="s">
        <v>100</v>
      </c>
      <c r="F315" s="97" t="s">
        <v>101</v>
      </c>
      <c r="G315" s="97" t="s">
        <v>102</v>
      </c>
      <c r="H315" s="97" t="s">
        <v>103</v>
      </c>
      <c r="I315" s="97" t="s">
        <v>104</v>
      </c>
      <c r="J315" s="97" t="s">
        <v>105</v>
      </c>
      <c r="K315" s="229"/>
      <c r="L315" s="229"/>
      <c r="M315" s="229"/>
      <c r="N315" s="229"/>
      <c r="O315" s="229"/>
      <c r="P315" s="229"/>
      <c r="Q315" s="229"/>
      <c r="R315" s="229"/>
    </row>
    <row r="316" spans="1:19" ht="15.75" customHeight="1" x14ac:dyDescent="0.2">
      <c r="A316" s="97">
        <v>1201</v>
      </c>
      <c r="B316" s="17">
        <v>7</v>
      </c>
      <c r="C316" s="17"/>
      <c r="D316" s="17"/>
      <c r="E316" s="17"/>
      <c r="F316" s="17"/>
      <c r="G316" s="17"/>
      <c r="H316" s="17"/>
      <c r="I316" s="17"/>
      <c r="J316" s="17"/>
      <c r="K316" s="54"/>
      <c r="L316" s="143"/>
      <c r="M316" s="144"/>
      <c r="N316" s="104"/>
      <c r="O316" s="98"/>
      <c r="P316" s="19">
        <f>B316</f>
        <v>7</v>
      </c>
      <c r="Q316" s="99"/>
      <c r="R316" s="98"/>
    </row>
    <row r="317" spans="1:19" ht="15.75" customHeight="1" x14ac:dyDescent="0.2">
      <c r="A317" s="97">
        <v>1202</v>
      </c>
      <c r="B317" s="17"/>
      <c r="C317" s="17">
        <v>4</v>
      </c>
      <c r="D317" s="17"/>
      <c r="E317" s="17"/>
      <c r="F317" s="17"/>
      <c r="G317" s="17"/>
      <c r="H317" s="17"/>
      <c r="I317" s="17"/>
      <c r="J317" s="17"/>
      <c r="K317" s="54"/>
      <c r="L317" s="145"/>
      <c r="M317" s="49"/>
      <c r="N317" s="146"/>
      <c r="O317" s="21">
        <f>IF(C317=0,"",C317/B316)</f>
        <v>0.5714285714285714</v>
      </c>
      <c r="P317" s="22">
        <v>4</v>
      </c>
      <c r="Q317" s="100">
        <f t="shared" ref="Q317:Q324" si="46">IF(P317=0,"",P317/P316)</f>
        <v>0.5714285714285714</v>
      </c>
      <c r="R317" s="100">
        <f t="shared" ref="R317:R324" si="47">IF(P317=0,"",100%-Q317)</f>
        <v>0.4285714285714286</v>
      </c>
    </row>
    <row r="318" spans="1:19" ht="15.75" customHeight="1" x14ac:dyDescent="0.2">
      <c r="A318" s="97">
        <v>1301</v>
      </c>
      <c r="B318" s="17"/>
      <c r="C318" s="17"/>
      <c r="D318" s="17">
        <v>4</v>
      </c>
      <c r="E318" s="17"/>
      <c r="F318" s="17"/>
      <c r="G318" s="17"/>
      <c r="H318" s="17"/>
      <c r="I318" s="17"/>
      <c r="J318" s="17"/>
      <c r="K318" s="54"/>
      <c r="L318" s="145"/>
      <c r="M318" s="49"/>
      <c r="N318" s="146"/>
      <c r="O318" s="21">
        <f>IF(D318=0,"",D318/C317)</f>
        <v>1</v>
      </c>
      <c r="P318" s="22">
        <v>4</v>
      </c>
      <c r="Q318" s="100">
        <f t="shared" si="46"/>
        <v>1</v>
      </c>
      <c r="R318" s="100">
        <f t="shared" si="47"/>
        <v>0</v>
      </c>
      <c r="S318" s="124">
        <f>P318/P316</f>
        <v>0.5714285714285714</v>
      </c>
    </row>
    <row r="319" spans="1:19" ht="15.75" customHeight="1" x14ac:dyDescent="0.2">
      <c r="A319" s="97">
        <v>1302</v>
      </c>
      <c r="B319" s="17"/>
      <c r="C319" s="17"/>
      <c r="D319" s="17"/>
      <c r="E319" s="17">
        <v>3</v>
      </c>
      <c r="F319" s="17"/>
      <c r="G319" s="17"/>
      <c r="H319" s="17"/>
      <c r="I319" s="17"/>
      <c r="J319" s="17"/>
      <c r="K319" s="54"/>
      <c r="L319" s="145"/>
      <c r="M319" s="49"/>
      <c r="N319" s="146"/>
      <c r="O319" s="21">
        <f>IF(E319=0,"",E319/D318)</f>
        <v>0.75</v>
      </c>
      <c r="P319" s="22">
        <v>4</v>
      </c>
      <c r="Q319" s="100">
        <f t="shared" si="46"/>
        <v>1</v>
      </c>
      <c r="R319" s="100">
        <f t="shared" si="47"/>
        <v>0</v>
      </c>
    </row>
    <row r="320" spans="1:19" ht="15.75" customHeight="1" x14ac:dyDescent="0.2">
      <c r="A320" s="97">
        <v>1401</v>
      </c>
      <c r="B320" s="17"/>
      <c r="C320" s="17"/>
      <c r="D320" s="17"/>
      <c r="E320" s="17"/>
      <c r="F320" s="17">
        <v>3</v>
      </c>
      <c r="G320" s="17"/>
      <c r="H320" s="17"/>
      <c r="I320" s="17"/>
      <c r="J320" s="17"/>
      <c r="K320" s="54"/>
      <c r="L320" s="145"/>
      <c r="M320" s="49"/>
      <c r="N320" s="146"/>
      <c r="O320" s="21">
        <f>IF(F320=0,"",F320/E319)</f>
        <v>1</v>
      </c>
      <c r="P320" s="22">
        <v>4</v>
      </c>
      <c r="Q320" s="100">
        <f t="shared" si="46"/>
        <v>1</v>
      </c>
      <c r="R320" s="100">
        <f t="shared" si="47"/>
        <v>0</v>
      </c>
    </row>
    <row r="321" spans="1:18" ht="15.75" customHeight="1" x14ac:dyDescent="0.2">
      <c r="A321" s="97">
        <v>1402</v>
      </c>
      <c r="B321" s="17"/>
      <c r="C321" s="17"/>
      <c r="D321" s="17"/>
      <c r="E321" s="17"/>
      <c r="F321" s="17"/>
      <c r="G321" s="17">
        <v>3</v>
      </c>
      <c r="H321" s="17"/>
      <c r="I321" s="17"/>
      <c r="J321" s="17"/>
      <c r="K321" s="54"/>
      <c r="L321" s="145"/>
      <c r="M321" s="49"/>
      <c r="N321" s="146"/>
      <c r="O321" s="21">
        <f>IF(G321=0,"",G321/F320)</f>
        <v>1</v>
      </c>
      <c r="P321" s="22">
        <v>4</v>
      </c>
      <c r="Q321" s="100">
        <f t="shared" si="46"/>
        <v>1</v>
      </c>
      <c r="R321" s="100">
        <f t="shared" si="47"/>
        <v>0</v>
      </c>
    </row>
    <row r="322" spans="1:18" ht="15.75" customHeight="1" x14ac:dyDescent="0.2">
      <c r="A322" s="97">
        <v>1501</v>
      </c>
      <c r="B322" s="17"/>
      <c r="C322" s="17"/>
      <c r="D322" s="17"/>
      <c r="E322" s="17"/>
      <c r="F322" s="17"/>
      <c r="G322" s="17"/>
      <c r="H322" s="17">
        <v>2</v>
      </c>
      <c r="I322" s="17"/>
      <c r="J322" s="17"/>
      <c r="K322" s="54"/>
      <c r="L322" s="145"/>
      <c r="M322" s="49"/>
      <c r="N322" s="146"/>
      <c r="O322" s="21">
        <f>IF(H322=0,"",H322/G321)</f>
        <v>0.66666666666666663</v>
      </c>
      <c r="P322" s="22">
        <v>4</v>
      </c>
      <c r="Q322" s="100">
        <f t="shared" si="46"/>
        <v>1</v>
      </c>
      <c r="R322" s="100">
        <f t="shared" si="47"/>
        <v>0</v>
      </c>
    </row>
    <row r="323" spans="1:18" ht="15.75" customHeight="1" x14ac:dyDescent="0.2">
      <c r="A323" s="97">
        <v>1502</v>
      </c>
      <c r="B323" s="17"/>
      <c r="C323" s="17"/>
      <c r="D323" s="17"/>
      <c r="E323" s="17"/>
      <c r="F323" s="17"/>
      <c r="G323" s="17"/>
      <c r="H323" s="17"/>
      <c r="I323" s="17">
        <v>2</v>
      </c>
      <c r="J323" s="17"/>
      <c r="K323" s="54"/>
      <c r="L323" s="145"/>
      <c r="M323" s="49"/>
      <c r="N323" s="146"/>
      <c r="O323" s="21">
        <f>IF(I323=0,"",I323/H322)</f>
        <v>1</v>
      </c>
      <c r="P323" s="22">
        <v>4</v>
      </c>
      <c r="Q323" s="100">
        <f t="shared" si="46"/>
        <v>1</v>
      </c>
      <c r="R323" s="100">
        <f t="shared" si="47"/>
        <v>0</v>
      </c>
    </row>
    <row r="324" spans="1:18" ht="15.75" customHeight="1" x14ac:dyDescent="0.2">
      <c r="A324" s="97">
        <v>1601</v>
      </c>
      <c r="B324" s="17"/>
      <c r="C324" s="17"/>
      <c r="D324" s="17"/>
      <c r="E324" s="17"/>
      <c r="F324" s="17"/>
      <c r="G324" s="17"/>
      <c r="H324" s="17"/>
      <c r="I324" s="17"/>
      <c r="J324" s="17">
        <v>2</v>
      </c>
      <c r="K324" s="54">
        <v>2</v>
      </c>
      <c r="L324" s="145"/>
      <c r="M324" s="49"/>
      <c r="N324" s="146"/>
      <c r="O324" s="24">
        <f>IF(J324=0,"",J324/I323)</f>
        <v>1</v>
      </c>
      <c r="P324" s="22">
        <v>4</v>
      </c>
      <c r="Q324" s="24">
        <f t="shared" si="46"/>
        <v>1</v>
      </c>
      <c r="R324" s="24">
        <f t="shared" si="47"/>
        <v>0</v>
      </c>
    </row>
    <row r="325" spans="1:18" ht="15.75" customHeight="1" x14ac:dyDescent="0.2">
      <c r="A325" s="97">
        <v>1602</v>
      </c>
      <c r="B325" s="17"/>
      <c r="C325" s="17"/>
      <c r="D325" s="17"/>
      <c r="E325" s="17"/>
      <c r="F325" s="17"/>
      <c r="G325" s="17"/>
      <c r="H325" s="17"/>
      <c r="I325" s="17"/>
      <c r="J325" s="17">
        <v>1</v>
      </c>
      <c r="K325" s="54">
        <v>1</v>
      </c>
      <c r="L325" s="145"/>
      <c r="M325" s="49"/>
      <c r="N325" s="147"/>
      <c r="O325" s="67"/>
      <c r="P325" s="22">
        <v>1</v>
      </c>
      <c r="Q325" s="67"/>
      <c r="R325" s="101"/>
    </row>
    <row r="326" spans="1:18" ht="15.75" customHeight="1" x14ac:dyDescent="0.2">
      <c r="A326" s="97">
        <v>1701</v>
      </c>
      <c r="B326" s="17"/>
      <c r="C326" s="17"/>
      <c r="D326" s="17"/>
      <c r="E326" s="17"/>
      <c r="F326" s="17"/>
      <c r="G326" s="17"/>
      <c r="H326" s="17"/>
      <c r="I326" s="17"/>
      <c r="J326" s="17">
        <v>1</v>
      </c>
      <c r="K326" s="54"/>
      <c r="L326" s="145"/>
      <c r="M326" s="49"/>
      <c r="N326" s="147"/>
      <c r="O326" s="148"/>
      <c r="P326" s="51">
        <v>2</v>
      </c>
      <c r="Q326" s="149"/>
      <c r="R326" s="148"/>
    </row>
    <row r="327" spans="1:18" ht="15.75" customHeight="1" x14ac:dyDescent="0.2">
      <c r="A327" s="97">
        <v>1702</v>
      </c>
      <c r="B327" s="17"/>
      <c r="C327" s="17"/>
      <c r="D327" s="17"/>
      <c r="E327" s="17"/>
      <c r="F327" s="17"/>
      <c r="G327" s="17"/>
      <c r="H327" s="17"/>
      <c r="I327" s="17"/>
      <c r="J327" s="17"/>
      <c r="K327" s="54"/>
      <c r="L327" s="145"/>
      <c r="M327" s="49"/>
      <c r="N327" s="147"/>
      <c r="O327" s="148"/>
      <c r="P327" s="51"/>
      <c r="Q327" s="149"/>
      <c r="R327" s="148"/>
    </row>
    <row r="328" spans="1:18" ht="15.75" customHeight="1" x14ac:dyDescent="0.2">
      <c r="A328" s="97">
        <v>1801</v>
      </c>
      <c r="B328" s="17"/>
      <c r="C328" s="17"/>
      <c r="D328" s="17"/>
      <c r="E328" s="17"/>
      <c r="F328" s="17"/>
      <c r="G328" s="17"/>
      <c r="H328" s="17"/>
      <c r="I328" s="17"/>
      <c r="J328" s="17"/>
      <c r="K328" s="54"/>
      <c r="L328" s="145"/>
      <c r="M328" s="49"/>
      <c r="N328" s="147"/>
      <c r="O328" s="148"/>
      <c r="P328" s="51"/>
      <c r="Q328" s="149"/>
      <c r="R328" s="148"/>
    </row>
    <row r="329" spans="1:18" ht="15.75" customHeight="1" x14ac:dyDescent="0.2">
      <c r="A329" s="97">
        <v>1802</v>
      </c>
      <c r="B329" s="17"/>
      <c r="C329" s="17"/>
      <c r="D329" s="17"/>
      <c r="E329" s="17"/>
      <c r="F329" s="17"/>
      <c r="G329" s="17"/>
      <c r="H329" s="17"/>
      <c r="I329" s="17"/>
      <c r="J329" s="17"/>
      <c r="K329" s="54"/>
      <c r="L329" s="145"/>
      <c r="M329" s="49"/>
      <c r="N329" s="147"/>
      <c r="O329" s="49"/>
      <c r="P329" s="147"/>
      <c r="Q329" s="150"/>
      <c r="R329" s="148"/>
    </row>
    <row r="330" spans="1:18" ht="15.75" customHeight="1" x14ac:dyDescent="0.2">
      <c r="A330" s="97">
        <v>1901</v>
      </c>
      <c r="B330" s="17"/>
      <c r="C330" s="17"/>
      <c r="D330" s="17"/>
      <c r="E330" s="17"/>
      <c r="F330" s="17"/>
      <c r="G330" s="17"/>
      <c r="H330" s="17"/>
      <c r="I330" s="17"/>
      <c r="J330" s="17"/>
      <c r="K330" s="54"/>
      <c r="L330" s="145"/>
      <c r="M330" s="49"/>
      <c r="N330" s="147"/>
      <c r="O330" s="102" t="s">
        <v>81</v>
      </c>
      <c r="P330" s="103">
        <v>2</v>
      </c>
      <c r="Q330" s="104">
        <f>IF(SUM(K322:K329)=0,"",SUM(K322:K329))</f>
        <v>3</v>
      </c>
      <c r="R330" s="105" t="s">
        <v>10</v>
      </c>
    </row>
    <row r="331" spans="1:18" ht="15.75" customHeight="1" x14ac:dyDescent="0.2">
      <c r="A331" s="97">
        <v>1902</v>
      </c>
      <c r="B331" s="17"/>
      <c r="C331" s="17"/>
      <c r="D331" s="17"/>
      <c r="E331" s="17"/>
      <c r="F331" s="17"/>
      <c r="G331" s="17"/>
      <c r="H331" s="17"/>
      <c r="I331" s="17"/>
      <c r="J331" s="17"/>
      <c r="K331" s="54"/>
      <c r="L331" s="145"/>
      <c r="M331" s="49"/>
      <c r="N331" s="147"/>
      <c r="O331" s="106" t="s">
        <v>83</v>
      </c>
      <c r="P331" s="32">
        <f>IF(P330/B316=0,"",P330/B316)</f>
        <v>0.2857142857142857</v>
      </c>
      <c r="Q331" s="107">
        <f>IF(P330/Q330=0,"",P330/Q330)</f>
        <v>0.66666666666666663</v>
      </c>
      <c r="R331" s="108" t="s">
        <v>84</v>
      </c>
    </row>
    <row r="332" spans="1:18" ht="15.75" x14ac:dyDescent="0.2">
      <c r="A332" s="97">
        <v>2001</v>
      </c>
      <c r="B332" s="75"/>
      <c r="C332" s="75"/>
      <c r="D332" s="75"/>
      <c r="E332" s="75"/>
      <c r="F332" s="75"/>
      <c r="G332" s="75"/>
      <c r="H332" s="75"/>
      <c r="I332" s="75"/>
      <c r="J332" s="75"/>
      <c r="K332" s="54"/>
      <c r="L332" s="151"/>
      <c r="M332" s="152"/>
      <c r="N332" s="153"/>
      <c r="O332" s="154"/>
      <c r="P332" s="155"/>
      <c r="Q332" s="155"/>
      <c r="R332" s="156"/>
    </row>
    <row r="333" spans="1:18" ht="18" x14ac:dyDescent="0.2">
      <c r="A333" s="114"/>
      <c r="B333" s="231" t="s">
        <v>106</v>
      </c>
      <c r="C333" s="231"/>
      <c r="D333" s="231"/>
      <c r="E333" s="231"/>
      <c r="F333" s="231"/>
      <c r="G333" s="231"/>
      <c r="H333" s="231"/>
      <c r="I333" s="231"/>
      <c r="J333" s="231"/>
      <c r="K333" s="74">
        <f>SUM(K316:K329)</f>
        <v>3</v>
      </c>
      <c r="L333" s="109">
        <f>IF(K324=0,"",K324/B316)</f>
        <v>0.2857142857142857</v>
      </c>
      <c r="M333" s="109">
        <f>IF(K333=0,"",K333/B316)</f>
        <v>0.42857142857142855</v>
      </c>
      <c r="N333" s="109">
        <f>IF(K324=0,"",M333-L333)</f>
        <v>0.14285714285714285</v>
      </c>
      <c r="O333" s="89"/>
      <c r="P333" s="85"/>
      <c r="Q333" s="134"/>
      <c r="R333" s="89"/>
    </row>
    <row r="334" spans="1:18" ht="12.75" customHeight="1" x14ac:dyDescent="0.2">
      <c r="L334" s="89"/>
      <c r="M334" s="89"/>
      <c r="O334" s="89"/>
    </row>
    <row r="335" spans="1:18" ht="12.75" customHeight="1" x14ac:dyDescent="0.2">
      <c r="L335" s="89"/>
      <c r="M335" s="89"/>
      <c r="N335" s="89"/>
      <c r="O335" s="89"/>
      <c r="P335" s="89"/>
      <c r="Q335" s="89"/>
      <c r="R335" s="89"/>
    </row>
    <row r="336" spans="1:18" ht="26.25" x14ac:dyDescent="0.2">
      <c r="B336" s="232" t="s">
        <v>94</v>
      </c>
      <c r="C336" s="233"/>
      <c r="D336" s="233"/>
      <c r="E336" s="233"/>
      <c r="F336" s="233"/>
      <c r="G336" s="233"/>
      <c r="H336" s="233"/>
      <c r="I336" s="233"/>
      <c r="J336" s="233"/>
      <c r="K336" s="78" t="s">
        <v>79</v>
      </c>
      <c r="L336" s="89"/>
      <c r="M336" s="89"/>
      <c r="N336" s="85"/>
      <c r="O336" s="89"/>
      <c r="P336" s="85"/>
      <c r="Q336" s="85"/>
      <c r="R336" s="85"/>
    </row>
    <row r="337" spans="1:19" ht="20.25" x14ac:dyDescent="0.2">
      <c r="A337" s="234" t="s">
        <v>9</v>
      </c>
      <c r="B337" s="235" t="s">
        <v>95</v>
      </c>
      <c r="C337" s="236"/>
      <c r="D337" s="236"/>
      <c r="E337" s="236"/>
      <c r="F337" s="236"/>
      <c r="G337" s="236"/>
      <c r="H337" s="236"/>
      <c r="I337" s="236"/>
      <c r="J337" s="237"/>
      <c r="K337" s="238" t="s">
        <v>10</v>
      </c>
      <c r="L337" s="230" t="s">
        <v>2</v>
      </c>
      <c r="M337" s="230" t="s">
        <v>3</v>
      </c>
      <c r="N337" s="240" t="s">
        <v>4</v>
      </c>
      <c r="O337" s="230" t="s">
        <v>5</v>
      </c>
      <c r="P337" s="228" t="s">
        <v>6</v>
      </c>
      <c r="Q337" s="228" t="s">
        <v>7</v>
      </c>
      <c r="R337" s="230" t="s">
        <v>96</v>
      </c>
    </row>
    <row r="338" spans="1:19" ht="15.75" x14ac:dyDescent="0.2">
      <c r="A338" s="229"/>
      <c r="B338" s="97" t="s">
        <v>97</v>
      </c>
      <c r="C338" s="97" t="s">
        <v>98</v>
      </c>
      <c r="D338" s="97" t="s">
        <v>99</v>
      </c>
      <c r="E338" s="97" t="s">
        <v>100</v>
      </c>
      <c r="F338" s="97" t="s">
        <v>101</v>
      </c>
      <c r="G338" s="97" t="s">
        <v>102</v>
      </c>
      <c r="H338" s="97" t="s">
        <v>103</v>
      </c>
      <c r="I338" s="97" t="s">
        <v>104</v>
      </c>
      <c r="J338" s="97" t="s">
        <v>105</v>
      </c>
      <c r="K338" s="229"/>
      <c r="L338" s="229"/>
      <c r="M338" s="229"/>
      <c r="N338" s="229"/>
      <c r="O338" s="229"/>
      <c r="P338" s="229"/>
      <c r="Q338" s="229"/>
      <c r="R338" s="229"/>
    </row>
    <row r="339" spans="1:19" ht="15.75" customHeight="1" x14ac:dyDescent="0.2">
      <c r="A339" s="97" t="s">
        <v>79</v>
      </c>
      <c r="B339" s="17">
        <v>22</v>
      </c>
      <c r="C339" s="17"/>
      <c r="D339" s="17"/>
      <c r="E339" s="17"/>
      <c r="F339" s="17"/>
      <c r="G339" s="17"/>
      <c r="H339" s="17"/>
      <c r="I339" s="17"/>
      <c r="J339" s="17"/>
      <c r="K339" s="54"/>
      <c r="L339" s="143"/>
      <c r="M339" s="144"/>
      <c r="N339" s="104"/>
      <c r="O339" s="98"/>
      <c r="P339" s="19">
        <f>B339</f>
        <v>22</v>
      </c>
      <c r="Q339" s="99"/>
      <c r="R339" s="98"/>
    </row>
    <row r="340" spans="1:19" ht="15.75" customHeight="1" x14ac:dyDescent="0.2">
      <c r="A340" s="97">
        <v>1301</v>
      </c>
      <c r="B340" s="17"/>
      <c r="C340" s="17">
        <v>17</v>
      </c>
      <c r="D340" s="17"/>
      <c r="E340" s="17"/>
      <c r="F340" s="17"/>
      <c r="G340" s="17"/>
      <c r="H340" s="17"/>
      <c r="I340" s="17"/>
      <c r="J340" s="17"/>
      <c r="K340" s="54"/>
      <c r="L340" s="145"/>
      <c r="M340" s="49"/>
      <c r="N340" s="146"/>
      <c r="O340" s="21">
        <f>IF(C340=0,"",C340/B339)</f>
        <v>0.77272727272727271</v>
      </c>
      <c r="P340" s="22">
        <v>17</v>
      </c>
      <c r="Q340" s="100">
        <f t="shared" ref="Q340:Q347" si="48">IF(P340=0,"",P340/P339)</f>
        <v>0.77272727272727271</v>
      </c>
      <c r="R340" s="100">
        <f t="shared" ref="R340:R347" si="49">IF(P340=0,"",100%-Q340)</f>
        <v>0.22727272727272729</v>
      </c>
    </row>
    <row r="341" spans="1:19" ht="15.75" customHeight="1" x14ac:dyDescent="0.2">
      <c r="A341" s="97">
        <v>1302</v>
      </c>
      <c r="B341" s="17"/>
      <c r="C341" s="17"/>
      <c r="D341" s="17">
        <v>12</v>
      </c>
      <c r="E341" s="17"/>
      <c r="F341" s="17"/>
      <c r="G341" s="17"/>
      <c r="H341" s="17"/>
      <c r="I341" s="17"/>
      <c r="J341" s="17"/>
      <c r="K341" s="54"/>
      <c r="L341" s="145"/>
      <c r="M341" s="49"/>
      <c r="N341" s="146"/>
      <c r="O341" s="21">
        <f>IF(D341=0,"",D341/C340)</f>
        <v>0.70588235294117652</v>
      </c>
      <c r="P341" s="22">
        <v>15</v>
      </c>
      <c r="Q341" s="100">
        <f t="shared" si="48"/>
        <v>0.88235294117647056</v>
      </c>
      <c r="R341" s="100">
        <f t="shared" si="49"/>
        <v>0.11764705882352944</v>
      </c>
      <c r="S341" s="124">
        <f>P341/P339</f>
        <v>0.68181818181818177</v>
      </c>
    </row>
    <row r="342" spans="1:19" ht="15.75" customHeight="1" x14ac:dyDescent="0.2">
      <c r="A342" s="97">
        <v>1401</v>
      </c>
      <c r="B342" s="17"/>
      <c r="C342" s="17"/>
      <c r="D342" s="17"/>
      <c r="E342" s="17">
        <v>9</v>
      </c>
      <c r="F342" s="17"/>
      <c r="G342" s="17"/>
      <c r="H342" s="17"/>
      <c r="I342" s="17"/>
      <c r="J342" s="17"/>
      <c r="K342" s="54"/>
      <c r="L342" s="145"/>
      <c r="M342" s="49"/>
      <c r="N342" s="146"/>
      <c r="O342" s="21">
        <f>IF(E342=0,"",E342/D341)</f>
        <v>0.75</v>
      </c>
      <c r="P342" s="22">
        <v>15</v>
      </c>
      <c r="Q342" s="100">
        <f t="shared" si="48"/>
        <v>1</v>
      </c>
      <c r="R342" s="100">
        <f t="shared" si="49"/>
        <v>0</v>
      </c>
    </row>
    <row r="343" spans="1:19" ht="15.75" customHeight="1" x14ac:dyDescent="0.2">
      <c r="A343" s="97">
        <v>1402</v>
      </c>
      <c r="B343" s="17"/>
      <c r="C343" s="17"/>
      <c r="D343" s="17"/>
      <c r="E343" s="17"/>
      <c r="F343" s="17">
        <v>9</v>
      </c>
      <c r="G343" s="17"/>
      <c r="H343" s="17"/>
      <c r="I343" s="17"/>
      <c r="J343" s="17"/>
      <c r="K343" s="54"/>
      <c r="L343" s="145"/>
      <c r="M343" s="49"/>
      <c r="N343" s="146"/>
      <c r="O343" s="21">
        <f>IF(F343=0,"",F343/E342)</f>
        <v>1</v>
      </c>
      <c r="P343" s="22">
        <v>15</v>
      </c>
      <c r="Q343" s="100">
        <f t="shared" si="48"/>
        <v>1</v>
      </c>
      <c r="R343" s="100">
        <f t="shared" si="49"/>
        <v>0</v>
      </c>
    </row>
    <row r="344" spans="1:19" ht="15.75" customHeight="1" x14ac:dyDescent="0.2">
      <c r="A344" s="97">
        <v>1501</v>
      </c>
      <c r="B344" s="17"/>
      <c r="C344" s="17"/>
      <c r="D344" s="17"/>
      <c r="E344" s="17"/>
      <c r="F344" s="17"/>
      <c r="G344" s="17">
        <v>8</v>
      </c>
      <c r="H344" s="17"/>
      <c r="I344" s="17"/>
      <c r="J344" s="17"/>
      <c r="K344" s="54"/>
      <c r="L344" s="145"/>
      <c r="M344" s="49"/>
      <c r="N344" s="146"/>
      <c r="O344" s="21">
        <f>IF(G344=0,"",G344/F343)</f>
        <v>0.88888888888888884</v>
      </c>
      <c r="P344" s="22">
        <v>12</v>
      </c>
      <c r="Q344" s="100">
        <f t="shared" si="48"/>
        <v>0.8</v>
      </c>
      <c r="R344" s="100">
        <f t="shared" si="49"/>
        <v>0.19999999999999996</v>
      </c>
    </row>
    <row r="345" spans="1:19" ht="15.75" customHeight="1" x14ac:dyDescent="0.2">
      <c r="A345" s="97">
        <v>1502</v>
      </c>
      <c r="B345" s="17"/>
      <c r="C345" s="17"/>
      <c r="D345" s="17"/>
      <c r="E345" s="17"/>
      <c r="F345" s="17"/>
      <c r="G345" s="17"/>
      <c r="H345" s="17">
        <v>8</v>
      </c>
      <c r="I345" s="17"/>
      <c r="J345" s="17"/>
      <c r="K345" s="54"/>
      <c r="L345" s="145"/>
      <c r="M345" s="49"/>
      <c r="N345" s="146"/>
      <c r="O345" s="21">
        <f>IF(H345=0,"",H345/G344)</f>
        <v>1</v>
      </c>
      <c r="P345" s="22">
        <v>10</v>
      </c>
      <c r="Q345" s="100">
        <f t="shared" si="48"/>
        <v>0.83333333333333337</v>
      </c>
      <c r="R345" s="100">
        <f t="shared" si="49"/>
        <v>0.16666666666666663</v>
      </c>
    </row>
    <row r="346" spans="1:19" ht="15.75" customHeight="1" x14ac:dyDescent="0.2">
      <c r="A346" s="97">
        <v>1601</v>
      </c>
      <c r="B346" s="17"/>
      <c r="C346" s="17"/>
      <c r="D346" s="17"/>
      <c r="E346" s="17"/>
      <c r="F346" s="17"/>
      <c r="G346" s="17"/>
      <c r="H346" s="17"/>
      <c r="I346" s="17">
        <v>8</v>
      </c>
      <c r="J346" s="17"/>
      <c r="K346" s="54"/>
      <c r="L346" s="145"/>
      <c r="M346" s="49"/>
      <c r="N346" s="146"/>
      <c r="O346" s="21">
        <f>IF(I346=0,"",I346/H345)</f>
        <v>1</v>
      </c>
      <c r="P346" s="22">
        <v>10</v>
      </c>
      <c r="Q346" s="100">
        <f t="shared" si="48"/>
        <v>1</v>
      </c>
      <c r="R346" s="100">
        <f t="shared" si="49"/>
        <v>0</v>
      </c>
    </row>
    <row r="347" spans="1:19" ht="15.75" customHeight="1" x14ac:dyDescent="0.2">
      <c r="A347" s="97">
        <v>1602</v>
      </c>
      <c r="B347" s="17"/>
      <c r="C347" s="17"/>
      <c r="D347" s="17"/>
      <c r="E347" s="17"/>
      <c r="F347" s="17"/>
      <c r="G347" s="17"/>
      <c r="H347" s="17"/>
      <c r="I347" s="17"/>
      <c r="J347" s="17">
        <v>8</v>
      </c>
      <c r="K347" s="54">
        <v>8</v>
      </c>
      <c r="L347" s="145"/>
      <c r="M347" s="49"/>
      <c r="N347" s="146"/>
      <c r="O347" s="24">
        <f>IF(J347=0,"",J347/I346)</f>
        <v>1</v>
      </c>
      <c r="P347" s="22">
        <v>10</v>
      </c>
      <c r="Q347" s="24">
        <f t="shared" si="48"/>
        <v>1</v>
      </c>
      <c r="R347" s="24">
        <f t="shared" si="49"/>
        <v>0</v>
      </c>
    </row>
    <row r="348" spans="1:19" ht="15.75" customHeight="1" x14ac:dyDescent="0.2">
      <c r="A348" s="97">
        <v>1701</v>
      </c>
      <c r="B348" s="17"/>
      <c r="C348" s="17"/>
      <c r="D348" s="17"/>
      <c r="E348" s="17"/>
      <c r="F348" s="17"/>
      <c r="G348" s="17"/>
      <c r="H348" s="17"/>
      <c r="I348" s="17"/>
      <c r="J348" s="17">
        <v>1</v>
      </c>
      <c r="K348" s="54">
        <v>2</v>
      </c>
      <c r="L348" s="145"/>
      <c r="M348" s="49"/>
      <c r="N348" s="147"/>
      <c r="O348" s="67"/>
      <c r="P348" s="22">
        <v>2</v>
      </c>
      <c r="Q348" s="67"/>
      <c r="R348" s="101"/>
    </row>
    <row r="349" spans="1:19" ht="15.75" customHeight="1" x14ac:dyDescent="0.2">
      <c r="A349" s="97">
        <v>1702</v>
      </c>
      <c r="B349" s="17"/>
      <c r="C349" s="17"/>
      <c r="D349" s="17"/>
      <c r="E349" s="17"/>
      <c r="F349" s="17"/>
      <c r="G349" s="17"/>
      <c r="H349" s="17"/>
      <c r="I349" s="17"/>
      <c r="J349" s="17"/>
      <c r="K349" s="54"/>
      <c r="L349" s="145"/>
      <c r="M349" s="49"/>
      <c r="N349" s="147"/>
      <c r="O349" s="148"/>
      <c r="P349" s="51"/>
      <c r="Q349" s="149"/>
      <c r="R349" s="148"/>
    </row>
    <row r="350" spans="1:19" ht="15.75" customHeight="1" x14ac:dyDescent="0.2">
      <c r="A350" s="97">
        <v>1801</v>
      </c>
      <c r="B350" s="17"/>
      <c r="C350" s="17"/>
      <c r="D350" s="17"/>
      <c r="E350" s="17"/>
      <c r="F350" s="17"/>
      <c r="G350" s="17"/>
      <c r="H350" s="17"/>
      <c r="I350" s="17"/>
      <c r="J350" s="17"/>
      <c r="K350" s="54"/>
      <c r="L350" s="145"/>
      <c r="M350" s="49"/>
      <c r="N350" s="147"/>
      <c r="O350" s="148"/>
      <c r="P350" s="51"/>
      <c r="Q350" s="149"/>
      <c r="R350" s="148"/>
    </row>
    <row r="351" spans="1:19" ht="15.75" customHeight="1" x14ac:dyDescent="0.2">
      <c r="A351" s="97">
        <v>1802</v>
      </c>
      <c r="B351" s="17"/>
      <c r="C351" s="17"/>
      <c r="D351" s="17"/>
      <c r="E351" s="17"/>
      <c r="F351" s="17"/>
      <c r="G351" s="17"/>
      <c r="H351" s="17"/>
      <c r="I351" s="17"/>
      <c r="J351" s="17"/>
      <c r="K351" s="54"/>
      <c r="L351" s="145"/>
      <c r="M351" s="49"/>
      <c r="N351" s="147"/>
      <c r="O351" s="148"/>
      <c r="P351" s="51"/>
      <c r="Q351" s="149"/>
      <c r="R351" s="148"/>
    </row>
    <row r="352" spans="1:19" ht="15.75" customHeight="1" x14ac:dyDescent="0.2">
      <c r="A352" s="97">
        <v>1901</v>
      </c>
      <c r="B352" s="17"/>
      <c r="C352" s="17"/>
      <c r="D352" s="17"/>
      <c r="E352" s="17"/>
      <c r="F352" s="17"/>
      <c r="G352" s="17"/>
      <c r="H352" s="17"/>
      <c r="I352" s="17"/>
      <c r="J352" s="17"/>
      <c r="K352" s="54"/>
      <c r="L352" s="145"/>
      <c r="M352" s="49"/>
      <c r="N352" s="147"/>
      <c r="O352" s="49"/>
      <c r="P352" s="147"/>
      <c r="Q352" s="150"/>
      <c r="R352" s="148"/>
    </row>
    <row r="353" spans="1:19" ht="15.75" customHeight="1" x14ac:dyDescent="0.2">
      <c r="A353" s="97">
        <v>1902</v>
      </c>
      <c r="B353" s="17"/>
      <c r="C353" s="17"/>
      <c r="D353" s="17"/>
      <c r="E353" s="17"/>
      <c r="F353" s="17"/>
      <c r="G353" s="17"/>
      <c r="H353" s="17"/>
      <c r="I353" s="17"/>
      <c r="J353" s="17"/>
      <c r="K353" s="54"/>
      <c r="L353" s="145"/>
      <c r="M353" s="49"/>
      <c r="N353" s="147"/>
      <c r="O353" s="102" t="s">
        <v>81</v>
      </c>
      <c r="P353" s="103">
        <v>9</v>
      </c>
      <c r="Q353" s="104">
        <f>IF(SUM(K343:K349)=0,"",SUM(K343:K349))</f>
        <v>10</v>
      </c>
      <c r="R353" s="105" t="s">
        <v>10</v>
      </c>
    </row>
    <row r="354" spans="1:19" ht="15.75" customHeight="1" x14ac:dyDescent="0.2">
      <c r="A354" s="97">
        <v>2001</v>
      </c>
      <c r="B354" s="17"/>
      <c r="C354" s="17"/>
      <c r="D354" s="17"/>
      <c r="E354" s="17"/>
      <c r="F354" s="17"/>
      <c r="G354" s="17"/>
      <c r="H354" s="17"/>
      <c r="I354" s="17"/>
      <c r="J354" s="17"/>
      <c r="K354" s="54"/>
      <c r="L354" s="145"/>
      <c r="M354" s="49"/>
      <c r="N354" s="147"/>
      <c r="O354" s="106" t="s">
        <v>83</v>
      </c>
      <c r="P354" s="32">
        <f>IF(P353/B339=0,"",P353/B339)</f>
        <v>0.40909090909090912</v>
      </c>
      <c r="Q354" s="107">
        <f>IF(P353/Q353=0,"",P353/Q353)</f>
        <v>0.9</v>
      </c>
      <c r="R354" s="108" t="s">
        <v>84</v>
      </c>
    </row>
    <row r="355" spans="1:19" ht="15.75" customHeight="1" x14ac:dyDescent="0.2">
      <c r="A355" s="97">
        <v>2002</v>
      </c>
      <c r="B355" s="75"/>
      <c r="C355" s="75"/>
      <c r="D355" s="75"/>
      <c r="E355" s="75"/>
      <c r="F355" s="75"/>
      <c r="G355" s="75"/>
      <c r="H355" s="75"/>
      <c r="I355" s="75"/>
      <c r="J355" s="75"/>
      <c r="K355" s="54"/>
      <c r="L355" s="151"/>
      <c r="M355" s="152"/>
      <c r="N355" s="153"/>
      <c r="O355" s="154"/>
      <c r="P355" s="155"/>
      <c r="Q355" s="155"/>
      <c r="R355" s="156"/>
    </row>
    <row r="356" spans="1:19" ht="18" customHeight="1" x14ac:dyDescent="0.2">
      <c r="A356" s="114"/>
      <c r="B356" s="231" t="s">
        <v>106</v>
      </c>
      <c r="C356" s="231"/>
      <c r="D356" s="231"/>
      <c r="E356" s="231"/>
      <c r="F356" s="231"/>
      <c r="G356" s="231"/>
      <c r="H356" s="231"/>
      <c r="I356" s="231"/>
      <c r="J356" s="231"/>
      <c r="K356" s="74">
        <f>SUM(K339:K352)</f>
        <v>10</v>
      </c>
      <c r="L356" s="109">
        <f>IF(K347=0,"",K347/B339)</f>
        <v>0.36363636363636365</v>
      </c>
      <c r="M356" s="109">
        <f>IF(K356=0,"",K356/B339)</f>
        <v>0.45454545454545453</v>
      </c>
      <c r="N356" s="109">
        <f>IF(K347=0,"",M356-L356)</f>
        <v>9.0909090909090884E-2</v>
      </c>
      <c r="O356" s="89"/>
      <c r="P356" s="85"/>
      <c r="Q356" s="134"/>
      <c r="R356" s="89"/>
    </row>
    <row r="357" spans="1:19" ht="12.75" customHeight="1" x14ac:dyDescent="0.2">
      <c r="L357" s="89"/>
      <c r="M357" s="89"/>
      <c r="O357" s="89"/>
    </row>
    <row r="358" spans="1:19" ht="12.75" customHeight="1" x14ac:dyDescent="0.2">
      <c r="L358" s="89"/>
      <c r="M358" s="89"/>
      <c r="O358" s="89"/>
      <c r="P358" s="134"/>
      <c r="Q358" s="134"/>
      <c r="R358" s="89"/>
    </row>
    <row r="359" spans="1:19" ht="26.25" x14ac:dyDescent="0.2">
      <c r="B359" s="232" t="s">
        <v>94</v>
      </c>
      <c r="C359" s="233"/>
      <c r="D359" s="233"/>
      <c r="E359" s="233"/>
      <c r="F359" s="233"/>
      <c r="G359" s="233"/>
      <c r="H359" s="233"/>
      <c r="I359" s="233"/>
      <c r="J359" s="233"/>
      <c r="K359" s="78" t="s">
        <v>80</v>
      </c>
      <c r="L359" s="89"/>
      <c r="M359" s="89"/>
      <c r="N359" s="85"/>
      <c r="O359" s="89"/>
      <c r="P359" s="85"/>
      <c r="Q359" s="85"/>
      <c r="R359" s="85"/>
    </row>
    <row r="360" spans="1:19" ht="20.25" x14ac:dyDescent="0.2">
      <c r="A360" s="234" t="s">
        <v>9</v>
      </c>
      <c r="B360" s="235" t="s">
        <v>95</v>
      </c>
      <c r="C360" s="236"/>
      <c r="D360" s="236"/>
      <c r="E360" s="236"/>
      <c r="F360" s="236"/>
      <c r="G360" s="236"/>
      <c r="H360" s="236"/>
      <c r="I360" s="236"/>
      <c r="J360" s="237"/>
      <c r="K360" s="238" t="s">
        <v>10</v>
      </c>
      <c r="L360" s="230" t="s">
        <v>2</v>
      </c>
      <c r="M360" s="230" t="s">
        <v>3</v>
      </c>
      <c r="N360" s="240" t="s">
        <v>4</v>
      </c>
      <c r="O360" s="230" t="s">
        <v>5</v>
      </c>
      <c r="P360" s="228" t="s">
        <v>6</v>
      </c>
      <c r="Q360" s="228" t="s">
        <v>7</v>
      </c>
      <c r="R360" s="230" t="s">
        <v>96</v>
      </c>
    </row>
    <row r="361" spans="1:19" ht="15.75" x14ac:dyDescent="0.2">
      <c r="A361" s="229"/>
      <c r="B361" s="97" t="s">
        <v>97</v>
      </c>
      <c r="C361" s="97" t="s">
        <v>98</v>
      </c>
      <c r="D361" s="97" t="s">
        <v>99</v>
      </c>
      <c r="E361" s="97" t="s">
        <v>100</v>
      </c>
      <c r="F361" s="97" t="s">
        <v>101</v>
      </c>
      <c r="G361" s="97" t="s">
        <v>102</v>
      </c>
      <c r="H361" s="97" t="s">
        <v>103</v>
      </c>
      <c r="I361" s="97" t="s">
        <v>104</v>
      </c>
      <c r="J361" s="97" t="s">
        <v>105</v>
      </c>
      <c r="K361" s="229"/>
      <c r="L361" s="229"/>
      <c r="M361" s="229"/>
      <c r="N361" s="229"/>
      <c r="O361" s="229"/>
      <c r="P361" s="229"/>
      <c r="Q361" s="229"/>
      <c r="R361" s="229"/>
    </row>
    <row r="362" spans="1:19" ht="15.75" customHeight="1" x14ac:dyDescent="0.2">
      <c r="A362" s="97">
        <v>1301</v>
      </c>
      <c r="B362" s="17">
        <v>13</v>
      </c>
      <c r="C362" s="17"/>
      <c r="D362" s="17"/>
      <c r="E362" s="17"/>
      <c r="F362" s="17"/>
      <c r="G362" s="17"/>
      <c r="H362" s="17"/>
      <c r="I362" s="17"/>
      <c r="J362" s="17"/>
      <c r="K362" s="54"/>
      <c r="L362" s="143"/>
      <c r="M362" s="144"/>
      <c r="N362" s="104"/>
      <c r="O362" s="98"/>
      <c r="P362" s="19">
        <f>B362</f>
        <v>13</v>
      </c>
      <c r="Q362" s="99"/>
      <c r="R362" s="98"/>
    </row>
    <row r="363" spans="1:19" ht="15.75" customHeight="1" x14ac:dyDescent="0.2">
      <c r="A363" s="97">
        <v>1302</v>
      </c>
      <c r="B363" s="17"/>
      <c r="C363" s="17">
        <v>12</v>
      </c>
      <c r="D363" s="17"/>
      <c r="E363" s="17"/>
      <c r="F363" s="17"/>
      <c r="G363" s="17"/>
      <c r="H363" s="17"/>
      <c r="I363" s="17"/>
      <c r="J363" s="17"/>
      <c r="K363" s="54"/>
      <c r="L363" s="145"/>
      <c r="M363" s="49"/>
      <c r="N363" s="146"/>
      <c r="O363" s="21">
        <f>IF(C363=0,"",C363/B362)</f>
        <v>0.92307692307692313</v>
      </c>
      <c r="P363" s="22">
        <v>12</v>
      </c>
      <c r="Q363" s="100">
        <f t="shared" ref="Q363:Q370" si="50">IF(P363=0,"",P363/P362)</f>
        <v>0.92307692307692313</v>
      </c>
      <c r="R363" s="100">
        <f t="shared" ref="R363:R370" si="51">IF(P363=0,"",100%-Q363)</f>
        <v>7.6923076923076872E-2</v>
      </c>
    </row>
    <row r="364" spans="1:19" ht="15.75" customHeight="1" x14ac:dyDescent="0.2">
      <c r="A364" s="97">
        <v>1401</v>
      </c>
      <c r="B364" s="17"/>
      <c r="C364" s="17"/>
      <c r="D364" s="17">
        <v>11</v>
      </c>
      <c r="E364" s="17"/>
      <c r="F364" s="17"/>
      <c r="G364" s="17"/>
      <c r="H364" s="17"/>
      <c r="I364" s="17"/>
      <c r="J364" s="17"/>
      <c r="K364" s="54"/>
      <c r="L364" s="145"/>
      <c r="M364" s="49"/>
      <c r="N364" s="146"/>
      <c r="O364" s="21">
        <f>IF(D364=0,"",D364/C363)</f>
        <v>0.91666666666666663</v>
      </c>
      <c r="P364" s="22">
        <v>12</v>
      </c>
      <c r="Q364" s="100">
        <f t="shared" si="50"/>
        <v>1</v>
      </c>
      <c r="R364" s="100">
        <f t="shared" si="51"/>
        <v>0</v>
      </c>
      <c r="S364" s="124">
        <f>P364/P362</f>
        <v>0.92307692307692313</v>
      </c>
    </row>
    <row r="365" spans="1:19" ht="15.75" customHeight="1" x14ac:dyDescent="0.2">
      <c r="A365" s="97">
        <v>1402</v>
      </c>
      <c r="B365" s="17"/>
      <c r="C365" s="17"/>
      <c r="D365" s="17"/>
      <c r="E365" s="17">
        <v>10</v>
      </c>
      <c r="F365" s="17"/>
      <c r="G365" s="17"/>
      <c r="H365" s="17"/>
      <c r="I365" s="17"/>
      <c r="J365" s="17"/>
      <c r="K365" s="54"/>
      <c r="L365" s="145"/>
      <c r="M365" s="49"/>
      <c r="N365" s="146"/>
      <c r="O365" s="21">
        <f>IF(E365=0,"",E365/D364)</f>
        <v>0.90909090909090906</v>
      </c>
      <c r="P365" s="22">
        <v>11</v>
      </c>
      <c r="Q365" s="100">
        <f t="shared" si="50"/>
        <v>0.91666666666666663</v>
      </c>
      <c r="R365" s="100">
        <f t="shared" si="51"/>
        <v>8.333333333333337E-2</v>
      </c>
    </row>
    <row r="366" spans="1:19" ht="15.75" customHeight="1" x14ac:dyDescent="0.2">
      <c r="A366" s="97">
        <v>1501</v>
      </c>
      <c r="B366" s="17"/>
      <c r="C366" s="17"/>
      <c r="D366" s="17"/>
      <c r="E366" s="17"/>
      <c r="F366" s="17">
        <v>9</v>
      </c>
      <c r="G366" s="17"/>
      <c r="H366" s="17"/>
      <c r="I366" s="17"/>
      <c r="J366" s="17"/>
      <c r="K366" s="54"/>
      <c r="L366" s="145"/>
      <c r="M366" s="49"/>
      <c r="N366" s="146"/>
      <c r="O366" s="21">
        <f>IF(F366=0,"",F366/E365)</f>
        <v>0.9</v>
      </c>
      <c r="P366" s="22">
        <v>11</v>
      </c>
      <c r="Q366" s="100">
        <f t="shared" si="50"/>
        <v>1</v>
      </c>
      <c r="R366" s="100">
        <f t="shared" si="51"/>
        <v>0</v>
      </c>
    </row>
    <row r="367" spans="1:19" ht="15.75" customHeight="1" x14ac:dyDescent="0.2">
      <c r="A367" s="97">
        <v>1502</v>
      </c>
      <c r="B367" s="17"/>
      <c r="C367" s="17"/>
      <c r="D367" s="17"/>
      <c r="E367" s="17"/>
      <c r="F367" s="17"/>
      <c r="G367" s="17">
        <v>9</v>
      </c>
      <c r="H367" s="17"/>
      <c r="I367" s="17"/>
      <c r="J367" s="17"/>
      <c r="K367" s="54"/>
      <c r="L367" s="145"/>
      <c r="M367" s="49"/>
      <c r="N367" s="146"/>
      <c r="O367" s="21">
        <f>IF(G367=0,"",G367/F366)</f>
        <v>1</v>
      </c>
      <c r="P367" s="22">
        <v>11</v>
      </c>
      <c r="Q367" s="100">
        <f t="shared" si="50"/>
        <v>1</v>
      </c>
      <c r="R367" s="100">
        <f t="shared" si="51"/>
        <v>0</v>
      </c>
    </row>
    <row r="368" spans="1:19" ht="15.75" customHeight="1" x14ac:dyDescent="0.2">
      <c r="A368" s="97">
        <v>1601</v>
      </c>
      <c r="B368" s="17"/>
      <c r="C368" s="17"/>
      <c r="D368" s="17"/>
      <c r="E368" s="17"/>
      <c r="F368" s="17"/>
      <c r="G368" s="17"/>
      <c r="H368" s="17">
        <v>9</v>
      </c>
      <c r="I368" s="17"/>
      <c r="J368" s="17"/>
      <c r="K368" s="54"/>
      <c r="L368" s="145"/>
      <c r="M368" s="49"/>
      <c r="N368" s="146"/>
      <c r="O368" s="21">
        <f>IF(H368=0,"",H368/G367)</f>
        <v>1</v>
      </c>
      <c r="P368" s="22">
        <v>11</v>
      </c>
      <c r="Q368" s="100">
        <f t="shared" si="50"/>
        <v>1</v>
      </c>
      <c r="R368" s="100">
        <f t="shared" si="51"/>
        <v>0</v>
      </c>
    </row>
    <row r="369" spans="1:18" ht="15.75" customHeight="1" x14ac:dyDescent="0.2">
      <c r="A369" s="97">
        <v>1602</v>
      </c>
      <c r="B369" s="17"/>
      <c r="C369" s="17"/>
      <c r="D369" s="17"/>
      <c r="E369" s="17"/>
      <c r="F369" s="17"/>
      <c r="G369" s="17"/>
      <c r="H369" s="17"/>
      <c r="I369" s="17">
        <v>9</v>
      </c>
      <c r="J369" s="17"/>
      <c r="K369" s="54"/>
      <c r="L369" s="145"/>
      <c r="M369" s="49"/>
      <c r="N369" s="146"/>
      <c r="O369" s="21">
        <f>IF(I369=0,"",I369/H368)</f>
        <v>1</v>
      </c>
      <c r="P369" s="22">
        <v>11</v>
      </c>
      <c r="Q369" s="100">
        <f t="shared" si="50"/>
        <v>1</v>
      </c>
      <c r="R369" s="100">
        <f t="shared" si="51"/>
        <v>0</v>
      </c>
    </row>
    <row r="370" spans="1:18" ht="15.75" customHeight="1" x14ac:dyDescent="0.2">
      <c r="A370" s="97">
        <v>1701</v>
      </c>
      <c r="B370" s="17"/>
      <c r="C370" s="17"/>
      <c r="D370" s="17"/>
      <c r="E370" s="17"/>
      <c r="F370" s="17"/>
      <c r="G370" s="17"/>
      <c r="H370" s="17"/>
      <c r="I370" s="17"/>
      <c r="J370" s="17">
        <v>9</v>
      </c>
      <c r="K370" s="54">
        <v>6</v>
      </c>
      <c r="L370" s="145"/>
      <c r="M370" s="49"/>
      <c r="N370" s="146"/>
      <c r="O370" s="24">
        <f>IF(J370=0,"",J370/I369)</f>
        <v>1</v>
      </c>
      <c r="P370" s="22">
        <v>11</v>
      </c>
      <c r="Q370" s="24">
        <f t="shared" si="50"/>
        <v>1</v>
      </c>
      <c r="R370" s="24">
        <f t="shared" si="51"/>
        <v>0</v>
      </c>
    </row>
    <row r="371" spans="1:18" ht="15.75" customHeight="1" x14ac:dyDescent="0.2">
      <c r="A371" s="97">
        <v>1702</v>
      </c>
      <c r="B371" s="17"/>
      <c r="C371" s="17"/>
      <c r="D371" s="17"/>
      <c r="E371" s="17"/>
      <c r="F371" s="17"/>
      <c r="G371" s="17"/>
      <c r="H371" s="17"/>
      <c r="I371" s="17"/>
      <c r="J371" s="17">
        <v>2</v>
      </c>
      <c r="K371" s="54">
        <v>2</v>
      </c>
      <c r="L371" s="145"/>
      <c r="M371" s="49"/>
      <c r="N371" s="147"/>
      <c r="O371" s="67"/>
      <c r="P371" s="22">
        <v>5</v>
      </c>
      <c r="Q371" s="67"/>
      <c r="R371" s="101"/>
    </row>
    <row r="372" spans="1:18" ht="15.75" customHeight="1" x14ac:dyDescent="0.2">
      <c r="A372" s="97">
        <v>1801</v>
      </c>
      <c r="B372" s="17"/>
      <c r="C372" s="17"/>
      <c r="D372" s="17"/>
      <c r="E372" s="17"/>
      <c r="F372" s="17"/>
      <c r="G372" s="17"/>
      <c r="H372" s="17"/>
      <c r="I372" s="17"/>
      <c r="J372" s="17">
        <v>1</v>
      </c>
      <c r="K372" s="54">
        <v>1</v>
      </c>
      <c r="L372" s="145"/>
      <c r="M372" s="49"/>
      <c r="N372" s="147"/>
      <c r="O372" s="148"/>
      <c r="P372" s="51">
        <v>2</v>
      </c>
      <c r="Q372" s="149"/>
      <c r="R372" s="148"/>
    </row>
    <row r="373" spans="1:18" ht="15.75" customHeight="1" x14ac:dyDescent="0.2">
      <c r="A373" s="97">
        <v>1802</v>
      </c>
      <c r="B373" s="17"/>
      <c r="C373" s="17"/>
      <c r="D373" s="17"/>
      <c r="E373" s="17"/>
      <c r="F373" s="17"/>
      <c r="G373" s="17"/>
      <c r="H373" s="17"/>
      <c r="I373" s="17"/>
      <c r="J373" s="17">
        <v>1</v>
      </c>
      <c r="K373" s="54">
        <v>1</v>
      </c>
      <c r="L373" s="145"/>
      <c r="M373" s="49"/>
      <c r="N373" s="147"/>
      <c r="O373" s="148"/>
      <c r="P373" s="51">
        <v>1</v>
      </c>
      <c r="Q373" s="149"/>
      <c r="R373" s="148"/>
    </row>
    <row r="374" spans="1:18" ht="15.75" customHeight="1" x14ac:dyDescent="0.2">
      <c r="A374" s="97">
        <v>1901</v>
      </c>
      <c r="B374" s="17"/>
      <c r="C374" s="17"/>
      <c r="D374" s="17"/>
      <c r="E374" s="17"/>
      <c r="F374" s="17"/>
      <c r="G374" s="17"/>
      <c r="H374" s="17"/>
      <c r="I374" s="17"/>
      <c r="J374" s="17"/>
      <c r="K374" s="54"/>
      <c r="L374" s="145"/>
      <c r="M374" s="49"/>
      <c r="N374" s="147"/>
      <c r="O374" s="148"/>
      <c r="P374" s="51"/>
      <c r="Q374" s="149"/>
      <c r="R374" s="148"/>
    </row>
    <row r="375" spans="1:18" ht="15.75" customHeight="1" x14ac:dyDescent="0.2">
      <c r="A375" s="97">
        <v>1902</v>
      </c>
      <c r="B375" s="17"/>
      <c r="C375" s="17"/>
      <c r="D375" s="17"/>
      <c r="E375" s="17"/>
      <c r="F375" s="17"/>
      <c r="G375" s="17"/>
      <c r="H375" s="17"/>
      <c r="I375" s="17"/>
      <c r="J375" s="17"/>
      <c r="K375" s="54"/>
      <c r="L375" s="145"/>
      <c r="M375" s="49"/>
      <c r="N375" s="147"/>
      <c r="O375" s="49"/>
      <c r="P375" s="147"/>
      <c r="Q375" s="150"/>
      <c r="R375" s="148"/>
    </row>
    <row r="376" spans="1:18" ht="15.75" customHeight="1" x14ac:dyDescent="0.2">
      <c r="A376" s="97">
        <v>2001</v>
      </c>
      <c r="B376" s="17"/>
      <c r="C376" s="17"/>
      <c r="D376" s="17"/>
      <c r="E376" s="17"/>
      <c r="F376" s="17"/>
      <c r="G376" s="17"/>
      <c r="H376" s="17"/>
      <c r="I376" s="17"/>
      <c r="J376" s="17"/>
      <c r="K376" s="54"/>
      <c r="L376" s="145"/>
      <c r="M376" s="49"/>
      <c r="N376" s="147"/>
      <c r="O376" s="102" t="s">
        <v>81</v>
      </c>
      <c r="P376" s="103">
        <v>11</v>
      </c>
      <c r="Q376" s="117">
        <f>IF(SUM(K368:K375)=0,"",SUM(K368:K375))</f>
        <v>10</v>
      </c>
      <c r="R376" s="105" t="s">
        <v>10</v>
      </c>
    </row>
    <row r="377" spans="1:18" ht="15.75" customHeight="1" x14ac:dyDescent="0.2">
      <c r="A377" s="97">
        <v>2002</v>
      </c>
      <c r="B377" s="17"/>
      <c r="C377" s="17"/>
      <c r="D377" s="17"/>
      <c r="E377" s="17"/>
      <c r="F377" s="17"/>
      <c r="G377" s="17"/>
      <c r="H377" s="17"/>
      <c r="I377" s="17"/>
      <c r="J377" s="17"/>
      <c r="K377" s="54"/>
      <c r="L377" s="145"/>
      <c r="M377" s="49"/>
      <c r="N377" s="147"/>
      <c r="O377" s="106" t="s">
        <v>83</v>
      </c>
      <c r="P377" s="32">
        <f>IF(P376/B362=0,"",P376/B362)</f>
        <v>0.84615384615384615</v>
      </c>
      <c r="Q377" s="118">
        <f>IF(P376/Q376=0,"",P376/Q376)</f>
        <v>1.1000000000000001</v>
      </c>
      <c r="R377" s="108" t="s">
        <v>84</v>
      </c>
    </row>
    <row r="378" spans="1:18" ht="15.75" x14ac:dyDescent="0.2">
      <c r="A378" s="97">
        <v>2101</v>
      </c>
      <c r="B378" s="75"/>
      <c r="C378" s="75"/>
      <c r="D378" s="75"/>
      <c r="E378" s="75"/>
      <c r="F378" s="75"/>
      <c r="G378" s="75"/>
      <c r="H378" s="75"/>
      <c r="I378" s="75"/>
      <c r="J378" s="75"/>
      <c r="K378" s="54"/>
      <c r="L378" s="151"/>
      <c r="M378" s="152"/>
      <c r="N378" s="153"/>
      <c r="O378" s="154"/>
      <c r="P378" s="155"/>
      <c r="Q378" s="155"/>
      <c r="R378" s="156"/>
    </row>
    <row r="379" spans="1:18" ht="18" x14ac:dyDescent="0.2">
      <c r="A379" s="114"/>
      <c r="B379" s="231" t="s">
        <v>106</v>
      </c>
      <c r="C379" s="231"/>
      <c r="D379" s="231"/>
      <c r="E379" s="231"/>
      <c r="F379" s="231"/>
      <c r="G379" s="231"/>
      <c r="H379" s="231"/>
      <c r="I379" s="231"/>
      <c r="J379" s="231"/>
      <c r="K379" s="74">
        <f>SUM(K362:K375)</f>
        <v>10</v>
      </c>
      <c r="L379" s="109">
        <f>IF(K370=0,"",K370/B362)</f>
        <v>0.46153846153846156</v>
      </c>
      <c r="M379" s="109">
        <f>IF(K379=0,"",K379/B362)</f>
        <v>0.76923076923076927</v>
      </c>
      <c r="N379" s="109">
        <f>IF(K370=0,"",M379-L379)</f>
        <v>0.30769230769230771</v>
      </c>
      <c r="O379" s="89"/>
      <c r="P379" s="85"/>
      <c r="Q379" s="134"/>
      <c r="R379" s="89"/>
    </row>
    <row r="380" spans="1:18" ht="12.75" customHeight="1" x14ac:dyDescent="0.2">
      <c r="L380" s="89"/>
      <c r="M380" s="89"/>
      <c r="O380" s="89"/>
      <c r="P380" s="134"/>
      <c r="Q380" s="134"/>
      <c r="R380" s="89"/>
    </row>
    <row r="381" spans="1:18" ht="12.75" customHeight="1" x14ac:dyDescent="0.2">
      <c r="L381" s="89"/>
      <c r="M381" s="89"/>
      <c r="O381" s="89"/>
    </row>
    <row r="382" spans="1:18" ht="26.25" x14ac:dyDescent="0.2">
      <c r="B382" s="232" t="s">
        <v>94</v>
      </c>
      <c r="C382" s="233"/>
      <c r="D382" s="233"/>
      <c r="E382" s="233"/>
      <c r="F382" s="233"/>
      <c r="G382" s="233"/>
      <c r="H382" s="233"/>
      <c r="I382" s="233"/>
      <c r="J382" s="233"/>
      <c r="K382" s="78" t="s">
        <v>82</v>
      </c>
      <c r="L382" s="89"/>
      <c r="M382" s="89"/>
      <c r="N382" s="85"/>
      <c r="O382" s="89"/>
      <c r="P382" s="85"/>
      <c r="Q382" s="85"/>
      <c r="R382" s="85"/>
    </row>
    <row r="383" spans="1:18" ht="20.25" x14ac:dyDescent="0.2">
      <c r="A383" s="234" t="s">
        <v>9</v>
      </c>
      <c r="B383" s="235" t="s">
        <v>95</v>
      </c>
      <c r="C383" s="236"/>
      <c r="D383" s="236"/>
      <c r="E383" s="236"/>
      <c r="F383" s="236"/>
      <c r="G383" s="236"/>
      <c r="H383" s="236"/>
      <c r="I383" s="236"/>
      <c r="J383" s="237"/>
      <c r="K383" s="238" t="s">
        <v>10</v>
      </c>
      <c r="L383" s="230" t="s">
        <v>2</v>
      </c>
      <c r="M383" s="230" t="s">
        <v>3</v>
      </c>
      <c r="N383" s="240" t="s">
        <v>4</v>
      </c>
      <c r="O383" s="230" t="s">
        <v>5</v>
      </c>
      <c r="P383" s="228" t="s">
        <v>6</v>
      </c>
      <c r="Q383" s="228" t="s">
        <v>7</v>
      </c>
      <c r="R383" s="230" t="s">
        <v>96</v>
      </c>
    </row>
    <row r="384" spans="1:18" ht="15.75" x14ac:dyDescent="0.2">
      <c r="A384" s="229"/>
      <c r="B384" s="97" t="s">
        <v>97</v>
      </c>
      <c r="C384" s="97" t="s">
        <v>98</v>
      </c>
      <c r="D384" s="97" t="s">
        <v>99</v>
      </c>
      <c r="E384" s="97" t="s">
        <v>100</v>
      </c>
      <c r="F384" s="97" t="s">
        <v>101</v>
      </c>
      <c r="G384" s="97" t="s">
        <v>102</v>
      </c>
      <c r="H384" s="97" t="s">
        <v>103</v>
      </c>
      <c r="I384" s="97" t="s">
        <v>104</v>
      </c>
      <c r="J384" s="97" t="s">
        <v>105</v>
      </c>
      <c r="K384" s="229"/>
      <c r="L384" s="229"/>
      <c r="M384" s="229"/>
      <c r="N384" s="229"/>
      <c r="O384" s="229"/>
      <c r="P384" s="229"/>
      <c r="Q384" s="229"/>
      <c r="R384" s="229"/>
    </row>
    <row r="385" spans="1:22" ht="15.75" customHeight="1" x14ac:dyDescent="0.2">
      <c r="A385" s="97">
        <v>1302</v>
      </c>
      <c r="B385" s="17">
        <v>32</v>
      </c>
      <c r="C385" s="17"/>
      <c r="D385" s="17"/>
      <c r="E385" s="17"/>
      <c r="F385" s="17"/>
      <c r="G385" s="17"/>
      <c r="H385" s="17"/>
      <c r="I385" s="17"/>
      <c r="J385" s="17"/>
      <c r="K385" s="54"/>
      <c r="L385" s="143"/>
      <c r="M385" s="144"/>
      <c r="N385" s="104"/>
      <c r="O385" s="98"/>
      <c r="P385" s="19">
        <f>B385</f>
        <v>32</v>
      </c>
      <c r="Q385" s="99"/>
      <c r="R385" s="98"/>
    </row>
    <row r="386" spans="1:22" ht="15.75" customHeight="1" x14ac:dyDescent="0.2">
      <c r="A386" s="97">
        <v>1401</v>
      </c>
      <c r="B386" s="17"/>
      <c r="C386" s="17">
        <v>16</v>
      </c>
      <c r="D386" s="17"/>
      <c r="E386" s="17"/>
      <c r="F386" s="17"/>
      <c r="G386" s="17"/>
      <c r="H386" s="17"/>
      <c r="I386" s="17"/>
      <c r="J386" s="17"/>
      <c r="K386" s="54"/>
      <c r="L386" s="145"/>
      <c r="M386" s="49"/>
      <c r="N386" s="146"/>
      <c r="O386" s="21">
        <f>IF(C386=0,"",C386/B385)</f>
        <v>0.5</v>
      </c>
      <c r="P386" s="22">
        <v>17</v>
      </c>
      <c r="Q386" s="100">
        <f t="shared" ref="Q386:Q393" si="52">IF(P386=0,"",P386/P385)</f>
        <v>0.53125</v>
      </c>
      <c r="R386" s="100">
        <f t="shared" ref="R386:R393" si="53">IF(P386=0,"",100%-Q386)</f>
        <v>0.46875</v>
      </c>
    </row>
    <row r="387" spans="1:22" ht="15.75" customHeight="1" x14ac:dyDescent="0.2">
      <c r="A387" s="97">
        <v>1402</v>
      </c>
      <c r="B387" s="17"/>
      <c r="C387" s="17"/>
      <c r="D387" s="17">
        <v>11</v>
      </c>
      <c r="E387" s="17"/>
      <c r="F387" s="17"/>
      <c r="G387" s="17"/>
      <c r="H387" s="17"/>
      <c r="I387" s="17"/>
      <c r="J387" s="17"/>
      <c r="K387" s="54"/>
      <c r="L387" s="145"/>
      <c r="M387" s="49"/>
      <c r="N387" s="146"/>
      <c r="O387" s="21">
        <f>IF(D387=0,"",D387/C386)</f>
        <v>0.6875</v>
      </c>
      <c r="P387" s="22">
        <v>15</v>
      </c>
      <c r="Q387" s="100">
        <f t="shared" si="52"/>
        <v>0.88235294117647056</v>
      </c>
      <c r="R387" s="100">
        <f t="shared" si="53"/>
        <v>0.11764705882352944</v>
      </c>
      <c r="S387" s="124">
        <f>P387/P385</f>
        <v>0.46875</v>
      </c>
    </row>
    <row r="388" spans="1:22" ht="15.75" customHeight="1" x14ac:dyDescent="0.2">
      <c r="A388" s="97">
        <v>1501</v>
      </c>
      <c r="B388" s="17"/>
      <c r="C388" s="17"/>
      <c r="D388" s="17"/>
      <c r="E388" s="17">
        <v>11</v>
      </c>
      <c r="F388" s="17"/>
      <c r="G388" s="17"/>
      <c r="H388" s="17"/>
      <c r="I388" s="17"/>
      <c r="J388" s="17"/>
      <c r="K388" s="54"/>
      <c r="L388" s="145"/>
      <c r="M388" s="49"/>
      <c r="N388" s="146"/>
      <c r="O388" s="21">
        <f>IF(E388=0,"",E388/D387)</f>
        <v>1</v>
      </c>
      <c r="P388" s="22">
        <v>15</v>
      </c>
      <c r="Q388" s="100">
        <f t="shared" si="52"/>
        <v>1</v>
      </c>
      <c r="R388" s="100">
        <f t="shared" si="53"/>
        <v>0</v>
      </c>
    </row>
    <row r="389" spans="1:22" ht="15.75" customHeight="1" x14ac:dyDescent="0.2">
      <c r="A389" s="97">
        <v>1502</v>
      </c>
      <c r="B389" s="17"/>
      <c r="C389" s="17"/>
      <c r="D389" s="17"/>
      <c r="E389" s="17"/>
      <c r="F389" s="17">
        <v>10</v>
      </c>
      <c r="G389" s="17"/>
      <c r="H389" s="17"/>
      <c r="I389" s="17"/>
      <c r="J389" s="17"/>
      <c r="K389" s="54"/>
      <c r="L389" s="145"/>
      <c r="M389" s="49"/>
      <c r="N389" s="146"/>
      <c r="O389" s="21">
        <f>IF(F389=0,"",F389/E388)</f>
        <v>0.90909090909090906</v>
      </c>
      <c r="P389" s="22">
        <v>14</v>
      </c>
      <c r="Q389" s="100">
        <f t="shared" si="52"/>
        <v>0.93333333333333335</v>
      </c>
      <c r="R389" s="100">
        <f t="shared" si="53"/>
        <v>6.6666666666666652E-2</v>
      </c>
    </row>
    <row r="390" spans="1:22" ht="15.75" customHeight="1" x14ac:dyDescent="0.2">
      <c r="A390" s="97">
        <v>1601</v>
      </c>
      <c r="B390" s="17"/>
      <c r="C390" s="17"/>
      <c r="D390" s="17"/>
      <c r="E390" s="17"/>
      <c r="F390" s="17"/>
      <c r="G390" s="17">
        <v>10</v>
      </c>
      <c r="H390" s="17"/>
      <c r="I390" s="17"/>
      <c r="J390" s="17"/>
      <c r="K390" s="54"/>
      <c r="L390" s="145"/>
      <c r="M390" s="49"/>
      <c r="N390" s="146"/>
      <c r="O390" s="21">
        <f>IF(G390=0,"",G390/F389)</f>
        <v>1</v>
      </c>
      <c r="P390" s="22">
        <v>14</v>
      </c>
      <c r="Q390" s="100">
        <f t="shared" si="52"/>
        <v>1</v>
      </c>
      <c r="R390" s="100">
        <f t="shared" si="53"/>
        <v>0</v>
      </c>
    </row>
    <row r="391" spans="1:22" ht="15.75" customHeight="1" x14ac:dyDescent="0.2">
      <c r="A391" s="97">
        <v>1602</v>
      </c>
      <c r="B391" s="17"/>
      <c r="C391" s="17"/>
      <c r="D391" s="17"/>
      <c r="E391" s="17"/>
      <c r="F391" s="17"/>
      <c r="G391" s="17"/>
      <c r="H391" s="17">
        <v>10</v>
      </c>
      <c r="I391" s="17"/>
      <c r="J391" s="17"/>
      <c r="K391" s="54"/>
      <c r="L391" s="145"/>
      <c r="M391" s="49"/>
      <c r="N391" s="146"/>
      <c r="O391" s="21">
        <f>IF(H391=0,"",H391/G390)</f>
        <v>1</v>
      </c>
      <c r="P391" s="22">
        <v>14</v>
      </c>
      <c r="Q391" s="100">
        <f t="shared" si="52"/>
        <v>1</v>
      </c>
      <c r="R391" s="100">
        <f t="shared" si="53"/>
        <v>0</v>
      </c>
    </row>
    <row r="392" spans="1:22" ht="15.75" customHeight="1" x14ac:dyDescent="0.2">
      <c r="A392" s="97">
        <v>1701</v>
      </c>
      <c r="B392" s="17"/>
      <c r="C392" s="17"/>
      <c r="D392" s="17"/>
      <c r="E392" s="17"/>
      <c r="F392" s="17"/>
      <c r="G392" s="17"/>
      <c r="H392" s="17"/>
      <c r="I392" s="17">
        <v>10</v>
      </c>
      <c r="J392" s="17"/>
      <c r="K392" s="54"/>
      <c r="L392" s="145"/>
      <c r="M392" s="49"/>
      <c r="N392" s="146"/>
      <c r="O392" s="21">
        <f>IF(I392=0,"",I392/H391)</f>
        <v>1</v>
      </c>
      <c r="P392" s="22">
        <v>14</v>
      </c>
      <c r="Q392" s="100">
        <f t="shared" si="52"/>
        <v>1</v>
      </c>
      <c r="R392" s="100">
        <f t="shared" si="53"/>
        <v>0</v>
      </c>
    </row>
    <row r="393" spans="1:22" ht="15.75" customHeight="1" x14ac:dyDescent="0.2">
      <c r="A393" s="97">
        <v>1702</v>
      </c>
      <c r="B393" s="17"/>
      <c r="C393" s="17"/>
      <c r="D393" s="17"/>
      <c r="E393" s="17"/>
      <c r="F393" s="17"/>
      <c r="G393" s="17"/>
      <c r="H393" s="17"/>
      <c r="I393" s="17"/>
      <c r="J393" s="17">
        <v>9</v>
      </c>
      <c r="K393" s="54">
        <v>8</v>
      </c>
      <c r="L393" s="145"/>
      <c r="M393" s="49"/>
      <c r="N393" s="146"/>
      <c r="O393" s="24">
        <f>IF(J393=0,"",J393/I392)</f>
        <v>0.9</v>
      </c>
      <c r="P393" s="22">
        <v>13</v>
      </c>
      <c r="Q393" s="24">
        <f t="shared" si="52"/>
        <v>0.9285714285714286</v>
      </c>
      <c r="R393" s="24">
        <f t="shared" si="53"/>
        <v>7.1428571428571397E-2</v>
      </c>
    </row>
    <row r="394" spans="1:22" ht="15.75" customHeight="1" x14ac:dyDescent="0.2">
      <c r="A394" s="97">
        <v>1801</v>
      </c>
      <c r="B394" s="17"/>
      <c r="C394" s="17"/>
      <c r="D394" s="17"/>
      <c r="E394" s="17"/>
      <c r="F394" s="17"/>
      <c r="G394" s="17"/>
      <c r="H394" s="17"/>
      <c r="I394" s="17"/>
      <c r="J394" s="17">
        <v>5</v>
      </c>
      <c r="K394" s="54">
        <v>3</v>
      </c>
      <c r="L394" s="145"/>
      <c r="M394" s="49"/>
      <c r="N394" s="147"/>
      <c r="O394" s="67"/>
      <c r="P394" s="22">
        <v>6</v>
      </c>
      <c r="Q394" s="67"/>
      <c r="R394" s="101"/>
    </row>
    <row r="395" spans="1:22" ht="15.75" customHeight="1" x14ac:dyDescent="0.2">
      <c r="A395" s="97">
        <v>1802</v>
      </c>
      <c r="B395" s="17"/>
      <c r="C395" s="17"/>
      <c r="D395" s="17"/>
      <c r="E395" s="17"/>
      <c r="F395" s="17"/>
      <c r="G395" s="17"/>
      <c r="H395" s="17"/>
      <c r="I395" s="17"/>
      <c r="J395" s="17">
        <v>3</v>
      </c>
      <c r="K395" s="54">
        <v>1</v>
      </c>
      <c r="L395" s="145"/>
      <c r="M395" s="49"/>
      <c r="N395" s="147"/>
      <c r="O395" s="148"/>
      <c r="P395" s="51">
        <v>3</v>
      </c>
      <c r="Q395" s="149"/>
      <c r="R395" s="148"/>
    </row>
    <row r="396" spans="1:22" ht="15.75" customHeight="1" x14ac:dyDescent="0.2">
      <c r="A396" s="97">
        <v>1901</v>
      </c>
      <c r="B396" s="17"/>
      <c r="C396" s="17"/>
      <c r="D396" s="17"/>
      <c r="E396" s="17"/>
      <c r="F396" s="17"/>
      <c r="G396" s="17"/>
      <c r="H396" s="17"/>
      <c r="I396" s="17"/>
      <c r="J396" s="17">
        <v>1</v>
      </c>
      <c r="K396" s="54">
        <v>1</v>
      </c>
      <c r="L396" s="145"/>
      <c r="M396" s="49"/>
      <c r="N396" s="147"/>
      <c r="O396" s="148"/>
      <c r="P396" s="51">
        <v>1</v>
      </c>
      <c r="Q396" s="149"/>
      <c r="R396" s="148"/>
    </row>
    <row r="397" spans="1:22" ht="15.75" customHeight="1" x14ac:dyDescent="0.2">
      <c r="A397" s="97">
        <v>1902</v>
      </c>
      <c r="B397" s="17"/>
      <c r="C397" s="17"/>
      <c r="D397" s="17"/>
      <c r="E397" s="17"/>
      <c r="F397" s="17"/>
      <c r="G397" s="17"/>
      <c r="H397" s="17"/>
      <c r="I397" s="17"/>
      <c r="J397" s="17"/>
      <c r="K397" s="54"/>
      <c r="L397" s="145"/>
      <c r="M397" s="49"/>
      <c r="N397" s="147"/>
      <c r="O397" s="148"/>
      <c r="P397" s="51"/>
      <c r="Q397" s="149"/>
      <c r="R397" s="148"/>
    </row>
    <row r="398" spans="1:22" ht="15.75" customHeight="1" x14ac:dyDescent="0.2">
      <c r="A398" s="97">
        <v>2001</v>
      </c>
      <c r="B398" s="17"/>
      <c r="C398" s="17"/>
      <c r="D398" s="17"/>
      <c r="E398" s="17"/>
      <c r="F398" s="17"/>
      <c r="G398" s="17"/>
      <c r="H398" s="17"/>
      <c r="I398" s="17"/>
      <c r="J398" s="17"/>
      <c r="K398" s="54"/>
      <c r="L398" s="145"/>
      <c r="M398" s="49"/>
      <c r="N398" s="147"/>
      <c r="O398" s="49"/>
      <c r="P398" s="147"/>
      <c r="Q398" s="150"/>
      <c r="R398" s="148"/>
    </row>
    <row r="399" spans="1:22" ht="15.75" customHeight="1" x14ac:dyDescent="0.2">
      <c r="A399" s="97">
        <v>2002</v>
      </c>
      <c r="B399" s="17"/>
      <c r="C399" s="17"/>
      <c r="D399" s="17"/>
      <c r="E399" s="17"/>
      <c r="F399" s="17"/>
      <c r="G399" s="17"/>
      <c r="H399" s="17"/>
      <c r="I399" s="17"/>
      <c r="J399" s="17"/>
      <c r="K399" s="54"/>
      <c r="L399" s="145"/>
      <c r="M399" s="49"/>
      <c r="N399" s="147"/>
      <c r="O399" s="102" t="s">
        <v>81</v>
      </c>
      <c r="P399" s="103">
        <v>13</v>
      </c>
      <c r="Q399" s="104">
        <f>IF(SUM(K391:K398)=0,"",SUM(K391:K398))</f>
        <v>13</v>
      </c>
      <c r="R399" s="105" t="s">
        <v>10</v>
      </c>
    </row>
    <row r="400" spans="1:22" ht="15.75" customHeight="1" x14ac:dyDescent="0.2">
      <c r="A400" s="97">
        <v>2101</v>
      </c>
      <c r="B400" s="17"/>
      <c r="C400" s="17"/>
      <c r="D400" s="17"/>
      <c r="E400" s="17"/>
      <c r="F400" s="17"/>
      <c r="G400" s="17"/>
      <c r="H400" s="17"/>
      <c r="I400" s="17"/>
      <c r="J400" s="17"/>
      <c r="K400" s="54"/>
      <c r="L400" s="145"/>
      <c r="M400" s="49"/>
      <c r="N400" s="147"/>
      <c r="O400" s="106" t="s">
        <v>83</v>
      </c>
      <c r="P400" s="32">
        <f>IF(P399/B385=0,"",P399/B385)</f>
        <v>0.40625</v>
      </c>
      <c r="Q400" s="107">
        <f>IF(P399/Q399=0,"",P399/Q399)</f>
        <v>1</v>
      </c>
      <c r="R400" s="108" t="s">
        <v>84</v>
      </c>
      <c r="V400" s="130">
        <f>K393*Q400</f>
        <v>8</v>
      </c>
    </row>
    <row r="401" spans="1:19" ht="15.75" x14ac:dyDescent="0.2">
      <c r="A401" s="97">
        <v>2102</v>
      </c>
      <c r="B401" s="75"/>
      <c r="C401" s="75"/>
      <c r="D401" s="75"/>
      <c r="E401" s="75"/>
      <c r="F401" s="75"/>
      <c r="G401" s="75"/>
      <c r="H401" s="75"/>
      <c r="I401" s="75"/>
      <c r="J401" s="75"/>
      <c r="K401" s="54"/>
      <c r="L401" s="151"/>
      <c r="M401" s="152"/>
      <c r="N401" s="153"/>
      <c r="O401" s="154"/>
      <c r="P401" s="155"/>
      <c r="Q401" s="155"/>
      <c r="R401" s="156"/>
    </row>
    <row r="402" spans="1:19" ht="18" customHeight="1" x14ac:dyDescent="0.2">
      <c r="A402" s="114"/>
      <c r="B402" s="231" t="s">
        <v>106</v>
      </c>
      <c r="C402" s="231"/>
      <c r="D402" s="231"/>
      <c r="E402" s="231"/>
      <c r="F402" s="231"/>
      <c r="G402" s="231"/>
      <c r="H402" s="231"/>
      <c r="I402" s="231"/>
      <c r="J402" s="231"/>
      <c r="K402" s="74">
        <f>SUM(K385:K398)</f>
        <v>13</v>
      </c>
      <c r="L402" s="109">
        <f>IF(K393=0,"",K393/B385)</f>
        <v>0.25</v>
      </c>
      <c r="M402" s="109">
        <f>IF(K402=0,"",K402/B385)</f>
        <v>0.40625</v>
      </c>
      <c r="N402" s="109">
        <f>IF(K393=0,"",M402-L402)</f>
        <v>0.15625</v>
      </c>
      <c r="O402" s="89"/>
      <c r="P402" s="85"/>
      <c r="Q402" s="134"/>
      <c r="R402" s="89"/>
    </row>
    <row r="403" spans="1:19" ht="12.75" customHeight="1" x14ac:dyDescent="0.2">
      <c r="L403" s="89"/>
      <c r="M403" s="89"/>
      <c r="O403" s="89"/>
    </row>
    <row r="404" spans="1:19" ht="12.75" customHeight="1" x14ac:dyDescent="0.2">
      <c r="L404" s="89"/>
      <c r="M404" s="89"/>
      <c r="O404" s="89"/>
    </row>
    <row r="405" spans="1:19" ht="26.25" customHeight="1" x14ac:dyDescent="0.2">
      <c r="B405" s="232" t="s">
        <v>94</v>
      </c>
      <c r="C405" s="233"/>
      <c r="D405" s="233"/>
      <c r="E405" s="233"/>
      <c r="F405" s="233"/>
      <c r="G405" s="233"/>
      <c r="H405" s="233"/>
      <c r="I405" s="233"/>
      <c r="J405" s="233"/>
      <c r="K405" s="78" t="s">
        <v>85</v>
      </c>
      <c r="L405" s="89"/>
      <c r="M405" s="89"/>
      <c r="N405" s="85"/>
      <c r="O405" s="89"/>
      <c r="P405" s="85"/>
      <c r="Q405" s="85"/>
      <c r="R405" s="85"/>
    </row>
    <row r="406" spans="1:19" ht="20.25" customHeight="1" x14ac:dyDescent="0.2">
      <c r="A406" s="234" t="s">
        <v>9</v>
      </c>
      <c r="B406" s="235" t="s">
        <v>95</v>
      </c>
      <c r="C406" s="236"/>
      <c r="D406" s="236"/>
      <c r="E406" s="236"/>
      <c r="F406" s="236"/>
      <c r="G406" s="236"/>
      <c r="H406" s="236"/>
      <c r="I406" s="236"/>
      <c r="J406" s="237"/>
      <c r="K406" s="238" t="s">
        <v>10</v>
      </c>
      <c r="L406" s="230" t="s">
        <v>2</v>
      </c>
      <c r="M406" s="230" t="s">
        <v>3</v>
      </c>
      <c r="N406" s="240" t="s">
        <v>4</v>
      </c>
      <c r="O406" s="230" t="s">
        <v>5</v>
      </c>
      <c r="P406" s="228" t="s">
        <v>6</v>
      </c>
      <c r="Q406" s="228" t="s">
        <v>7</v>
      </c>
      <c r="R406" s="230" t="s">
        <v>96</v>
      </c>
    </row>
    <row r="407" spans="1:19" ht="15.75" customHeight="1" x14ac:dyDescent="0.2">
      <c r="A407" s="229"/>
      <c r="B407" s="97" t="s">
        <v>97</v>
      </c>
      <c r="C407" s="97" t="s">
        <v>98</v>
      </c>
      <c r="D407" s="97" t="s">
        <v>99</v>
      </c>
      <c r="E407" s="97" t="s">
        <v>100</v>
      </c>
      <c r="F407" s="97" t="s">
        <v>101</v>
      </c>
      <c r="G407" s="97" t="s">
        <v>102</v>
      </c>
      <c r="H407" s="97" t="s">
        <v>103</v>
      </c>
      <c r="I407" s="97" t="s">
        <v>104</v>
      </c>
      <c r="J407" s="97" t="s">
        <v>105</v>
      </c>
      <c r="K407" s="229"/>
      <c r="L407" s="229"/>
      <c r="M407" s="229"/>
      <c r="N407" s="229"/>
      <c r="O407" s="229"/>
      <c r="P407" s="229"/>
      <c r="Q407" s="229"/>
      <c r="R407" s="229"/>
    </row>
    <row r="408" spans="1:19" ht="15.75" customHeight="1" x14ac:dyDescent="0.2">
      <c r="A408" s="97" t="s">
        <v>85</v>
      </c>
      <c r="B408" s="17">
        <v>10</v>
      </c>
      <c r="C408" s="17"/>
      <c r="D408" s="17"/>
      <c r="E408" s="17"/>
      <c r="F408" s="17"/>
      <c r="G408" s="17"/>
      <c r="H408" s="17"/>
      <c r="I408" s="17"/>
      <c r="J408" s="17"/>
      <c r="K408" s="54"/>
      <c r="L408" s="143"/>
      <c r="M408" s="144"/>
      <c r="N408" s="104"/>
      <c r="O408" s="98"/>
      <c r="P408" s="19">
        <f>B408</f>
        <v>10</v>
      </c>
      <c r="Q408" s="99"/>
      <c r="R408" s="98"/>
    </row>
    <row r="409" spans="1:19" ht="15.75" customHeight="1" x14ac:dyDescent="0.2">
      <c r="A409" s="97" t="s">
        <v>86</v>
      </c>
      <c r="B409" s="17"/>
      <c r="C409" s="17">
        <v>8</v>
      </c>
      <c r="D409" s="17"/>
      <c r="E409" s="17"/>
      <c r="F409" s="17"/>
      <c r="G409" s="17"/>
      <c r="H409" s="17"/>
      <c r="I409" s="17"/>
      <c r="J409" s="17"/>
      <c r="K409" s="54"/>
      <c r="L409" s="145"/>
      <c r="M409" s="49"/>
      <c r="N409" s="146"/>
      <c r="O409" s="21">
        <f>IF(C409=0,"",C409/B408)</f>
        <v>0.8</v>
      </c>
      <c r="P409" s="22">
        <v>8</v>
      </c>
      <c r="Q409" s="100">
        <f t="shared" ref="Q409:Q416" si="54">IF(P409=0,"",P409/P408)</f>
        <v>0.8</v>
      </c>
      <c r="R409" s="100">
        <f t="shared" ref="R409:R416" si="55">IF(P409=0,"",100%-Q409)</f>
        <v>0.19999999999999996</v>
      </c>
    </row>
    <row r="410" spans="1:19" ht="15.75" customHeight="1" x14ac:dyDescent="0.2">
      <c r="A410" s="97">
        <v>1501</v>
      </c>
      <c r="B410" s="17"/>
      <c r="C410" s="17"/>
      <c r="D410" s="17">
        <v>6</v>
      </c>
      <c r="E410" s="17"/>
      <c r="F410" s="17"/>
      <c r="G410" s="17"/>
      <c r="H410" s="17"/>
      <c r="I410" s="17"/>
      <c r="J410" s="17"/>
      <c r="K410" s="54"/>
      <c r="L410" s="145"/>
      <c r="M410" s="49"/>
      <c r="N410" s="146"/>
      <c r="O410" s="21">
        <f>IF(D410=0,"",D410/C409)</f>
        <v>0.75</v>
      </c>
      <c r="P410" s="22">
        <v>8</v>
      </c>
      <c r="Q410" s="100">
        <f t="shared" si="54"/>
        <v>1</v>
      </c>
      <c r="R410" s="100">
        <f t="shared" si="55"/>
        <v>0</v>
      </c>
      <c r="S410" s="124">
        <f>P410/P408</f>
        <v>0.8</v>
      </c>
    </row>
    <row r="411" spans="1:19" ht="15.75" customHeight="1" x14ac:dyDescent="0.2">
      <c r="A411" s="97">
        <v>1502</v>
      </c>
      <c r="B411" s="17"/>
      <c r="C411" s="17"/>
      <c r="D411" s="17"/>
      <c r="E411" s="17">
        <v>5</v>
      </c>
      <c r="F411" s="17"/>
      <c r="G411" s="17"/>
      <c r="H411" s="17"/>
      <c r="I411" s="17"/>
      <c r="J411" s="17"/>
      <c r="K411" s="54"/>
      <c r="L411" s="145"/>
      <c r="M411" s="49"/>
      <c r="N411" s="146"/>
      <c r="O411" s="21">
        <f>IF(E411=0,"",E411/D410)</f>
        <v>0.83333333333333337</v>
      </c>
      <c r="P411" s="22">
        <v>5</v>
      </c>
      <c r="Q411" s="100">
        <f t="shared" si="54"/>
        <v>0.625</v>
      </c>
      <c r="R411" s="100">
        <f t="shared" si="55"/>
        <v>0.375</v>
      </c>
    </row>
    <row r="412" spans="1:19" ht="15.75" customHeight="1" x14ac:dyDescent="0.2">
      <c r="A412" s="97">
        <v>1601</v>
      </c>
      <c r="B412" s="17"/>
      <c r="C412" s="17"/>
      <c r="D412" s="17"/>
      <c r="E412" s="17"/>
      <c r="F412" s="17">
        <v>5</v>
      </c>
      <c r="G412" s="17"/>
      <c r="H412" s="17"/>
      <c r="I412" s="17"/>
      <c r="J412" s="17"/>
      <c r="K412" s="54"/>
      <c r="L412" s="145"/>
      <c r="M412" s="49"/>
      <c r="N412" s="146"/>
      <c r="O412" s="21">
        <f>IF(F412=0,"",F412/E411)</f>
        <v>1</v>
      </c>
      <c r="P412" s="22">
        <v>5</v>
      </c>
      <c r="Q412" s="100">
        <f t="shared" si="54"/>
        <v>1</v>
      </c>
      <c r="R412" s="100">
        <f t="shared" si="55"/>
        <v>0</v>
      </c>
    </row>
    <row r="413" spans="1:19" ht="15.75" customHeight="1" x14ac:dyDescent="0.2">
      <c r="A413" s="97">
        <v>1602</v>
      </c>
      <c r="B413" s="17"/>
      <c r="C413" s="17"/>
      <c r="D413" s="17"/>
      <c r="E413" s="17"/>
      <c r="F413" s="17"/>
      <c r="G413" s="17">
        <v>4</v>
      </c>
      <c r="H413" s="17"/>
      <c r="I413" s="17"/>
      <c r="J413" s="17"/>
      <c r="K413" s="54"/>
      <c r="L413" s="145"/>
      <c r="M413" s="49"/>
      <c r="N413" s="146"/>
      <c r="O413" s="21">
        <f>IF(G413=0,"",G413/F412)</f>
        <v>0.8</v>
      </c>
      <c r="P413" s="22">
        <v>5</v>
      </c>
      <c r="Q413" s="100">
        <f t="shared" si="54"/>
        <v>1</v>
      </c>
      <c r="R413" s="100">
        <f t="shared" si="55"/>
        <v>0</v>
      </c>
    </row>
    <row r="414" spans="1:19" ht="15.75" customHeight="1" x14ac:dyDescent="0.2">
      <c r="A414" s="97" t="s">
        <v>110</v>
      </c>
      <c r="B414" s="17"/>
      <c r="C414" s="17"/>
      <c r="D414" s="17"/>
      <c r="E414" s="17"/>
      <c r="F414" s="17"/>
      <c r="G414" s="17"/>
      <c r="H414" s="17">
        <v>4</v>
      </c>
      <c r="I414" s="17"/>
      <c r="J414" s="17"/>
      <c r="K414" s="54"/>
      <c r="L414" s="145"/>
      <c r="M414" s="49"/>
      <c r="N414" s="146"/>
      <c r="O414" s="21">
        <f>IF(H414=0,"",H414/G413)</f>
        <v>1</v>
      </c>
      <c r="P414" s="22">
        <v>5</v>
      </c>
      <c r="Q414" s="100">
        <f t="shared" si="54"/>
        <v>1</v>
      </c>
      <c r="R414" s="100">
        <f t="shared" si="55"/>
        <v>0</v>
      </c>
    </row>
    <row r="415" spans="1:19" ht="15.75" customHeight="1" x14ac:dyDescent="0.2">
      <c r="A415" s="97">
        <v>1702</v>
      </c>
      <c r="B415" s="17"/>
      <c r="C415" s="17"/>
      <c r="D415" s="17"/>
      <c r="E415" s="17"/>
      <c r="F415" s="17"/>
      <c r="G415" s="17"/>
      <c r="H415" s="17"/>
      <c r="I415" s="17">
        <v>4</v>
      </c>
      <c r="J415" s="17"/>
      <c r="K415" s="54"/>
      <c r="L415" s="145"/>
      <c r="M415" s="49"/>
      <c r="N415" s="146"/>
      <c r="O415" s="21">
        <f>IF(I415=0,"",I415/H414)</f>
        <v>1</v>
      </c>
      <c r="P415" s="22">
        <v>5</v>
      </c>
      <c r="Q415" s="100">
        <f t="shared" si="54"/>
        <v>1</v>
      </c>
      <c r="R415" s="100">
        <f t="shared" si="55"/>
        <v>0</v>
      </c>
    </row>
    <row r="416" spans="1:19" ht="15.75" customHeight="1" x14ac:dyDescent="0.2">
      <c r="A416" s="97">
        <v>1801</v>
      </c>
      <c r="B416" s="17"/>
      <c r="C416" s="17"/>
      <c r="D416" s="17"/>
      <c r="E416" s="17"/>
      <c r="F416" s="17"/>
      <c r="G416" s="17"/>
      <c r="H416" s="17"/>
      <c r="I416" s="17"/>
      <c r="J416" s="17">
        <v>5</v>
      </c>
      <c r="K416" s="54">
        <v>3</v>
      </c>
      <c r="L416" s="145"/>
      <c r="M416" s="49"/>
      <c r="N416" s="146"/>
      <c r="O416" s="24">
        <f>IF(J416=0,"",J416/I415)</f>
        <v>1.25</v>
      </c>
      <c r="P416" s="22">
        <v>5</v>
      </c>
      <c r="Q416" s="24">
        <f t="shared" si="54"/>
        <v>1</v>
      </c>
      <c r="R416" s="24">
        <f t="shared" si="55"/>
        <v>0</v>
      </c>
    </row>
    <row r="417" spans="1:18" ht="15.75" customHeight="1" x14ac:dyDescent="0.2">
      <c r="A417" s="97">
        <v>1802</v>
      </c>
      <c r="B417" s="17"/>
      <c r="C417" s="17"/>
      <c r="D417" s="17"/>
      <c r="E417" s="17"/>
      <c r="F417" s="17"/>
      <c r="G417" s="17"/>
      <c r="H417" s="17"/>
      <c r="I417" s="17"/>
      <c r="J417" s="17">
        <v>2</v>
      </c>
      <c r="K417" s="54">
        <v>2</v>
      </c>
      <c r="L417" s="145"/>
      <c r="M417" s="49"/>
      <c r="N417" s="147"/>
      <c r="O417" s="67"/>
      <c r="P417" s="22">
        <v>2</v>
      </c>
      <c r="Q417" s="67"/>
      <c r="R417" s="101"/>
    </row>
    <row r="418" spans="1:18" ht="15.75" customHeight="1" x14ac:dyDescent="0.2">
      <c r="A418" s="97">
        <v>1901</v>
      </c>
      <c r="B418" s="17"/>
      <c r="C418" s="17"/>
      <c r="D418" s="17"/>
      <c r="E418" s="17"/>
      <c r="F418" s="17"/>
      <c r="G418" s="17"/>
      <c r="H418" s="17"/>
      <c r="I418" s="17"/>
      <c r="J418" s="17"/>
      <c r="K418" s="54"/>
      <c r="L418" s="145"/>
      <c r="M418" s="49"/>
      <c r="N418" s="147"/>
      <c r="O418" s="148"/>
      <c r="P418" s="51"/>
      <c r="Q418" s="149"/>
      <c r="R418" s="148"/>
    </row>
    <row r="419" spans="1:18" ht="15.75" customHeight="1" x14ac:dyDescent="0.2">
      <c r="A419" s="97">
        <v>1902</v>
      </c>
      <c r="B419" s="17"/>
      <c r="C419" s="17"/>
      <c r="D419" s="17"/>
      <c r="E419" s="17"/>
      <c r="F419" s="17"/>
      <c r="G419" s="17"/>
      <c r="H419" s="17"/>
      <c r="I419" s="17"/>
      <c r="J419" s="17"/>
      <c r="K419" s="54"/>
      <c r="L419" s="145"/>
      <c r="M419" s="49"/>
      <c r="N419" s="147"/>
      <c r="O419" s="148"/>
      <c r="P419" s="51"/>
      <c r="Q419" s="149"/>
      <c r="R419" s="148"/>
    </row>
    <row r="420" spans="1:18" ht="15.75" customHeight="1" x14ac:dyDescent="0.2">
      <c r="A420" s="97">
        <v>2001</v>
      </c>
      <c r="B420" s="17"/>
      <c r="C420" s="17"/>
      <c r="D420" s="17"/>
      <c r="E420" s="17"/>
      <c r="F420" s="17"/>
      <c r="G420" s="17"/>
      <c r="H420" s="17"/>
      <c r="I420" s="17"/>
      <c r="J420" s="17"/>
      <c r="K420" s="54"/>
      <c r="L420" s="145"/>
      <c r="M420" s="49"/>
      <c r="N420" s="147"/>
      <c r="O420" s="148"/>
      <c r="P420" s="51"/>
      <c r="Q420" s="149"/>
      <c r="R420" s="148"/>
    </row>
    <row r="421" spans="1:18" ht="15.75" customHeight="1" x14ac:dyDescent="0.2">
      <c r="A421" s="97">
        <v>2002</v>
      </c>
      <c r="B421" s="17"/>
      <c r="C421" s="17"/>
      <c r="D421" s="17"/>
      <c r="E421" s="17"/>
      <c r="F421" s="17"/>
      <c r="G421" s="17"/>
      <c r="H421" s="17"/>
      <c r="I421" s="17"/>
      <c r="J421" s="17"/>
      <c r="K421" s="54"/>
      <c r="L421" s="145"/>
      <c r="M421" s="49"/>
      <c r="N421" s="147"/>
      <c r="O421" s="49"/>
      <c r="P421" s="147"/>
      <c r="Q421" s="150"/>
      <c r="R421" s="148"/>
    </row>
    <row r="422" spans="1:18" ht="15.75" customHeight="1" x14ac:dyDescent="0.2">
      <c r="A422" s="97">
        <v>2101</v>
      </c>
      <c r="B422" s="17"/>
      <c r="C422" s="17"/>
      <c r="D422" s="17"/>
      <c r="E422" s="17"/>
      <c r="F422" s="17"/>
      <c r="G422" s="17"/>
      <c r="H422" s="17"/>
      <c r="I422" s="17"/>
      <c r="J422" s="17"/>
      <c r="K422" s="54"/>
      <c r="L422" s="145"/>
      <c r="M422" s="49"/>
      <c r="N422" s="147"/>
      <c r="O422" s="102" t="s">
        <v>81</v>
      </c>
      <c r="P422" s="103">
        <v>5</v>
      </c>
      <c r="Q422" s="104">
        <f>IF(SUM(K414:K421)=0,"",SUM(K414:K421))</f>
        <v>5</v>
      </c>
      <c r="R422" s="105" t="s">
        <v>10</v>
      </c>
    </row>
    <row r="423" spans="1:18" ht="15.75" customHeight="1" x14ac:dyDescent="0.2">
      <c r="A423" s="97">
        <v>2102</v>
      </c>
      <c r="B423" s="17"/>
      <c r="C423" s="17"/>
      <c r="D423" s="17"/>
      <c r="E423" s="17"/>
      <c r="F423" s="17"/>
      <c r="G423" s="17"/>
      <c r="H423" s="17"/>
      <c r="I423" s="17"/>
      <c r="J423" s="17"/>
      <c r="K423" s="54"/>
      <c r="L423" s="145"/>
      <c r="M423" s="49"/>
      <c r="N423" s="147"/>
      <c r="O423" s="106" t="s">
        <v>83</v>
      </c>
      <c r="P423" s="32">
        <f>IF(P422/B408=0,"",P422/B408)</f>
        <v>0.5</v>
      </c>
      <c r="Q423" s="107">
        <f>IF(P422/Q422=0,"",P422/Q422)</f>
        <v>1</v>
      </c>
      <c r="R423" s="108" t="s">
        <v>84</v>
      </c>
    </row>
    <row r="424" spans="1:18" ht="15.75" customHeight="1" x14ac:dyDescent="0.2">
      <c r="A424" s="97">
        <v>2201</v>
      </c>
      <c r="B424" s="75"/>
      <c r="C424" s="75"/>
      <c r="D424" s="75"/>
      <c r="E424" s="75"/>
      <c r="F424" s="75"/>
      <c r="G424" s="75"/>
      <c r="H424" s="75"/>
      <c r="I424" s="75"/>
      <c r="J424" s="75"/>
      <c r="K424" s="54"/>
      <c r="L424" s="151"/>
      <c r="M424" s="152"/>
      <c r="N424" s="153"/>
      <c r="O424" s="154"/>
      <c r="P424" s="155"/>
      <c r="Q424" s="155"/>
      <c r="R424" s="156"/>
    </row>
    <row r="425" spans="1:18" ht="18" x14ac:dyDescent="0.2">
      <c r="A425" s="114"/>
      <c r="B425" s="231" t="s">
        <v>106</v>
      </c>
      <c r="C425" s="231"/>
      <c r="D425" s="231"/>
      <c r="E425" s="231"/>
      <c r="F425" s="231"/>
      <c r="G425" s="231"/>
      <c r="H425" s="231"/>
      <c r="I425" s="231"/>
      <c r="J425" s="231"/>
      <c r="K425" s="74">
        <f>SUM(K408:K421)</f>
        <v>5</v>
      </c>
      <c r="L425" s="109">
        <f>IF(K416=0,"",K416/B408)</f>
        <v>0.3</v>
      </c>
      <c r="M425" s="109">
        <f>IF(K425=0,"",K425/B408)</f>
        <v>0.5</v>
      </c>
      <c r="N425" s="109">
        <f>IF(K416=0,"",M425-L425)</f>
        <v>0.2</v>
      </c>
      <c r="O425" s="89"/>
      <c r="P425" s="85"/>
      <c r="Q425" s="134"/>
      <c r="R425" s="89"/>
    </row>
    <row r="426" spans="1:18" ht="12.75" customHeight="1" x14ac:dyDescent="0.2">
      <c r="L426" s="89"/>
      <c r="M426" s="89"/>
      <c r="O426" s="89"/>
    </row>
    <row r="427" spans="1:18" ht="12.75" customHeight="1" x14ac:dyDescent="0.2">
      <c r="L427" s="89"/>
      <c r="M427" s="89"/>
      <c r="O427" s="89"/>
    </row>
    <row r="428" spans="1:18" ht="26.25" x14ac:dyDescent="0.2">
      <c r="B428" s="232" t="s">
        <v>94</v>
      </c>
      <c r="C428" s="233"/>
      <c r="D428" s="233"/>
      <c r="E428" s="233"/>
      <c r="F428" s="233"/>
      <c r="G428" s="233"/>
      <c r="H428" s="233"/>
      <c r="I428" s="233"/>
      <c r="J428" s="233"/>
      <c r="K428" s="78" t="s">
        <v>86</v>
      </c>
      <c r="L428" s="89"/>
      <c r="M428" s="89"/>
      <c r="N428" s="85"/>
      <c r="O428" s="89"/>
      <c r="P428" s="85"/>
      <c r="Q428" s="85"/>
      <c r="R428" s="85"/>
    </row>
    <row r="429" spans="1:18" ht="20.25" x14ac:dyDescent="0.2">
      <c r="A429" s="234" t="s">
        <v>9</v>
      </c>
      <c r="B429" s="235" t="s">
        <v>95</v>
      </c>
      <c r="C429" s="236"/>
      <c r="D429" s="236"/>
      <c r="E429" s="236"/>
      <c r="F429" s="236"/>
      <c r="G429" s="236"/>
      <c r="H429" s="236"/>
      <c r="I429" s="236"/>
      <c r="J429" s="237"/>
      <c r="K429" s="238" t="s">
        <v>10</v>
      </c>
      <c r="L429" s="230" t="s">
        <v>2</v>
      </c>
      <c r="M429" s="230" t="s">
        <v>3</v>
      </c>
      <c r="N429" s="240" t="s">
        <v>4</v>
      </c>
      <c r="O429" s="230" t="s">
        <v>5</v>
      </c>
      <c r="P429" s="228" t="s">
        <v>6</v>
      </c>
      <c r="Q429" s="228" t="s">
        <v>7</v>
      </c>
      <c r="R429" s="230" t="s">
        <v>96</v>
      </c>
    </row>
    <row r="430" spans="1:18" ht="15.75" x14ac:dyDescent="0.2">
      <c r="A430" s="229"/>
      <c r="B430" s="97" t="s">
        <v>97</v>
      </c>
      <c r="C430" s="97" t="s">
        <v>98</v>
      </c>
      <c r="D430" s="97" t="s">
        <v>99</v>
      </c>
      <c r="E430" s="97" t="s">
        <v>100</v>
      </c>
      <c r="F430" s="97" t="s">
        <v>101</v>
      </c>
      <c r="G430" s="97" t="s">
        <v>102</v>
      </c>
      <c r="H430" s="97" t="s">
        <v>103</v>
      </c>
      <c r="I430" s="97" t="s">
        <v>104</v>
      </c>
      <c r="J430" s="97" t="s">
        <v>105</v>
      </c>
      <c r="K430" s="229"/>
      <c r="L430" s="229"/>
      <c r="M430" s="229"/>
      <c r="N430" s="229"/>
      <c r="O430" s="229"/>
      <c r="P430" s="229"/>
      <c r="Q430" s="229"/>
      <c r="R430" s="229"/>
    </row>
    <row r="431" spans="1:18" ht="15.75" customHeight="1" x14ac:dyDescent="0.2">
      <c r="A431" s="97">
        <v>1402</v>
      </c>
      <c r="B431" s="17">
        <v>26</v>
      </c>
      <c r="C431" s="17"/>
      <c r="D431" s="17"/>
      <c r="E431" s="17"/>
      <c r="F431" s="17"/>
      <c r="G431" s="17"/>
      <c r="H431" s="17"/>
      <c r="I431" s="17"/>
      <c r="J431" s="17"/>
      <c r="K431" s="54"/>
      <c r="L431" s="143"/>
      <c r="M431" s="144"/>
      <c r="N431" s="104"/>
      <c r="O431" s="98"/>
      <c r="P431" s="19">
        <f>B431</f>
        <v>26</v>
      </c>
      <c r="Q431" s="99"/>
      <c r="R431" s="98"/>
    </row>
    <row r="432" spans="1:18" ht="15.75" customHeight="1" x14ac:dyDescent="0.2">
      <c r="A432" s="97">
        <v>1501</v>
      </c>
      <c r="B432" s="17"/>
      <c r="C432" s="17">
        <v>19</v>
      </c>
      <c r="D432" s="17"/>
      <c r="E432" s="17"/>
      <c r="F432" s="17"/>
      <c r="G432" s="17"/>
      <c r="H432" s="17"/>
      <c r="I432" s="17"/>
      <c r="J432" s="17"/>
      <c r="K432" s="54"/>
      <c r="L432" s="145"/>
      <c r="M432" s="49"/>
      <c r="N432" s="146"/>
      <c r="O432" s="21">
        <f>IF(C432=0,"",C432/B431)</f>
        <v>0.73076923076923073</v>
      </c>
      <c r="P432" s="22">
        <v>19</v>
      </c>
      <c r="Q432" s="100">
        <f t="shared" ref="Q432:Q439" si="56">IF(P432=0,"",P432/P431)</f>
        <v>0.73076923076923073</v>
      </c>
      <c r="R432" s="100">
        <f t="shared" ref="R432:R439" si="57">IF(P432=0,"",100%-Q432)</f>
        <v>0.26923076923076927</v>
      </c>
    </row>
    <row r="433" spans="1:19" ht="15.75" customHeight="1" x14ac:dyDescent="0.2">
      <c r="A433" s="97">
        <v>1502</v>
      </c>
      <c r="B433" s="17"/>
      <c r="C433" s="17"/>
      <c r="D433" s="17">
        <v>17</v>
      </c>
      <c r="E433" s="17"/>
      <c r="F433" s="17"/>
      <c r="G433" s="17"/>
      <c r="H433" s="17"/>
      <c r="I433" s="17"/>
      <c r="J433" s="17"/>
      <c r="K433" s="54"/>
      <c r="L433" s="145"/>
      <c r="M433" s="49"/>
      <c r="N433" s="146"/>
      <c r="O433" s="21">
        <f>IF(D433=0,"",D433/C432)</f>
        <v>0.89473684210526316</v>
      </c>
      <c r="P433" s="22">
        <v>17</v>
      </c>
      <c r="Q433" s="100">
        <f t="shared" si="56"/>
        <v>0.89473684210526316</v>
      </c>
      <c r="R433" s="100">
        <f t="shared" si="57"/>
        <v>0.10526315789473684</v>
      </c>
      <c r="S433" s="124">
        <f>P433/P431</f>
        <v>0.65384615384615385</v>
      </c>
    </row>
    <row r="434" spans="1:19" ht="15.75" customHeight="1" x14ac:dyDescent="0.2">
      <c r="A434" s="97">
        <v>1601</v>
      </c>
      <c r="B434" s="17"/>
      <c r="C434" s="17"/>
      <c r="D434" s="17"/>
      <c r="E434" s="17">
        <v>16</v>
      </c>
      <c r="F434" s="17"/>
      <c r="G434" s="17"/>
      <c r="H434" s="17"/>
      <c r="I434" s="17"/>
      <c r="J434" s="17"/>
      <c r="K434" s="54"/>
      <c r="L434" s="145"/>
      <c r="M434" s="49"/>
      <c r="N434" s="146"/>
      <c r="O434" s="21">
        <f>IF(E434=0,"",E434/D433)</f>
        <v>0.94117647058823528</v>
      </c>
      <c r="P434" s="22">
        <v>16</v>
      </c>
      <c r="Q434" s="100">
        <f t="shared" si="56"/>
        <v>0.94117647058823528</v>
      </c>
      <c r="R434" s="100">
        <f t="shared" si="57"/>
        <v>5.8823529411764719E-2</v>
      </c>
    </row>
    <row r="435" spans="1:19" ht="15.75" customHeight="1" x14ac:dyDescent="0.2">
      <c r="A435" s="97">
        <v>1602</v>
      </c>
      <c r="B435" s="17"/>
      <c r="C435" s="17"/>
      <c r="D435" s="17"/>
      <c r="E435" s="17"/>
      <c r="F435" s="17">
        <v>11</v>
      </c>
      <c r="G435" s="17"/>
      <c r="H435" s="17"/>
      <c r="I435" s="17"/>
      <c r="J435" s="17"/>
      <c r="K435" s="54"/>
      <c r="L435" s="145"/>
      <c r="M435" s="49"/>
      <c r="N435" s="146"/>
      <c r="O435" s="21">
        <f>IF(F435=0,"",F435/E434)</f>
        <v>0.6875</v>
      </c>
      <c r="P435" s="22">
        <v>11</v>
      </c>
      <c r="Q435" s="100">
        <f t="shared" si="56"/>
        <v>0.6875</v>
      </c>
      <c r="R435" s="100">
        <f t="shared" si="57"/>
        <v>0.3125</v>
      </c>
    </row>
    <row r="436" spans="1:19" ht="15.75" customHeight="1" x14ac:dyDescent="0.2">
      <c r="A436" s="97">
        <v>1701</v>
      </c>
      <c r="B436" s="17"/>
      <c r="C436" s="17"/>
      <c r="D436" s="17"/>
      <c r="E436" s="17"/>
      <c r="F436" s="17"/>
      <c r="G436" s="17">
        <v>11</v>
      </c>
      <c r="H436" s="17"/>
      <c r="I436" s="17"/>
      <c r="J436" s="17"/>
      <c r="K436" s="54"/>
      <c r="L436" s="145"/>
      <c r="M436" s="49"/>
      <c r="N436" s="146"/>
      <c r="O436" s="21">
        <f>IF(G436=0,"",G436/F435)</f>
        <v>1</v>
      </c>
      <c r="P436" s="22">
        <v>11</v>
      </c>
      <c r="Q436" s="100">
        <f t="shared" si="56"/>
        <v>1</v>
      </c>
      <c r="R436" s="100">
        <f t="shared" si="57"/>
        <v>0</v>
      </c>
    </row>
    <row r="437" spans="1:19" ht="15.75" customHeight="1" x14ac:dyDescent="0.2">
      <c r="A437" s="97">
        <v>1702</v>
      </c>
      <c r="B437" s="17"/>
      <c r="C437" s="17"/>
      <c r="D437" s="17"/>
      <c r="E437" s="17"/>
      <c r="F437" s="17"/>
      <c r="G437" s="17"/>
      <c r="H437" s="17">
        <v>10</v>
      </c>
      <c r="I437" s="17"/>
      <c r="J437" s="17"/>
      <c r="K437" s="54"/>
      <c r="L437" s="145"/>
      <c r="M437" s="49"/>
      <c r="N437" s="146"/>
      <c r="O437" s="21">
        <f>IF(H437=0,"",H437/G436)</f>
        <v>0.90909090909090906</v>
      </c>
      <c r="P437" s="22">
        <v>10</v>
      </c>
      <c r="Q437" s="100">
        <f t="shared" si="56"/>
        <v>0.90909090909090906</v>
      </c>
      <c r="R437" s="100">
        <f t="shared" si="57"/>
        <v>9.0909090909090939E-2</v>
      </c>
    </row>
    <row r="438" spans="1:19" ht="15.75" customHeight="1" x14ac:dyDescent="0.2">
      <c r="A438" s="97">
        <v>1801</v>
      </c>
      <c r="B438" s="17"/>
      <c r="C438" s="17"/>
      <c r="D438" s="17"/>
      <c r="E438" s="17"/>
      <c r="F438" s="17"/>
      <c r="G438" s="17"/>
      <c r="H438" s="17"/>
      <c r="I438" s="17">
        <v>10</v>
      </c>
      <c r="J438" s="17"/>
      <c r="K438" s="54"/>
      <c r="L438" s="145"/>
      <c r="M438" s="49"/>
      <c r="N438" s="146"/>
      <c r="O438" s="21">
        <f>IF(I438=0,"",I438/H437)</f>
        <v>1</v>
      </c>
      <c r="P438" s="22">
        <v>10</v>
      </c>
      <c r="Q438" s="100">
        <f t="shared" si="56"/>
        <v>1</v>
      </c>
      <c r="R438" s="100">
        <f t="shared" si="57"/>
        <v>0</v>
      </c>
    </row>
    <row r="439" spans="1:19" ht="15.75" customHeight="1" x14ac:dyDescent="0.2">
      <c r="A439" s="97">
        <v>1802</v>
      </c>
      <c r="B439" s="17"/>
      <c r="C439" s="17"/>
      <c r="D439" s="17"/>
      <c r="E439" s="17"/>
      <c r="F439" s="17"/>
      <c r="G439" s="17"/>
      <c r="H439" s="17"/>
      <c r="I439" s="17"/>
      <c r="J439" s="17">
        <v>10</v>
      </c>
      <c r="K439" s="54">
        <v>6</v>
      </c>
      <c r="L439" s="145"/>
      <c r="M439" s="49"/>
      <c r="N439" s="146"/>
      <c r="O439" s="24">
        <f>IF(J439=0,"",J439/I438)</f>
        <v>1</v>
      </c>
      <c r="P439" s="22">
        <v>10</v>
      </c>
      <c r="Q439" s="24">
        <f t="shared" si="56"/>
        <v>1</v>
      </c>
      <c r="R439" s="24">
        <f t="shared" si="57"/>
        <v>0</v>
      </c>
    </row>
    <row r="440" spans="1:19" ht="15.75" customHeight="1" x14ac:dyDescent="0.2">
      <c r="A440" s="97">
        <v>1901</v>
      </c>
      <c r="B440" s="17"/>
      <c r="C440" s="17"/>
      <c r="D440" s="17"/>
      <c r="E440" s="17"/>
      <c r="F440" s="17"/>
      <c r="G440" s="17"/>
      <c r="H440" s="17"/>
      <c r="I440" s="17"/>
      <c r="J440" s="17">
        <v>1</v>
      </c>
      <c r="K440" s="54"/>
      <c r="L440" s="145"/>
      <c r="M440" s="49"/>
      <c r="N440" s="147"/>
      <c r="O440" s="67"/>
      <c r="P440" s="22">
        <v>1</v>
      </c>
      <c r="Q440" s="67"/>
      <c r="R440" s="101"/>
    </row>
    <row r="441" spans="1:19" ht="15.75" customHeight="1" x14ac:dyDescent="0.2">
      <c r="A441" s="97">
        <v>1902</v>
      </c>
      <c r="B441" s="17"/>
      <c r="C441" s="17"/>
      <c r="D441" s="17"/>
      <c r="E441" s="17"/>
      <c r="F441" s="17"/>
      <c r="G441" s="17"/>
      <c r="H441" s="17"/>
      <c r="I441" s="17"/>
      <c r="J441" s="17"/>
      <c r="K441" s="54"/>
      <c r="L441" s="145"/>
      <c r="M441" s="49"/>
      <c r="N441" s="147"/>
      <c r="O441" s="148"/>
      <c r="P441" s="51"/>
      <c r="Q441" s="149"/>
      <c r="R441" s="148"/>
    </row>
    <row r="442" spans="1:19" ht="15.75" customHeight="1" x14ac:dyDescent="0.2">
      <c r="A442" s="97">
        <v>2001</v>
      </c>
      <c r="B442" s="17"/>
      <c r="C442" s="17"/>
      <c r="D442" s="17"/>
      <c r="E442" s="17"/>
      <c r="F442" s="17"/>
      <c r="G442" s="17"/>
      <c r="H442" s="17"/>
      <c r="I442" s="17"/>
      <c r="J442" s="17"/>
      <c r="K442" s="54"/>
      <c r="L442" s="145"/>
      <c r="M442" s="49"/>
      <c r="N442" s="147"/>
      <c r="O442" s="148"/>
      <c r="P442" s="51"/>
      <c r="Q442" s="149"/>
      <c r="R442" s="148"/>
    </row>
    <row r="443" spans="1:19" ht="15.75" customHeight="1" x14ac:dyDescent="0.2">
      <c r="A443" s="97">
        <v>2002</v>
      </c>
      <c r="B443" s="17"/>
      <c r="C443" s="17"/>
      <c r="D443" s="17"/>
      <c r="E443" s="17"/>
      <c r="F443" s="17"/>
      <c r="G443" s="17"/>
      <c r="H443" s="17"/>
      <c r="I443" s="17"/>
      <c r="J443" s="17"/>
      <c r="K443" s="54"/>
      <c r="L443" s="145"/>
      <c r="M443" s="49"/>
      <c r="N443" s="147"/>
      <c r="O443" s="148"/>
      <c r="P443" s="51"/>
      <c r="Q443" s="149"/>
      <c r="R443" s="148"/>
    </row>
    <row r="444" spans="1:19" ht="15.75" customHeight="1" x14ac:dyDescent="0.2">
      <c r="A444" s="97">
        <v>2101</v>
      </c>
      <c r="B444" s="17"/>
      <c r="C444" s="17"/>
      <c r="D444" s="17"/>
      <c r="E444" s="17"/>
      <c r="F444" s="17"/>
      <c r="G444" s="17"/>
      <c r="H444" s="17"/>
      <c r="I444" s="17"/>
      <c r="J444" s="17"/>
      <c r="K444" s="54"/>
      <c r="L444" s="145"/>
      <c r="M444" s="49"/>
      <c r="N444" s="147"/>
      <c r="O444" s="49"/>
      <c r="P444" s="147"/>
      <c r="Q444" s="150"/>
      <c r="R444" s="148"/>
    </row>
    <row r="445" spans="1:19" ht="15.75" customHeight="1" x14ac:dyDescent="0.2">
      <c r="A445" s="97">
        <v>2102</v>
      </c>
      <c r="B445" s="17"/>
      <c r="C445" s="17"/>
      <c r="D445" s="17"/>
      <c r="E445" s="17"/>
      <c r="F445" s="17"/>
      <c r="G445" s="17"/>
      <c r="H445" s="17"/>
      <c r="I445" s="17"/>
      <c r="J445" s="17"/>
      <c r="K445" s="54"/>
      <c r="L445" s="145"/>
      <c r="M445" s="49"/>
      <c r="N445" s="147"/>
      <c r="O445" s="102" t="s">
        <v>81</v>
      </c>
      <c r="P445" s="103">
        <v>9</v>
      </c>
      <c r="Q445" s="117">
        <f>IF(SUM(K437:K444)=0,"",SUM(K437:K444))</f>
        <v>6</v>
      </c>
      <c r="R445" s="105" t="s">
        <v>10</v>
      </c>
    </row>
    <row r="446" spans="1:19" ht="15.75" customHeight="1" x14ac:dyDescent="0.2">
      <c r="A446" s="97">
        <v>2201</v>
      </c>
      <c r="B446" s="17"/>
      <c r="C446" s="17"/>
      <c r="D446" s="17"/>
      <c r="E446" s="17"/>
      <c r="F446" s="17"/>
      <c r="G446" s="17"/>
      <c r="H446" s="17"/>
      <c r="I446" s="17"/>
      <c r="J446" s="17"/>
      <c r="K446" s="54"/>
      <c r="L446" s="145"/>
      <c r="M446" s="49"/>
      <c r="N446" s="147"/>
      <c r="O446" s="106" t="s">
        <v>83</v>
      </c>
      <c r="P446" s="32">
        <f>IF(P445/B431=0,"",P445/B431)</f>
        <v>0.34615384615384615</v>
      </c>
      <c r="Q446" s="118">
        <f>IF(P445/Q445=0,"",P445/Q445)</f>
        <v>1.5</v>
      </c>
      <c r="R446" s="108" t="s">
        <v>84</v>
      </c>
    </row>
    <row r="447" spans="1:19" ht="15.75" customHeight="1" x14ac:dyDescent="0.2">
      <c r="A447" s="97">
        <v>2202</v>
      </c>
      <c r="B447" s="75"/>
      <c r="C447" s="75"/>
      <c r="D447" s="75"/>
      <c r="E447" s="75"/>
      <c r="F447" s="75"/>
      <c r="G447" s="75"/>
      <c r="H447" s="75"/>
      <c r="I447" s="75"/>
      <c r="J447" s="75"/>
      <c r="K447" s="54"/>
      <c r="L447" s="151"/>
      <c r="M447" s="152"/>
      <c r="N447" s="153"/>
      <c r="O447" s="154"/>
      <c r="P447" s="155"/>
      <c r="Q447" s="155"/>
      <c r="R447" s="156"/>
    </row>
    <row r="448" spans="1:19" ht="18" customHeight="1" x14ac:dyDescent="0.2">
      <c r="A448" s="114"/>
      <c r="B448" s="231" t="s">
        <v>106</v>
      </c>
      <c r="C448" s="231"/>
      <c r="D448" s="231"/>
      <c r="E448" s="231"/>
      <c r="F448" s="231"/>
      <c r="G448" s="231"/>
      <c r="H448" s="231"/>
      <c r="I448" s="231"/>
      <c r="J448" s="231"/>
      <c r="K448" s="74">
        <f>SUM(K431:K444)</f>
        <v>6</v>
      </c>
      <c r="L448" s="109">
        <f>IF(K439=0,"",K439/B431)</f>
        <v>0.23076923076923078</v>
      </c>
      <c r="M448" s="109">
        <f>IF(K448=0,"",K448/B431)</f>
        <v>0.23076923076923078</v>
      </c>
      <c r="N448" s="109">
        <f>IF(K439=0,"",M448-L448)</f>
        <v>0</v>
      </c>
      <c r="O448" s="89"/>
      <c r="P448" s="85"/>
      <c r="Q448" s="134"/>
      <c r="R448" s="89"/>
    </row>
    <row r="449" spans="12:15" ht="12.75" customHeight="1" x14ac:dyDescent="0.2">
      <c r="L449" s="89"/>
      <c r="M449" s="89"/>
      <c r="O449" s="89"/>
    </row>
    <row r="450" spans="12:15" ht="12.75" customHeight="1" x14ac:dyDescent="0.2">
      <c r="L450" s="89"/>
      <c r="M450" s="89"/>
      <c r="O450" s="89"/>
    </row>
    <row r="451" spans="12:15" ht="12.75" customHeight="1" x14ac:dyDescent="0.2">
      <c r="L451" s="89"/>
      <c r="M451" s="89"/>
      <c r="O451" s="89"/>
    </row>
    <row r="452" spans="12:15" ht="12.75" customHeight="1" x14ac:dyDescent="0.2">
      <c r="L452" s="89"/>
      <c r="M452" s="89"/>
      <c r="O452" s="89"/>
    </row>
    <row r="453" spans="12:15" ht="12.75" customHeight="1" x14ac:dyDescent="0.2">
      <c r="L453" s="89"/>
      <c r="M453" s="89"/>
      <c r="O453" s="89"/>
    </row>
    <row r="454" spans="12:15" ht="12.75" customHeight="1" x14ac:dyDescent="0.2">
      <c r="L454" s="89"/>
      <c r="M454" s="89"/>
      <c r="O454" s="89"/>
    </row>
    <row r="455" spans="12:15" ht="12.75" customHeight="1" x14ac:dyDescent="0.2">
      <c r="L455" s="89"/>
      <c r="M455" s="89"/>
      <c r="O455" s="89"/>
    </row>
    <row r="456" spans="12:15" ht="12.75" customHeight="1" x14ac:dyDescent="0.2">
      <c r="L456" s="89"/>
      <c r="M456" s="89"/>
      <c r="O456" s="89"/>
    </row>
    <row r="457" spans="12:15" ht="12.75" customHeight="1" x14ac:dyDescent="0.2">
      <c r="L457" s="89"/>
      <c r="M457" s="89"/>
      <c r="O457" s="89"/>
    </row>
    <row r="458" spans="12:15" ht="12.75" customHeight="1" x14ac:dyDescent="0.2">
      <c r="L458" s="89"/>
      <c r="M458" s="89"/>
      <c r="O458" s="89"/>
    </row>
    <row r="459" spans="12:15" ht="12.75" customHeight="1" x14ac:dyDescent="0.2">
      <c r="L459" s="89"/>
      <c r="M459" s="89"/>
      <c r="O459" s="89"/>
    </row>
    <row r="460" spans="12:15" ht="12.75" customHeight="1" x14ac:dyDescent="0.2">
      <c r="L460" s="89"/>
      <c r="M460" s="89"/>
      <c r="O460" s="89"/>
    </row>
    <row r="461" spans="12:15" ht="12.75" customHeight="1" x14ac:dyDescent="0.2">
      <c r="L461" s="89"/>
      <c r="M461" s="89"/>
      <c r="O461" s="89"/>
    </row>
    <row r="462" spans="12:15" ht="12.75" customHeight="1" x14ac:dyDescent="0.2">
      <c r="L462" s="89"/>
      <c r="M462" s="89"/>
      <c r="O462" s="89"/>
    </row>
    <row r="463" spans="12:15" ht="12.75" customHeight="1" x14ac:dyDescent="0.2">
      <c r="L463" s="89"/>
      <c r="M463" s="89"/>
      <c r="O463" s="89"/>
    </row>
    <row r="464" spans="12:15" ht="12.75" customHeight="1" x14ac:dyDescent="0.2">
      <c r="L464" s="89"/>
      <c r="M464" s="89"/>
      <c r="O464" s="89"/>
    </row>
    <row r="465" spans="12:15" ht="12.75" customHeight="1" x14ac:dyDescent="0.2">
      <c r="L465" s="89" t="s">
        <v>22</v>
      </c>
      <c r="M465" s="89"/>
      <c r="O465" s="89"/>
    </row>
    <row r="466" spans="12:15" ht="12.75" customHeight="1" x14ac:dyDescent="0.2">
      <c r="L466" s="89"/>
      <c r="M466" s="89"/>
      <c r="O466" s="89"/>
    </row>
    <row r="467" spans="12:15" ht="12.75" customHeight="1" x14ac:dyDescent="0.2">
      <c r="L467" s="89"/>
      <c r="M467" s="89"/>
      <c r="O467" s="89"/>
    </row>
    <row r="468" spans="12:15" ht="12.75" customHeight="1" x14ac:dyDescent="0.2">
      <c r="L468" s="89"/>
      <c r="M468" s="89"/>
      <c r="O468" s="89"/>
    </row>
    <row r="469" spans="12:15" ht="12.75" customHeight="1" x14ac:dyDescent="0.2">
      <c r="L469" s="89"/>
      <c r="M469" s="89"/>
      <c r="O469" s="89"/>
    </row>
    <row r="470" spans="12:15" ht="12.75" customHeight="1" x14ac:dyDescent="0.2">
      <c r="L470" s="89"/>
      <c r="M470" s="89"/>
      <c r="O470" s="89"/>
    </row>
    <row r="471" spans="12:15" ht="12.75" customHeight="1" x14ac:dyDescent="0.2">
      <c r="L471" s="89"/>
      <c r="M471" s="89"/>
      <c r="O471" s="89"/>
    </row>
    <row r="472" spans="12:15" ht="12.75" customHeight="1" x14ac:dyDescent="0.2">
      <c r="L472" s="89"/>
      <c r="M472" s="89"/>
      <c r="O472" s="89"/>
    </row>
    <row r="473" spans="12:15" ht="12.75" customHeight="1" x14ac:dyDescent="0.2">
      <c r="L473" s="89"/>
      <c r="M473" s="89"/>
      <c r="O473" s="89"/>
    </row>
    <row r="474" spans="12:15" ht="12.75" customHeight="1" x14ac:dyDescent="0.2">
      <c r="L474" s="89"/>
      <c r="M474" s="89"/>
      <c r="O474" s="89"/>
    </row>
    <row r="475" spans="12:15" ht="12.75" customHeight="1" x14ac:dyDescent="0.2">
      <c r="L475" s="89"/>
      <c r="M475" s="89"/>
      <c r="O475" s="89"/>
    </row>
    <row r="476" spans="12:15" ht="12.75" customHeight="1" x14ac:dyDescent="0.2">
      <c r="L476" s="89"/>
      <c r="M476" s="89"/>
      <c r="O476" s="89"/>
    </row>
    <row r="477" spans="12:15" ht="12.75" customHeight="1" x14ac:dyDescent="0.2">
      <c r="L477" s="89"/>
      <c r="M477" s="89"/>
      <c r="O477" s="89"/>
    </row>
    <row r="478" spans="12:15" ht="12.75" customHeight="1" x14ac:dyDescent="0.2">
      <c r="L478" s="89"/>
      <c r="M478" s="89"/>
      <c r="O478" s="89"/>
    </row>
    <row r="479" spans="12:15" ht="12.75" customHeight="1" x14ac:dyDescent="0.2">
      <c r="L479" s="89"/>
      <c r="M479" s="89"/>
      <c r="O479" s="89"/>
    </row>
    <row r="480" spans="12:15" ht="12.75" customHeight="1" x14ac:dyDescent="0.2">
      <c r="L480" s="89"/>
      <c r="M480" s="89"/>
      <c r="O480" s="89"/>
    </row>
    <row r="481" spans="12:15" ht="12.75" customHeight="1" x14ac:dyDescent="0.2">
      <c r="L481" s="89"/>
      <c r="M481" s="89"/>
      <c r="O481" s="89"/>
    </row>
    <row r="482" spans="12:15" ht="12.75" customHeight="1" x14ac:dyDescent="0.2">
      <c r="L482" s="89"/>
      <c r="M482" s="89"/>
      <c r="O482" s="89"/>
    </row>
    <row r="483" spans="12:15" ht="12.75" customHeight="1" x14ac:dyDescent="0.2">
      <c r="L483" s="89"/>
      <c r="M483" s="89"/>
      <c r="O483" s="89"/>
    </row>
    <row r="484" spans="12:15" ht="12.75" customHeight="1" x14ac:dyDescent="0.2">
      <c r="L484" s="89"/>
      <c r="M484" s="89"/>
      <c r="O484" s="89"/>
    </row>
    <row r="485" spans="12:15" ht="12.75" customHeight="1" x14ac:dyDescent="0.2">
      <c r="L485" s="89"/>
      <c r="M485" s="89"/>
      <c r="O485" s="89"/>
    </row>
    <row r="486" spans="12:15" ht="12.75" customHeight="1" x14ac:dyDescent="0.2">
      <c r="L486" s="89"/>
      <c r="M486" s="89"/>
      <c r="O486" s="89"/>
    </row>
    <row r="487" spans="12:15" ht="12.75" customHeight="1" x14ac:dyDescent="0.2">
      <c r="L487" s="89"/>
      <c r="M487" s="89"/>
      <c r="O487" s="89"/>
    </row>
    <row r="488" spans="12:15" ht="12.75" customHeight="1" x14ac:dyDescent="0.2">
      <c r="L488" s="89"/>
      <c r="M488" s="89"/>
      <c r="O488" s="89"/>
    </row>
    <row r="489" spans="12:15" ht="12.75" customHeight="1" x14ac:dyDescent="0.2">
      <c r="L489" s="89"/>
      <c r="M489" s="89"/>
      <c r="O489" s="89"/>
    </row>
    <row r="490" spans="12:15" ht="12.75" customHeight="1" x14ac:dyDescent="0.2">
      <c r="L490" s="89"/>
      <c r="M490" s="89"/>
      <c r="O490" s="89"/>
    </row>
    <row r="491" spans="12:15" ht="12.75" customHeight="1" x14ac:dyDescent="0.2">
      <c r="L491" s="89"/>
      <c r="M491" s="89"/>
      <c r="O491" s="89"/>
    </row>
    <row r="492" spans="12:15" ht="12.75" customHeight="1" x14ac:dyDescent="0.2">
      <c r="L492" s="89"/>
      <c r="M492" s="89"/>
      <c r="O492" s="89"/>
    </row>
    <row r="493" spans="12:15" ht="12.75" customHeight="1" x14ac:dyDescent="0.2">
      <c r="L493" s="89"/>
      <c r="M493" s="89"/>
      <c r="O493" s="89"/>
    </row>
    <row r="494" spans="12:15" ht="12.75" customHeight="1" x14ac:dyDescent="0.2">
      <c r="L494" s="89"/>
      <c r="M494" s="89"/>
      <c r="O494" s="89"/>
    </row>
    <row r="495" spans="12:15" ht="12.75" customHeight="1" x14ac:dyDescent="0.2">
      <c r="L495" s="89"/>
      <c r="M495" s="89"/>
      <c r="O495" s="89"/>
    </row>
    <row r="496" spans="12:15" ht="12.75" customHeight="1" x14ac:dyDescent="0.2">
      <c r="L496" s="89"/>
      <c r="M496" s="89"/>
      <c r="O496" s="89"/>
    </row>
    <row r="497" spans="12:15" ht="12.75" customHeight="1" x14ac:dyDescent="0.2">
      <c r="L497" s="89"/>
      <c r="M497" s="89"/>
      <c r="O497" s="89"/>
    </row>
    <row r="498" spans="12:15" ht="12.75" customHeight="1" x14ac:dyDescent="0.2">
      <c r="L498" s="89"/>
      <c r="M498" s="89"/>
      <c r="O498" s="89"/>
    </row>
    <row r="499" spans="12:15" ht="12.75" customHeight="1" x14ac:dyDescent="0.2">
      <c r="L499" s="89"/>
      <c r="M499" s="89"/>
      <c r="O499" s="89"/>
    </row>
    <row r="500" spans="12:15" ht="12.75" customHeight="1" x14ac:dyDescent="0.2">
      <c r="L500" s="89"/>
      <c r="M500" s="89"/>
      <c r="O500" s="89"/>
    </row>
    <row r="501" spans="12:15" ht="12.75" customHeight="1" x14ac:dyDescent="0.2">
      <c r="L501" s="89"/>
      <c r="M501" s="89"/>
      <c r="O501" s="89"/>
    </row>
    <row r="502" spans="12:15" ht="12.75" customHeight="1" x14ac:dyDescent="0.2">
      <c r="L502" s="89"/>
      <c r="M502" s="89"/>
      <c r="O502" s="89"/>
    </row>
    <row r="503" spans="12:15" ht="12.75" customHeight="1" x14ac:dyDescent="0.2">
      <c r="L503" s="89"/>
      <c r="M503" s="89"/>
      <c r="O503" s="89"/>
    </row>
    <row r="504" spans="12:15" ht="12.75" customHeight="1" x14ac:dyDescent="0.2">
      <c r="L504" s="89"/>
      <c r="M504" s="89"/>
      <c r="O504" s="89"/>
    </row>
    <row r="505" spans="12:15" ht="12.75" customHeight="1" x14ac:dyDescent="0.2">
      <c r="L505" s="89"/>
      <c r="M505" s="89"/>
      <c r="O505" s="89"/>
    </row>
    <row r="506" spans="12:15" ht="12.75" customHeight="1" x14ac:dyDescent="0.2">
      <c r="L506" s="89"/>
      <c r="M506" s="89"/>
      <c r="O506" s="89"/>
    </row>
    <row r="507" spans="12:15" ht="12.75" customHeight="1" x14ac:dyDescent="0.2">
      <c r="L507" s="89"/>
      <c r="M507" s="89"/>
      <c r="O507" s="89"/>
    </row>
    <row r="508" spans="12:15" ht="12.75" customHeight="1" x14ac:dyDescent="0.2">
      <c r="L508" s="89"/>
      <c r="M508" s="89"/>
      <c r="O508" s="89"/>
    </row>
    <row r="509" spans="12:15" ht="12.75" customHeight="1" x14ac:dyDescent="0.2">
      <c r="L509" s="89"/>
      <c r="M509" s="89"/>
      <c r="O509" s="89"/>
    </row>
    <row r="510" spans="12:15" ht="12.75" customHeight="1" x14ac:dyDescent="0.2">
      <c r="L510" s="89"/>
      <c r="M510" s="89"/>
      <c r="O510" s="89"/>
    </row>
    <row r="511" spans="12:15" ht="12.75" customHeight="1" x14ac:dyDescent="0.2">
      <c r="L511" s="89"/>
      <c r="M511" s="89"/>
      <c r="O511" s="89"/>
    </row>
    <row r="512" spans="12:15" ht="12.75" customHeight="1" x14ac:dyDescent="0.2">
      <c r="L512" s="89"/>
      <c r="M512" s="89"/>
      <c r="O512" s="89"/>
    </row>
    <row r="513" spans="12:15" ht="12.75" customHeight="1" x14ac:dyDescent="0.2">
      <c r="L513" s="89"/>
      <c r="M513" s="89"/>
      <c r="O513" s="89"/>
    </row>
    <row r="514" spans="12:15" ht="12.75" customHeight="1" x14ac:dyDescent="0.2">
      <c r="L514" s="89"/>
      <c r="M514" s="89"/>
      <c r="O514" s="89"/>
    </row>
    <row r="515" spans="12:15" ht="12.75" customHeight="1" x14ac:dyDescent="0.2">
      <c r="L515" s="89"/>
      <c r="M515" s="89"/>
      <c r="O515" s="89"/>
    </row>
    <row r="516" spans="12:15" ht="12.75" customHeight="1" x14ac:dyDescent="0.2">
      <c r="L516" s="89"/>
      <c r="M516" s="89"/>
      <c r="O516" s="89"/>
    </row>
    <row r="517" spans="12:15" ht="12.75" customHeight="1" x14ac:dyDescent="0.2">
      <c r="L517" s="89"/>
      <c r="M517" s="89"/>
      <c r="O517" s="89"/>
    </row>
    <row r="518" spans="12:15" ht="12.75" customHeight="1" x14ac:dyDescent="0.2">
      <c r="L518" s="89"/>
      <c r="M518" s="89"/>
      <c r="O518" s="89"/>
    </row>
    <row r="519" spans="12:15" ht="12.75" customHeight="1" x14ac:dyDescent="0.2">
      <c r="L519" s="89"/>
      <c r="M519" s="89"/>
      <c r="O519" s="89"/>
    </row>
    <row r="520" spans="12:15" ht="12.75" customHeight="1" x14ac:dyDescent="0.2">
      <c r="L520" s="89"/>
      <c r="M520" s="89"/>
      <c r="O520" s="89"/>
    </row>
    <row r="521" spans="12:15" ht="20.25" customHeight="1" x14ac:dyDescent="0.2">
      <c r="L521" s="89"/>
      <c r="M521" s="89"/>
      <c r="O521" s="89"/>
    </row>
    <row r="522" spans="12:15" ht="15.75" customHeight="1" x14ac:dyDescent="0.2">
      <c r="L522" s="89"/>
      <c r="M522" s="89"/>
      <c r="O522" s="89"/>
    </row>
    <row r="523" spans="12:15" ht="12.75" customHeight="1" x14ac:dyDescent="0.2">
      <c r="L523" s="89"/>
      <c r="M523" s="89"/>
      <c r="O523" s="89"/>
    </row>
    <row r="524" spans="12:15" ht="12.75" customHeight="1" x14ac:dyDescent="0.2">
      <c r="L524" s="89"/>
      <c r="M524" s="89"/>
      <c r="O524" s="89"/>
    </row>
    <row r="525" spans="12:15" ht="12.75" customHeight="1" x14ac:dyDescent="0.2">
      <c r="L525" s="89"/>
      <c r="M525" s="89"/>
      <c r="O525" s="89"/>
    </row>
    <row r="526" spans="12:15" ht="12.75" customHeight="1" x14ac:dyDescent="0.2">
      <c r="L526" s="89"/>
      <c r="M526" s="89"/>
      <c r="O526" s="89"/>
    </row>
    <row r="527" spans="12:15" ht="12.75" customHeight="1" x14ac:dyDescent="0.2">
      <c r="L527" s="89"/>
      <c r="M527" s="89"/>
      <c r="O527" s="89"/>
    </row>
    <row r="528" spans="12:15" ht="12.75" customHeight="1" x14ac:dyDescent="0.2">
      <c r="L528" s="89"/>
      <c r="M528" s="89"/>
      <c r="O528" s="89"/>
    </row>
    <row r="529" spans="12:15" ht="12.75" customHeight="1" x14ac:dyDescent="0.2">
      <c r="L529" s="89"/>
      <c r="M529" s="89"/>
      <c r="O529" s="89"/>
    </row>
    <row r="530" spans="12:15" ht="12.75" customHeight="1" x14ac:dyDescent="0.2">
      <c r="L530" s="89"/>
      <c r="M530" s="89"/>
      <c r="O530" s="89"/>
    </row>
    <row r="531" spans="12:15" ht="12.75" customHeight="1" x14ac:dyDescent="0.2">
      <c r="L531" s="89"/>
      <c r="M531" s="89"/>
      <c r="O531" s="89"/>
    </row>
    <row r="532" spans="12:15" ht="12.75" customHeight="1" x14ac:dyDescent="0.2">
      <c r="L532" s="89"/>
      <c r="M532" s="89"/>
      <c r="O532" s="89"/>
    </row>
    <row r="533" spans="12:15" ht="12.75" customHeight="1" x14ac:dyDescent="0.2">
      <c r="L533" s="89"/>
      <c r="M533" s="89"/>
      <c r="O533" s="89"/>
    </row>
    <row r="534" spans="12:15" ht="12.75" customHeight="1" x14ac:dyDescent="0.2">
      <c r="L534" s="89"/>
      <c r="M534" s="89"/>
      <c r="O534" s="89"/>
    </row>
    <row r="535" spans="12:15" ht="12.75" customHeight="1" x14ac:dyDescent="0.2">
      <c r="L535" s="89"/>
      <c r="M535" s="89"/>
      <c r="O535" s="89"/>
    </row>
    <row r="536" spans="12:15" ht="12.75" customHeight="1" x14ac:dyDescent="0.2">
      <c r="L536" s="89"/>
      <c r="M536" s="89"/>
      <c r="O536" s="89"/>
    </row>
    <row r="537" spans="12:15" ht="12.75" customHeight="1" x14ac:dyDescent="0.2">
      <c r="L537" s="89"/>
      <c r="M537" s="89"/>
      <c r="O537" s="89"/>
    </row>
    <row r="538" spans="12:15" ht="12.75" customHeight="1" x14ac:dyDescent="0.2">
      <c r="L538" s="89"/>
      <c r="M538" s="89"/>
      <c r="O538" s="89"/>
    </row>
    <row r="539" spans="12:15" ht="12.75" customHeight="1" x14ac:dyDescent="0.2">
      <c r="L539" s="89"/>
      <c r="M539" s="89"/>
      <c r="O539" s="89"/>
    </row>
    <row r="540" spans="12:15" ht="18" customHeight="1" x14ac:dyDescent="0.2">
      <c r="L540" s="89"/>
      <c r="M540" s="89"/>
      <c r="O540" s="89"/>
    </row>
    <row r="541" spans="12:15" ht="12.75" customHeight="1" x14ac:dyDescent="0.2">
      <c r="L541" s="89"/>
      <c r="M541" s="89"/>
      <c r="O541" s="89"/>
    </row>
    <row r="542" spans="12:15" ht="12.75" customHeight="1" x14ac:dyDescent="0.2">
      <c r="L542" s="89"/>
      <c r="M542" s="89"/>
      <c r="O542" s="89"/>
    </row>
    <row r="543" spans="12:15" ht="12.75" customHeight="1" x14ac:dyDescent="0.2">
      <c r="L543" s="89"/>
      <c r="M543" s="89"/>
      <c r="O543" s="89"/>
    </row>
    <row r="544" spans="12:15" ht="20.25" customHeight="1" x14ac:dyDescent="0.2">
      <c r="L544" s="89"/>
      <c r="M544" s="89"/>
      <c r="O544" s="89"/>
    </row>
    <row r="545" spans="12:15" ht="15.75" customHeight="1" x14ac:dyDescent="0.2">
      <c r="L545" s="89"/>
      <c r="M545" s="89"/>
      <c r="O545" s="89"/>
    </row>
    <row r="546" spans="12:15" ht="12.75" customHeight="1" x14ac:dyDescent="0.2">
      <c r="L546" s="89"/>
      <c r="M546" s="89"/>
      <c r="O546" s="89"/>
    </row>
    <row r="547" spans="12:15" ht="12.75" customHeight="1" x14ac:dyDescent="0.2">
      <c r="L547" s="89"/>
      <c r="M547" s="89"/>
      <c r="O547" s="89"/>
    </row>
    <row r="548" spans="12:15" ht="12.75" customHeight="1" x14ac:dyDescent="0.2">
      <c r="L548" s="89"/>
      <c r="M548" s="89"/>
      <c r="O548" s="89"/>
    </row>
    <row r="549" spans="12:15" ht="12.75" customHeight="1" x14ac:dyDescent="0.2">
      <c r="L549" s="89"/>
      <c r="M549" s="89"/>
      <c r="O549" s="89"/>
    </row>
    <row r="550" spans="12:15" ht="12.75" customHeight="1" x14ac:dyDescent="0.2">
      <c r="L550" s="89"/>
      <c r="M550" s="89"/>
      <c r="O550" s="89"/>
    </row>
    <row r="551" spans="12:15" ht="12.75" customHeight="1" x14ac:dyDescent="0.2">
      <c r="L551" s="89"/>
      <c r="M551" s="89"/>
      <c r="O551" s="89"/>
    </row>
    <row r="552" spans="12:15" ht="12.75" customHeight="1" x14ac:dyDescent="0.2">
      <c r="L552" s="89"/>
      <c r="M552" s="89"/>
      <c r="O552" s="89"/>
    </row>
    <row r="553" spans="12:15" ht="12.75" customHeight="1" x14ac:dyDescent="0.2">
      <c r="L553" s="89"/>
      <c r="M553" s="89"/>
      <c r="O553" s="89"/>
    </row>
    <row r="554" spans="12:15" ht="12.75" customHeight="1" x14ac:dyDescent="0.2">
      <c r="L554" s="89"/>
      <c r="M554" s="89"/>
      <c r="O554" s="89"/>
    </row>
    <row r="555" spans="12:15" ht="12.75" customHeight="1" x14ac:dyDescent="0.2">
      <c r="L555" s="89"/>
      <c r="M555" s="89"/>
      <c r="O555" s="89"/>
    </row>
    <row r="556" spans="12:15" ht="12.75" customHeight="1" x14ac:dyDescent="0.2">
      <c r="L556" s="89"/>
      <c r="M556" s="89"/>
      <c r="O556" s="89"/>
    </row>
    <row r="557" spans="12:15" ht="12.75" customHeight="1" x14ac:dyDescent="0.2">
      <c r="L557" s="89"/>
      <c r="M557" s="89"/>
      <c r="O557" s="89"/>
    </row>
    <row r="558" spans="12:15" ht="12.75" customHeight="1" x14ac:dyDescent="0.2">
      <c r="L558" s="89"/>
      <c r="M558" s="89"/>
      <c r="O558" s="89"/>
    </row>
    <row r="559" spans="12:15" ht="12.75" customHeight="1" x14ac:dyDescent="0.2">
      <c r="L559" s="89"/>
      <c r="M559" s="89"/>
      <c r="O559" s="89"/>
    </row>
    <row r="560" spans="12:15" ht="12.75" customHeight="1" x14ac:dyDescent="0.2">
      <c r="L560" s="89"/>
      <c r="M560" s="89"/>
      <c r="O560" s="89"/>
    </row>
    <row r="561" spans="12:15" ht="12.75" customHeight="1" x14ac:dyDescent="0.2">
      <c r="L561" s="89"/>
      <c r="M561" s="89"/>
      <c r="O561" s="89"/>
    </row>
    <row r="562" spans="12:15" ht="12.75" customHeight="1" x14ac:dyDescent="0.2">
      <c r="L562" s="89"/>
      <c r="M562" s="89"/>
      <c r="O562" s="89"/>
    </row>
    <row r="563" spans="12:15" ht="18" customHeight="1" x14ac:dyDescent="0.2">
      <c r="L563" s="89"/>
      <c r="M563" s="89"/>
      <c r="O563" s="89"/>
    </row>
    <row r="564" spans="12:15" ht="12.75" customHeight="1" x14ac:dyDescent="0.2">
      <c r="L564" s="89"/>
      <c r="M564" s="89"/>
      <c r="O564" s="89"/>
    </row>
    <row r="565" spans="12:15" ht="12.75" customHeight="1" x14ac:dyDescent="0.2">
      <c r="L565" s="89"/>
      <c r="M565" s="89"/>
      <c r="O565" s="89"/>
    </row>
    <row r="566" spans="12:15" ht="12.75" customHeight="1" x14ac:dyDescent="0.2">
      <c r="L566" s="89"/>
      <c r="M566" s="89"/>
      <c r="O566" s="89"/>
    </row>
    <row r="567" spans="12:15" ht="12.75" customHeight="1" x14ac:dyDescent="0.2">
      <c r="L567" s="89"/>
      <c r="M567" s="89"/>
      <c r="O567" s="89"/>
    </row>
    <row r="568" spans="12:15" ht="12.75" customHeight="1" x14ac:dyDescent="0.2">
      <c r="L568" s="89"/>
      <c r="M568" s="89"/>
      <c r="O568" s="89"/>
    </row>
    <row r="569" spans="12:15" ht="12.75" customHeight="1" x14ac:dyDescent="0.2">
      <c r="L569" s="89"/>
      <c r="M569" s="89"/>
      <c r="O569" s="89"/>
    </row>
    <row r="570" spans="12:15" ht="12.75" customHeight="1" x14ac:dyDescent="0.2">
      <c r="L570" s="89"/>
      <c r="M570" s="89"/>
      <c r="O570" s="89"/>
    </row>
    <row r="571" spans="12:15" ht="12.75" customHeight="1" x14ac:dyDescent="0.2">
      <c r="L571" s="89"/>
      <c r="M571" s="89"/>
      <c r="O571" s="89"/>
    </row>
    <row r="572" spans="12:15" ht="12.75" customHeight="1" x14ac:dyDescent="0.2">
      <c r="L572" s="89"/>
      <c r="M572" s="89"/>
      <c r="O572" s="89"/>
    </row>
    <row r="573" spans="12:15" ht="12.75" customHeight="1" x14ac:dyDescent="0.2">
      <c r="L573" s="89"/>
      <c r="M573" s="89"/>
      <c r="O573" s="89"/>
    </row>
    <row r="574" spans="12:15" ht="12.75" customHeight="1" x14ac:dyDescent="0.2">
      <c r="L574" s="89"/>
      <c r="M574" s="89"/>
      <c r="O574" s="89"/>
    </row>
    <row r="575" spans="12:15" ht="12.75" customHeight="1" x14ac:dyDescent="0.2">
      <c r="L575" s="89"/>
      <c r="M575" s="89"/>
      <c r="O575" s="89"/>
    </row>
    <row r="576" spans="12:15" ht="12.75" customHeight="1" x14ac:dyDescent="0.2">
      <c r="L576" s="89"/>
      <c r="M576" s="89"/>
      <c r="O576" s="89"/>
    </row>
    <row r="577" spans="12:15" ht="12.75" customHeight="1" x14ac:dyDescent="0.2">
      <c r="L577" s="89"/>
      <c r="M577" s="89"/>
      <c r="O577" s="89"/>
    </row>
    <row r="578" spans="12:15" ht="12.75" customHeight="1" x14ac:dyDescent="0.2">
      <c r="L578" s="89"/>
      <c r="M578" s="89"/>
      <c r="O578" s="89"/>
    </row>
    <row r="579" spans="12:15" ht="12.75" customHeight="1" x14ac:dyDescent="0.2">
      <c r="L579" s="89"/>
      <c r="M579" s="89"/>
      <c r="O579" s="89"/>
    </row>
    <row r="580" spans="12:15" ht="12.75" customHeight="1" x14ac:dyDescent="0.2">
      <c r="L580" s="89"/>
      <c r="M580" s="89"/>
      <c r="O580" s="89"/>
    </row>
    <row r="581" spans="12:15" ht="12.75" customHeight="1" x14ac:dyDescent="0.2">
      <c r="L581" s="89"/>
      <c r="M581" s="89"/>
      <c r="O581" s="89"/>
    </row>
    <row r="582" spans="12:15" ht="12.75" customHeight="1" x14ac:dyDescent="0.2">
      <c r="L582" s="89"/>
      <c r="M582" s="89"/>
      <c r="O582" s="89"/>
    </row>
    <row r="583" spans="12:15" ht="12.75" customHeight="1" x14ac:dyDescent="0.2">
      <c r="L583" s="89"/>
      <c r="M583" s="89"/>
      <c r="O583" s="89"/>
    </row>
    <row r="584" spans="12:15" ht="12.75" customHeight="1" x14ac:dyDescent="0.2">
      <c r="L584" s="89"/>
      <c r="M584" s="89"/>
      <c r="O584" s="89"/>
    </row>
    <row r="585" spans="12:15" ht="12.75" customHeight="1" x14ac:dyDescent="0.2">
      <c r="L585" s="89"/>
      <c r="M585" s="89"/>
      <c r="O585" s="89"/>
    </row>
    <row r="586" spans="12:15" ht="12.75" customHeight="1" x14ac:dyDescent="0.2">
      <c r="L586" s="89"/>
      <c r="M586" s="89"/>
      <c r="O586" s="89"/>
    </row>
    <row r="587" spans="12:15" ht="12.75" customHeight="1" x14ac:dyDescent="0.2">
      <c r="L587" s="89"/>
      <c r="M587" s="89"/>
      <c r="O587" s="89"/>
    </row>
    <row r="588" spans="12:15" ht="12.75" customHeight="1" x14ac:dyDescent="0.2">
      <c r="L588" s="89"/>
      <c r="M588" s="89"/>
      <c r="O588" s="89"/>
    </row>
    <row r="589" spans="12:15" ht="12.75" customHeight="1" x14ac:dyDescent="0.2">
      <c r="L589" s="89"/>
      <c r="M589" s="89"/>
      <c r="O589" s="89"/>
    </row>
    <row r="590" spans="12:15" ht="12.75" customHeight="1" x14ac:dyDescent="0.2">
      <c r="L590" s="89"/>
      <c r="M590" s="89"/>
      <c r="O590" s="89"/>
    </row>
    <row r="591" spans="12:15" ht="12.75" customHeight="1" x14ac:dyDescent="0.2">
      <c r="L591" s="89"/>
      <c r="M591" s="89"/>
      <c r="O591" s="89"/>
    </row>
    <row r="592" spans="12:15" ht="12.75" customHeight="1" x14ac:dyDescent="0.2">
      <c r="L592" s="89"/>
      <c r="M592" s="89"/>
      <c r="O592" s="89"/>
    </row>
    <row r="593" spans="12:15" ht="12.75" customHeight="1" x14ac:dyDescent="0.2">
      <c r="L593" s="89"/>
      <c r="M593" s="89"/>
      <c r="O593" s="89"/>
    </row>
    <row r="594" spans="12:15" ht="12.75" customHeight="1" x14ac:dyDescent="0.2">
      <c r="L594" s="89"/>
      <c r="M594" s="89"/>
      <c r="O594" s="89"/>
    </row>
    <row r="595" spans="12:15" ht="12.75" customHeight="1" x14ac:dyDescent="0.2">
      <c r="L595" s="89"/>
      <c r="M595" s="89"/>
      <c r="O595" s="89"/>
    </row>
    <row r="596" spans="12:15" ht="12.75" customHeight="1" x14ac:dyDescent="0.2">
      <c r="L596" s="89"/>
      <c r="M596" s="89"/>
      <c r="O596" s="89"/>
    </row>
    <row r="597" spans="12:15" ht="12.75" customHeight="1" x14ac:dyDescent="0.2">
      <c r="L597" s="89"/>
      <c r="M597" s="89"/>
      <c r="O597" s="89"/>
    </row>
    <row r="598" spans="12:15" ht="12.75" customHeight="1" x14ac:dyDescent="0.2">
      <c r="L598" s="89"/>
      <c r="M598" s="89"/>
      <c r="O598" s="89"/>
    </row>
    <row r="599" spans="12:15" ht="12.75" customHeight="1" x14ac:dyDescent="0.2">
      <c r="L599" s="89"/>
      <c r="M599" s="89"/>
      <c r="O599" s="89"/>
    </row>
    <row r="600" spans="12:15" ht="12.75" customHeight="1" x14ac:dyDescent="0.2">
      <c r="L600" s="89"/>
      <c r="M600" s="89"/>
      <c r="O600" s="89"/>
    </row>
    <row r="601" spans="12:15" ht="12.75" customHeight="1" x14ac:dyDescent="0.2">
      <c r="L601" s="89"/>
      <c r="M601" s="89"/>
      <c r="O601" s="89"/>
    </row>
    <row r="602" spans="12:15" ht="12.75" customHeight="1" x14ac:dyDescent="0.2">
      <c r="L602" s="89"/>
      <c r="M602" s="89"/>
      <c r="O602" s="89"/>
    </row>
    <row r="603" spans="12:15" ht="12.75" customHeight="1" x14ac:dyDescent="0.2">
      <c r="L603" s="89"/>
      <c r="M603" s="89"/>
      <c r="O603" s="89"/>
    </row>
    <row r="604" spans="12:15" ht="12.75" customHeight="1" x14ac:dyDescent="0.2">
      <c r="L604" s="89"/>
      <c r="M604" s="89"/>
      <c r="O604" s="89"/>
    </row>
    <row r="605" spans="12:15" ht="12.75" customHeight="1" x14ac:dyDescent="0.2">
      <c r="L605" s="89"/>
      <c r="M605" s="89"/>
      <c r="O605" s="89"/>
    </row>
    <row r="606" spans="12:15" ht="12.75" customHeight="1" x14ac:dyDescent="0.2">
      <c r="L606" s="89"/>
      <c r="M606" s="89"/>
      <c r="O606" s="89"/>
    </row>
    <row r="607" spans="12:15" ht="12.75" customHeight="1" x14ac:dyDescent="0.2">
      <c r="L607" s="89"/>
      <c r="M607" s="89"/>
      <c r="O607" s="89"/>
    </row>
    <row r="608" spans="12:15" ht="12.75" customHeight="1" x14ac:dyDescent="0.2">
      <c r="L608" s="89"/>
      <c r="M608" s="89"/>
      <c r="O608" s="89"/>
    </row>
    <row r="609" spans="12:15" ht="12.75" customHeight="1" x14ac:dyDescent="0.2">
      <c r="L609" s="89"/>
      <c r="M609" s="89"/>
      <c r="O609" s="89"/>
    </row>
    <row r="610" spans="12:15" ht="12.75" customHeight="1" x14ac:dyDescent="0.2">
      <c r="L610" s="89"/>
      <c r="M610" s="89"/>
      <c r="O610" s="89"/>
    </row>
    <row r="611" spans="12:15" ht="12.75" customHeight="1" x14ac:dyDescent="0.2">
      <c r="L611" s="89"/>
      <c r="M611" s="89"/>
      <c r="O611" s="89"/>
    </row>
    <row r="612" spans="12:15" ht="12.75" customHeight="1" x14ac:dyDescent="0.2">
      <c r="L612" s="89"/>
      <c r="M612" s="89"/>
      <c r="O612" s="89"/>
    </row>
    <row r="613" spans="12:15" ht="12.75" customHeight="1" x14ac:dyDescent="0.2">
      <c r="L613" s="89"/>
      <c r="M613" s="89"/>
      <c r="O613" s="89"/>
    </row>
    <row r="614" spans="12:15" ht="12.75" customHeight="1" x14ac:dyDescent="0.2">
      <c r="L614" s="89"/>
      <c r="M614" s="89"/>
      <c r="O614" s="89"/>
    </row>
    <row r="615" spans="12:15" ht="12.75" customHeight="1" x14ac:dyDescent="0.2">
      <c r="L615" s="89"/>
      <c r="M615" s="89"/>
      <c r="O615" s="89"/>
    </row>
    <row r="616" spans="12:15" ht="12.75" customHeight="1" x14ac:dyDescent="0.2">
      <c r="L616" s="89"/>
      <c r="M616" s="89"/>
      <c r="O616" s="89"/>
    </row>
    <row r="617" spans="12:15" ht="12.75" customHeight="1" x14ac:dyDescent="0.2">
      <c r="L617" s="89"/>
      <c r="M617" s="89"/>
      <c r="O617" s="89"/>
    </row>
    <row r="618" spans="12:15" ht="12.75" customHeight="1" x14ac:dyDescent="0.2">
      <c r="L618" s="89"/>
      <c r="M618" s="89"/>
      <c r="O618" s="89"/>
    </row>
    <row r="619" spans="12:15" ht="12.75" customHeight="1" x14ac:dyDescent="0.2">
      <c r="L619" s="89"/>
      <c r="M619" s="89"/>
      <c r="O619" s="89"/>
    </row>
    <row r="620" spans="12:15" ht="12.75" customHeight="1" x14ac:dyDescent="0.2">
      <c r="L620" s="89"/>
      <c r="M620" s="89"/>
      <c r="O620" s="89"/>
    </row>
    <row r="621" spans="12:15" ht="12.75" customHeight="1" x14ac:dyDescent="0.2">
      <c r="L621" s="89"/>
      <c r="M621" s="89"/>
      <c r="O621" s="89"/>
    </row>
    <row r="622" spans="12:15" ht="12.75" customHeight="1" x14ac:dyDescent="0.2">
      <c r="L622" s="89"/>
      <c r="M622" s="89"/>
      <c r="O622" s="89"/>
    </row>
    <row r="623" spans="12:15" ht="12.75" customHeight="1" x14ac:dyDescent="0.2">
      <c r="L623" s="89"/>
      <c r="M623" s="89"/>
      <c r="O623" s="89"/>
    </row>
    <row r="624" spans="12:15" ht="12.75" customHeight="1" x14ac:dyDescent="0.2">
      <c r="L624" s="89"/>
      <c r="M624" s="89"/>
      <c r="O624" s="89"/>
    </row>
    <row r="625" spans="12:15" ht="12.75" customHeight="1" x14ac:dyDescent="0.2">
      <c r="L625" s="89"/>
      <c r="M625" s="89"/>
      <c r="O625" s="89"/>
    </row>
    <row r="626" spans="12:15" ht="12.75" customHeight="1" x14ac:dyDescent="0.2">
      <c r="L626" s="89"/>
      <c r="M626" s="89"/>
      <c r="O626" s="89"/>
    </row>
    <row r="627" spans="12:15" ht="12.75" customHeight="1" x14ac:dyDescent="0.2">
      <c r="L627" s="89"/>
      <c r="M627" s="89"/>
      <c r="O627" s="89"/>
    </row>
    <row r="628" spans="12:15" ht="12.75" customHeight="1" x14ac:dyDescent="0.2">
      <c r="L628" s="89"/>
      <c r="M628" s="89"/>
      <c r="O628" s="89"/>
    </row>
    <row r="629" spans="12:15" ht="12.75" customHeight="1" x14ac:dyDescent="0.2">
      <c r="L629" s="89"/>
      <c r="M629" s="89"/>
      <c r="O629" s="89"/>
    </row>
    <row r="630" spans="12:15" ht="12.75" customHeight="1" x14ac:dyDescent="0.2">
      <c r="L630" s="89"/>
      <c r="M630" s="89"/>
      <c r="O630" s="89"/>
    </row>
    <row r="631" spans="12:15" ht="12.75" customHeight="1" x14ac:dyDescent="0.2">
      <c r="L631" s="89"/>
      <c r="M631" s="89"/>
      <c r="O631" s="89"/>
    </row>
    <row r="632" spans="12:15" ht="12.75" customHeight="1" x14ac:dyDescent="0.2">
      <c r="L632" s="89"/>
      <c r="M632" s="89"/>
      <c r="O632" s="89"/>
    </row>
    <row r="633" spans="12:15" ht="12.75" customHeight="1" x14ac:dyDescent="0.2">
      <c r="L633" s="89"/>
      <c r="M633" s="89"/>
      <c r="O633" s="89"/>
    </row>
    <row r="634" spans="12:15" ht="12.75" customHeight="1" x14ac:dyDescent="0.2">
      <c r="L634" s="89"/>
      <c r="M634" s="89"/>
      <c r="O634" s="89"/>
    </row>
    <row r="635" spans="12:15" ht="12.75" customHeight="1" x14ac:dyDescent="0.2">
      <c r="L635" s="89"/>
      <c r="M635" s="89"/>
      <c r="O635" s="89"/>
    </row>
    <row r="636" spans="12:15" ht="12.75" customHeight="1" x14ac:dyDescent="0.2">
      <c r="L636" s="89"/>
      <c r="M636" s="89"/>
      <c r="O636" s="89"/>
    </row>
    <row r="637" spans="12:15" ht="12.75" customHeight="1" x14ac:dyDescent="0.2">
      <c r="L637" s="89"/>
      <c r="M637" s="89"/>
      <c r="O637" s="89"/>
    </row>
    <row r="638" spans="12:15" ht="12.75" customHeight="1" x14ac:dyDescent="0.2">
      <c r="L638" s="89"/>
      <c r="M638" s="89"/>
      <c r="O638" s="89"/>
    </row>
    <row r="639" spans="12:15" ht="12.75" customHeight="1" x14ac:dyDescent="0.2">
      <c r="L639" s="89"/>
      <c r="M639" s="89"/>
      <c r="O639" s="89"/>
    </row>
    <row r="640" spans="12:15" ht="12.75" customHeight="1" x14ac:dyDescent="0.2">
      <c r="L640" s="89"/>
      <c r="M640" s="89"/>
      <c r="O640" s="89"/>
    </row>
    <row r="641" spans="12:15" ht="12.75" customHeight="1" x14ac:dyDescent="0.2">
      <c r="L641" s="89"/>
      <c r="M641" s="89"/>
      <c r="O641" s="89"/>
    </row>
    <row r="642" spans="12:15" ht="12.75" customHeight="1" x14ac:dyDescent="0.2">
      <c r="L642" s="89"/>
      <c r="M642" s="89"/>
      <c r="O642" s="89"/>
    </row>
    <row r="643" spans="12:15" ht="12.75" customHeight="1" x14ac:dyDescent="0.2">
      <c r="L643" s="89"/>
      <c r="M643" s="89"/>
      <c r="O643" s="89"/>
    </row>
    <row r="644" spans="12:15" ht="12.75" customHeight="1" x14ac:dyDescent="0.2">
      <c r="L644" s="89"/>
      <c r="M644" s="89"/>
      <c r="O644" s="89"/>
    </row>
    <row r="645" spans="12:15" ht="12.75" customHeight="1" x14ac:dyDescent="0.2">
      <c r="L645" s="89"/>
      <c r="M645" s="89"/>
      <c r="O645" s="89"/>
    </row>
    <row r="646" spans="12:15" ht="12.75" customHeight="1" x14ac:dyDescent="0.2">
      <c r="L646" s="89"/>
      <c r="M646" s="89"/>
      <c r="O646" s="89"/>
    </row>
    <row r="647" spans="12:15" ht="12.75" customHeight="1" x14ac:dyDescent="0.2">
      <c r="L647" s="89"/>
      <c r="M647" s="89"/>
      <c r="O647" s="89"/>
    </row>
    <row r="648" spans="12:15" ht="12.75" customHeight="1" x14ac:dyDescent="0.2">
      <c r="L648" s="89"/>
      <c r="M648" s="89"/>
      <c r="O648" s="89"/>
    </row>
    <row r="649" spans="12:15" ht="12.75" customHeight="1" x14ac:dyDescent="0.2">
      <c r="L649" s="89"/>
      <c r="M649" s="89"/>
      <c r="O649" s="89"/>
    </row>
    <row r="650" spans="12:15" ht="12.75" customHeight="1" x14ac:dyDescent="0.2">
      <c r="L650" s="89"/>
      <c r="M650" s="89"/>
      <c r="O650" s="89"/>
    </row>
    <row r="651" spans="12:15" ht="12.75" customHeight="1" x14ac:dyDescent="0.2">
      <c r="L651" s="89"/>
      <c r="M651" s="89"/>
      <c r="O651" s="89"/>
    </row>
    <row r="652" spans="12:15" ht="12.75" customHeight="1" x14ac:dyDescent="0.2">
      <c r="L652" s="89"/>
      <c r="M652" s="89"/>
      <c r="O652" s="89"/>
    </row>
    <row r="653" spans="12:15" ht="12.75" customHeight="1" x14ac:dyDescent="0.2">
      <c r="L653" s="89"/>
      <c r="M653" s="89"/>
      <c r="O653" s="89"/>
    </row>
    <row r="654" spans="12:15" ht="12.75" customHeight="1" x14ac:dyDescent="0.2">
      <c r="L654" s="89"/>
      <c r="M654" s="89"/>
      <c r="O654" s="89"/>
    </row>
    <row r="655" spans="12:15" ht="12.75" customHeight="1" x14ac:dyDescent="0.2">
      <c r="L655" s="89"/>
      <c r="M655" s="89"/>
      <c r="O655" s="89"/>
    </row>
    <row r="656" spans="12:15" ht="12.75" customHeight="1" x14ac:dyDescent="0.2">
      <c r="L656" s="89"/>
      <c r="M656" s="89"/>
      <c r="O656" s="89"/>
    </row>
    <row r="657" spans="12:15" ht="12.75" customHeight="1" x14ac:dyDescent="0.2">
      <c r="L657" s="89"/>
      <c r="M657" s="89"/>
      <c r="O657" s="89"/>
    </row>
    <row r="658" spans="12:15" ht="12.75" customHeight="1" x14ac:dyDescent="0.2">
      <c r="L658" s="89"/>
      <c r="M658" s="89"/>
      <c r="O658" s="89"/>
    </row>
    <row r="659" spans="12:15" ht="12.75" customHeight="1" x14ac:dyDescent="0.2">
      <c r="L659" s="89"/>
      <c r="M659" s="89"/>
      <c r="O659" s="89"/>
    </row>
    <row r="660" spans="12:15" ht="12.75" customHeight="1" x14ac:dyDescent="0.2">
      <c r="L660" s="89"/>
      <c r="M660" s="89"/>
      <c r="O660" s="89"/>
    </row>
    <row r="661" spans="12:15" ht="12.75" customHeight="1" x14ac:dyDescent="0.2">
      <c r="L661" s="89"/>
      <c r="M661" s="89"/>
      <c r="O661" s="89"/>
    </row>
    <row r="662" spans="12:15" ht="12.75" customHeight="1" x14ac:dyDescent="0.2">
      <c r="L662" s="89"/>
      <c r="M662" s="89"/>
      <c r="O662" s="89"/>
    </row>
    <row r="663" spans="12:15" ht="12.75" customHeight="1" x14ac:dyDescent="0.2">
      <c r="L663" s="89"/>
      <c r="M663" s="89"/>
      <c r="O663" s="89"/>
    </row>
    <row r="664" spans="12:15" ht="12.75" customHeight="1" x14ac:dyDescent="0.2">
      <c r="L664" s="89"/>
      <c r="M664" s="89"/>
      <c r="O664" s="89"/>
    </row>
    <row r="665" spans="12:15" ht="12.75" customHeight="1" x14ac:dyDescent="0.2">
      <c r="L665" s="89"/>
      <c r="M665" s="89"/>
      <c r="O665" s="89"/>
    </row>
    <row r="666" spans="12:15" ht="12.75" customHeight="1" x14ac:dyDescent="0.2">
      <c r="L666" s="89"/>
      <c r="M666" s="89"/>
      <c r="O666" s="89"/>
    </row>
    <row r="667" spans="12:15" ht="12.75" customHeight="1" x14ac:dyDescent="0.2">
      <c r="L667" s="89"/>
      <c r="M667" s="89"/>
      <c r="O667" s="89"/>
    </row>
    <row r="668" spans="12:15" ht="12.75" customHeight="1" x14ac:dyDescent="0.2">
      <c r="L668" s="89"/>
      <c r="M668" s="89"/>
      <c r="O668" s="89"/>
    </row>
    <row r="669" spans="12:15" ht="12.75" customHeight="1" x14ac:dyDescent="0.2">
      <c r="L669" s="89"/>
      <c r="M669" s="89"/>
      <c r="O669" s="89"/>
    </row>
    <row r="670" spans="12:15" ht="12.75" customHeight="1" x14ac:dyDescent="0.2">
      <c r="L670" s="89"/>
      <c r="M670" s="89"/>
      <c r="O670" s="89"/>
    </row>
    <row r="671" spans="12:15" ht="12.75" customHeight="1" x14ac:dyDescent="0.2">
      <c r="L671" s="89"/>
      <c r="M671" s="89"/>
      <c r="O671" s="89"/>
    </row>
    <row r="672" spans="12:15" ht="12.75" customHeight="1" x14ac:dyDescent="0.2">
      <c r="L672" s="89"/>
      <c r="M672" s="89"/>
      <c r="O672" s="89"/>
    </row>
    <row r="673" spans="12:15" ht="12.75" customHeight="1" x14ac:dyDescent="0.2">
      <c r="L673" s="89"/>
      <c r="M673" s="89"/>
      <c r="O673" s="89"/>
    </row>
    <row r="674" spans="12:15" ht="12.75" customHeight="1" x14ac:dyDescent="0.2">
      <c r="L674" s="89"/>
      <c r="M674" s="89"/>
      <c r="O674" s="89"/>
    </row>
    <row r="675" spans="12:15" ht="12.75" customHeight="1" x14ac:dyDescent="0.2">
      <c r="L675" s="89"/>
      <c r="M675" s="89"/>
      <c r="O675" s="89"/>
    </row>
    <row r="676" spans="12:15" ht="12.75" customHeight="1" x14ac:dyDescent="0.2">
      <c r="L676" s="89"/>
      <c r="M676" s="89"/>
      <c r="O676" s="89"/>
    </row>
    <row r="677" spans="12:15" ht="12.75" customHeight="1" x14ac:dyDescent="0.2">
      <c r="L677" s="89"/>
      <c r="M677" s="89"/>
      <c r="O677" s="89"/>
    </row>
    <row r="678" spans="12:15" ht="12.75" customHeight="1" x14ac:dyDescent="0.2">
      <c r="L678" s="89"/>
      <c r="M678" s="89"/>
      <c r="O678" s="89"/>
    </row>
    <row r="679" spans="12:15" ht="12.75" customHeight="1" x14ac:dyDescent="0.2">
      <c r="L679" s="89"/>
      <c r="M679" s="89"/>
      <c r="O679" s="89"/>
    </row>
    <row r="680" spans="12:15" ht="12.75" customHeight="1" x14ac:dyDescent="0.2">
      <c r="L680" s="89"/>
      <c r="M680" s="89"/>
      <c r="O680" s="89"/>
    </row>
    <row r="681" spans="12:15" ht="12.75" customHeight="1" x14ac:dyDescent="0.2">
      <c r="L681" s="89"/>
      <c r="M681" s="89"/>
      <c r="O681" s="89"/>
    </row>
    <row r="682" spans="12:15" ht="12.75" customHeight="1" x14ac:dyDescent="0.2">
      <c r="L682" s="89"/>
      <c r="M682" s="89"/>
      <c r="O682" s="89"/>
    </row>
    <row r="683" spans="12:15" ht="12.75" customHeight="1" x14ac:dyDescent="0.2">
      <c r="L683" s="89"/>
      <c r="M683" s="89"/>
      <c r="O683" s="89"/>
    </row>
    <row r="684" spans="12:15" ht="12.75" customHeight="1" x14ac:dyDescent="0.2">
      <c r="L684" s="89"/>
      <c r="M684" s="89"/>
      <c r="O684" s="89"/>
    </row>
    <row r="685" spans="12:15" ht="12.75" customHeight="1" x14ac:dyDescent="0.2">
      <c r="L685" s="89"/>
      <c r="M685" s="89"/>
      <c r="O685" s="89"/>
    </row>
    <row r="686" spans="12:15" ht="12.75" customHeight="1" x14ac:dyDescent="0.2">
      <c r="L686" s="89"/>
      <c r="M686" s="89"/>
      <c r="O686" s="89"/>
    </row>
    <row r="687" spans="12:15" ht="12.75" customHeight="1" x14ac:dyDescent="0.2">
      <c r="L687" s="89"/>
      <c r="M687" s="89"/>
      <c r="O687" s="89"/>
    </row>
    <row r="688" spans="12:15" ht="12.75" customHeight="1" x14ac:dyDescent="0.2">
      <c r="L688" s="89"/>
      <c r="M688" s="89"/>
      <c r="O688" s="89"/>
    </row>
    <row r="689" spans="12:15" ht="12.75" customHeight="1" x14ac:dyDescent="0.2">
      <c r="L689" s="89"/>
      <c r="M689" s="89"/>
      <c r="O689" s="89"/>
    </row>
    <row r="690" spans="12:15" ht="12.75" customHeight="1" x14ac:dyDescent="0.2">
      <c r="L690" s="89"/>
      <c r="M690" s="89"/>
      <c r="O690" s="89"/>
    </row>
    <row r="691" spans="12:15" ht="12.75" customHeight="1" x14ac:dyDescent="0.2">
      <c r="L691" s="89"/>
      <c r="M691" s="89"/>
      <c r="O691" s="89"/>
    </row>
    <row r="692" spans="12:15" ht="12.75" customHeight="1" x14ac:dyDescent="0.2">
      <c r="L692" s="89"/>
      <c r="M692" s="89"/>
      <c r="O692" s="89"/>
    </row>
    <row r="693" spans="12:15" ht="12.75" customHeight="1" x14ac:dyDescent="0.2">
      <c r="L693" s="89"/>
      <c r="M693" s="89"/>
      <c r="O693" s="89"/>
    </row>
    <row r="694" spans="12:15" ht="12.75" customHeight="1" x14ac:dyDescent="0.2">
      <c r="L694" s="89"/>
      <c r="M694" s="89"/>
      <c r="O694" s="89"/>
    </row>
    <row r="695" spans="12:15" ht="12.75" customHeight="1" x14ac:dyDescent="0.2">
      <c r="L695" s="89"/>
      <c r="M695" s="89"/>
      <c r="O695" s="89"/>
    </row>
    <row r="696" spans="12:15" ht="12.75" customHeight="1" x14ac:dyDescent="0.2">
      <c r="L696" s="89"/>
      <c r="M696" s="89"/>
      <c r="O696" s="89"/>
    </row>
    <row r="697" spans="12:15" ht="12.75" customHeight="1" x14ac:dyDescent="0.2">
      <c r="L697" s="89"/>
      <c r="M697" s="89"/>
      <c r="O697" s="89"/>
    </row>
    <row r="698" spans="12:15" ht="12.75" customHeight="1" x14ac:dyDescent="0.2">
      <c r="L698" s="89"/>
      <c r="M698" s="89"/>
      <c r="O698" s="89"/>
    </row>
    <row r="699" spans="12:15" ht="12.75" customHeight="1" x14ac:dyDescent="0.2">
      <c r="L699" s="89"/>
      <c r="M699" s="89"/>
      <c r="O699" s="89"/>
    </row>
    <row r="700" spans="12:15" ht="12.75" customHeight="1" x14ac:dyDescent="0.2">
      <c r="L700" s="89"/>
      <c r="M700" s="89"/>
      <c r="O700" s="89"/>
    </row>
    <row r="701" spans="12:15" ht="12.75" customHeight="1" x14ac:dyDescent="0.2">
      <c r="L701" s="89"/>
      <c r="M701" s="89"/>
      <c r="O701" s="89"/>
    </row>
    <row r="702" spans="12:15" ht="12.75" customHeight="1" x14ac:dyDescent="0.2">
      <c r="L702" s="89"/>
      <c r="M702" s="89"/>
      <c r="O702" s="89"/>
    </row>
    <row r="703" spans="12:15" ht="12.75" customHeight="1" x14ac:dyDescent="0.2">
      <c r="L703" s="89"/>
      <c r="M703" s="89"/>
      <c r="O703" s="89"/>
    </row>
    <row r="704" spans="12:15" ht="12.75" customHeight="1" x14ac:dyDescent="0.2">
      <c r="L704" s="89"/>
      <c r="M704" s="89"/>
      <c r="O704" s="89"/>
    </row>
    <row r="705" spans="12:15" ht="12.75" customHeight="1" x14ac:dyDescent="0.2">
      <c r="L705" s="89"/>
      <c r="M705" s="89"/>
      <c r="O705" s="89"/>
    </row>
    <row r="706" spans="12:15" ht="12.75" customHeight="1" x14ac:dyDescent="0.2">
      <c r="L706" s="89"/>
      <c r="M706" s="89"/>
      <c r="O706" s="89"/>
    </row>
    <row r="707" spans="12:15" ht="12.75" customHeight="1" x14ac:dyDescent="0.2">
      <c r="L707" s="89"/>
      <c r="M707" s="89"/>
      <c r="O707" s="89"/>
    </row>
    <row r="708" spans="12:15" ht="12.75" customHeight="1" x14ac:dyDescent="0.2">
      <c r="L708" s="89"/>
      <c r="M708" s="89"/>
      <c r="O708" s="89"/>
    </row>
    <row r="709" spans="12:15" ht="12.75" customHeight="1" x14ac:dyDescent="0.2">
      <c r="L709" s="89"/>
      <c r="M709" s="89"/>
      <c r="O709" s="89"/>
    </row>
    <row r="710" spans="12:15" ht="12.75" customHeight="1" x14ac:dyDescent="0.2">
      <c r="L710" s="89"/>
      <c r="M710" s="89"/>
      <c r="O710" s="89"/>
    </row>
    <row r="711" spans="12:15" ht="12.75" customHeight="1" x14ac:dyDescent="0.2">
      <c r="L711" s="89"/>
      <c r="M711" s="89"/>
      <c r="O711" s="89"/>
    </row>
    <row r="712" spans="12:15" ht="12.75" customHeight="1" x14ac:dyDescent="0.2">
      <c r="L712" s="89"/>
      <c r="M712" s="89"/>
      <c r="O712" s="89"/>
    </row>
    <row r="713" spans="12:15" ht="12.75" customHeight="1" x14ac:dyDescent="0.2">
      <c r="L713" s="89"/>
      <c r="M713" s="89"/>
      <c r="O713" s="89"/>
    </row>
    <row r="714" spans="12:15" ht="12.75" customHeight="1" x14ac:dyDescent="0.2">
      <c r="L714" s="89"/>
      <c r="M714" s="89"/>
      <c r="O714" s="89"/>
    </row>
    <row r="715" spans="12:15" ht="12.75" customHeight="1" x14ac:dyDescent="0.2">
      <c r="L715" s="89"/>
      <c r="M715" s="89"/>
      <c r="O715" s="89"/>
    </row>
    <row r="716" spans="12:15" ht="12.75" customHeight="1" x14ac:dyDescent="0.2">
      <c r="L716" s="89"/>
      <c r="M716" s="89"/>
      <c r="O716" s="89"/>
    </row>
    <row r="717" spans="12:15" ht="12.75" customHeight="1" x14ac:dyDescent="0.2">
      <c r="L717" s="89"/>
      <c r="M717" s="89"/>
      <c r="O717" s="89"/>
    </row>
    <row r="718" spans="12:15" ht="12.75" customHeight="1" x14ac:dyDescent="0.2">
      <c r="L718" s="89"/>
      <c r="M718" s="89"/>
      <c r="O718" s="89"/>
    </row>
    <row r="719" spans="12:15" ht="12.75" customHeight="1" x14ac:dyDescent="0.2">
      <c r="L719" s="89"/>
      <c r="M719" s="89"/>
      <c r="O719" s="89"/>
    </row>
    <row r="720" spans="12:15" ht="12.75" customHeight="1" x14ac:dyDescent="0.2">
      <c r="L720" s="89"/>
      <c r="M720" s="89"/>
      <c r="O720" s="89"/>
    </row>
    <row r="721" spans="12:15" ht="12.75" customHeight="1" x14ac:dyDescent="0.2">
      <c r="L721" s="89"/>
      <c r="M721" s="89"/>
      <c r="O721" s="89"/>
    </row>
    <row r="722" spans="12:15" ht="12.75" customHeight="1" x14ac:dyDescent="0.2">
      <c r="L722" s="89"/>
      <c r="M722" s="89"/>
      <c r="O722" s="89"/>
    </row>
    <row r="723" spans="12:15" ht="12.75" customHeight="1" x14ac:dyDescent="0.2">
      <c r="L723" s="89"/>
      <c r="M723" s="89"/>
      <c r="O723" s="89"/>
    </row>
    <row r="724" spans="12:15" ht="12.75" customHeight="1" x14ac:dyDescent="0.2">
      <c r="L724" s="89"/>
      <c r="M724" s="89"/>
      <c r="O724" s="89"/>
    </row>
    <row r="725" spans="12:15" ht="12.75" customHeight="1" x14ac:dyDescent="0.2">
      <c r="L725" s="89"/>
      <c r="M725" s="89"/>
      <c r="O725" s="89"/>
    </row>
    <row r="726" spans="12:15" ht="12.75" customHeight="1" x14ac:dyDescent="0.2">
      <c r="L726" s="89"/>
      <c r="M726" s="89"/>
      <c r="O726" s="89"/>
    </row>
    <row r="727" spans="12:15" ht="12.75" customHeight="1" x14ac:dyDescent="0.2">
      <c r="L727" s="89"/>
      <c r="M727" s="89"/>
      <c r="O727" s="89"/>
    </row>
    <row r="728" spans="12:15" ht="12.75" customHeight="1" x14ac:dyDescent="0.2">
      <c r="L728" s="89"/>
      <c r="M728" s="89"/>
      <c r="O728" s="89"/>
    </row>
    <row r="729" spans="12:15" ht="12.75" customHeight="1" x14ac:dyDescent="0.2">
      <c r="L729" s="89"/>
      <c r="M729" s="89"/>
      <c r="O729" s="89"/>
    </row>
    <row r="730" spans="12:15" ht="12.75" customHeight="1" x14ac:dyDescent="0.2">
      <c r="L730" s="89"/>
      <c r="M730" s="89"/>
      <c r="O730" s="89"/>
    </row>
    <row r="731" spans="12:15" ht="12.75" customHeight="1" x14ac:dyDescent="0.2">
      <c r="L731" s="89"/>
      <c r="M731" s="89"/>
      <c r="O731" s="89"/>
    </row>
    <row r="732" spans="12:15" ht="12.75" customHeight="1" x14ac:dyDescent="0.2">
      <c r="L732" s="89"/>
      <c r="M732" s="89"/>
      <c r="O732" s="89"/>
    </row>
    <row r="733" spans="12:15" ht="12.75" customHeight="1" x14ac:dyDescent="0.2">
      <c r="L733" s="89"/>
      <c r="M733" s="89"/>
      <c r="O733" s="89"/>
    </row>
    <row r="734" spans="12:15" ht="12.75" customHeight="1" x14ac:dyDescent="0.2">
      <c r="L734" s="89"/>
      <c r="M734" s="89"/>
      <c r="O734" s="89"/>
    </row>
    <row r="735" spans="12:15" ht="12.75" customHeight="1" x14ac:dyDescent="0.2">
      <c r="L735" s="89"/>
      <c r="M735" s="89"/>
      <c r="O735" s="89"/>
    </row>
    <row r="736" spans="12:15" ht="12.75" customHeight="1" x14ac:dyDescent="0.2">
      <c r="L736" s="89"/>
      <c r="M736" s="89"/>
      <c r="O736" s="89"/>
    </row>
    <row r="737" spans="12:15" ht="12.75" customHeight="1" x14ac:dyDescent="0.2">
      <c r="L737" s="89"/>
      <c r="M737" s="89"/>
      <c r="O737" s="89"/>
    </row>
    <row r="738" spans="12:15" ht="12.75" customHeight="1" x14ac:dyDescent="0.2">
      <c r="L738" s="89"/>
      <c r="M738" s="89"/>
      <c r="O738" s="89"/>
    </row>
    <row r="739" spans="12:15" ht="12.75" customHeight="1" x14ac:dyDescent="0.2">
      <c r="L739" s="89"/>
      <c r="M739" s="89"/>
      <c r="O739" s="89"/>
    </row>
    <row r="740" spans="12:15" ht="12.75" customHeight="1" x14ac:dyDescent="0.2">
      <c r="L740" s="89"/>
      <c r="M740" s="89"/>
      <c r="O740" s="89"/>
    </row>
    <row r="741" spans="12:15" ht="12.75" customHeight="1" x14ac:dyDescent="0.2">
      <c r="L741" s="89"/>
      <c r="M741" s="89"/>
      <c r="O741" s="89"/>
    </row>
    <row r="742" spans="12:15" ht="12.75" customHeight="1" x14ac:dyDescent="0.2">
      <c r="L742" s="89"/>
      <c r="M742" s="89"/>
      <c r="O742" s="89"/>
    </row>
    <row r="743" spans="12:15" ht="12.75" customHeight="1" x14ac:dyDescent="0.2">
      <c r="L743" s="89"/>
      <c r="M743" s="89"/>
      <c r="O743" s="89"/>
    </row>
    <row r="744" spans="12:15" ht="12.75" customHeight="1" x14ac:dyDescent="0.2">
      <c r="L744" s="89"/>
      <c r="M744" s="89"/>
      <c r="O744" s="89"/>
    </row>
    <row r="745" spans="12:15" ht="12.75" customHeight="1" x14ac:dyDescent="0.2">
      <c r="L745" s="89"/>
      <c r="M745" s="89"/>
      <c r="O745" s="89"/>
    </row>
    <row r="746" spans="12:15" ht="12.75" customHeight="1" x14ac:dyDescent="0.2">
      <c r="L746" s="89"/>
      <c r="M746" s="89"/>
      <c r="O746" s="89"/>
    </row>
    <row r="747" spans="12:15" ht="12.75" customHeight="1" x14ac:dyDescent="0.2">
      <c r="L747" s="89"/>
      <c r="M747" s="89"/>
      <c r="O747" s="89"/>
    </row>
    <row r="748" spans="12:15" ht="12.75" customHeight="1" x14ac:dyDescent="0.2">
      <c r="L748" s="89"/>
      <c r="M748" s="89"/>
      <c r="O748" s="89"/>
    </row>
    <row r="749" spans="12:15" ht="12.75" customHeight="1" x14ac:dyDescent="0.2">
      <c r="L749" s="89"/>
      <c r="M749" s="89"/>
      <c r="O749" s="89"/>
    </row>
    <row r="750" spans="12:15" ht="12.75" customHeight="1" x14ac:dyDescent="0.2">
      <c r="L750" s="89"/>
      <c r="M750" s="89"/>
      <c r="O750" s="89"/>
    </row>
    <row r="751" spans="12:15" ht="12.75" customHeight="1" x14ac:dyDescent="0.2">
      <c r="L751" s="89"/>
      <c r="M751" s="89"/>
      <c r="O751" s="89"/>
    </row>
    <row r="752" spans="12:15" ht="12.75" customHeight="1" x14ac:dyDescent="0.2">
      <c r="L752" s="89"/>
      <c r="M752" s="89"/>
      <c r="O752" s="89"/>
    </row>
    <row r="753" spans="12:15" ht="12.75" customHeight="1" x14ac:dyDescent="0.2">
      <c r="L753" s="89"/>
      <c r="M753" s="89"/>
      <c r="O753" s="89"/>
    </row>
    <row r="754" spans="12:15" ht="12.75" customHeight="1" x14ac:dyDescent="0.2">
      <c r="L754" s="89"/>
      <c r="M754" s="89"/>
      <c r="O754" s="89"/>
    </row>
    <row r="755" spans="12:15" ht="12.75" customHeight="1" x14ac:dyDescent="0.2">
      <c r="L755" s="89"/>
      <c r="M755" s="89"/>
      <c r="O755" s="89"/>
    </row>
    <row r="756" spans="12:15" ht="12.75" customHeight="1" x14ac:dyDescent="0.2">
      <c r="L756" s="89"/>
      <c r="M756" s="89"/>
      <c r="O756" s="89"/>
    </row>
    <row r="757" spans="12:15" ht="12.75" customHeight="1" x14ac:dyDescent="0.2">
      <c r="L757" s="89"/>
      <c r="M757" s="89"/>
      <c r="O757" s="89"/>
    </row>
    <row r="758" spans="12:15" ht="12.75" customHeight="1" x14ac:dyDescent="0.2">
      <c r="L758" s="89"/>
      <c r="M758" s="89"/>
      <c r="O758" s="89"/>
    </row>
    <row r="759" spans="12:15" ht="12.75" customHeight="1" x14ac:dyDescent="0.2">
      <c r="L759" s="89"/>
      <c r="M759" s="89"/>
      <c r="O759" s="89"/>
    </row>
    <row r="760" spans="12:15" ht="12.75" customHeight="1" x14ac:dyDescent="0.2">
      <c r="L760" s="89"/>
      <c r="M760" s="89"/>
      <c r="O760" s="89"/>
    </row>
    <row r="761" spans="12:15" ht="12.75" customHeight="1" x14ac:dyDescent="0.2">
      <c r="L761" s="89"/>
      <c r="M761" s="89"/>
      <c r="O761" s="89"/>
    </row>
    <row r="762" spans="12:15" ht="12.75" customHeight="1" x14ac:dyDescent="0.2">
      <c r="L762" s="89"/>
      <c r="M762" s="89"/>
      <c r="O762" s="89"/>
    </row>
    <row r="763" spans="12:15" ht="12.75" customHeight="1" x14ac:dyDescent="0.2">
      <c r="L763" s="89"/>
      <c r="M763" s="89"/>
      <c r="O763" s="89"/>
    </row>
    <row r="764" spans="12:15" ht="12.75" customHeight="1" x14ac:dyDescent="0.2">
      <c r="L764" s="89"/>
      <c r="M764" s="89"/>
      <c r="O764" s="89"/>
    </row>
    <row r="765" spans="12:15" ht="12.75" customHeight="1" x14ac:dyDescent="0.2">
      <c r="L765" s="89"/>
      <c r="M765" s="89"/>
      <c r="O765" s="89"/>
    </row>
    <row r="766" spans="12:15" ht="12.75" customHeight="1" x14ac:dyDescent="0.2">
      <c r="L766" s="89"/>
      <c r="M766" s="89"/>
      <c r="O766" s="89"/>
    </row>
    <row r="767" spans="12:15" ht="12.75" customHeight="1" x14ac:dyDescent="0.2">
      <c r="L767" s="89"/>
      <c r="M767" s="89"/>
      <c r="O767" s="89"/>
    </row>
    <row r="768" spans="12:15" ht="12.75" customHeight="1" x14ac:dyDescent="0.2">
      <c r="L768" s="89"/>
      <c r="M768" s="89"/>
      <c r="O768" s="89"/>
    </row>
    <row r="769" spans="12:15" ht="12.75" customHeight="1" x14ac:dyDescent="0.2">
      <c r="L769" s="89"/>
      <c r="M769" s="89"/>
      <c r="O769" s="89"/>
    </row>
    <row r="770" spans="12:15" ht="12.75" customHeight="1" x14ac:dyDescent="0.2">
      <c r="L770" s="89"/>
      <c r="M770" s="89"/>
      <c r="O770" s="89"/>
    </row>
    <row r="771" spans="12:15" ht="12.75" customHeight="1" x14ac:dyDescent="0.2">
      <c r="L771" s="89"/>
      <c r="M771" s="89"/>
      <c r="O771" s="89"/>
    </row>
    <row r="772" spans="12:15" ht="12.75" customHeight="1" x14ac:dyDescent="0.2">
      <c r="L772" s="89"/>
      <c r="M772" s="89"/>
      <c r="O772" s="89"/>
    </row>
    <row r="773" spans="12:15" ht="12.75" customHeight="1" x14ac:dyDescent="0.2">
      <c r="L773" s="89"/>
      <c r="M773" s="89"/>
      <c r="O773" s="89"/>
    </row>
    <row r="774" spans="12:15" ht="12.75" customHeight="1" x14ac:dyDescent="0.2">
      <c r="L774" s="89"/>
      <c r="M774" s="89"/>
      <c r="O774" s="89"/>
    </row>
    <row r="775" spans="12:15" ht="12.75" customHeight="1" x14ac:dyDescent="0.2">
      <c r="L775" s="89"/>
      <c r="M775" s="89"/>
      <c r="O775" s="89"/>
    </row>
    <row r="776" spans="12:15" ht="12.75" customHeight="1" x14ac:dyDescent="0.2">
      <c r="L776" s="89"/>
      <c r="M776" s="89"/>
      <c r="O776" s="89"/>
    </row>
    <row r="777" spans="12:15" ht="12.75" customHeight="1" x14ac:dyDescent="0.2">
      <c r="L777" s="89"/>
      <c r="M777" s="89"/>
      <c r="O777" s="89"/>
    </row>
    <row r="778" spans="12:15" ht="12.75" customHeight="1" x14ac:dyDescent="0.2">
      <c r="L778" s="89"/>
      <c r="M778" s="89"/>
      <c r="O778" s="89"/>
    </row>
    <row r="779" spans="12:15" ht="12.75" customHeight="1" x14ac:dyDescent="0.2">
      <c r="L779" s="89"/>
      <c r="M779" s="89"/>
      <c r="O779" s="89"/>
    </row>
    <row r="780" spans="12:15" ht="12.75" customHeight="1" x14ac:dyDescent="0.2">
      <c r="L780" s="89"/>
      <c r="M780" s="89"/>
      <c r="O780" s="89"/>
    </row>
    <row r="781" spans="12:15" ht="12.75" customHeight="1" x14ac:dyDescent="0.2">
      <c r="L781" s="89"/>
      <c r="M781" s="89"/>
      <c r="O781" s="89"/>
    </row>
    <row r="782" spans="12:15" ht="12.75" customHeight="1" x14ac:dyDescent="0.2">
      <c r="L782" s="89"/>
      <c r="M782" s="89"/>
      <c r="O782" s="89"/>
    </row>
    <row r="783" spans="12:15" ht="12.75" customHeight="1" x14ac:dyDescent="0.2">
      <c r="L783" s="89"/>
      <c r="M783" s="89"/>
      <c r="O783" s="89"/>
    </row>
    <row r="784" spans="12:15" ht="12.75" customHeight="1" x14ac:dyDescent="0.2">
      <c r="L784" s="89"/>
      <c r="M784" s="89"/>
      <c r="O784" s="89"/>
    </row>
    <row r="785" spans="12:15" ht="12.75" customHeight="1" x14ac:dyDescent="0.2">
      <c r="L785" s="89"/>
      <c r="M785" s="89"/>
      <c r="O785" s="89"/>
    </row>
    <row r="786" spans="12:15" ht="12.75" customHeight="1" x14ac:dyDescent="0.2">
      <c r="L786" s="89"/>
      <c r="M786" s="89"/>
      <c r="O786" s="89"/>
    </row>
    <row r="787" spans="12:15" ht="12.75" customHeight="1" x14ac:dyDescent="0.2">
      <c r="L787" s="89"/>
      <c r="M787" s="89"/>
      <c r="O787" s="89"/>
    </row>
    <row r="788" spans="12:15" ht="12.75" customHeight="1" x14ac:dyDescent="0.2">
      <c r="L788" s="89"/>
      <c r="M788" s="89"/>
      <c r="O788" s="89"/>
    </row>
    <row r="789" spans="12:15" ht="12.75" customHeight="1" x14ac:dyDescent="0.2">
      <c r="L789" s="89"/>
      <c r="M789" s="89"/>
      <c r="O789" s="89"/>
    </row>
    <row r="790" spans="12:15" ht="12.75" customHeight="1" x14ac:dyDescent="0.2">
      <c r="L790" s="89"/>
      <c r="M790" s="89"/>
      <c r="O790" s="89"/>
    </row>
    <row r="791" spans="12:15" ht="12.75" customHeight="1" x14ac:dyDescent="0.2">
      <c r="L791" s="89"/>
      <c r="M791" s="89"/>
      <c r="O791" s="89"/>
    </row>
    <row r="792" spans="12:15" ht="12.75" customHeight="1" x14ac:dyDescent="0.2">
      <c r="L792" s="89"/>
      <c r="M792" s="89"/>
      <c r="O792" s="89"/>
    </row>
    <row r="793" spans="12:15" ht="12.75" customHeight="1" x14ac:dyDescent="0.2">
      <c r="L793" s="89"/>
      <c r="M793" s="89"/>
      <c r="O793" s="89"/>
    </row>
    <row r="794" spans="12:15" ht="12.75" customHeight="1" x14ac:dyDescent="0.2">
      <c r="L794" s="89"/>
      <c r="M794" s="89"/>
      <c r="O794" s="89"/>
    </row>
    <row r="795" spans="12:15" ht="12.75" customHeight="1" x14ac:dyDescent="0.2">
      <c r="L795" s="89"/>
      <c r="M795" s="89"/>
      <c r="O795" s="89"/>
    </row>
    <row r="796" spans="12:15" ht="12.75" customHeight="1" x14ac:dyDescent="0.2">
      <c r="L796" s="89"/>
      <c r="M796" s="89"/>
      <c r="O796" s="89"/>
    </row>
    <row r="797" spans="12:15" ht="12.75" customHeight="1" x14ac:dyDescent="0.2">
      <c r="L797" s="89"/>
      <c r="M797" s="89"/>
      <c r="O797" s="89"/>
    </row>
    <row r="798" spans="12:15" ht="12.75" customHeight="1" x14ac:dyDescent="0.2">
      <c r="L798" s="89"/>
      <c r="M798" s="89"/>
      <c r="O798" s="89"/>
    </row>
    <row r="799" spans="12:15" ht="12.75" customHeight="1" x14ac:dyDescent="0.2">
      <c r="L799" s="89"/>
      <c r="M799" s="89"/>
      <c r="O799" s="89"/>
    </row>
    <row r="800" spans="12:15" ht="12.75" customHeight="1" x14ac:dyDescent="0.2">
      <c r="L800" s="89"/>
      <c r="M800" s="89"/>
      <c r="O800" s="89"/>
    </row>
    <row r="801" spans="12:15" ht="12.75" customHeight="1" x14ac:dyDescent="0.2">
      <c r="L801" s="89"/>
      <c r="M801" s="89"/>
      <c r="O801" s="89"/>
    </row>
    <row r="802" spans="12:15" ht="12.75" customHeight="1" x14ac:dyDescent="0.2">
      <c r="L802" s="89"/>
      <c r="M802" s="89"/>
      <c r="O802" s="89"/>
    </row>
    <row r="803" spans="12:15" ht="12.75" customHeight="1" x14ac:dyDescent="0.2">
      <c r="L803" s="89"/>
      <c r="M803" s="89"/>
      <c r="O803" s="89"/>
    </row>
    <row r="804" spans="12:15" ht="12.75" customHeight="1" x14ac:dyDescent="0.2">
      <c r="L804" s="89"/>
      <c r="M804" s="89"/>
      <c r="O804" s="89"/>
    </row>
    <row r="805" spans="12:15" ht="12.75" customHeight="1" x14ac:dyDescent="0.2">
      <c r="L805" s="89"/>
      <c r="M805" s="89"/>
      <c r="O805" s="89"/>
    </row>
    <row r="806" spans="12:15" ht="12.75" customHeight="1" x14ac:dyDescent="0.2">
      <c r="L806" s="89"/>
      <c r="M806" s="89"/>
      <c r="O806" s="89"/>
    </row>
    <row r="807" spans="12:15" ht="12.75" customHeight="1" x14ac:dyDescent="0.2">
      <c r="L807" s="89"/>
      <c r="M807" s="89"/>
      <c r="O807" s="89"/>
    </row>
    <row r="808" spans="12:15" ht="12.75" customHeight="1" x14ac:dyDescent="0.2">
      <c r="L808" s="89"/>
      <c r="M808" s="89"/>
      <c r="O808" s="89"/>
    </row>
    <row r="809" spans="12:15" ht="12.75" customHeight="1" x14ac:dyDescent="0.2">
      <c r="L809" s="89"/>
      <c r="M809" s="89"/>
      <c r="O809" s="89"/>
    </row>
    <row r="810" spans="12:15" ht="12.75" customHeight="1" x14ac:dyDescent="0.2">
      <c r="L810" s="89"/>
      <c r="M810" s="89"/>
      <c r="O810" s="89"/>
    </row>
    <row r="811" spans="12:15" ht="12.75" customHeight="1" x14ac:dyDescent="0.2">
      <c r="L811" s="89"/>
      <c r="M811" s="89"/>
      <c r="O811" s="89"/>
    </row>
    <row r="812" spans="12:15" ht="12.75" customHeight="1" x14ac:dyDescent="0.2">
      <c r="L812" s="89"/>
      <c r="M812" s="89"/>
      <c r="O812" s="89"/>
    </row>
    <row r="813" spans="12:15" ht="12.75" customHeight="1" x14ac:dyDescent="0.2">
      <c r="L813" s="89"/>
      <c r="M813" s="89"/>
      <c r="O813" s="89"/>
    </row>
    <row r="814" spans="12:15" ht="12.75" customHeight="1" x14ac:dyDescent="0.2">
      <c r="L814" s="89"/>
      <c r="M814" s="89"/>
      <c r="O814" s="89"/>
    </row>
    <row r="815" spans="12:15" ht="12.75" customHeight="1" x14ac:dyDescent="0.2">
      <c r="L815" s="89"/>
      <c r="M815" s="89"/>
      <c r="O815" s="89"/>
    </row>
    <row r="816" spans="12:15" ht="12.75" customHeight="1" x14ac:dyDescent="0.2">
      <c r="L816" s="89"/>
      <c r="M816" s="89"/>
      <c r="O816" s="89"/>
    </row>
    <row r="817" spans="12:15" ht="12.75" customHeight="1" x14ac:dyDescent="0.2">
      <c r="L817" s="89"/>
      <c r="M817" s="89"/>
      <c r="O817" s="89"/>
    </row>
    <row r="818" spans="12:15" ht="12.75" customHeight="1" x14ac:dyDescent="0.2">
      <c r="L818" s="89"/>
      <c r="M818" s="89"/>
      <c r="O818" s="89"/>
    </row>
    <row r="819" spans="12:15" ht="12.75" customHeight="1" x14ac:dyDescent="0.2">
      <c r="L819" s="89"/>
      <c r="M819" s="89"/>
      <c r="O819" s="89"/>
    </row>
    <row r="820" spans="12:15" ht="12.75" customHeight="1" x14ac:dyDescent="0.2">
      <c r="L820" s="89"/>
      <c r="M820" s="89"/>
      <c r="O820" s="89"/>
    </row>
    <row r="821" spans="12:15" ht="12.75" customHeight="1" x14ac:dyDescent="0.2">
      <c r="L821" s="89"/>
      <c r="M821" s="89"/>
      <c r="O821" s="89"/>
    </row>
    <row r="822" spans="12:15" ht="12.75" customHeight="1" x14ac:dyDescent="0.2">
      <c r="L822" s="89"/>
      <c r="M822" s="89"/>
      <c r="O822" s="89"/>
    </row>
    <row r="823" spans="12:15" ht="12.75" customHeight="1" x14ac:dyDescent="0.2">
      <c r="L823" s="89"/>
      <c r="M823" s="89"/>
      <c r="O823" s="89"/>
    </row>
    <row r="824" spans="12:15" ht="12.75" customHeight="1" x14ac:dyDescent="0.2">
      <c r="L824" s="89"/>
      <c r="M824" s="89"/>
      <c r="O824" s="89"/>
    </row>
    <row r="825" spans="12:15" ht="12.75" customHeight="1" x14ac:dyDescent="0.2">
      <c r="L825" s="89"/>
      <c r="M825" s="89"/>
      <c r="O825" s="89"/>
    </row>
    <row r="826" spans="12:15" ht="12.75" customHeight="1" x14ac:dyDescent="0.2">
      <c r="L826" s="89"/>
      <c r="M826" s="89"/>
      <c r="O826" s="89"/>
    </row>
    <row r="827" spans="12:15" ht="12.75" customHeight="1" x14ac:dyDescent="0.2">
      <c r="L827" s="89"/>
      <c r="M827" s="89"/>
      <c r="O827" s="89"/>
    </row>
    <row r="828" spans="12:15" ht="12.75" customHeight="1" x14ac:dyDescent="0.2">
      <c r="L828" s="89"/>
      <c r="M828" s="89"/>
      <c r="O828" s="89"/>
    </row>
    <row r="829" spans="12:15" ht="12.75" customHeight="1" x14ac:dyDescent="0.2">
      <c r="L829" s="89"/>
      <c r="M829" s="89"/>
      <c r="O829" s="89"/>
    </row>
    <row r="830" spans="12:15" ht="12.75" customHeight="1" x14ac:dyDescent="0.2">
      <c r="L830" s="89"/>
      <c r="M830" s="89"/>
      <c r="O830" s="89"/>
    </row>
    <row r="831" spans="12:15" ht="12.75" customHeight="1" x14ac:dyDescent="0.2">
      <c r="L831" s="89"/>
      <c r="M831" s="89"/>
      <c r="O831" s="89"/>
    </row>
    <row r="832" spans="12:15" ht="12.75" customHeight="1" x14ac:dyDescent="0.2">
      <c r="L832" s="89"/>
      <c r="M832" s="89"/>
      <c r="O832" s="89"/>
    </row>
    <row r="833" spans="12:15" ht="12.75" customHeight="1" x14ac:dyDescent="0.2">
      <c r="L833" s="89"/>
      <c r="M833" s="89"/>
      <c r="O833" s="89"/>
    </row>
    <row r="834" spans="12:15" ht="12.75" customHeight="1" x14ac:dyDescent="0.2">
      <c r="L834" s="89"/>
      <c r="M834" s="89"/>
      <c r="O834" s="89"/>
    </row>
    <row r="835" spans="12:15" ht="12.75" customHeight="1" x14ac:dyDescent="0.2">
      <c r="L835" s="89"/>
      <c r="M835" s="89"/>
      <c r="O835" s="89"/>
    </row>
    <row r="836" spans="12:15" ht="12.75" customHeight="1" x14ac:dyDescent="0.2">
      <c r="L836" s="89"/>
      <c r="M836" s="89"/>
      <c r="O836" s="89"/>
    </row>
    <row r="837" spans="12:15" ht="12.75" customHeight="1" x14ac:dyDescent="0.2">
      <c r="L837" s="89"/>
      <c r="M837" s="89"/>
      <c r="O837" s="89"/>
    </row>
    <row r="838" spans="12:15" ht="12.75" customHeight="1" x14ac:dyDescent="0.2">
      <c r="L838" s="89"/>
      <c r="M838" s="89"/>
      <c r="O838" s="89"/>
    </row>
    <row r="839" spans="12:15" ht="12.75" customHeight="1" x14ac:dyDescent="0.2">
      <c r="L839" s="89"/>
      <c r="M839" s="89"/>
      <c r="O839" s="89"/>
    </row>
    <row r="840" spans="12:15" ht="12.75" customHeight="1" x14ac:dyDescent="0.2">
      <c r="L840" s="89"/>
      <c r="M840" s="89"/>
      <c r="O840" s="89"/>
    </row>
    <row r="841" spans="12:15" ht="12.75" customHeight="1" x14ac:dyDescent="0.2">
      <c r="L841" s="89"/>
      <c r="M841" s="89"/>
      <c r="O841" s="89"/>
    </row>
    <row r="842" spans="12:15" ht="12.75" customHeight="1" x14ac:dyDescent="0.2">
      <c r="L842" s="89"/>
      <c r="M842" s="89"/>
      <c r="O842" s="89"/>
    </row>
    <row r="843" spans="12:15" ht="12.75" customHeight="1" x14ac:dyDescent="0.2">
      <c r="L843" s="89"/>
      <c r="M843" s="89"/>
      <c r="O843" s="89"/>
    </row>
    <row r="844" spans="12:15" ht="12.75" customHeight="1" x14ac:dyDescent="0.2">
      <c r="L844" s="89"/>
      <c r="M844" s="89"/>
      <c r="O844" s="89"/>
    </row>
    <row r="845" spans="12:15" ht="12.75" customHeight="1" x14ac:dyDescent="0.2">
      <c r="L845" s="89"/>
      <c r="M845" s="89"/>
      <c r="O845" s="89"/>
    </row>
    <row r="846" spans="12:15" ht="12.75" customHeight="1" x14ac:dyDescent="0.2">
      <c r="L846" s="89"/>
      <c r="M846" s="89"/>
      <c r="O846" s="89"/>
    </row>
    <row r="847" spans="12:15" ht="12.75" customHeight="1" x14ac:dyDescent="0.2">
      <c r="L847" s="89"/>
      <c r="M847" s="89"/>
      <c r="O847" s="89"/>
    </row>
    <row r="848" spans="12:15" ht="12.75" customHeight="1" x14ac:dyDescent="0.2">
      <c r="L848" s="89"/>
      <c r="M848" s="89"/>
      <c r="O848" s="89"/>
    </row>
    <row r="849" spans="12:15" ht="12.75" customHeight="1" x14ac:dyDescent="0.2">
      <c r="L849" s="89"/>
      <c r="M849" s="89"/>
      <c r="O849" s="89"/>
    </row>
    <row r="850" spans="12:15" ht="12.75" customHeight="1" x14ac:dyDescent="0.2">
      <c r="L850" s="89"/>
      <c r="M850" s="89"/>
      <c r="O850" s="89"/>
    </row>
    <row r="851" spans="12:15" ht="12.75" customHeight="1" x14ac:dyDescent="0.2">
      <c r="L851" s="89"/>
      <c r="M851" s="89"/>
      <c r="O851" s="89"/>
    </row>
    <row r="852" spans="12:15" ht="12.75" customHeight="1" x14ac:dyDescent="0.2">
      <c r="L852" s="89"/>
      <c r="M852" s="89"/>
      <c r="O852" s="89"/>
    </row>
    <row r="853" spans="12:15" ht="12.75" customHeight="1" x14ac:dyDescent="0.2">
      <c r="L853" s="89"/>
      <c r="M853" s="89"/>
      <c r="O853" s="89"/>
    </row>
    <row r="854" spans="12:15" ht="12.75" customHeight="1" x14ac:dyDescent="0.2">
      <c r="L854" s="89"/>
      <c r="M854" s="89"/>
      <c r="O854" s="89"/>
    </row>
    <row r="855" spans="12:15" ht="12.75" customHeight="1" x14ac:dyDescent="0.2">
      <c r="L855" s="89"/>
      <c r="M855" s="89"/>
      <c r="O855" s="89"/>
    </row>
    <row r="856" spans="12:15" ht="12.75" customHeight="1" x14ac:dyDescent="0.2">
      <c r="L856" s="89"/>
      <c r="M856" s="89"/>
      <c r="O856" s="89"/>
    </row>
    <row r="857" spans="12:15" ht="12.75" customHeight="1" x14ac:dyDescent="0.2">
      <c r="L857" s="89"/>
      <c r="M857" s="89"/>
      <c r="O857" s="89"/>
    </row>
    <row r="858" spans="12:15" ht="12.75" customHeight="1" x14ac:dyDescent="0.2">
      <c r="L858" s="89"/>
      <c r="M858" s="89"/>
      <c r="O858" s="89"/>
    </row>
    <row r="859" spans="12:15" ht="12.75" customHeight="1" x14ac:dyDescent="0.2">
      <c r="L859" s="89"/>
      <c r="M859" s="89"/>
      <c r="O859" s="89"/>
    </row>
    <row r="860" spans="12:15" ht="12.75" customHeight="1" x14ac:dyDescent="0.2">
      <c r="L860" s="89"/>
      <c r="M860" s="89"/>
      <c r="O860" s="89"/>
    </row>
    <row r="861" spans="12:15" ht="12.75" customHeight="1" x14ac:dyDescent="0.2">
      <c r="L861" s="89"/>
      <c r="M861" s="89"/>
      <c r="O861" s="89"/>
    </row>
    <row r="862" spans="12:15" ht="12.75" customHeight="1" x14ac:dyDescent="0.2">
      <c r="L862" s="89"/>
      <c r="M862" s="89"/>
      <c r="O862" s="89"/>
    </row>
    <row r="863" spans="12:15" ht="12.75" customHeight="1" x14ac:dyDescent="0.2">
      <c r="L863" s="89"/>
      <c r="M863" s="89"/>
      <c r="O863" s="89"/>
    </row>
    <row r="864" spans="12:15" ht="12.75" customHeight="1" x14ac:dyDescent="0.2">
      <c r="L864" s="89"/>
      <c r="M864" s="89"/>
      <c r="O864" s="89"/>
    </row>
    <row r="865" spans="12:15" ht="12.75" customHeight="1" x14ac:dyDescent="0.2">
      <c r="L865" s="89"/>
      <c r="M865" s="89"/>
      <c r="O865" s="89"/>
    </row>
    <row r="866" spans="12:15" ht="12.75" customHeight="1" x14ac:dyDescent="0.2">
      <c r="L866" s="89"/>
      <c r="M866" s="89"/>
      <c r="O866" s="89"/>
    </row>
    <row r="867" spans="12:15" ht="12.75" customHeight="1" x14ac:dyDescent="0.2">
      <c r="L867" s="89"/>
      <c r="M867" s="89"/>
      <c r="O867" s="89"/>
    </row>
    <row r="868" spans="12:15" ht="12.75" customHeight="1" x14ac:dyDescent="0.2">
      <c r="L868" s="89"/>
      <c r="M868" s="89"/>
      <c r="O868" s="89"/>
    </row>
    <row r="869" spans="12:15" ht="12.75" customHeight="1" x14ac:dyDescent="0.2">
      <c r="L869" s="89"/>
      <c r="M869" s="89"/>
      <c r="O869" s="89"/>
    </row>
    <row r="870" spans="12:15" ht="12.75" customHeight="1" x14ac:dyDescent="0.2">
      <c r="L870" s="89"/>
      <c r="M870" s="89"/>
      <c r="O870" s="89"/>
    </row>
    <row r="871" spans="12:15" ht="12.75" customHeight="1" x14ac:dyDescent="0.2">
      <c r="L871" s="89"/>
      <c r="M871" s="89"/>
      <c r="O871" s="89"/>
    </row>
    <row r="872" spans="12:15" ht="12.75" customHeight="1" x14ac:dyDescent="0.2">
      <c r="L872" s="89"/>
      <c r="M872" s="89"/>
      <c r="O872" s="89"/>
    </row>
    <row r="873" spans="12:15" ht="12.75" customHeight="1" x14ac:dyDescent="0.2">
      <c r="L873" s="89"/>
      <c r="M873" s="89"/>
      <c r="O873" s="89"/>
    </row>
    <row r="874" spans="12:15" ht="12.75" customHeight="1" x14ac:dyDescent="0.2">
      <c r="L874" s="89"/>
      <c r="M874" s="89"/>
      <c r="O874" s="89"/>
    </row>
    <row r="875" spans="12:15" ht="12.75" customHeight="1" x14ac:dyDescent="0.2">
      <c r="L875" s="89"/>
      <c r="M875" s="89"/>
      <c r="O875" s="89"/>
    </row>
    <row r="876" spans="12:15" ht="12.75" customHeight="1" x14ac:dyDescent="0.2">
      <c r="L876" s="89"/>
      <c r="M876" s="89"/>
      <c r="O876" s="89"/>
    </row>
    <row r="877" spans="12:15" ht="12.75" customHeight="1" x14ac:dyDescent="0.2">
      <c r="L877" s="89"/>
      <c r="M877" s="89"/>
      <c r="O877" s="89"/>
    </row>
    <row r="878" spans="12:15" ht="12.75" customHeight="1" x14ac:dyDescent="0.2">
      <c r="L878" s="89"/>
      <c r="M878" s="89"/>
      <c r="O878" s="89"/>
    </row>
    <row r="879" spans="12:15" ht="12.75" customHeight="1" x14ac:dyDescent="0.2">
      <c r="L879" s="89"/>
      <c r="M879" s="89"/>
      <c r="O879" s="89"/>
    </row>
    <row r="880" spans="12:15" ht="12.75" customHeight="1" x14ac:dyDescent="0.2">
      <c r="L880" s="89"/>
      <c r="M880" s="89"/>
      <c r="O880" s="89"/>
    </row>
    <row r="881" spans="12:15" ht="12.75" customHeight="1" x14ac:dyDescent="0.2">
      <c r="L881" s="89"/>
      <c r="M881" s="89"/>
      <c r="O881" s="89"/>
    </row>
    <row r="882" spans="12:15" ht="12.75" customHeight="1" x14ac:dyDescent="0.2">
      <c r="L882" s="89"/>
      <c r="M882" s="89"/>
      <c r="O882" s="89"/>
    </row>
    <row r="883" spans="12:15" ht="12.75" customHeight="1" x14ac:dyDescent="0.2">
      <c r="L883" s="89"/>
      <c r="M883" s="89"/>
      <c r="O883" s="89"/>
    </row>
    <row r="884" spans="12:15" ht="12.75" customHeight="1" x14ac:dyDescent="0.2">
      <c r="L884" s="89"/>
      <c r="M884" s="89"/>
      <c r="O884" s="89"/>
    </row>
    <row r="885" spans="12:15" ht="12.75" customHeight="1" x14ac:dyDescent="0.2">
      <c r="L885" s="89"/>
      <c r="M885" s="89"/>
      <c r="O885" s="89"/>
    </row>
    <row r="886" spans="12:15" ht="12.75" customHeight="1" x14ac:dyDescent="0.2">
      <c r="L886" s="89"/>
      <c r="M886" s="89"/>
      <c r="O886" s="89"/>
    </row>
    <row r="887" spans="12:15" ht="12.75" customHeight="1" x14ac:dyDescent="0.2">
      <c r="L887" s="89"/>
      <c r="M887" s="89"/>
      <c r="O887" s="89"/>
    </row>
    <row r="888" spans="12:15" ht="12.75" customHeight="1" x14ac:dyDescent="0.2">
      <c r="L888" s="89"/>
      <c r="M888" s="89"/>
      <c r="O888" s="89"/>
    </row>
    <row r="889" spans="12:15" ht="12.75" customHeight="1" x14ac:dyDescent="0.2">
      <c r="L889" s="89"/>
      <c r="M889" s="89"/>
      <c r="O889" s="89"/>
    </row>
    <row r="890" spans="12:15" ht="12.75" customHeight="1" x14ac:dyDescent="0.2">
      <c r="L890" s="89"/>
      <c r="M890" s="89"/>
      <c r="O890" s="89"/>
    </row>
    <row r="891" spans="12:15" ht="12.75" customHeight="1" x14ac:dyDescent="0.2">
      <c r="L891" s="89"/>
      <c r="M891" s="89"/>
      <c r="O891" s="89"/>
    </row>
    <row r="892" spans="12:15" ht="12.75" customHeight="1" x14ac:dyDescent="0.2">
      <c r="L892" s="89"/>
      <c r="M892" s="89"/>
      <c r="O892" s="89"/>
    </row>
    <row r="893" spans="12:15" ht="12.75" customHeight="1" x14ac:dyDescent="0.2">
      <c r="L893" s="89"/>
      <c r="M893" s="89"/>
      <c r="O893" s="89"/>
    </row>
    <row r="894" spans="12:15" ht="12.75" customHeight="1" x14ac:dyDescent="0.2">
      <c r="L894" s="89"/>
      <c r="M894" s="89"/>
      <c r="O894" s="89"/>
    </row>
    <row r="895" spans="12:15" ht="12.75" customHeight="1" x14ac:dyDescent="0.2">
      <c r="L895" s="89"/>
      <c r="M895" s="89"/>
      <c r="O895" s="89"/>
    </row>
    <row r="896" spans="12:15" ht="12.75" customHeight="1" x14ac:dyDescent="0.2">
      <c r="L896" s="89"/>
      <c r="M896" s="89"/>
      <c r="O896" s="89"/>
    </row>
    <row r="897" spans="12:15" ht="12.75" customHeight="1" x14ac:dyDescent="0.2">
      <c r="L897" s="89"/>
      <c r="M897" s="89"/>
      <c r="O897" s="89"/>
    </row>
    <row r="898" spans="12:15" ht="12.75" customHeight="1" x14ac:dyDescent="0.2">
      <c r="L898" s="89"/>
      <c r="M898" s="89"/>
      <c r="O898" s="89"/>
    </row>
    <row r="899" spans="12:15" ht="12.75" customHeight="1" x14ac:dyDescent="0.2">
      <c r="L899" s="89"/>
      <c r="M899" s="89"/>
      <c r="O899" s="89"/>
    </row>
    <row r="900" spans="12:15" ht="12.75" customHeight="1" x14ac:dyDescent="0.2">
      <c r="L900" s="89"/>
      <c r="M900" s="89"/>
      <c r="O900" s="89"/>
    </row>
    <row r="901" spans="12:15" ht="12.75" customHeight="1" x14ac:dyDescent="0.2">
      <c r="L901" s="89"/>
      <c r="M901" s="89"/>
      <c r="O901" s="89"/>
    </row>
    <row r="902" spans="12:15" ht="12.75" customHeight="1" x14ac:dyDescent="0.2">
      <c r="L902" s="89"/>
      <c r="M902" s="89"/>
      <c r="O902" s="89"/>
    </row>
    <row r="903" spans="12:15" ht="12.75" customHeight="1" x14ac:dyDescent="0.2">
      <c r="L903" s="89"/>
      <c r="M903" s="89"/>
      <c r="O903" s="89"/>
    </row>
    <row r="904" spans="12:15" ht="12.75" customHeight="1" x14ac:dyDescent="0.2">
      <c r="L904" s="89"/>
      <c r="M904" s="89"/>
      <c r="O904" s="89"/>
    </row>
    <row r="905" spans="12:15" ht="12.75" customHeight="1" x14ac:dyDescent="0.2">
      <c r="L905" s="89"/>
      <c r="M905" s="89"/>
      <c r="O905" s="89"/>
    </row>
    <row r="906" spans="12:15" ht="12.75" customHeight="1" x14ac:dyDescent="0.2">
      <c r="L906" s="89"/>
      <c r="M906" s="89"/>
      <c r="O906" s="89"/>
    </row>
    <row r="907" spans="12:15" ht="12.75" customHeight="1" x14ac:dyDescent="0.2">
      <c r="L907" s="89"/>
      <c r="M907" s="89"/>
      <c r="O907" s="89"/>
    </row>
    <row r="908" spans="12:15" ht="12.75" customHeight="1" x14ac:dyDescent="0.2">
      <c r="L908" s="89"/>
      <c r="M908" s="89"/>
      <c r="O908" s="89"/>
    </row>
    <row r="909" spans="12:15" ht="12.75" customHeight="1" x14ac:dyDescent="0.2">
      <c r="L909" s="89"/>
      <c r="M909" s="89"/>
      <c r="O909" s="89"/>
    </row>
    <row r="910" spans="12:15" ht="12.75" customHeight="1" x14ac:dyDescent="0.2">
      <c r="L910" s="89"/>
      <c r="M910" s="89"/>
      <c r="O910" s="89"/>
    </row>
    <row r="911" spans="12:15" ht="12.75" customHeight="1" x14ac:dyDescent="0.2">
      <c r="L911" s="89"/>
      <c r="M911" s="89"/>
      <c r="O911" s="89"/>
    </row>
    <row r="912" spans="12:15" ht="12.75" customHeight="1" x14ac:dyDescent="0.2">
      <c r="L912" s="89"/>
      <c r="M912" s="89"/>
      <c r="O912" s="89"/>
    </row>
    <row r="913" spans="12:15" ht="12.75" customHeight="1" x14ac:dyDescent="0.2">
      <c r="L913" s="89"/>
      <c r="M913" s="89"/>
      <c r="O913" s="89"/>
    </row>
    <row r="914" spans="12:15" ht="12.75" customHeight="1" x14ac:dyDescent="0.2">
      <c r="L914" s="89"/>
      <c r="M914" s="89"/>
      <c r="O914" s="89"/>
    </row>
    <row r="915" spans="12:15" ht="12.75" customHeight="1" x14ac:dyDescent="0.2">
      <c r="L915" s="89"/>
      <c r="M915" s="89"/>
      <c r="O915" s="89"/>
    </row>
    <row r="916" spans="12:15" ht="12.75" customHeight="1" x14ac:dyDescent="0.2">
      <c r="L916" s="89"/>
      <c r="M916" s="89"/>
      <c r="O916" s="89"/>
    </row>
    <row r="917" spans="12:15" ht="12.75" customHeight="1" x14ac:dyDescent="0.2">
      <c r="L917" s="89"/>
      <c r="M917" s="89"/>
      <c r="O917" s="89"/>
    </row>
    <row r="918" spans="12:15" ht="12.75" customHeight="1" x14ac:dyDescent="0.2">
      <c r="L918" s="89"/>
      <c r="M918" s="89"/>
      <c r="O918" s="89"/>
    </row>
    <row r="919" spans="12:15" ht="12.75" customHeight="1" x14ac:dyDescent="0.2">
      <c r="L919" s="89"/>
      <c r="M919" s="89"/>
      <c r="O919" s="89"/>
    </row>
    <row r="920" spans="12:15" ht="12.75" customHeight="1" x14ac:dyDescent="0.2">
      <c r="L920" s="89"/>
      <c r="M920" s="89"/>
      <c r="O920" s="89"/>
    </row>
    <row r="921" spans="12:15" ht="12.75" customHeight="1" x14ac:dyDescent="0.2">
      <c r="L921" s="89"/>
      <c r="M921" s="89"/>
      <c r="O921" s="89"/>
    </row>
    <row r="922" spans="12:15" ht="12.75" customHeight="1" x14ac:dyDescent="0.2">
      <c r="L922" s="89"/>
      <c r="M922" s="89"/>
      <c r="O922" s="89"/>
    </row>
    <row r="923" spans="12:15" ht="12.75" customHeight="1" x14ac:dyDescent="0.2">
      <c r="L923" s="89"/>
      <c r="M923" s="89"/>
      <c r="O923" s="89"/>
    </row>
    <row r="924" spans="12:15" ht="12.75" customHeight="1" x14ac:dyDescent="0.2">
      <c r="L924" s="89"/>
      <c r="M924" s="89"/>
      <c r="O924" s="89"/>
    </row>
    <row r="925" spans="12:15" ht="12.75" customHeight="1" x14ac:dyDescent="0.2">
      <c r="L925" s="89"/>
      <c r="M925" s="89"/>
      <c r="O925" s="89"/>
    </row>
    <row r="926" spans="12:15" ht="12.75" customHeight="1" x14ac:dyDescent="0.2">
      <c r="L926" s="89"/>
      <c r="M926" s="89"/>
      <c r="O926" s="89"/>
    </row>
    <row r="927" spans="12:15" ht="12.75" customHeight="1" x14ac:dyDescent="0.2">
      <c r="L927" s="89"/>
      <c r="M927" s="89"/>
      <c r="O927" s="89"/>
    </row>
    <row r="928" spans="12:15" ht="12.75" customHeight="1" x14ac:dyDescent="0.2">
      <c r="L928" s="89"/>
      <c r="M928" s="89"/>
      <c r="O928" s="89"/>
    </row>
    <row r="929" spans="12:15" ht="12.75" customHeight="1" x14ac:dyDescent="0.2">
      <c r="L929" s="89"/>
      <c r="M929" s="89"/>
      <c r="O929" s="89"/>
    </row>
    <row r="930" spans="12:15" ht="12.75" customHeight="1" x14ac:dyDescent="0.2">
      <c r="L930" s="89"/>
      <c r="M930" s="89"/>
      <c r="O930" s="89"/>
    </row>
    <row r="931" spans="12:15" ht="12.75" customHeight="1" x14ac:dyDescent="0.2">
      <c r="L931" s="89"/>
      <c r="M931" s="89"/>
      <c r="O931" s="89"/>
    </row>
    <row r="932" spans="12:15" ht="12.75" customHeight="1" x14ac:dyDescent="0.2">
      <c r="L932" s="89"/>
      <c r="M932" s="89"/>
      <c r="O932" s="89"/>
    </row>
    <row r="933" spans="12:15" ht="12.75" customHeight="1" x14ac:dyDescent="0.2">
      <c r="L933" s="89"/>
      <c r="M933" s="89"/>
      <c r="O933" s="89"/>
    </row>
    <row r="934" spans="12:15" ht="12.75" customHeight="1" x14ac:dyDescent="0.2">
      <c r="L934" s="89"/>
      <c r="M934" s="89"/>
      <c r="O934" s="89"/>
    </row>
    <row r="935" spans="12:15" ht="12.75" customHeight="1" x14ac:dyDescent="0.2">
      <c r="L935" s="89"/>
      <c r="M935" s="89"/>
      <c r="O935" s="89"/>
    </row>
    <row r="936" spans="12:15" ht="12.75" customHeight="1" x14ac:dyDescent="0.2">
      <c r="L936" s="89"/>
      <c r="M936" s="89"/>
      <c r="O936" s="89"/>
    </row>
    <row r="937" spans="12:15" ht="12.75" customHeight="1" x14ac:dyDescent="0.2">
      <c r="L937" s="89"/>
      <c r="M937" s="89"/>
      <c r="O937" s="89"/>
    </row>
    <row r="938" spans="12:15" ht="12.75" customHeight="1" x14ac:dyDescent="0.2">
      <c r="L938" s="89"/>
      <c r="M938" s="89"/>
      <c r="O938" s="89"/>
    </row>
    <row r="939" spans="12:15" ht="12.75" customHeight="1" x14ac:dyDescent="0.2">
      <c r="L939" s="89"/>
      <c r="M939" s="89"/>
      <c r="O939" s="89"/>
    </row>
    <row r="940" spans="12:15" ht="12.75" customHeight="1" x14ac:dyDescent="0.2">
      <c r="L940" s="89"/>
      <c r="M940" s="89"/>
      <c r="O940" s="89"/>
    </row>
    <row r="941" spans="12:15" ht="12.75" customHeight="1" x14ac:dyDescent="0.2">
      <c r="L941" s="89"/>
      <c r="M941" s="89"/>
      <c r="O941" s="89"/>
    </row>
    <row r="942" spans="12:15" ht="12.75" customHeight="1" x14ac:dyDescent="0.2">
      <c r="L942" s="89"/>
      <c r="M942" s="89"/>
      <c r="O942" s="89"/>
    </row>
    <row r="943" spans="12:15" ht="12.75" customHeight="1" x14ac:dyDescent="0.2">
      <c r="L943" s="89"/>
      <c r="M943" s="89"/>
      <c r="O943" s="89"/>
    </row>
    <row r="944" spans="12:15" ht="12.75" customHeight="1" x14ac:dyDescent="0.2">
      <c r="L944" s="89"/>
      <c r="M944" s="89"/>
      <c r="O944" s="89"/>
    </row>
    <row r="945" spans="12:15" ht="12.75" customHeight="1" x14ac:dyDescent="0.2">
      <c r="L945" s="89"/>
      <c r="M945" s="89"/>
      <c r="O945" s="89"/>
    </row>
    <row r="946" spans="12:15" ht="12.75" customHeight="1" x14ac:dyDescent="0.2">
      <c r="L946" s="89"/>
      <c r="M946" s="89"/>
      <c r="O946" s="89"/>
    </row>
    <row r="947" spans="12:15" ht="12.75" customHeight="1" x14ac:dyDescent="0.2">
      <c r="L947" s="89"/>
      <c r="M947" s="89"/>
      <c r="O947" s="89"/>
    </row>
    <row r="948" spans="12:15" ht="12.75" customHeight="1" x14ac:dyDescent="0.2">
      <c r="L948" s="89"/>
      <c r="M948" s="89"/>
      <c r="O948" s="89"/>
    </row>
    <row r="949" spans="12:15" ht="12.75" customHeight="1" x14ac:dyDescent="0.2">
      <c r="L949" s="89"/>
      <c r="M949" s="89"/>
      <c r="O949" s="89"/>
    </row>
    <row r="950" spans="12:15" ht="12.75" customHeight="1" x14ac:dyDescent="0.2">
      <c r="L950" s="89"/>
      <c r="M950" s="89"/>
      <c r="O950" s="89"/>
    </row>
    <row r="951" spans="12:15" ht="12.75" customHeight="1" x14ac:dyDescent="0.2">
      <c r="L951" s="89"/>
      <c r="M951" s="89"/>
      <c r="O951" s="89"/>
    </row>
    <row r="952" spans="12:15" ht="12.75" customHeight="1" x14ac:dyDescent="0.2">
      <c r="L952" s="89"/>
      <c r="M952" s="89"/>
      <c r="O952" s="89"/>
    </row>
    <row r="953" spans="12:15" ht="12.75" customHeight="1" x14ac:dyDescent="0.2">
      <c r="L953" s="89"/>
      <c r="M953" s="89"/>
      <c r="O953" s="89"/>
    </row>
    <row r="954" spans="12:15" ht="12.75" customHeight="1" x14ac:dyDescent="0.2">
      <c r="L954" s="89"/>
      <c r="M954" s="89"/>
      <c r="O954" s="89"/>
    </row>
    <row r="955" spans="12:15" ht="12.75" customHeight="1" x14ac:dyDescent="0.2">
      <c r="L955" s="89"/>
      <c r="M955" s="89"/>
      <c r="O955" s="89"/>
    </row>
    <row r="956" spans="12:15" ht="12.75" customHeight="1" x14ac:dyDescent="0.2">
      <c r="L956" s="89"/>
      <c r="M956" s="89"/>
      <c r="O956" s="89"/>
    </row>
    <row r="957" spans="12:15" ht="12.75" customHeight="1" x14ac:dyDescent="0.2">
      <c r="L957" s="89"/>
      <c r="M957" s="89"/>
      <c r="O957" s="89"/>
    </row>
    <row r="958" spans="12:15" ht="12.75" customHeight="1" x14ac:dyDescent="0.2">
      <c r="L958" s="89"/>
      <c r="M958" s="89"/>
      <c r="O958" s="89"/>
    </row>
    <row r="959" spans="12:15" ht="12.75" customHeight="1" x14ac:dyDescent="0.2">
      <c r="L959" s="89"/>
      <c r="M959" s="89"/>
      <c r="O959" s="89"/>
    </row>
    <row r="960" spans="12:15" ht="12.75" customHeight="1" x14ac:dyDescent="0.2">
      <c r="L960" s="89"/>
      <c r="M960" s="89"/>
      <c r="O960" s="89"/>
    </row>
    <row r="961" spans="12:15" ht="12.75" customHeight="1" x14ac:dyDescent="0.2">
      <c r="L961" s="89"/>
      <c r="M961" s="89"/>
      <c r="O961" s="89"/>
    </row>
    <row r="962" spans="12:15" ht="12.75" customHeight="1" x14ac:dyDescent="0.2">
      <c r="L962" s="89"/>
      <c r="M962" s="89"/>
      <c r="O962" s="89"/>
    </row>
    <row r="963" spans="12:15" ht="12.75" customHeight="1" x14ac:dyDescent="0.2">
      <c r="L963" s="89"/>
      <c r="M963" s="89"/>
      <c r="O963" s="89"/>
    </row>
    <row r="964" spans="12:15" ht="12.75" customHeight="1" x14ac:dyDescent="0.2">
      <c r="L964" s="89"/>
      <c r="M964" s="89"/>
      <c r="O964" s="89"/>
    </row>
    <row r="965" spans="12:15" ht="12.75" customHeight="1" x14ac:dyDescent="0.2">
      <c r="L965" s="89"/>
      <c r="M965" s="89"/>
      <c r="O965" s="89"/>
    </row>
    <row r="966" spans="12:15" ht="12.75" customHeight="1" x14ac:dyDescent="0.2">
      <c r="L966" s="89"/>
      <c r="M966" s="89"/>
      <c r="O966" s="89"/>
    </row>
    <row r="967" spans="12:15" ht="12.75" customHeight="1" x14ac:dyDescent="0.2">
      <c r="L967" s="89"/>
      <c r="M967" s="89"/>
      <c r="O967" s="89"/>
    </row>
    <row r="968" spans="12:15" ht="12.75" customHeight="1" x14ac:dyDescent="0.2">
      <c r="L968" s="89"/>
      <c r="M968" s="89"/>
      <c r="O968" s="89"/>
    </row>
    <row r="969" spans="12:15" ht="12.75" customHeight="1" x14ac:dyDescent="0.2">
      <c r="L969" s="89"/>
      <c r="M969" s="89"/>
      <c r="O969" s="89"/>
    </row>
    <row r="970" spans="12:15" ht="12.75" customHeight="1" x14ac:dyDescent="0.2">
      <c r="L970" s="89"/>
      <c r="M970" s="89"/>
      <c r="O970" s="89"/>
    </row>
    <row r="971" spans="12:15" ht="12.75" customHeight="1" x14ac:dyDescent="0.2">
      <c r="L971" s="89"/>
      <c r="M971" s="89"/>
      <c r="O971" s="89"/>
    </row>
    <row r="972" spans="12:15" ht="12.75" customHeight="1" x14ac:dyDescent="0.2">
      <c r="L972" s="89"/>
      <c r="M972" s="89"/>
      <c r="O972" s="89"/>
    </row>
    <row r="973" spans="12:15" ht="12.75" customHeight="1" x14ac:dyDescent="0.2">
      <c r="L973" s="89"/>
      <c r="M973" s="89"/>
      <c r="O973" s="89"/>
    </row>
    <row r="974" spans="12:15" ht="12.75" customHeight="1" x14ac:dyDescent="0.2">
      <c r="L974" s="89"/>
      <c r="M974" s="89"/>
      <c r="O974" s="89"/>
    </row>
    <row r="975" spans="12:15" ht="12.75" customHeight="1" x14ac:dyDescent="0.2">
      <c r="L975" s="89"/>
      <c r="M975" s="89"/>
      <c r="O975" s="89"/>
    </row>
    <row r="976" spans="12:15" ht="12.75" customHeight="1" x14ac:dyDescent="0.2">
      <c r="L976" s="89"/>
      <c r="M976" s="89"/>
      <c r="O976" s="89"/>
    </row>
    <row r="977" spans="12:15" ht="12.75" customHeight="1" x14ac:dyDescent="0.2">
      <c r="L977" s="89"/>
      <c r="M977" s="89"/>
      <c r="O977" s="89"/>
    </row>
    <row r="978" spans="12:15" ht="12.75" customHeight="1" x14ac:dyDescent="0.2">
      <c r="L978" s="89"/>
      <c r="M978" s="89"/>
      <c r="O978" s="89"/>
    </row>
    <row r="979" spans="12:15" ht="12.75" customHeight="1" x14ac:dyDescent="0.2">
      <c r="L979" s="89"/>
      <c r="M979" s="89"/>
      <c r="O979" s="89"/>
    </row>
    <row r="980" spans="12:15" ht="12.75" customHeight="1" x14ac:dyDescent="0.2">
      <c r="L980" s="89"/>
      <c r="M980" s="89"/>
      <c r="O980" s="89"/>
    </row>
    <row r="981" spans="12:15" ht="12.75" customHeight="1" x14ac:dyDescent="0.2">
      <c r="L981" s="89"/>
      <c r="M981" s="89"/>
      <c r="O981" s="89"/>
    </row>
    <row r="982" spans="12:15" ht="12.75" customHeight="1" x14ac:dyDescent="0.2">
      <c r="L982" s="89"/>
      <c r="M982" s="89"/>
      <c r="O982" s="89"/>
    </row>
    <row r="983" spans="12:15" ht="12.75" customHeight="1" x14ac:dyDescent="0.2">
      <c r="L983" s="89"/>
      <c r="M983" s="89"/>
      <c r="O983" s="89"/>
    </row>
    <row r="984" spans="12:15" ht="12.75" customHeight="1" x14ac:dyDescent="0.2">
      <c r="L984" s="89"/>
      <c r="M984" s="89"/>
      <c r="O984" s="89"/>
    </row>
    <row r="985" spans="12:15" ht="12.75" customHeight="1" x14ac:dyDescent="0.2">
      <c r="L985" s="89"/>
      <c r="M985" s="89"/>
      <c r="O985" s="89"/>
    </row>
    <row r="986" spans="12:15" ht="12.75" customHeight="1" x14ac:dyDescent="0.2">
      <c r="L986" s="89"/>
      <c r="M986" s="89"/>
      <c r="O986" s="89"/>
    </row>
    <row r="987" spans="12:15" ht="12.75" customHeight="1" x14ac:dyDescent="0.2">
      <c r="L987" s="89"/>
      <c r="M987" s="89"/>
      <c r="O987" s="89"/>
    </row>
    <row r="988" spans="12:15" ht="12.75" customHeight="1" x14ac:dyDescent="0.2">
      <c r="L988" s="89"/>
      <c r="M988" s="89"/>
      <c r="O988" s="89"/>
    </row>
    <row r="989" spans="12:15" ht="12.75" customHeight="1" x14ac:dyDescent="0.2">
      <c r="L989" s="89"/>
      <c r="M989" s="89"/>
      <c r="O989" s="89"/>
    </row>
    <row r="990" spans="12:15" ht="12.75" customHeight="1" x14ac:dyDescent="0.2">
      <c r="L990" s="89"/>
      <c r="M990" s="89"/>
      <c r="O990" s="89"/>
    </row>
    <row r="991" spans="12:15" ht="12.75" customHeight="1" x14ac:dyDescent="0.2">
      <c r="L991" s="89"/>
      <c r="M991" s="89"/>
      <c r="O991" s="89"/>
    </row>
    <row r="992" spans="12:15" ht="12.75" customHeight="1" x14ac:dyDescent="0.2">
      <c r="L992" s="89"/>
      <c r="M992" s="89"/>
      <c r="O992" s="89"/>
    </row>
    <row r="993" spans="12:15" ht="12.75" customHeight="1" x14ac:dyDescent="0.2">
      <c r="L993" s="89"/>
      <c r="M993" s="89"/>
      <c r="O993" s="89"/>
    </row>
    <row r="994" spans="12:15" ht="12.75" customHeight="1" x14ac:dyDescent="0.2">
      <c r="L994" s="89"/>
      <c r="M994" s="89"/>
      <c r="O994" s="89"/>
    </row>
    <row r="995" spans="12:15" ht="12.75" customHeight="1" x14ac:dyDescent="0.2">
      <c r="L995" s="89"/>
      <c r="M995" s="89"/>
      <c r="O995" s="89"/>
    </row>
    <row r="996" spans="12:15" ht="12.75" customHeight="1" x14ac:dyDescent="0.2">
      <c r="L996" s="89"/>
      <c r="M996" s="89"/>
      <c r="O996" s="89"/>
    </row>
    <row r="997" spans="12:15" ht="12.75" customHeight="1" x14ac:dyDescent="0.2">
      <c r="L997" s="89"/>
      <c r="M997" s="89"/>
      <c r="O997" s="89"/>
    </row>
    <row r="998" spans="12:15" ht="12.75" customHeight="1" x14ac:dyDescent="0.2">
      <c r="L998" s="89"/>
      <c r="M998" s="89"/>
      <c r="O998" s="89"/>
    </row>
    <row r="999" spans="12:15" ht="12.75" customHeight="1" x14ac:dyDescent="0.2">
      <c r="L999" s="89"/>
      <c r="M999" s="89"/>
      <c r="O999" s="89"/>
    </row>
    <row r="1000" spans="12:15" ht="12.75" customHeight="1" x14ac:dyDescent="0.2">
      <c r="L1000" s="89"/>
      <c r="M1000" s="89"/>
      <c r="O1000" s="89"/>
    </row>
    <row r="1001" spans="12:15" ht="12.75" customHeight="1" x14ac:dyDescent="0.2">
      <c r="L1001" s="89"/>
      <c r="M1001" s="89"/>
      <c r="O1001" s="89"/>
    </row>
    <row r="1002" spans="12:15" ht="12.75" customHeight="1" x14ac:dyDescent="0.2">
      <c r="L1002" s="89"/>
      <c r="M1002" s="89"/>
      <c r="O1002" s="89"/>
    </row>
    <row r="1003" spans="12:15" ht="12.75" customHeight="1" x14ac:dyDescent="0.2">
      <c r="L1003" s="89"/>
      <c r="M1003" s="89"/>
      <c r="O1003" s="89"/>
    </row>
    <row r="1004" spans="12:15" ht="12.75" customHeight="1" x14ac:dyDescent="0.2">
      <c r="L1004" s="89"/>
      <c r="M1004" s="89"/>
      <c r="O1004" s="89"/>
    </row>
    <row r="1005" spans="12:15" ht="12.75" customHeight="1" x14ac:dyDescent="0.2">
      <c r="L1005" s="89"/>
      <c r="M1005" s="89"/>
      <c r="O1005" s="89"/>
    </row>
    <row r="1006" spans="12:15" ht="12.75" customHeight="1" x14ac:dyDescent="0.2">
      <c r="L1006" s="89"/>
      <c r="M1006" s="89"/>
      <c r="O1006" s="89"/>
    </row>
    <row r="1007" spans="12:15" ht="12.75" customHeight="1" x14ac:dyDescent="0.2">
      <c r="L1007" s="89"/>
      <c r="M1007" s="89"/>
      <c r="O1007" s="89"/>
    </row>
    <row r="1008" spans="12:15" ht="12.75" customHeight="1" x14ac:dyDescent="0.2">
      <c r="L1008" s="89"/>
      <c r="M1008" s="89"/>
      <c r="O1008" s="89"/>
    </row>
    <row r="1009" spans="12:15" ht="12.75" customHeight="1" x14ac:dyDescent="0.2">
      <c r="L1009" s="89"/>
      <c r="M1009" s="89"/>
      <c r="O1009" s="89"/>
    </row>
    <row r="1010" spans="12:15" ht="12.75" customHeight="1" x14ac:dyDescent="0.2">
      <c r="L1010" s="89"/>
      <c r="M1010" s="89"/>
      <c r="O1010" s="89"/>
    </row>
    <row r="1011" spans="12:15" ht="12.75" customHeight="1" x14ac:dyDescent="0.2">
      <c r="L1011" s="89"/>
      <c r="M1011" s="89"/>
      <c r="O1011" s="89"/>
    </row>
    <row r="1012" spans="12:15" ht="12.75" customHeight="1" x14ac:dyDescent="0.2">
      <c r="L1012" s="89"/>
      <c r="M1012" s="89"/>
      <c r="O1012" s="89"/>
    </row>
    <row r="1013" spans="12:15" ht="12.75" customHeight="1" x14ac:dyDescent="0.2">
      <c r="L1013" s="89"/>
      <c r="M1013" s="89"/>
      <c r="O1013" s="89"/>
    </row>
  </sheetData>
  <mergeCells count="134">
    <mergeCell ref="Q245:Q246"/>
    <mergeCell ref="R245:R246"/>
    <mergeCell ref="B244:J244"/>
    <mergeCell ref="A245:A246"/>
    <mergeCell ref="B245:J245"/>
    <mergeCell ref="K245:K246"/>
    <mergeCell ref="L245:L246"/>
    <mergeCell ref="M245:M246"/>
    <mergeCell ref="N429:N430"/>
    <mergeCell ref="O429:O430"/>
    <mergeCell ref="P429:P430"/>
    <mergeCell ref="Q429:Q430"/>
    <mergeCell ref="R429:R430"/>
    <mergeCell ref="B428:J428"/>
    <mergeCell ref="A429:A430"/>
    <mergeCell ref="B429:J429"/>
    <mergeCell ref="K429:K430"/>
    <mergeCell ref="L429:L430"/>
    <mergeCell ref="M429:M430"/>
    <mergeCell ref="N406:N407"/>
    <mergeCell ref="O406:O407"/>
    <mergeCell ref="P406:P407"/>
    <mergeCell ref="Q406:Q407"/>
    <mergeCell ref="R406:R407"/>
    <mergeCell ref="A222:A223"/>
    <mergeCell ref="B222:J222"/>
    <mergeCell ref="K222:K223"/>
    <mergeCell ref="L222:L223"/>
    <mergeCell ref="M222:M223"/>
    <mergeCell ref="N222:N223"/>
    <mergeCell ref="N245:N246"/>
    <mergeCell ref="O245:O246"/>
    <mergeCell ref="P245:P246"/>
    <mergeCell ref="B241:J241"/>
    <mergeCell ref="B134:J134"/>
    <mergeCell ref="B152:J152"/>
    <mergeCell ref="B169:J169"/>
    <mergeCell ref="B187:J187"/>
    <mergeCell ref="B203:J203"/>
    <mergeCell ref="O222:O223"/>
    <mergeCell ref="P222:P223"/>
    <mergeCell ref="Q222:Q223"/>
    <mergeCell ref="R222:R223"/>
    <mergeCell ref="B221:J221"/>
    <mergeCell ref="B16:J16"/>
    <mergeCell ref="U17:X17"/>
    <mergeCell ref="B38:J38"/>
    <mergeCell ref="U54:AB54"/>
    <mergeCell ref="B56:J56"/>
    <mergeCell ref="U76:AB76"/>
    <mergeCell ref="B77:J77"/>
    <mergeCell ref="B98:J98"/>
    <mergeCell ref="B116:J116"/>
    <mergeCell ref="B405:J405"/>
    <mergeCell ref="A406:A407"/>
    <mergeCell ref="B406:J406"/>
    <mergeCell ref="K406:K407"/>
    <mergeCell ref="L406:L407"/>
    <mergeCell ref="M406:M407"/>
    <mergeCell ref="N383:N384"/>
    <mergeCell ref="O383:O384"/>
    <mergeCell ref="P383:P384"/>
    <mergeCell ref="B402:J402"/>
    <mergeCell ref="Q383:Q384"/>
    <mergeCell ref="R383:R384"/>
    <mergeCell ref="B382:J382"/>
    <mergeCell ref="A383:A384"/>
    <mergeCell ref="B383:J383"/>
    <mergeCell ref="K383:K384"/>
    <mergeCell ref="L383:L384"/>
    <mergeCell ref="M383:M384"/>
    <mergeCell ref="N360:N361"/>
    <mergeCell ref="O360:O361"/>
    <mergeCell ref="P360:P361"/>
    <mergeCell ref="Q360:Q361"/>
    <mergeCell ref="R360:R361"/>
    <mergeCell ref="B379:J379"/>
    <mergeCell ref="Q337:Q338"/>
    <mergeCell ref="R337:R338"/>
    <mergeCell ref="B336:J336"/>
    <mergeCell ref="A337:A338"/>
    <mergeCell ref="B337:J337"/>
    <mergeCell ref="K337:K338"/>
    <mergeCell ref="L337:L338"/>
    <mergeCell ref="M337:M338"/>
    <mergeCell ref="N314:N315"/>
    <mergeCell ref="O314:O315"/>
    <mergeCell ref="P314:P315"/>
    <mergeCell ref="Q314:Q315"/>
    <mergeCell ref="R314:R315"/>
    <mergeCell ref="B333:J333"/>
    <mergeCell ref="N337:N338"/>
    <mergeCell ref="O337:O338"/>
    <mergeCell ref="P337:P338"/>
    <mergeCell ref="Q291:Q292"/>
    <mergeCell ref="R291:R292"/>
    <mergeCell ref="B290:J290"/>
    <mergeCell ref="A291:A292"/>
    <mergeCell ref="B291:J291"/>
    <mergeCell ref="K291:K292"/>
    <mergeCell ref="L291:L292"/>
    <mergeCell ref="M291:M292"/>
    <mergeCell ref="N268:N269"/>
    <mergeCell ref="O268:O269"/>
    <mergeCell ref="P268:P269"/>
    <mergeCell ref="Q268:Q269"/>
    <mergeCell ref="R268:R269"/>
    <mergeCell ref="N291:N292"/>
    <mergeCell ref="O291:O292"/>
    <mergeCell ref="P291:P292"/>
    <mergeCell ref="B425:J425"/>
    <mergeCell ref="B448:J448"/>
    <mergeCell ref="B267:J267"/>
    <mergeCell ref="A268:A269"/>
    <mergeCell ref="B268:J268"/>
    <mergeCell ref="K268:K269"/>
    <mergeCell ref="L268:L269"/>
    <mergeCell ref="M268:M269"/>
    <mergeCell ref="B264:J264"/>
    <mergeCell ref="B287:J287"/>
    <mergeCell ref="B310:J310"/>
    <mergeCell ref="B313:J313"/>
    <mergeCell ref="A314:A315"/>
    <mergeCell ref="B314:J314"/>
    <mergeCell ref="K314:K315"/>
    <mergeCell ref="L314:L315"/>
    <mergeCell ref="M314:M315"/>
    <mergeCell ref="B359:J359"/>
    <mergeCell ref="A360:A361"/>
    <mergeCell ref="B360:J360"/>
    <mergeCell ref="K360:K361"/>
    <mergeCell ref="L360:L361"/>
    <mergeCell ref="M360:M361"/>
    <mergeCell ref="B356:J356"/>
  </mergeCells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9CC00"/>
  </sheetPr>
  <dimension ref="A1:W989"/>
  <sheetViews>
    <sheetView topLeftCell="A259" zoomScaleNormal="100" workbookViewId="0">
      <selection activeCell="P283" sqref="P283"/>
    </sheetView>
  </sheetViews>
  <sheetFormatPr baseColWidth="10" defaultColWidth="12.5703125" defaultRowHeight="15" customHeight="1" x14ac:dyDescent="0.2"/>
  <cols>
    <col min="1" max="1" width="8.5703125" style="79" customWidth="1"/>
    <col min="2" max="10" width="7.140625" style="79" customWidth="1"/>
    <col min="11" max="11" width="15.7109375" style="79" bestFit="1" customWidth="1"/>
    <col min="12" max="18" width="12.85546875" style="79" customWidth="1"/>
    <col min="19" max="26" width="10" style="79" customWidth="1"/>
    <col min="27" max="16384" width="12.5703125" style="79"/>
  </cols>
  <sheetData>
    <row r="1" spans="1:18" s="220" customFormat="1" ht="15" customHeight="1" x14ac:dyDescent="0.2"/>
    <row r="2" spans="1:18" s="220" customFormat="1" ht="15" customHeight="1" x14ac:dyDescent="0.2"/>
    <row r="3" spans="1:18" s="220" customFormat="1" ht="15" customHeight="1" x14ac:dyDescent="0.2"/>
    <row r="4" spans="1:18" s="220" customFormat="1" ht="15" customHeight="1" x14ac:dyDescent="0.2"/>
    <row r="5" spans="1:18" s="220" customFormat="1" ht="15" customHeight="1" x14ac:dyDescent="0.2"/>
    <row r="6" spans="1:18" s="220" customFormat="1" ht="15" customHeight="1" x14ac:dyDescent="0.2"/>
    <row r="7" spans="1:18" s="220" customFormat="1" ht="15" customHeight="1" x14ac:dyDescent="0.2"/>
    <row r="8" spans="1:18" s="220" customFormat="1" ht="15" customHeight="1" x14ac:dyDescent="0.2"/>
    <row r="9" spans="1:18" s="220" customFormat="1" ht="15" customHeight="1" x14ac:dyDescent="0.2"/>
    <row r="10" spans="1:18" s="220" customFormat="1" ht="15" customHeight="1" x14ac:dyDescent="0.2"/>
    <row r="11" spans="1:18" s="220" customFormat="1" ht="15" customHeight="1" x14ac:dyDescent="0.2"/>
    <row r="12" spans="1:18" s="220" customFormat="1" ht="15" customHeight="1" x14ac:dyDescent="0.2"/>
    <row r="13" spans="1:18" s="220" customFormat="1" ht="15" customHeight="1" x14ac:dyDescent="0.2"/>
    <row r="14" spans="1:18" ht="12.75" customHeight="1" x14ac:dyDescent="0.2">
      <c r="L14" s="89"/>
      <c r="M14" s="89"/>
      <c r="O14" s="89"/>
    </row>
    <row r="15" spans="1:18" ht="26.25" x14ac:dyDescent="0.2">
      <c r="B15" s="232" t="s">
        <v>94</v>
      </c>
      <c r="C15" s="233"/>
      <c r="D15" s="233"/>
      <c r="E15" s="233"/>
      <c r="F15" s="233"/>
      <c r="G15" s="233"/>
      <c r="H15" s="233"/>
      <c r="I15" s="233"/>
      <c r="J15" s="233"/>
      <c r="K15" s="78" t="s">
        <v>91</v>
      </c>
      <c r="L15" s="89"/>
      <c r="M15" s="89"/>
      <c r="N15" s="85"/>
      <c r="O15" s="89"/>
      <c r="P15" s="85"/>
      <c r="Q15" s="85"/>
      <c r="R15" s="85"/>
    </row>
    <row r="16" spans="1:18" ht="20.25" x14ac:dyDescent="0.2">
      <c r="A16" s="234" t="s">
        <v>9</v>
      </c>
      <c r="B16" s="235" t="s">
        <v>95</v>
      </c>
      <c r="C16" s="236"/>
      <c r="D16" s="236"/>
      <c r="E16" s="236"/>
      <c r="F16" s="236"/>
      <c r="G16" s="236"/>
      <c r="H16" s="236"/>
      <c r="I16" s="236"/>
      <c r="J16" s="237"/>
      <c r="K16" s="238" t="s">
        <v>10</v>
      </c>
      <c r="L16" s="230" t="s">
        <v>2</v>
      </c>
      <c r="M16" s="230" t="s">
        <v>3</v>
      </c>
      <c r="N16" s="240" t="s">
        <v>4</v>
      </c>
      <c r="O16" s="230" t="s">
        <v>5</v>
      </c>
      <c r="P16" s="228" t="s">
        <v>6</v>
      </c>
      <c r="Q16" s="228" t="s">
        <v>7</v>
      </c>
      <c r="R16" s="230" t="s">
        <v>96</v>
      </c>
    </row>
    <row r="17" spans="1:19" ht="15.75" customHeight="1" x14ac:dyDescent="0.2">
      <c r="A17" s="229"/>
      <c r="B17" s="97" t="s">
        <v>97</v>
      </c>
      <c r="C17" s="97" t="s">
        <v>98</v>
      </c>
      <c r="D17" s="97" t="s">
        <v>99</v>
      </c>
      <c r="E17" s="97" t="s">
        <v>100</v>
      </c>
      <c r="F17" s="97" t="s">
        <v>101</v>
      </c>
      <c r="G17" s="97" t="s">
        <v>102</v>
      </c>
      <c r="H17" s="97" t="s">
        <v>103</v>
      </c>
      <c r="I17" s="97" t="s">
        <v>104</v>
      </c>
      <c r="J17" s="97" t="s">
        <v>105</v>
      </c>
      <c r="K17" s="249"/>
      <c r="L17" s="229"/>
      <c r="M17" s="229"/>
      <c r="N17" s="229"/>
      <c r="O17" s="229"/>
      <c r="P17" s="229"/>
      <c r="Q17" s="229"/>
      <c r="R17" s="229"/>
    </row>
    <row r="18" spans="1:19" ht="15.75" customHeight="1" x14ac:dyDescent="0.2">
      <c r="A18" s="97">
        <v>1501</v>
      </c>
      <c r="B18" s="17">
        <v>13</v>
      </c>
      <c r="C18" s="17"/>
      <c r="D18" s="17"/>
      <c r="E18" s="17"/>
      <c r="F18" s="17"/>
      <c r="G18" s="17"/>
      <c r="H18" s="17"/>
      <c r="I18" s="17"/>
      <c r="J18" s="17"/>
      <c r="K18" s="54"/>
      <c r="L18" s="143"/>
      <c r="M18" s="144"/>
      <c r="N18" s="104"/>
      <c r="O18" s="98"/>
      <c r="P18" s="19">
        <f>B18</f>
        <v>13</v>
      </c>
      <c r="Q18" s="99"/>
      <c r="R18" s="98"/>
    </row>
    <row r="19" spans="1:19" ht="15.75" customHeight="1" x14ac:dyDescent="0.2">
      <c r="A19" s="97">
        <v>1502</v>
      </c>
      <c r="B19" s="17"/>
      <c r="C19" s="17">
        <v>10</v>
      </c>
      <c r="D19" s="17"/>
      <c r="E19" s="17"/>
      <c r="F19" s="17"/>
      <c r="G19" s="17"/>
      <c r="H19" s="17"/>
      <c r="I19" s="17"/>
      <c r="J19" s="17"/>
      <c r="K19" s="54"/>
      <c r="L19" s="145"/>
      <c r="M19" s="49"/>
      <c r="N19" s="146"/>
      <c r="O19" s="21">
        <f>IF(C19=0,"",C19/B18)</f>
        <v>0.76923076923076927</v>
      </c>
      <c r="P19" s="22">
        <v>10</v>
      </c>
      <c r="Q19" s="100">
        <f t="shared" ref="Q19:Q26" si="0">IF(P19=0,"",P19/P18)</f>
        <v>0.76923076923076927</v>
      </c>
      <c r="R19" s="100">
        <f t="shared" ref="R19:R26" si="1">IF(P19=0,"",100%-Q19)</f>
        <v>0.23076923076923073</v>
      </c>
    </row>
    <row r="20" spans="1:19" ht="15.75" customHeight="1" x14ac:dyDescent="0.2">
      <c r="A20" s="97">
        <v>1601</v>
      </c>
      <c r="B20" s="17"/>
      <c r="C20" s="17"/>
      <c r="D20" s="17">
        <v>9</v>
      </c>
      <c r="E20" s="17"/>
      <c r="F20" s="17"/>
      <c r="G20" s="17"/>
      <c r="H20" s="17"/>
      <c r="I20" s="17"/>
      <c r="J20" s="17"/>
      <c r="K20" s="54"/>
      <c r="L20" s="145"/>
      <c r="M20" s="49"/>
      <c r="N20" s="146"/>
      <c r="O20" s="21">
        <f>IF(D20=0,"",D20/C19)</f>
        <v>0.9</v>
      </c>
      <c r="P20" s="22">
        <v>9</v>
      </c>
      <c r="Q20" s="100">
        <f t="shared" si="0"/>
        <v>0.9</v>
      </c>
      <c r="R20" s="100">
        <f t="shared" si="1"/>
        <v>9.9999999999999978E-2</v>
      </c>
      <c r="S20" s="124">
        <f>P20/P18</f>
        <v>0.69230769230769229</v>
      </c>
    </row>
    <row r="21" spans="1:19" ht="15.75" customHeight="1" x14ac:dyDescent="0.2">
      <c r="A21" s="97">
        <v>1602</v>
      </c>
      <c r="B21" s="17"/>
      <c r="C21" s="17"/>
      <c r="D21" s="17"/>
      <c r="E21" s="17">
        <v>6</v>
      </c>
      <c r="F21" s="17"/>
      <c r="G21" s="17"/>
      <c r="H21" s="17"/>
      <c r="I21" s="17"/>
      <c r="J21" s="17"/>
      <c r="K21" s="54"/>
      <c r="L21" s="145"/>
      <c r="M21" s="49"/>
      <c r="N21" s="146"/>
      <c r="O21" s="21">
        <f>IF(E21=0,"",E21/D20)</f>
        <v>0.66666666666666663</v>
      </c>
      <c r="P21" s="22">
        <v>7</v>
      </c>
      <c r="Q21" s="100">
        <f t="shared" si="0"/>
        <v>0.77777777777777779</v>
      </c>
      <c r="R21" s="100">
        <f t="shared" si="1"/>
        <v>0.22222222222222221</v>
      </c>
    </row>
    <row r="22" spans="1:19" ht="15.75" customHeight="1" x14ac:dyDescent="0.2">
      <c r="A22" s="97">
        <v>1701</v>
      </c>
      <c r="B22" s="17"/>
      <c r="C22" s="17"/>
      <c r="D22" s="17"/>
      <c r="E22" s="17"/>
      <c r="F22" s="17">
        <v>4</v>
      </c>
      <c r="G22" s="17"/>
      <c r="H22" s="17"/>
      <c r="I22" s="17"/>
      <c r="J22" s="17"/>
      <c r="K22" s="54"/>
      <c r="L22" s="145"/>
      <c r="M22" s="49"/>
      <c r="N22" s="146"/>
      <c r="O22" s="21">
        <f>IF(F22=0,"",F22/E21)</f>
        <v>0.66666666666666663</v>
      </c>
      <c r="P22" s="22">
        <v>6</v>
      </c>
      <c r="Q22" s="100">
        <f t="shared" si="0"/>
        <v>0.8571428571428571</v>
      </c>
      <c r="R22" s="100">
        <f t="shared" si="1"/>
        <v>0.1428571428571429</v>
      </c>
    </row>
    <row r="23" spans="1:19" ht="15.75" customHeight="1" x14ac:dyDescent="0.2">
      <c r="A23" s="97">
        <v>1702</v>
      </c>
      <c r="B23" s="17"/>
      <c r="C23" s="17"/>
      <c r="D23" s="17"/>
      <c r="E23" s="17"/>
      <c r="F23" s="17"/>
      <c r="G23" s="17">
        <v>4</v>
      </c>
      <c r="H23" s="17"/>
      <c r="I23" s="17"/>
      <c r="J23" s="17"/>
      <c r="K23" s="54"/>
      <c r="L23" s="145"/>
      <c r="M23" s="49"/>
      <c r="N23" s="146"/>
      <c r="O23" s="21">
        <f>IF(G23=0,"",G23/F22)</f>
        <v>1</v>
      </c>
      <c r="P23" s="22">
        <v>6</v>
      </c>
      <c r="Q23" s="100">
        <f t="shared" si="0"/>
        <v>1</v>
      </c>
      <c r="R23" s="100">
        <f t="shared" si="1"/>
        <v>0</v>
      </c>
    </row>
    <row r="24" spans="1:19" ht="15.75" customHeight="1" x14ac:dyDescent="0.2">
      <c r="A24" s="97">
        <v>1801</v>
      </c>
      <c r="B24" s="17"/>
      <c r="C24" s="17"/>
      <c r="D24" s="17"/>
      <c r="E24" s="17"/>
      <c r="F24" s="17"/>
      <c r="G24" s="17"/>
      <c r="H24" s="17">
        <v>3</v>
      </c>
      <c r="I24" s="17"/>
      <c r="J24" s="17"/>
      <c r="K24" s="54"/>
      <c r="L24" s="145"/>
      <c r="M24" s="49"/>
      <c r="N24" s="146"/>
      <c r="O24" s="21">
        <f>IF(H24=0,"",H24/G23)</f>
        <v>0.75</v>
      </c>
      <c r="P24" s="22">
        <v>5</v>
      </c>
      <c r="Q24" s="100">
        <f t="shared" si="0"/>
        <v>0.83333333333333337</v>
      </c>
      <c r="R24" s="100">
        <f t="shared" si="1"/>
        <v>0.16666666666666663</v>
      </c>
    </row>
    <row r="25" spans="1:19" ht="15.75" customHeight="1" x14ac:dyDescent="0.2">
      <c r="A25" s="97">
        <v>1802</v>
      </c>
      <c r="B25" s="17"/>
      <c r="C25" s="17"/>
      <c r="D25" s="17"/>
      <c r="E25" s="17"/>
      <c r="F25" s="17"/>
      <c r="G25" s="17"/>
      <c r="H25" s="17"/>
      <c r="I25" s="17">
        <v>3</v>
      </c>
      <c r="J25" s="17"/>
      <c r="K25" s="54"/>
      <c r="L25" s="145"/>
      <c r="M25" s="49"/>
      <c r="N25" s="146"/>
      <c r="O25" s="21">
        <f>IF(I25=0,"",I25/H24)</f>
        <v>1</v>
      </c>
      <c r="P25" s="22">
        <v>5</v>
      </c>
      <c r="Q25" s="100">
        <f t="shared" si="0"/>
        <v>1</v>
      </c>
      <c r="R25" s="100">
        <f t="shared" si="1"/>
        <v>0</v>
      </c>
    </row>
    <row r="26" spans="1:19" ht="15.75" customHeight="1" x14ac:dyDescent="0.2">
      <c r="A26" s="97">
        <v>1901</v>
      </c>
      <c r="B26" s="17"/>
      <c r="C26" s="17"/>
      <c r="D26" s="17"/>
      <c r="E26" s="17"/>
      <c r="F26" s="17"/>
      <c r="G26" s="17"/>
      <c r="H26" s="17"/>
      <c r="I26" s="17"/>
      <c r="J26" s="17">
        <v>3</v>
      </c>
      <c r="K26" s="54"/>
      <c r="L26" s="145"/>
      <c r="M26" s="49"/>
      <c r="N26" s="146"/>
      <c r="O26" s="24">
        <f>IF(J26=0,"",J26/I25)</f>
        <v>1</v>
      </c>
      <c r="P26" s="22">
        <v>5</v>
      </c>
      <c r="Q26" s="24">
        <f t="shared" si="0"/>
        <v>1</v>
      </c>
      <c r="R26" s="24">
        <f t="shared" si="1"/>
        <v>0</v>
      </c>
    </row>
    <row r="27" spans="1:19" ht="15.75" customHeight="1" x14ac:dyDescent="0.2">
      <c r="A27" s="97">
        <v>1902</v>
      </c>
      <c r="B27" s="17"/>
      <c r="C27" s="17"/>
      <c r="D27" s="17"/>
      <c r="E27" s="17"/>
      <c r="F27" s="17"/>
      <c r="G27" s="17"/>
      <c r="H27" s="17"/>
      <c r="I27" s="17"/>
      <c r="J27" s="17">
        <v>3</v>
      </c>
      <c r="K27" s="54">
        <v>2</v>
      </c>
      <c r="L27" s="145"/>
      <c r="M27" s="49"/>
      <c r="N27" s="147"/>
      <c r="O27" s="67"/>
      <c r="P27" s="22">
        <v>4</v>
      </c>
      <c r="Q27" s="67"/>
      <c r="R27" s="101"/>
    </row>
    <row r="28" spans="1:19" ht="15.75" customHeight="1" x14ac:dyDescent="0.2">
      <c r="A28" s="97">
        <v>2001</v>
      </c>
      <c r="B28" s="17"/>
      <c r="C28" s="17"/>
      <c r="D28" s="17"/>
      <c r="E28" s="17"/>
      <c r="F28" s="17"/>
      <c r="G28" s="17"/>
      <c r="H28" s="17"/>
      <c r="I28" s="17"/>
      <c r="J28" s="17">
        <v>3</v>
      </c>
      <c r="K28" s="54">
        <v>2</v>
      </c>
      <c r="L28" s="145"/>
      <c r="M28" s="49"/>
      <c r="N28" s="147"/>
      <c r="O28" s="148"/>
      <c r="P28" s="51">
        <v>3</v>
      </c>
      <c r="Q28" s="149"/>
      <c r="R28" s="148"/>
    </row>
    <row r="29" spans="1:19" ht="15.75" customHeight="1" x14ac:dyDescent="0.2">
      <c r="A29" s="97">
        <v>2002</v>
      </c>
      <c r="B29" s="17"/>
      <c r="C29" s="17"/>
      <c r="D29" s="17"/>
      <c r="E29" s="17"/>
      <c r="F29" s="17"/>
      <c r="G29" s="17"/>
      <c r="H29" s="17"/>
      <c r="I29" s="17"/>
      <c r="J29" s="17">
        <v>1</v>
      </c>
      <c r="K29" s="54">
        <v>1</v>
      </c>
      <c r="L29" s="145"/>
      <c r="M29" s="49"/>
      <c r="N29" s="147"/>
      <c r="O29" s="148"/>
      <c r="P29" s="51">
        <v>1</v>
      </c>
      <c r="Q29" s="149"/>
      <c r="R29" s="148"/>
    </row>
    <row r="30" spans="1:19" ht="15.75" customHeight="1" x14ac:dyDescent="0.2">
      <c r="A30" s="97">
        <v>2101</v>
      </c>
      <c r="B30" s="17"/>
      <c r="C30" s="17"/>
      <c r="D30" s="17"/>
      <c r="E30" s="17"/>
      <c r="F30" s="17"/>
      <c r="G30" s="17"/>
      <c r="H30" s="17"/>
      <c r="I30" s="17"/>
      <c r="J30" s="17"/>
      <c r="K30" s="54"/>
      <c r="L30" s="145"/>
      <c r="M30" s="49"/>
      <c r="N30" s="147"/>
      <c r="O30" s="148"/>
      <c r="P30" s="51"/>
      <c r="Q30" s="149"/>
      <c r="R30" s="148"/>
    </row>
    <row r="31" spans="1:19" ht="15.75" customHeight="1" x14ac:dyDescent="0.2">
      <c r="A31" s="97">
        <v>2102</v>
      </c>
      <c r="B31" s="17"/>
      <c r="C31" s="17"/>
      <c r="D31" s="17"/>
      <c r="E31" s="17"/>
      <c r="F31" s="17"/>
      <c r="G31" s="17"/>
      <c r="H31" s="17"/>
      <c r="I31" s="17"/>
      <c r="J31" s="17"/>
      <c r="K31" s="54"/>
      <c r="L31" s="145"/>
      <c r="M31" s="49"/>
      <c r="N31" s="147"/>
      <c r="O31" s="49"/>
      <c r="P31" s="147"/>
      <c r="Q31" s="150"/>
      <c r="R31" s="148"/>
    </row>
    <row r="32" spans="1:19" ht="15.75" customHeight="1" x14ac:dyDescent="0.2">
      <c r="A32" s="97">
        <v>2201</v>
      </c>
      <c r="B32" s="17"/>
      <c r="C32" s="17"/>
      <c r="D32" s="17"/>
      <c r="E32" s="17"/>
      <c r="F32" s="17"/>
      <c r="G32" s="17"/>
      <c r="H32" s="17"/>
      <c r="I32" s="17"/>
      <c r="J32" s="17"/>
      <c r="K32" s="54"/>
      <c r="L32" s="145"/>
      <c r="M32" s="49"/>
      <c r="N32" s="147"/>
      <c r="O32" s="102" t="s">
        <v>81</v>
      </c>
      <c r="P32" s="103">
        <v>5</v>
      </c>
      <c r="Q32" s="104">
        <f>IF(SUM(K24:K31)=0,"",SUM(K24:K31))</f>
        <v>5</v>
      </c>
      <c r="R32" s="105" t="s">
        <v>10</v>
      </c>
    </row>
    <row r="33" spans="1:19" ht="15.75" customHeight="1" x14ac:dyDescent="0.2">
      <c r="A33" s="97">
        <v>2202</v>
      </c>
      <c r="B33" s="17"/>
      <c r="C33" s="17"/>
      <c r="D33" s="17"/>
      <c r="E33" s="17"/>
      <c r="F33" s="17"/>
      <c r="G33" s="17"/>
      <c r="H33" s="17"/>
      <c r="I33" s="17"/>
      <c r="J33" s="17"/>
      <c r="K33" s="54"/>
      <c r="L33" s="145"/>
      <c r="M33" s="49"/>
      <c r="N33" s="147"/>
      <c r="O33" s="106" t="s">
        <v>83</v>
      </c>
      <c r="P33" s="32">
        <f>IF(P32/B18=0,"",P32/B18)</f>
        <v>0.38461538461538464</v>
      </c>
      <c r="Q33" s="107">
        <f>IF(P32/Q32=0,"",P32/Q32)</f>
        <v>1</v>
      </c>
      <c r="R33" s="108" t="s">
        <v>84</v>
      </c>
    </row>
    <row r="34" spans="1:19" ht="15.75" x14ac:dyDescent="0.2">
      <c r="A34" s="97">
        <v>2301</v>
      </c>
      <c r="B34" s="75"/>
      <c r="C34" s="75"/>
      <c r="D34" s="75"/>
      <c r="E34" s="75"/>
      <c r="F34" s="75"/>
      <c r="G34" s="75"/>
      <c r="H34" s="75"/>
      <c r="I34" s="75"/>
      <c r="J34" s="75"/>
      <c r="K34" s="54"/>
      <c r="L34" s="151"/>
      <c r="M34" s="152"/>
      <c r="N34" s="153"/>
      <c r="O34" s="154"/>
      <c r="P34" s="155"/>
      <c r="Q34" s="155"/>
      <c r="R34" s="156"/>
    </row>
    <row r="35" spans="1:19" ht="18" x14ac:dyDescent="0.2">
      <c r="A35" s="114"/>
      <c r="B35" s="231" t="s">
        <v>106</v>
      </c>
      <c r="C35" s="231"/>
      <c r="D35" s="231"/>
      <c r="E35" s="231"/>
      <c r="F35" s="231"/>
      <c r="G35" s="231"/>
      <c r="H35" s="231"/>
      <c r="I35" s="231"/>
      <c r="J35" s="231"/>
      <c r="K35" s="74">
        <f>SUM(K18:K31)</f>
        <v>5</v>
      </c>
      <c r="L35" s="109">
        <f>((SUM(K26:K27))/B18)</f>
        <v>0.15384615384615385</v>
      </c>
      <c r="M35" s="109">
        <f>IF(K35=0,"",K35/B18)</f>
        <v>0.38461538461538464</v>
      </c>
      <c r="N35" s="109">
        <f>M35-L35</f>
        <v>0.23076923076923078</v>
      </c>
      <c r="O35" s="89"/>
      <c r="P35" s="85"/>
      <c r="Q35" s="134"/>
      <c r="R35" s="89"/>
    </row>
    <row r="36" spans="1:19" ht="12.75" customHeight="1" x14ac:dyDescent="0.2">
      <c r="L36" s="89"/>
      <c r="M36" s="89"/>
      <c r="O36" s="89"/>
    </row>
    <row r="37" spans="1:19" ht="12.75" customHeight="1" x14ac:dyDescent="0.2">
      <c r="L37" s="89"/>
      <c r="M37" s="89"/>
      <c r="O37" s="89"/>
    </row>
    <row r="38" spans="1:19" ht="26.25" x14ac:dyDescent="0.2">
      <c r="B38" s="232" t="s">
        <v>94</v>
      </c>
      <c r="C38" s="233"/>
      <c r="D38" s="233"/>
      <c r="E38" s="233"/>
      <c r="F38" s="233"/>
      <c r="G38" s="233"/>
      <c r="H38" s="233"/>
      <c r="I38" s="233"/>
      <c r="J38" s="233"/>
      <c r="K38" s="78" t="s">
        <v>107</v>
      </c>
      <c r="L38" s="89"/>
      <c r="M38" s="89"/>
      <c r="N38" s="85"/>
      <c r="O38" s="89"/>
      <c r="P38" s="85"/>
      <c r="Q38" s="85"/>
      <c r="R38" s="85"/>
    </row>
    <row r="39" spans="1:19" ht="20.25" x14ac:dyDescent="0.2">
      <c r="A39" s="234" t="s">
        <v>9</v>
      </c>
      <c r="B39" s="235" t="s">
        <v>95</v>
      </c>
      <c r="C39" s="236"/>
      <c r="D39" s="236"/>
      <c r="E39" s="236"/>
      <c r="F39" s="236"/>
      <c r="G39" s="236"/>
      <c r="H39" s="236"/>
      <c r="I39" s="236"/>
      <c r="J39" s="237"/>
      <c r="K39" s="238" t="s">
        <v>10</v>
      </c>
      <c r="L39" s="230" t="s">
        <v>2</v>
      </c>
      <c r="M39" s="230" t="s">
        <v>3</v>
      </c>
      <c r="N39" s="240" t="s">
        <v>4</v>
      </c>
      <c r="O39" s="230" t="s">
        <v>5</v>
      </c>
      <c r="P39" s="228" t="s">
        <v>6</v>
      </c>
      <c r="Q39" s="228" t="s">
        <v>7</v>
      </c>
      <c r="R39" s="230" t="s">
        <v>96</v>
      </c>
    </row>
    <row r="40" spans="1:19" ht="15.75" customHeight="1" x14ac:dyDescent="0.2">
      <c r="A40" s="229"/>
      <c r="B40" s="97" t="s">
        <v>97</v>
      </c>
      <c r="C40" s="97" t="s">
        <v>98</v>
      </c>
      <c r="D40" s="97" t="s">
        <v>99</v>
      </c>
      <c r="E40" s="97" t="s">
        <v>100</v>
      </c>
      <c r="F40" s="97" t="s">
        <v>101</v>
      </c>
      <c r="G40" s="97" t="s">
        <v>102</v>
      </c>
      <c r="H40" s="97" t="s">
        <v>103</v>
      </c>
      <c r="I40" s="97" t="s">
        <v>104</v>
      </c>
      <c r="J40" s="97" t="s">
        <v>105</v>
      </c>
      <c r="K40" s="249"/>
      <c r="L40" s="229"/>
      <c r="M40" s="229"/>
      <c r="N40" s="229"/>
      <c r="O40" s="229"/>
      <c r="P40" s="229"/>
      <c r="Q40" s="229"/>
      <c r="R40" s="229"/>
    </row>
    <row r="41" spans="1:19" ht="15.75" customHeight="1" x14ac:dyDescent="0.2">
      <c r="A41" s="97">
        <v>1502</v>
      </c>
      <c r="B41" s="17">
        <v>29</v>
      </c>
      <c r="C41" s="17"/>
      <c r="D41" s="17"/>
      <c r="E41" s="17"/>
      <c r="F41" s="17"/>
      <c r="G41" s="17"/>
      <c r="H41" s="17"/>
      <c r="I41" s="17"/>
      <c r="J41" s="17"/>
      <c r="K41" s="54"/>
      <c r="L41" s="143"/>
      <c r="M41" s="144"/>
      <c r="N41" s="104"/>
      <c r="O41" s="98"/>
      <c r="P41" s="19">
        <f>B41</f>
        <v>29</v>
      </c>
      <c r="Q41" s="99"/>
      <c r="R41" s="98"/>
    </row>
    <row r="42" spans="1:19" ht="15.75" customHeight="1" x14ac:dyDescent="0.2">
      <c r="A42" s="97">
        <v>1601</v>
      </c>
      <c r="B42" s="17"/>
      <c r="C42" s="17">
        <v>27</v>
      </c>
      <c r="D42" s="17"/>
      <c r="E42" s="17"/>
      <c r="F42" s="17"/>
      <c r="G42" s="17"/>
      <c r="H42" s="17"/>
      <c r="I42" s="17"/>
      <c r="J42" s="17"/>
      <c r="K42" s="54"/>
      <c r="L42" s="145"/>
      <c r="M42" s="49"/>
      <c r="N42" s="146"/>
      <c r="O42" s="21">
        <f>IF(C42=0,"",C42/B41)</f>
        <v>0.93103448275862066</v>
      </c>
      <c r="P42" s="22">
        <v>27</v>
      </c>
      <c r="Q42" s="100">
        <f t="shared" ref="Q42:Q49" si="2">IF(P42=0,"",P42/P41)</f>
        <v>0.93103448275862066</v>
      </c>
      <c r="R42" s="100">
        <f t="shared" ref="R42:R49" si="3">IF(P42=0,"",100%-Q42)</f>
        <v>6.8965517241379337E-2</v>
      </c>
    </row>
    <row r="43" spans="1:19" ht="15.75" customHeight="1" x14ac:dyDescent="0.2">
      <c r="A43" s="97">
        <v>1602</v>
      </c>
      <c r="B43" s="17"/>
      <c r="C43" s="17"/>
      <c r="D43" s="17">
        <v>18</v>
      </c>
      <c r="E43" s="17"/>
      <c r="F43" s="17"/>
      <c r="G43" s="17"/>
      <c r="H43" s="17"/>
      <c r="I43" s="17"/>
      <c r="J43" s="17"/>
      <c r="K43" s="54"/>
      <c r="L43" s="145"/>
      <c r="M43" s="49"/>
      <c r="N43" s="146"/>
      <c r="O43" s="21">
        <f>IF(D43=0,"",D43/C42)</f>
        <v>0.66666666666666663</v>
      </c>
      <c r="P43" s="22">
        <v>23</v>
      </c>
      <c r="Q43" s="100">
        <f t="shared" si="2"/>
        <v>0.85185185185185186</v>
      </c>
      <c r="R43" s="100">
        <f t="shared" si="3"/>
        <v>0.14814814814814814</v>
      </c>
      <c r="S43" s="124">
        <f>P43/P41</f>
        <v>0.7931034482758621</v>
      </c>
    </row>
    <row r="44" spans="1:19" ht="15.75" customHeight="1" x14ac:dyDescent="0.2">
      <c r="A44" s="97">
        <v>1701</v>
      </c>
      <c r="B44" s="17"/>
      <c r="C44" s="17"/>
      <c r="D44" s="17"/>
      <c r="E44" s="17">
        <v>16</v>
      </c>
      <c r="F44" s="17"/>
      <c r="G44" s="17"/>
      <c r="H44" s="17"/>
      <c r="I44" s="17"/>
      <c r="J44" s="17"/>
      <c r="K44" s="54"/>
      <c r="L44" s="145"/>
      <c r="M44" s="49"/>
      <c r="N44" s="146"/>
      <c r="O44" s="21">
        <f>IF(E44=0,"",E44/D43)</f>
        <v>0.88888888888888884</v>
      </c>
      <c r="P44" s="22">
        <v>20</v>
      </c>
      <c r="Q44" s="100">
        <f t="shared" si="2"/>
        <v>0.86956521739130432</v>
      </c>
      <c r="R44" s="100">
        <f t="shared" si="3"/>
        <v>0.13043478260869568</v>
      </c>
    </row>
    <row r="45" spans="1:19" ht="15.75" customHeight="1" x14ac:dyDescent="0.2">
      <c r="A45" s="97">
        <v>1702</v>
      </c>
      <c r="B45" s="17"/>
      <c r="C45" s="17"/>
      <c r="D45" s="17"/>
      <c r="E45" s="17"/>
      <c r="F45" s="17">
        <v>14</v>
      </c>
      <c r="G45" s="17"/>
      <c r="H45" s="17"/>
      <c r="I45" s="17"/>
      <c r="J45" s="17"/>
      <c r="K45" s="54"/>
      <c r="L45" s="145"/>
      <c r="M45" s="49"/>
      <c r="N45" s="146"/>
      <c r="O45" s="21">
        <f>IF(F45=0,"",F45/E44)</f>
        <v>0.875</v>
      </c>
      <c r="P45" s="22">
        <v>18</v>
      </c>
      <c r="Q45" s="100">
        <f t="shared" si="2"/>
        <v>0.9</v>
      </c>
      <c r="R45" s="100">
        <f t="shared" si="3"/>
        <v>9.9999999999999978E-2</v>
      </c>
    </row>
    <row r="46" spans="1:19" ht="15.75" customHeight="1" x14ac:dyDescent="0.2">
      <c r="A46" s="97">
        <v>1801</v>
      </c>
      <c r="B46" s="17"/>
      <c r="C46" s="17"/>
      <c r="D46" s="17"/>
      <c r="E46" s="17"/>
      <c r="F46" s="17"/>
      <c r="G46" s="17">
        <v>12</v>
      </c>
      <c r="H46" s="17"/>
      <c r="I46" s="17"/>
      <c r="J46" s="17"/>
      <c r="K46" s="54"/>
      <c r="L46" s="145"/>
      <c r="M46" s="49"/>
      <c r="N46" s="146"/>
      <c r="O46" s="21">
        <f>IF(G46=0,"",G46/F45)</f>
        <v>0.8571428571428571</v>
      </c>
      <c r="P46" s="22">
        <v>16</v>
      </c>
      <c r="Q46" s="100">
        <f t="shared" si="2"/>
        <v>0.88888888888888884</v>
      </c>
      <c r="R46" s="100">
        <f t="shared" si="3"/>
        <v>0.11111111111111116</v>
      </c>
    </row>
    <row r="47" spans="1:19" ht="15.75" customHeight="1" x14ac:dyDescent="0.2">
      <c r="A47" s="97">
        <v>1802</v>
      </c>
      <c r="B47" s="17"/>
      <c r="C47" s="17"/>
      <c r="D47" s="17"/>
      <c r="E47" s="17"/>
      <c r="F47" s="17"/>
      <c r="G47" s="17"/>
      <c r="H47" s="17">
        <v>12</v>
      </c>
      <c r="I47" s="17"/>
      <c r="J47" s="17"/>
      <c r="K47" s="54"/>
      <c r="L47" s="145"/>
      <c r="M47" s="49"/>
      <c r="N47" s="146"/>
      <c r="O47" s="21">
        <f>IF(H47=0,"",H47/G46)</f>
        <v>1</v>
      </c>
      <c r="P47" s="22">
        <v>16</v>
      </c>
      <c r="Q47" s="100">
        <f t="shared" si="2"/>
        <v>1</v>
      </c>
      <c r="R47" s="100">
        <f t="shared" si="3"/>
        <v>0</v>
      </c>
    </row>
    <row r="48" spans="1:19" ht="15.75" customHeight="1" x14ac:dyDescent="0.2">
      <c r="A48" s="97">
        <v>1901</v>
      </c>
      <c r="B48" s="17"/>
      <c r="C48" s="17"/>
      <c r="D48" s="17"/>
      <c r="E48" s="17"/>
      <c r="F48" s="17"/>
      <c r="G48" s="17"/>
      <c r="H48" s="17"/>
      <c r="I48" s="17">
        <v>12</v>
      </c>
      <c r="J48" s="17"/>
      <c r="K48" s="54"/>
      <c r="L48" s="145"/>
      <c r="M48" s="49"/>
      <c r="N48" s="146"/>
      <c r="O48" s="21">
        <f>IF(I48=0,"",I48/H47)</f>
        <v>1</v>
      </c>
      <c r="P48" s="22">
        <v>16</v>
      </c>
      <c r="Q48" s="100">
        <f t="shared" si="2"/>
        <v>1</v>
      </c>
      <c r="R48" s="100">
        <f t="shared" si="3"/>
        <v>0</v>
      </c>
    </row>
    <row r="49" spans="1:18" ht="15.75" customHeight="1" x14ac:dyDescent="0.2">
      <c r="A49" s="97">
        <v>1902</v>
      </c>
      <c r="B49" s="17"/>
      <c r="C49" s="17"/>
      <c r="D49" s="17"/>
      <c r="E49" s="17"/>
      <c r="F49" s="17"/>
      <c r="G49" s="17"/>
      <c r="H49" s="17"/>
      <c r="I49" s="17"/>
      <c r="J49" s="17">
        <v>12</v>
      </c>
      <c r="K49" s="54">
        <v>11</v>
      </c>
      <c r="L49" s="145"/>
      <c r="M49" s="49"/>
      <c r="N49" s="146"/>
      <c r="O49" s="24">
        <f>IF(J49=0,"",J49/I48)</f>
        <v>1</v>
      </c>
      <c r="P49" s="22">
        <v>16</v>
      </c>
      <c r="Q49" s="24">
        <f t="shared" si="2"/>
        <v>1</v>
      </c>
      <c r="R49" s="24">
        <f t="shared" si="3"/>
        <v>0</v>
      </c>
    </row>
    <row r="50" spans="1:18" ht="15.75" customHeight="1" x14ac:dyDescent="0.2">
      <c r="A50" s="97">
        <v>2001</v>
      </c>
      <c r="B50" s="17"/>
      <c r="C50" s="17"/>
      <c r="D50" s="17"/>
      <c r="E50" s="17"/>
      <c r="F50" s="17"/>
      <c r="G50" s="17"/>
      <c r="H50" s="17"/>
      <c r="I50" s="17"/>
      <c r="J50" s="17">
        <v>3</v>
      </c>
      <c r="K50" s="54">
        <v>2</v>
      </c>
      <c r="L50" s="145"/>
      <c r="M50" s="49"/>
      <c r="N50" s="147"/>
      <c r="O50" s="67"/>
      <c r="P50" s="22">
        <v>5</v>
      </c>
      <c r="Q50" s="67"/>
      <c r="R50" s="101"/>
    </row>
    <row r="51" spans="1:18" ht="15.75" customHeight="1" x14ac:dyDescent="0.2">
      <c r="A51" s="97">
        <v>2002</v>
      </c>
      <c r="B51" s="17"/>
      <c r="C51" s="17"/>
      <c r="D51" s="17"/>
      <c r="E51" s="17"/>
      <c r="F51" s="17"/>
      <c r="G51" s="17"/>
      <c r="H51" s="17"/>
      <c r="I51" s="17"/>
      <c r="J51" s="17">
        <v>3</v>
      </c>
      <c r="K51" s="54">
        <v>2</v>
      </c>
      <c r="L51" s="145"/>
      <c r="M51" s="49"/>
      <c r="N51" s="147"/>
      <c r="O51" s="148"/>
      <c r="P51" s="51">
        <v>3</v>
      </c>
      <c r="Q51" s="149"/>
      <c r="R51" s="148"/>
    </row>
    <row r="52" spans="1:18" ht="15.75" customHeight="1" x14ac:dyDescent="0.2">
      <c r="A52" s="97">
        <v>2101</v>
      </c>
      <c r="B52" s="17"/>
      <c r="C52" s="17"/>
      <c r="D52" s="17"/>
      <c r="E52" s="17"/>
      <c r="F52" s="17"/>
      <c r="G52" s="17"/>
      <c r="H52" s="17"/>
      <c r="I52" s="17"/>
      <c r="J52" s="17">
        <v>1</v>
      </c>
      <c r="K52" s="54">
        <v>1</v>
      </c>
      <c r="L52" s="145"/>
      <c r="M52" s="49"/>
      <c r="N52" s="147"/>
      <c r="O52" s="148"/>
      <c r="P52" s="51">
        <v>1</v>
      </c>
      <c r="Q52" s="149"/>
      <c r="R52" s="148"/>
    </row>
    <row r="53" spans="1:18" ht="15.75" customHeight="1" x14ac:dyDescent="0.2">
      <c r="A53" s="97">
        <v>2102</v>
      </c>
      <c r="B53" s="17"/>
      <c r="C53" s="17"/>
      <c r="D53" s="17"/>
      <c r="E53" s="17"/>
      <c r="F53" s="17"/>
      <c r="G53" s="17"/>
      <c r="H53" s="17"/>
      <c r="I53" s="17"/>
      <c r="J53" s="17"/>
      <c r="K53" s="54"/>
      <c r="L53" s="145"/>
      <c r="M53" s="49"/>
      <c r="N53" s="147"/>
      <c r="O53" s="148"/>
      <c r="P53" s="51"/>
      <c r="Q53" s="149"/>
      <c r="R53" s="148"/>
    </row>
    <row r="54" spans="1:18" ht="15.75" customHeight="1" x14ac:dyDescent="0.2">
      <c r="A54" s="97">
        <v>2201</v>
      </c>
      <c r="B54" s="17"/>
      <c r="C54" s="17"/>
      <c r="D54" s="17"/>
      <c r="E54" s="17"/>
      <c r="F54" s="17"/>
      <c r="G54" s="17"/>
      <c r="H54" s="17"/>
      <c r="I54" s="17"/>
      <c r="J54" s="17"/>
      <c r="K54" s="54"/>
      <c r="L54" s="145"/>
      <c r="M54" s="49"/>
      <c r="N54" s="147"/>
      <c r="O54" s="49"/>
      <c r="P54" s="147"/>
      <c r="Q54" s="150"/>
      <c r="R54" s="148"/>
    </row>
    <row r="55" spans="1:18" ht="15.75" customHeight="1" x14ac:dyDescent="0.2">
      <c r="A55" s="97">
        <v>2202</v>
      </c>
      <c r="B55" s="17"/>
      <c r="C55" s="17"/>
      <c r="D55" s="17"/>
      <c r="E55" s="17"/>
      <c r="F55" s="17"/>
      <c r="G55" s="17"/>
      <c r="H55" s="17"/>
      <c r="I55" s="17"/>
      <c r="J55" s="17"/>
      <c r="K55" s="54"/>
      <c r="L55" s="145"/>
      <c r="M55" s="49"/>
      <c r="N55" s="147"/>
      <c r="O55" s="102" t="s">
        <v>81</v>
      </c>
      <c r="P55" s="103">
        <v>11</v>
      </c>
      <c r="Q55" s="104">
        <f>IF(SUM(K47:K54)=0,"",SUM(K47:K54))</f>
        <v>16</v>
      </c>
      <c r="R55" s="105" t="s">
        <v>10</v>
      </c>
    </row>
    <row r="56" spans="1:18" ht="15.75" customHeight="1" x14ac:dyDescent="0.2">
      <c r="A56" s="97">
        <v>2301</v>
      </c>
      <c r="B56" s="17"/>
      <c r="C56" s="17"/>
      <c r="D56" s="17"/>
      <c r="E56" s="17"/>
      <c r="F56" s="17"/>
      <c r="G56" s="17"/>
      <c r="H56" s="17"/>
      <c r="I56" s="17"/>
      <c r="J56" s="17"/>
      <c r="K56" s="54"/>
      <c r="L56" s="145"/>
      <c r="M56" s="49"/>
      <c r="N56" s="147"/>
      <c r="O56" s="106" t="s">
        <v>83</v>
      </c>
      <c r="P56" s="32">
        <f>IF(P55/B41=0,"",P55/B41)</f>
        <v>0.37931034482758619</v>
      </c>
      <c r="Q56" s="107">
        <f>IF(P55/Q55=0,"",P55/Q55)</f>
        <v>0.6875</v>
      </c>
      <c r="R56" s="108" t="s">
        <v>84</v>
      </c>
    </row>
    <row r="57" spans="1:18" ht="15.75" customHeight="1" x14ac:dyDescent="0.2">
      <c r="A57" s="97">
        <v>2302</v>
      </c>
      <c r="B57" s="75"/>
      <c r="C57" s="75"/>
      <c r="D57" s="75"/>
      <c r="E57" s="75"/>
      <c r="F57" s="75"/>
      <c r="G57" s="75"/>
      <c r="H57" s="75"/>
      <c r="I57" s="75"/>
      <c r="J57" s="75"/>
      <c r="K57" s="54"/>
      <c r="L57" s="151"/>
      <c r="M57" s="152"/>
      <c r="N57" s="153"/>
      <c r="O57" s="154"/>
      <c r="P57" s="155"/>
      <c r="Q57" s="155"/>
      <c r="R57" s="156"/>
    </row>
    <row r="58" spans="1:18" ht="18" customHeight="1" x14ac:dyDescent="0.2">
      <c r="A58" s="114"/>
      <c r="B58" s="231" t="s">
        <v>106</v>
      </c>
      <c r="C58" s="231"/>
      <c r="D58" s="231"/>
      <c r="E58" s="231"/>
      <c r="F58" s="231"/>
      <c r="G58" s="231"/>
      <c r="H58" s="231"/>
      <c r="I58" s="231"/>
      <c r="J58" s="231"/>
      <c r="K58" s="74">
        <f>SUM(K41:K54)</f>
        <v>16</v>
      </c>
      <c r="L58" s="109">
        <f>IF(K49=0,"",K49/B41)</f>
        <v>0.37931034482758619</v>
      </c>
      <c r="M58" s="109">
        <f>IF(K58=0,"",K58/B41)</f>
        <v>0.55172413793103448</v>
      </c>
      <c r="N58" s="109">
        <f>IF(K49=0,"",M58-L58)</f>
        <v>0.17241379310344829</v>
      </c>
      <c r="O58" s="89"/>
      <c r="P58" s="85"/>
      <c r="Q58" s="134"/>
      <c r="R58" s="89"/>
    </row>
    <row r="59" spans="1:18" ht="12.75" customHeight="1" x14ac:dyDescent="0.2">
      <c r="L59" s="89"/>
      <c r="M59" s="89"/>
      <c r="O59" s="89"/>
    </row>
    <row r="60" spans="1:18" ht="12.75" customHeight="1" x14ac:dyDescent="0.2">
      <c r="L60" s="89"/>
      <c r="M60" s="89"/>
      <c r="O60" s="89"/>
    </row>
    <row r="61" spans="1:18" ht="26.25" customHeight="1" x14ac:dyDescent="0.2">
      <c r="B61" s="232" t="s">
        <v>94</v>
      </c>
      <c r="C61" s="233"/>
      <c r="D61" s="233"/>
      <c r="E61" s="233"/>
      <c r="F61" s="233"/>
      <c r="G61" s="233"/>
      <c r="H61" s="233"/>
      <c r="I61" s="233"/>
      <c r="J61" s="233"/>
      <c r="K61" s="78" t="s">
        <v>108</v>
      </c>
      <c r="L61" s="89"/>
      <c r="M61" s="89"/>
      <c r="N61" s="85"/>
      <c r="O61" s="89"/>
      <c r="P61" s="85"/>
      <c r="Q61" s="85"/>
      <c r="R61" s="85"/>
    </row>
    <row r="62" spans="1:18" ht="20.25" customHeight="1" x14ac:dyDescent="0.2">
      <c r="A62" s="234" t="s">
        <v>9</v>
      </c>
      <c r="B62" s="235" t="s">
        <v>95</v>
      </c>
      <c r="C62" s="236"/>
      <c r="D62" s="236"/>
      <c r="E62" s="236"/>
      <c r="F62" s="236"/>
      <c r="G62" s="236"/>
      <c r="H62" s="236"/>
      <c r="I62" s="236"/>
      <c r="J62" s="237"/>
      <c r="K62" s="238" t="s">
        <v>10</v>
      </c>
      <c r="L62" s="230" t="s">
        <v>2</v>
      </c>
      <c r="M62" s="230" t="s">
        <v>3</v>
      </c>
      <c r="N62" s="240" t="s">
        <v>4</v>
      </c>
      <c r="O62" s="230" t="s">
        <v>5</v>
      </c>
      <c r="P62" s="228" t="s">
        <v>6</v>
      </c>
      <c r="Q62" s="228" t="s">
        <v>7</v>
      </c>
      <c r="R62" s="230" t="s">
        <v>96</v>
      </c>
    </row>
    <row r="63" spans="1:18" ht="15.75" customHeight="1" x14ac:dyDescent="0.2">
      <c r="A63" s="229"/>
      <c r="B63" s="97" t="s">
        <v>97</v>
      </c>
      <c r="C63" s="97" t="s">
        <v>98</v>
      </c>
      <c r="D63" s="97" t="s">
        <v>99</v>
      </c>
      <c r="E63" s="97" t="s">
        <v>100</v>
      </c>
      <c r="F63" s="97" t="s">
        <v>101</v>
      </c>
      <c r="G63" s="97" t="s">
        <v>102</v>
      </c>
      <c r="H63" s="97" t="s">
        <v>103</v>
      </c>
      <c r="I63" s="97" t="s">
        <v>104</v>
      </c>
      <c r="J63" s="97" t="s">
        <v>105</v>
      </c>
      <c r="K63" s="249"/>
      <c r="L63" s="229"/>
      <c r="M63" s="229"/>
      <c r="N63" s="229"/>
      <c r="O63" s="229"/>
      <c r="P63" s="229"/>
      <c r="Q63" s="229"/>
      <c r="R63" s="229"/>
    </row>
    <row r="64" spans="1:18" ht="15.75" customHeight="1" x14ac:dyDescent="0.2">
      <c r="A64" s="97">
        <v>1601</v>
      </c>
      <c r="B64" s="17">
        <v>17</v>
      </c>
      <c r="C64" s="17"/>
      <c r="D64" s="17"/>
      <c r="E64" s="17"/>
      <c r="F64" s="17"/>
      <c r="G64" s="17"/>
      <c r="H64" s="17"/>
      <c r="I64" s="17"/>
      <c r="J64" s="17"/>
      <c r="K64" s="54"/>
      <c r="L64" s="143"/>
      <c r="M64" s="144"/>
      <c r="N64" s="104"/>
      <c r="O64" s="98"/>
      <c r="P64" s="19">
        <f>B64</f>
        <v>17</v>
      </c>
      <c r="Q64" s="99"/>
      <c r="R64" s="98"/>
    </row>
    <row r="65" spans="1:19" ht="15.75" customHeight="1" x14ac:dyDescent="0.2">
      <c r="A65" s="97">
        <v>1602</v>
      </c>
      <c r="B65" s="17"/>
      <c r="C65" s="17">
        <v>14</v>
      </c>
      <c r="D65" s="17"/>
      <c r="E65" s="17"/>
      <c r="F65" s="17"/>
      <c r="G65" s="17"/>
      <c r="H65" s="17"/>
      <c r="I65" s="17"/>
      <c r="J65" s="17"/>
      <c r="K65" s="54"/>
      <c r="L65" s="145"/>
      <c r="M65" s="49"/>
      <c r="N65" s="146"/>
      <c r="O65" s="21">
        <f>IF(C65=0,"",C65/B64)</f>
        <v>0.82352941176470584</v>
      </c>
      <c r="P65" s="22">
        <v>14</v>
      </c>
      <c r="Q65" s="100">
        <f t="shared" ref="Q65:Q72" si="4">IF(P65=0,"",P65/P64)</f>
        <v>0.82352941176470584</v>
      </c>
      <c r="R65" s="100">
        <f t="shared" ref="R65:R72" si="5">IF(P65=0,"",100%-Q65)</f>
        <v>0.17647058823529416</v>
      </c>
    </row>
    <row r="66" spans="1:19" ht="15.75" customHeight="1" x14ac:dyDescent="0.2">
      <c r="A66" s="97">
        <v>1701</v>
      </c>
      <c r="B66" s="17"/>
      <c r="C66" s="17"/>
      <c r="D66" s="17">
        <v>12</v>
      </c>
      <c r="E66" s="17"/>
      <c r="F66" s="17"/>
      <c r="G66" s="17"/>
      <c r="H66" s="17"/>
      <c r="I66" s="17"/>
      <c r="J66" s="17"/>
      <c r="K66" s="54"/>
      <c r="L66" s="145"/>
      <c r="M66" s="49"/>
      <c r="N66" s="146"/>
      <c r="O66" s="21">
        <f>IF(D66=0,"",D66/C65)</f>
        <v>0.8571428571428571</v>
      </c>
      <c r="P66" s="22">
        <v>13</v>
      </c>
      <c r="Q66" s="100">
        <f t="shared" si="4"/>
        <v>0.9285714285714286</v>
      </c>
      <c r="R66" s="100">
        <f t="shared" si="5"/>
        <v>7.1428571428571397E-2</v>
      </c>
      <c r="S66" s="124">
        <f>P66/P64</f>
        <v>0.76470588235294112</v>
      </c>
    </row>
    <row r="67" spans="1:19" ht="15.75" customHeight="1" x14ac:dyDescent="0.2">
      <c r="A67" s="97">
        <v>1702</v>
      </c>
      <c r="B67" s="17"/>
      <c r="C67" s="17"/>
      <c r="D67" s="17"/>
      <c r="E67" s="17">
        <v>8</v>
      </c>
      <c r="F67" s="17"/>
      <c r="G67" s="17"/>
      <c r="H67" s="17"/>
      <c r="I67" s="17"/>
      <c r="J67" s="17"/>
      <c r="K67" s="54"/>
      <c r="L67" s="145"/>
      <c r="M67" s="49"/>
      <c r="N67" s="146"/>
      <c r="O67" s="21">
        <f>IF(E67=0,"",E67/D66)</f>
        <v>0.66666666666666663</v>
      </c>
      <c r="P67" s="22">
        <v>12</v>
      </c>
      <c r="Q67" s="100">
        <f t="shared" si="4"/>
        <v>0.92307692307692313</v>
      </c>
      <c r="R67" s="100">
        <f t="shared" si="5"/>
        <v>7.6923076923076872E-2</v>
      </c>
    </row>
    <row r="68" spans="1:19" ht="15.75" customHeight="1" x14ac:dyDescent="0.2">
      <c r="A68" s="97">
        <v>1801</v>
      </c>
      <c r="B68" s="17"/>
      <c r="C68" s="17"/>
      <c r="D68" s="17"/>
      <c r="E68" s="17"/>
      <c r="F68" s="17">
        <v>8</v>
      </c>
      <c r="G68" s="17"/>
      <c r="H68" s="17"/>
      <c r="I68" s="17"/>
      <c r="J68" s="17"/>
      <c r="K68" s="54"/>
      <c r="L68" s="145"/>
      <c r="M68" s="49"/>
      <c r="N68" s="146"/>
      <c r="O68" s="21">
        <f>IF(F68=0,"",F68/E67)</f>
        <v>1</v>
      </c>
      <c r="P68" s="22">
        <v>11</v>
      </c>
      <c r="Q68" s="100">
        <f t="shared" si="4"/>
        <v>0.91666666666666663</v>
      </c>
      <c r="R68" s="100">
        <f t="shared" si="5"/>
        <v>8.333333333333337E-2</v>
      </c>
    </row>
    <row r="69" spans="1:19" ht="15.75" customHeight="1" x14ac:dyDescent="0.2">
      <c r="A69" s="97">
        <v>1802</v>
      </c>
      <c r="B69" s="17"/>
      <c r="C69" s="17"/>
      <c r="D69" s="17"/>
      <c r="E69" s="17"/>
      <c r="F69" s="17"/>
      <c r="G69" s="17">
        <v>8</v>
      </c>
      <c r="H69" s="17"/>
      <c r="I69" s="17"/>
      <c r="J69" s="17"/>
      <c r="K69" s="54"/>
      <c r="L69" s="145"/>
      <c r="M69" s="49"/>
      <c r="N69" s="146"/>
      <c r="O69" s="21">
        <f>IF(G69=0,"",G69/F68)</f>
        <v>1</v>
      </c>
      <c r="P69" s="22">
        <v>11</v>
      </c>
      <c r="Q69" s="100">
        <f t="shared" si="4"/>
        <v>1</v>
      </c>
      <c r="R69" s="100">
        <f t="shared" si="5"/>
        <v>0</v>
      </c>
    </row>
    <row r="70" spans="1:19" ht="15.75" customHeight="1" x14ac:dyDescent="0.2">
      <c r="A70" s="97">
        <v>1901</v>
      </c>
      <c r="B70" s="17"/>
      <c r="C70" s="17"/>
      <c r="D70" s="17"/>
      <c r="E70" s="17"/>
      <c r="F70" s="17"/>
      <c r="G70" s="17"/>
      <c r="H70" s="17">
        <v>8</v>
      </c>
      <c r="I70" s="17"/>
      <c r="J70" s="17"/>
      <c r="K70" s="54"/>
      <c r="L70" s="145"/>
      <c r="M70" s="49"/>
      <c r="N70" s="146"/>
      <c r="O70" s="21">
        <f>IF(H70=0,"",H70/G69)</f>
        <v>1</v>
      </c>
      <c r="P70" s="22">
        <v>11</v>
      </c>
      <c r="Q70" s="100">
        <f t="shared" si="4"/>
        <v>1</v>
      </c>
      <c r="R70" s="100">
        <f t="shared" si="5"/>
        <v>0</v>
      </c>
    </row>
    <row r="71" spans="1:19" ht="15.75" customHeight="1" x14ac:dyDescent="0.2">
      <c r="A71" s="97">
        <v>1902</v>
      </c>
      <c r="B71" s="17"/>
      <c r="C71" s="17"/>
      <c r="D71" s="17"/>
      <c r="E71" s="17"/>
      <c r="F71" s="17"/>
      <c r="G71" s="17"/>
      <c r="H71" s="17"/>
      <c r="I71" s="17">
        <v>8</v>
      </c>
      <c r="J71" s="17"/>
      <c r="K71" s="54"/>
      <c r="L71" s="145"/>
      <c r="M71" s="49"/>
      <c r="N71" s="146"/>
      <c r="O71" s="21">
        <f>IF(I71=0,"",I71/H70)</f>
        <v>1</v>
      </c>
      <c r="P71" s="22">
        <v>10</v>
      </c>
      <c r="Q71" s="100">
        <f t="shared" si="4"/>
        <v>0.90909090909090906</v>
      </c>
      <c r="R71" s="100">
        <f t="shared" si="5"/>
        <v>9.0909090909090939E-2</v>
      </c>
    </row>
    <row r="72" spans="1:19" ht="15.75" customHeight="1" x14ac:dyDescent="0.2">
      <c r="A72" s="97">
        <v>2001</v>
      </c>
      <c r="B72" s="17"/>
      <c r="C72" s="17"/>
      <c r="D72" s="17"/>
      <c r="E72" s="17"/>
      <c r="F72" s="17"/>
      <c r="G72" s="17"/>
      <c r="H72" s="17"/>
      <c r="I72" s="17"/>
      <c r="J72" s="17">
        <v>8</v>
      </c>
      <c r="K72" s="54">
        <v>3</v>
      </c>
      <c r="L72" s="145"/>
      <c r="M72" s="49"/>
      <c r="N72" s="146"/>
      <c r="O72" s="24">
        <f>IF(J72=0,"",J72/I71)</f>
        <v>1</v>
      </c>
      <c r="P72" s="22">
        <v>10</v>
      </c>
      <c r="Q72" s="24">
        <f t="shared" si="4"/>
        <v>1</v>
      </c>
      <c r="R72" s="24">
        <f t="shared" si="5"/>
        <v>0</v>
      </c>
    </row>
    <row r="73" spans="1:19" ht="15.75" customHeight="1" x14ac:dyDescent="0.2">
      <c r="A73" s="97">
        <v>2002</v>
      </c>
      <c r="B73" s="17"/>
      <c r="C73" s="17"/>
      <c r="D73" s="17"/>
      <c r="E73" s="17"/>
      <c r="F73" s="17"/>
      <c r="G73" s="17"/>
      <c r="H73" s="17"/>
      <c r="I73" s="17"/>
      <c r="J73" s="17">
        <v>7</v>
      </c>
      <c r="K73" s="54">
        <v>6</v>
      </c>
      <c r="L73" s="145"/>
      <c r="M73" s="49"/>
      <c r="N73" s="147"/>
      <c r="O73" s="67"/>
      <c r="P73" s="22">
        <v>7</v>
      </c>
      <c r="Q73" s="67"/>
      <c r="R73" s="101"/>
    </row>
    <row r="74" spans="1:19" ht="15.75" customHeight="1" x14ac:dyDescent="0.2">
      <c r="A74" s="97">
        <v>2101</v>
      </c>
      <c r="B74" s="17"/>
      <c r="C74" s="17"/>
      <c r="D74" s="17"/>
      <c r="E74" s="17"/>
      <c r="F74" s="17"/>
      <c r="G74" s="17"/>
      <c r="H74" s="17"/>
      <c r="I74" s="17"/>
      <c r="J74" s="17">
        <v>1</v>
      </c>
      <c r="K74" s="54"/>
      <c r="L74" s="145"/>
      <c r="M74" s="49"/>
      <c r="N74" s="147"/>
      <c r="O74" s="148"/>
      <c r="P74" s="51">
        <v>1</v>
      </c>
      <c r="Q74" s="149"/>
      <c r="R74" s="148"/>
    </row>
    <row r="75" spans="1:19" ht="15.75" customHeight="1" x14ac:dyDescent="0.2">
      <c r="A75" s="97">
        <v>2102</v>
      </c>
      <c r="B75" s="17"/>
      <c r="C75" s="17"/>
      <c r="D75" s="17"/>
      <c r="E75" s="17"/>
      <c r="F75" s="17"/>
      <c r="G75" s="17"/>
      <c r="H75" s="17"/>
      <c r="I75" s="17"/>
      <c r="J75" s="17">
        <v>1</v>
      </c>
      <c r="K75" s="54">
        <v>1</v>
      </c>
      <c r="L75" s="145"/>
      <c r="M75" s="49"/>
      <c r="N75" s="147"/>
      <c r="O75" s="148"/>
      <c r="P75" s="51">
        <v>1</v>
      </c>
      <c r="Q75" s="149"/>
      <c r="R75" s="148"/>
    </row>
    <row r="76" spans="1:19" ht="15.75" customHeight="1" x14ac:dyDescent="0.2">
      <c r="A76" s="97">
        <v>2201</v>
      </c>
      <c r="B76" s="17"/>
      <c r="C76" s="17"/>
      <c r="D76" s="17"/>
      <c r="E76" s="17"/>
      <c r="F76" s="17"/>
      <c r="G76" s="17"/>
      <c r="H76" s="17"/>
      <c r="I76" s="17"/>
      <c r="J76" s="17"/>
      <c r="K76" s="54"/>
      <c r="L76" s="145"/>
      <c r="M76" s="49"/>
      <c r="N76" s="147"/>
      <c r="O76" s="148"/>
      <c r="P76" s="51"/>
      <c r="Q76" s="149"/>
      <c r="R76" s="148"/>
    </row>
    <row r="77" spans="1:19" ht="15.75" customHeight="1" x14ac:dyDescent="0.2">
      <c r="A77" s="97">
        <v>2202</v>
      </c>
      <c r="B77" s="17"/>
      <c r="C77" s="17"/>
      <c r="D77" s="17"/>
      <c r="E77" s="17"/>
      <c r="F77" s="17"/>
      <c r="G77" s="17"/>
      <c r="H77" s="17"/>
      <c r="I77" s="17"/>
      <c r="J77" s="17"/>
      <c r="K77" s="54"/>
      <c r="L77" s="145"/>
      <c r="M77" s="49"/>
      <c r="N77" s="147"/>
      <c r="O77" s="49"/>
      <c r="P77" s="147"/>
      <c r="Q77" s="150"/>
      <c r="R77" s="148"/>
    </row>
    <row r="78" spans="1:19" ht="15.75" customHeight="1" x14ac:dyDescent="0.2">
      <c r="A78" s="97">
        <v>2301</v>
      </c>
      <c r="B78" s="17"/>
      <c r="C78" s="17"/>
      <c r="D78" s="17"/>
      <c r="E78" s="17"/>
      <c r="F78" s="17"/>
      <c r="G78" s="17"/>
      <c r="H78" s="17"/>
      <c r="I78" s="17"/>
      <c r="J78" s="17"/>
      <c r="K78" s="54"/>
      <c r="L78" s="145"/>
      <c r="M78" s="49"/>
      <c r="N78" s="147"/>
      <c r="O78" s="102" t="s">
        <v>81</v>
      </c>
      <c r="P78" s="103">
        <v>6</v>
      </c>
      <c r="Q78" s="104">
        <f>IF(SUM(K70:K77)=0,"",SUM(K70:K77))</f>
        <v>10</v>
      </c>
      <c r="R78" s="105" t="s">
        <v>10</v>
      </c>
    </row>
    <row r="79" spans="1:19" ht="15.75" x14ac:dyDescent="0.2">
      <c r="A79" s="97">
        <v>2302</v>
      </c>
      <c r="B79" s="17"/>
      <c r="C79" s="17"/>
      <c r="D79" s="17"/>
      <c r="E79" s="17"/>
      <c r="F79" s="17"/>
      <c r="G79" s="17"/>
      <c r="H79" s="17"/>
      <c r="I79" s="17"/>
      <c r="J79" s="17"/>
      <c r="K79" s="54"/>
      <c r="L79" s="145"/>
      <c r="M79" s="49"/>
      <c r="N79" s="147"/>
      <c r="O79" s="106" t="s">
        <v>83</v>
      </c>
      <c r="P79" s="32">
        <f>IF(P78/B64=0,"",P78/B64)</f>
        <v>0.35294117647058826</v>
      </c>
      <c r="Q79" s="107">
        <f>IF(P78/Q78=0,"",P78/Q78)</f>
        <v>0.6</v>
      </c>
      <c r="R79" s="108" t="s">
        <v>84</v>
      </c>
    </row>
    <row r="80" spans="1:19" ht="15.75" x14ac:dyDescent="0.2">
      <c r="A80" s="97">
        <v>2401</v>
      </c>
      <c r="B80" s="75"/>
      <c r="C80" s="75"/>
      <c r="D80" s="75"/>
      <c r="E80" s="75"/>
      <c r="F80" s="75"/>
      <c r="G80" s="75"/>
      <c r="H80" s="75"/>
      <c r="I80" s="75"/>
      <c r="J80" s="75"/>
      <c r="K80" s="54"/>
      <c r="L80" s="151"/>
      <c r="M80" s="152"/>
      <c r="N80" s="153"/>
      <c r="O80" s="154"/>
      <c r="P80" s="155"/>
      <c r="Q80" s="155"/>
      <c r="R80" s="156"/>
    </row>
    <row r="81" spans="1:19" ht="18" customHeight="1" x14ac:dyDescent="0.2">
      <c r="A81" s="114"/>
      <c r="B81" s="231" t="s">
        <v>106</v>
      </c>
      <c r="C81" s="231"/>
      <c r="D81" s="231"/>
      <c r="E81" s="231"/>
      <c r="F81" s="231"/>
      <c r="G81" s="231"/>
      <c r="H81" s="231"/>
      <c r="I81" s="231"/>
      <c r="J81" s="231"/>
      <c r="K81" s="74">
        <f>SUM(K64:K77)</f>
        <v>10</v>
      </c>
      <c r="L81" s="109">
        <f>IF(K72=0,"",K72/B64)</f>
        <v>0.17647058823529413</v>
      </c>
      <c r="M81" s="109">
        <f>IF(K81=0,"",K81/B64)</f>
        <v>0.58823529411764708</v>
      </c>
      <c r="N81" s="109">
        <f>IF(K72=0,"",M81-L81)</f>
        <v>0.41176470588235292</v>
      </c>
      <c r="O81" s="89"/>
      <c r="P81" s="85"/>
      <c r="Q81" s="134"/>
      <c r="R81" s="89"/>
    </row>
    <row r="82" spans="1:19" ht="12.75" customHeight="1" x14ac:dyDescent="0.2">
      <c r="L82" s="89"/>
      <c r="M82" s="89"/>
      <c r="O82" s="89"/>
    </row>
    <row r="83" spans="1:19" ht="12.75" customHeight="1" x14ac:dyDescent="0.2">
      <c r="L83" s="89"/>
      <c r="M83" s="89"/>
      <c r="O83" s="89"/>
    </row>
    <row r="84" spans="1:19" ht="26.25" x14ac:dyDescent="0.2">
      <c r="A84" s="135"/>
      <c r="B84" s="232" t="s">
        <v>94</v>
      </c>
      <c r="C84" s="233"/>
      <c r="D84" s="233"/>
      <c r="E84" s="233"/>
      <c r="F84" s="233"/>
      <c r="G84" s="233"/>
      <c r="H84" s="233"/>
      <c r="I84" s="233"/>
      <c r="J84" s="233"/>
      <c r="K84" s="78" t="s">
        <v>109</v>
      </c>
      <c r="L84" s="89"/>
      <c r="M84" s="89"/>
      <c r="N84" s="85"/>
      <c r="O84" s="89"/>
      <c r="P84" s="85"/>
      <c r="Q84" s="85"/>
      <c r="R84" s="85"/>
    </row>
    <row r="85" spans="1:19" ht="20.25" x14ac:dyDescent="0.2">
      <c r="A85" s="234" t="s">
        <v>9</v>
      </c>
      <c r="B85" s="235" t="s">
        <v>95</v>
      </c>
      <c r="C85" s="236"/>
      <c r="D85" s="236"/>
      <c r="E85" s="236"/>
      <c r="F85" s="236"/>
      <c r="G85" s="236"/>
      <c r="H85" s="236"/>
      <c r="I85" s="236"/>
      <c r="J85" s="237"/>
      <c r="K85" s="238" t="s">
        <v>10</v>
      </c>
      <c r="L85" s="230" t="s">
        <v>2</v>
      </c>
      <c r="M85" s="230" t="s">
        <v>3</v>
      </c>
      <c r="N85" s="240" t="s">
        <v>4</v>
      </c>
      <c r="O85" s="230" t="s">
        <v>5</v>
      </c>
      <c r="P85" s="228" t="s">
        <v>6</v>
      </c>
      <c r="Q85" s="228" t="s">
        <v>7</v>
      </c>
      <c r="R85" s="230" t="s">
        <v>96</v>
      </c>
    </row>
    <row r="86" spans="1:19" ht="15.75" customHeight="1" x14ac:dyDescent="0.2">
      <c r="A86" s="229"/>
      <c r="B86" s="97" t="s">
        <v>97</v>
      </c>
      <c r="C86" s="97" t="s">
        <v>98</v>
      </c>
      <c r="D86" s="97" t="s">
        <v>99</v>
      </c>
      <c r="E86" s="97" t="s">
        <v>100</v>
      </c>
      <c r="F86" s="97" t="s">
        <v>101</v>
      </c>
      <c r="G86" s="97" t="s">
        <v>102</v>
      </c>
      <c r="H86" s="97" t="s">
        <v>103</v>
      </c>
      <c r="I86" s="97" t="s">
        <v>104</v>
      </c>
      <c r="J86" s="97" t="s">
        <v>105</v>
      </c>
      <c r="K86" s="249"/>
      <c r="L86" s="229"/>
      <c r="M86" s="229"/>
      <c r="N86" s="229"/>
      <c r="O86" s="229"/>
      <c r="P86" s="229"/>
      <c r="Q86" s="229"/>
      <c r="R86" s="229"/>
    </row>
    <row r="87" spans="1:19" ht="15.75" customHeight="1" x14ac:dyDescent="0.2">
      <c r="A87" s="97">
        <v>1602</v>
      </c>
      <c r="B87" s="17">
        <v>25</v>
      </c>
      <c r="C87" s="17"/>
      <c r="D87" s="17"/>
      <c r="E87" s="17"/>
      <c r="F87" s="17"/>
      <c r="G87" s="17"/>
      <c r="H87" s="17"/>
      <c r="I87" s="17"/>
      <c r="J87" s="17"/>
      <c r="K87" s="54"/>
      <c r="L87" s="143"/>
      <c r="M87" s="144"/>
      <c r="N87" s="104"/>
      <c r="O87" s="98"/>
      <c r="P87" s="19">
        <f>B87</f>
        <v>25</v>
      </c>
      <c r="Q87" s="99"/>
      <c r="R87" s="98"/>
    </row>
    <row r="88" spans="1:19" ht="15.75" customHeight="1" x14ac:dyDescent="0.2">
      <c r="A88" s="97">
        <v>1701</v>
      </c>
      <c r="B88" s="17"/>
      <c r="C88" s="17">
        <v>24</v>
      </c>
      <c r="D88" s="17"/>
      <c r="E88" s="17"/>
      <c r="F88" s="17"/>
      <c r="G88" s="17"/>
      <c r="H88" s="17"/>
      <c r="I88" s="17"/>
      <c r="J88" s="17"/>
      <c r="K88" s="54"/>
      <c r="L88" s="145"/>
      <c r="M88" s="49"/>
      <c r="N88" s="146"/>
      <c r="O88" s="21">
        <f>IF(C88=0,"",C88/B87)</f>
        <v>0.96</v>
      </c>
      <c r="P88" s="22">
        <v>24</v>
      </c>
      <c r="Q88" s="100">
        <f t="shared" ref="Q88:Q95" si="6">IF(P88=0,"",P88/P87)</f>
        <v>0.96</v>
      </c>
      <c r="R88" s="100">
        <f t="shared" ref="R88:R95" si="7">IF(P88=0,"",100%-Q88)</f>
        <v>4.0000000000000036E-2</v>
      </c>
    </row>
    <row r="89" spans="1:19" ht="15.75" customHeight="1" x14ac:dyDescent="0.2">
      <c r="A89" s="97">
        <v>1702</v>
      </c>
      <c r="B89" s="17"/>
      <c r="C89" s="17"/>
      <c r="D89" s="17">
        <v>16</v>
      </c>
      <c r="E89" s="17"/>
      <c r="F89" s="17"/>
      <c r="G89" s="17"/>
      <c r="H89" s="17"/>
      <c r="I89" s="17"/>
      <c r="J89" s="17"/>
      <c r="K89" s="54"/>
      <c r="L89" s="145"/>
      <c r="M89" s="49"/>
      <c r="N89" s="146"/>
      <c r="O89" s="21">
        <f>IF(D89=0,"",D89/C88)</f>
        <v>0.66666666666666663</v>
      </c>
      <c r="P89" s="22">
        <v>19</v>
      </c>
      <c r="Q89" s="100">
        <f t="shared" si="6"/>
        <v>0.79166666666666663</v>
      </c>
      <c r="R89" s="100">
        <f t="shared" si="7"/>
        <v>0.20833333333333337</v>
      </c>
      <c r="S89" s="124">
        <f>P89/P87</f>
        <v>0.76</v>
      </c>
    </row>
    <row r="90" spans="1:19" ht="15.75" customHeight="1" x14ac:dyDescent="0.2">
      <c r="A90" s="97">
        <v>1801</v>
      </c>
      <c r="B90" s="17"/>
      <c r="C90" s="17"/>
      <c r="D90" s="17"/>
      <c r="E90" s="17">
        <v>12</v>
      </c>
      <c r="F90" s="17"/>
      <c r="G90" s="17"/>
      <c r="H90" s="17"/>
      <c r="I90" s="17"/>
      <c r="J90" s="17"/>
      <c r="K90" s="54"/>
      <c r="L90" s="145"/>
      <c r="M90" s="49"/>
      <c r="N90" s="146"/>
      <c r="O90" s="21">
        <f>IF(E90=0,"",E90/D89)</f>
        <v>0.75</v>
      </c>
      <c r="P90" s="22">
        <v>16</v>
      </c>
      <c r="Q90" s="100">
        <f t="shared" si="6"/>
        <v>0.84210526315789469</v>
      </c>
      <c r="R90" s="100">
        <f t="shared" si="7"/>
        <v>0.15789473684210531</v>
      </c>
    </row>
    <row r="91" spans="1:19" ht="15.75" customHeight="1" x14ac:dyDescent="0.2">
      <c r="A91" s="97">
        <v>1802</v>
      </c>
      <c r="B91" s="17"/>
      <c r="C91" s="17"/>
      <c r="D91" s="17"/>
      <c r="E91" s="17"/>
      <c r="F91" s="17">
        <v>8</v>
      </c>
      <c r="G91" s="17"/>
      <c r="H91" s="17"/>
      <c r="I91" s="17"/>
      <c r="J91" s="17"/>
      <c r="K91" s="54"/>
      <c r="L91" s="145"/>
      <c r="M91" s="49"/>
      <c r="N91" s="146"/>
      <c r="O91" s="21">
        <f>IF(F91=0,"",F91/E90)</f>
        <v>0.66666666666666663</v>
      </c>
      <c r="P91" s="22">
        <v>15</v>
      </c>
      <c r="Q91" s="100">
        <f t="shared" si="6"/>
        <v>0.9375</v>
      </c>
      <c r="R91" s="100">
        <f t="shared" si="7"/>
        <v>6.25E-2</v>
      </c>
    </row>
    <row r="92" spans="1:19" ht="15.75" customHeight="1" x14ac:dyDescent="0.2">
      <c r="A92" s="97">
        <v>1901</v>
      </c>
      <c r="B92" s="17"/>
      <c r="C92" s="17"/>
      <c r="D92" s="17"/>
      <c r="E92" s="17"/>
      <c r="F92" s="17"/>
      <c r="G92" s="17">
        <v>7</v>
      </c>
      <c r="H92" s="17"/>
      <c r="I92" s="17"/>
      <c r="J92" s="17"/>
      <c r="K92" s="54"/>
      <c r="L92" s="145"/>
      <c r="M92" s="49"/>
      <c r="N92" s="146"/>
      <c r="O92" s="21">
        <f>IF(G92=0,"",G92/F91)</f>
        <v>0.875</v>
      </c>
      <c r="P92" s="22">
        <v>13</v>
      </c>
      <c r="Q92" s="100">
        <f t="shared" si="6"/>
        <v>0.8666666666666667</v>
      </c>
      <c r="R92" s="100">
        <f t="shared" si="7"/>
        <v>0.1333333333333333</v>
      </c>
    </row>
    <row r="93" spans="1:19" ht="15.75" customHeight="1" x14ac:dyDescent="0.2">
      <c r="A93" s="97">
        <v>1902</v>
      </c>
      <c r="B93" s="17"/>
      <c r="C93" s="17"/>
      <c r="D93" s="17"/>
      <c r="E93" s="17"/>
      <c r="F93" s="17"/>
      <c r="G93" s="17"/>
      <c r="H93" s="17">
        <v>7</v>
      </c>
      <c r="I93" s="17"/>
      <c r="J93" s="17"/>
      <c r="K93" s="54"/>
      <c r="L93" s="145"/>
      <c r="M93" s="49"/>
      <c r="N93" s="146"/>
      <c r="O93" s="21">
        <f>IF(H93=0,"",H93/G92)</f>
        <v>1</v>
      </c>
      <c r="P93" s="22">
        <v>13</v>
      </c>
      <c r="Q93" s="100">
        <f t="shared" si="6"/>
        <v>1</v>
      </c>
      <c r="R93" s="100">
        <f t="shared" si="7"/>
        <v>0</v>
      </c>
    </row>
    <row r="94" spans="1:19" ht="15.75" customHeight="1" x14ac:dyDescent="0.2">
      <c r="A94" s="97">
        <v>2001</v>
      </c>
      <c r="B94" s="17"/>
      <c r="C94" s="17"/>
      <c r="D94" s="17"/>
      <c r="E94" s="17"/>
      <c r="F94" s="17"/>
      <c r="G94" s="17"/>
      <c r="H94" s="17"/>
      <c r="I94" s="17">
        <v>7</v>
      </c>
      <c r="J94" s="17"/>
      <c r="K94" s="54"/>
      <c r="L94" s="145"/>
      <c r="M94" s="49"/>
      <c r="N94" s="146"/>
      <c r="O94" s="21">
        <f>IF(I94=0,"",I94/H93)</f>
        <v>1</v>
      </c>
      <c r="P94" s="22">
        <v>13</v>
      </c>
      <c r="Q94" s="100">
        <f t="shared" si="6"/>
        <v>1</v>
      </c>
      <c r="R94" s="100">
        <f t="shared" si="7"/>
        <v>0</v>
      </c>
    </row>
    <row r="95" spans="1:19" ht="15.75" customHeight="1" x14ac:dyDescent="0.2">
      <c r="A95" s="97">
        <v>2002</v>
      </c>
      <c r="B95" s="17"/>
      <c r="C95" s="17"/>
      <c r="D95" s="17"/>
      <c r="E95" s="17"/>
      <c r="F95" s="17"/>
      <c r="G95" s="17"/>
      <c r="H95" s="17"/>
      <c r="I95" s="17"/>
      <c r="J95" s="17">
        <v>7</v>
      </c>
      <c r="K95" s="54">
        <v>4</v>
      </c>
      <c r="L95" s="145"/>
      <c r="M95" s="49"/>
      <c r="N95" s="146"/>
      <c r="O95" s="24">
        <f>IF(J95=0,"",J95/I94)</f>
        <v>1</v>
      </c>
      <c r="P95" s="22">
        <v>12</v>
      </c>
      <c r="Q95" s="24">
        <f t="shared" si="6"/>
        <v>0.92307692307692313</v>
      </c>
      <c r="R95" s="24">
        <f t="shared" si="7"/>
        <v>7.6923076923076872E-2</v>
      </c>
    </row>
    <row r="96" spans="1:19" ht="15.75" customHeight="1" x14ac:dyDescent="0.2">
      <c r="A96" s="97">
        <v>2101</v>
      </c>
      <c r="B96" s="17"/>
      <c r="C96" s="17"/>
      <c r="D96" s="17"/>
      <c r="E96" s="17"/>
      <c r="F96" s="17"/>
      <c r="G96" s="17"/>
      <c r="H96" s="17"/>
      <c r="I96" s="17"/>
      <c r="J96" s="17">
        <v>5</v>
      </c>
      <c r="K96" s="54">
        <v>2</v>
      </c>
      <c r="L96" s="145"/>
      <c r="M96" s="49"/>
      <c r="N96" s="147"/>
      <c r="O96" s="67"/>
      <c r="P96" s="22">
        <v>8</v>
      </c>
      <c r="Q96" s="67"/>
      <c r="R96" s="101"/>
    </row>
    <row r="97" spans="1:19" ht="15.75" customHeight="1" x14ac:dyDescent="0.2">
      <c r="A97" s="97">
        <v>2102</v>
      </c>
      <c r="B97" s="17"/>
      <c r="C97" s="17"/>
      <c r="D97" s="17"/>
      <c r="E97" s="17"/>
      <c r="F97" s="17"/>
      <c r="G97" s="17"/>
      <c r="H97" s="17"/>
      <c r="I97" s="17"/>
      <c r="J97" s="17">
        <v>4</v>
      </c>
      <c r="K97" s="54">
        <v>2</v>
      </c>
      <c r="L97" s="145"/>
      <c r="M97" s="49"/>
      <c r="N97" s="147"/>
      <c r="O97" s="148"/>
      <c r="P97" s="51">
        <v>7</v>
      </c>
      <c r="Q97" s="149"/>
      <c r="R97" s="148"/>
    </row>
    <row r="98" spans="1:19" ht="15.75" customHeight="1" x14ac:dyDescent="0.2">
      <c r="A98" s="97">
        <v>2201</v>
      </c>
      <c r="B98" s="17"/>
      <c r="C98" s="17"/>
      <c r="D98" s="17"/>
      <c r="E98" s="17"/>
      <c r="F98" s="17"/>
      <c r="G98" s="17"/>
      <c r="H98" s="17"/>
      <c r="I98" s="17"/>
      <c r="J98" s="17">
        <v>2</v>
      </c>
      <c r="K98" s="54">
        <v>1</v>
      </c>
      <c r="L98" s="145"/>
      <c r="M98" s="49"/>
      <c r="N98" s="147"/>
      <c r="O98" s="148"/>
      <c r="P98" s="51">
        <v>3</v>
      </c>
      <c r="Q98" s="149"/>
      <c r="R98" s="148"/>
    </row>
    <row r="99" spans="1:19" ht="15.75" customHeight="1" x14ac:dyDescent="0.2">
      <c r="A99" s="97">
        <v>2202</v>
      </c>
      <c r="B99" s="17"/>
      <c r="C99" s="17"/>
      <c r="D99" s="17"/>
      <c r="E99" s="17"/>
      <c r="F99" s="17"/>
      <c r="G99" s="17"/>
      <c r="H99" s="17"/>
      <c r="I99" s="17"/>
      <c r="J99" s="17">
        <v>1</v>
      </c>
      <c r="K99" s="54">
        <v>1</v>
      </c>
      <c r="L99" s="145"/>
      <c r="M99" s="49"/>
      <c r="N99" s="147"/>
      <c r="O99" s="148"/>
      <c r="P99" s="51">
        <v>2</v>
      </c>
      <c r="Q99" s="149"/>
      <c r="R99" s="148"/>
    </row>
    <row r="100" spans="1:19" ht="15.75" customHeight="1" x14ac:dyDescent="0.2">
      <c r="A100" s="97">
        <v>2301</v>
      </c>
      <c r="B100" s="17"/>
      <c r="C100" s="17"/>
      <c r="D100" s="17"/>
      <c r="E100" s="17"/>
      <c r="F100" s="17"/>
      <c r="G100" s="17"/>
      <c r="H100" s="17"/>
      <c r="I100" s="17"/>
      <c r="J100" s="17"/>
      <c r="K100" s="54"/>
      <c r="L100" s="145"/>
      <c r="M100" s="49"/>
      <c r="N100" s="147"/>
      <c r="O100" s="49"/>
      <c r="P100" s="147"/>
      <c r="Q100" s="150"/>
      <c r="R100" s="148"/>
    </row>
    <row r="101" spans="1:19" ht="15.75" customHeight="1" x14ac:dyDescent="0.2">
      <c r="A101" s="97">
        <v>2302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54"/>
      <c r="L101" s="145"/>
      <c r="M101" s="49"/>
      <c r="N101" s="147"/>
      <c r="O101" s="102" t="s">
        <v>81</v>
      </c>
      <c r="P101" s="103">
        <v>8</v>
      </c>
      <c r="Q101" s="104">
        <f>IF(SUM(K93:K100)=0,"",SUM(K93:K100))</f>
        <v>10</v>
      </c>
      <c r="R101" s="105" t="s">
        <v>10</v>
      </c>
    </row>
    <row r="102" spans="1:19" ht="15.75" x14ac:dyDescent="0.2">
      <c r="A102" s="97">
        <v>2401</v>
      </c>
      <c r="B102" s="17"/>
      <c r="C102" s="17"/>
      <c r="D102" s="17"/>
      <c r="E102" s="17"/>
      <c r="F102" s="17"/>
      <c r="G102" s="17"/>
      <c r="H102" s="17"/>
      <c r="I102" s="17"/>
      <c r="J102" s="17"/>
      <c r="K102" s="54"/>
      <c r="L102" s="145"/>
      <c r="M102" s="49"/>
      <c r="N102" s="147"/>
      <c r="O102" s="106" t="s">
        <v>83</v>
      </c>
      <c r="P102" s="32">
        <f>IF(P101/B87=0,"",P101/B87)</f>
        <v>0.32</v>
      </c>
      <c r="Q102" s="107">
        <f>IF(P101/Q101=0,"",P101/Q101)</f>
        <v>0.8</v>
      </c>
      <c r="R102" s="108" t="s">
        <v>84</v>
      </c>
    </row>
    <row r="103" spans="1:19" ht="15.75" x14ac:dyDescent="0.2">
      <c r="A103" s="97">
        <v>2402</v>
      </c>
      <c r="B103" s="75"/>
      <c r="C103" s="75"/>
      <c r="D103" s="75"/>
      <c r="E103" s="75"/>
      <c r="F103" s="75"/>
      <c r="G103" s="75"/>
      <c r="H103" s="75"/>
      <c r="I103" s="75"/>
      <c r="J103" s="75"/>
      <c r="K103" s="54"/>
      <c r="L103" s="151"/>
      <c r="M103" s="152"/>
      <c r="N103" s="153"/>
      <c r="O103" s="154"/>
      <c r="P103" s="155"/>
      <c r="Q103" s="155"/>
      <c r="R103" s="156"/>
    </row>
    <row r="104" spans="1:19" ht="18" customHeight="1" x14ac:dyDescent="0.2">
      <c r="A104" s="114"/>
      <c r="B104" s="231" t="s">
        <v>106</v>
      </c>
      <c r="C104" s="231"/>
      <c r="D104" s="231"/>
      <c r="E104" s="231"/>
      <c r="F104" s="231"/>
      <c r="G104" s="231"/>
      <c r="H104" s="231"/>
      <c r="I104" s="231"/>
      <c r="J104" s="231"/>
      <c r="K104" s="74">
        <f>SUM(K87:K100)</f>
        <v>10</v>
      </c>
      <c r="L104" s="109">
        <f>IF(K95=0,"",K95/B87)</f>
        <v>0.16</v>
      </c>
      <c r="M104" s="109">
        <f>IF(K104=0,"",K104/B87)</f>
        <v>0.4</v>
      </c>
      <c r="N104" s="109">
        <f>IF(K95=0,"",M104-L104)</f>
        <v>0.24000000000000002</v>
      </c>
      <c r="O104" s="89"/>
      <c r="P104" s="85"/>
      <c r="Q104" s="134"/>
      <c r="R104" s="89"/>
    </row>
    <row r="105" spans="1:19" ht="12.75" customHeight="1" x14ac:dyDescent="0.2"/>
    <row r="106" spans="1:19" ht="12.75" customHeight="1" x14ac:dyDescent="0.2"/>
    <row r="107" spans="1:19" ht="26.25" x14ac:dyDescent="0.2">
      <c r="B107" s="232" t="s">
        <v>94</v>
      </c>
      <c r="C107" s="233"/>
      <c r="D107" s="233"/>
      <c r="E107" s="233"/>
      <c r="F107" s="233"/>
      <c r="G107" s="233"/>
      <c r="H107" s="233"/>
      <c r="I107" s="233"/>
      <c r="J107" s="233"/>
      <c r="K107" s="78" t="s">
        <v>110</v>
      </c>
      <c r="L107" s="89"/>
      <c r="M107" s="89"/>
      <c r="N107" s="85"/>
      <c r="O107" s="89"/>
      <c r="P107" s="85"/>
      <c r="Q107" s="85"/>
      <c r="R107" s="85"/>
    </row>
    <row r="108" spans="1:19" ht="20.25" x14ac:dyDescent="0.2">
      <c r="A108" s="234" t="s">
        <v>9</v>
      </c>
      <c r="B108" s="235" t="s">
        <v>95</v>
      </c>
      <c r="C108" s="236"/>
      <c r="D108" s="236"/>
      <c r="E108" s="236"/>
      <c r="F108" s="236"/>
      <c r="G108" s="236"/>
      <c r="H108" s="236"/>
      <c r="I108" s="236"/>
      <c r="J108" s="237"/>
      <c r="K108" s="238" t="s">
        <v>10</v>
      </c>
      <c r="L108" s="230" t="s">
        <v>2</v>
      </c>
      <c r="M108" s="230" t="s">
        <v>3</v>
      </c>
      <c r="N108" s="240" t="s">
        <v>4</v>
      </c>
      <c r="O108" s="230" t="s">
        <v>5</v>
      </c>
      <c r="P108" s="228" t="s">
        <v>6</v>
      </c>
      <c r="Q108" s="228" t="s">
        <v>7</v>
      </c>
      <c r="R108" s="230" t="s">
        <v>96</v>
      </c>
    </row>
    <row r="109" spans="1:19" ht="15.75" customHeight="1" x14ac:dyDescent="0.2">
      <c r="A109" s="229"/>
      <c r="B109" s="97" t="s">
        <v>97</v>
      </c>
      <c r="C109" s="97" t="s">
        <v>98</v>
      </c>
      <c r="D109" s="97" t="s">
        <v>99</v>
      </c>
      <c r="E109" s="97" t="s">
        <v>100</v>
      </c>
      <c r="F109" s="97" t="s">
        <v>101</v>
      </c>
      <c r="G109" s="97" t="s">
        <v>102</v>
      </c>
      <c r="H109" s="97" t="s">
        <v>103</v>
      </c>
      <c r="I109" s="97" t="s">
        <v>104</v>
      </c>
      <c r="J109" s="97" t="s">
        <v>105</v>
      </c>
      <c r="K109" s="249"/>
      <c r="L109" s="229"/>
      <c r="M109" s="229"/>
      <c r="N109" s="229"/>
      <c r="O109" s="229"/>
      <c r="P109" s="229"/>
      <c r="Q109" s="229"/>
      <c r="R109" s="229"/>
    </row>
    <row r="110" spans="1:19" ht="15.75" customHeight="1" x14ac:dyDescent="0.2">
      <c r="A110" s="97">
        <v>1701</v>
      </c>
      <c r="B110" s="17">
        <v>18</v>
      </c>
      <c r="C110" s="17"/>
      <c r="D110" s="17"/>
      <c r="E110" s="17"/>
      <c r="F110" s="17"/>
      <c r="G110" s="17"/>
      <c r="H110" s="17"/>
      <c r="I110" s="17"/>
      <c r="J110" s="17"/>
      <c r="K110" s="54"/>
      <c r="L110" s="143"/>
      <c r="M110" s="144"/>
      <c r="N110" s="104"/>
      <c r="O110" s="98"/>
      <c r="P110" s="19">
        <f>B110</f>
        <v>18</v>
      </c>
      <c r="Q110" s="99"/>
      <c r="R110" s="98"/>
    </row>
    <row r="111" spans="1:19" ht="15.75" customHeight="1" x14ac:dyDescent="0.2">
      <c r="A111" s="97">
        <v>1702</v>
      </c>
      <c r="B111" s="17"/>
      <c r="C111" s="17">
        <v>18</v>
      </c>
      <c r="D111" s="17"/>
      <c r="E111" s="17"/>
      <c r="F111" s="17"/>
      <c r="G111" s="17"/>
      <c r="H111" s="17"/>
      <c r="I111" s="17"/>
      <c r="J111" s="17"/>
      <c r="K111" s="54"/>
      <c r="L111" s="145"/>
      <c r="M111" s="49"/>
      <c r="N111" s="146"/>
      <c r="O111" s="21">
        <f>IF(C111=0,"",C111/B110)</f>
        <v>1</v>
      </c>
      <c r="P111" s="22">
        <v>18</v>
      </c>
      <c r="Q111" s="100">
        <f t="shared" ref="Q111:Q118" si="8">IF(P111=0,"",P111/P110)</f>
        <v>1</v>
      </c>
      <c r="R111" s="100">
        <f t="shared" ref="R111:R118" si="9">IF(P111=0,"",100%-Q111)</f>
        <v>0</v>
      </c>
    </row>
    <row r="112" spans="1:19" ht="15.75" customHeight="1" x14ac:dyDescent="0.2">
      <c r="A112" s="97">
        <v>1801</v>
      </c>
      <c r="B112" s="17"/>
      <c r="C112" s="17"/>
      <c r="D112" s="17">
        <v>14</v>
      </c>
      <c r="E112" s="17"/>
      <c r="F112" s="17"/>
      <c r="G112" s="17"/>
      <c r="H112" s="17"/>
      <c r="I112" s="17"/>
      <c r="J112" s="17"/>
      <c r="K112" s="54"/>
      <c r="L112" s="145"/>
      <c r="M112" s="49"/>
      <c r="N112" s="146"/>
      <c r="O112" s="21">
        <f>IF(D112=0,"",D112/C111)</f>
        <v>0.77777777777777779</v>
      </c>
      <c r="P112" s="22">
        <v>17</v>
      </c>
      <c r="Q112" s="100">
        <f t="shared" si="8"/>
        <v>0.94444444444444442</v>
      </c>
      <c r="R112" s="100">
        <f t="shared" si="9"/>
        <v>5.555555555555558E-2</v>
      </c>
      <c r="S112" s="124">
        <f>P112/P110</f>
        <v>0.94444444444444442</v>
      </c>
    </row>
    <row r="113" spans="1:18" ht="15.75" customHeight="1" x14ac:dyDescent="0.2">
      <c r="A113" s="97">
        <v>1802</v>
      </c>
      <c r="B113" s="17"/>
      <c r="C113" s="17"/>
      <c r="D113" s="17"/>
      <c r="E113" s="17">
        <v>11</v>
      </c>
      <c r="F113" s="17"/>
      <c r="G113" s="17"/>
      <c r="H113" s="17"/>
      <c r="I113" s="17"/>
      <c r="J113" s="17"/>
      <c r="K113" s="54"/>
      <c r="L113" s="145"/>
      <c r="M113" s="49"/>
      <c r="N113" s="146"/>
      <c r="O113" s="21">
        <f>IF(E113=0,"",E113/D112)</f>
        <v>0.7857142857142857</v>
      </c>
      <c r="P113" s="22">
        <v>16</v>
      </c>
      <c r="Q113" s="100">
        <f t="shared" si="8"/>
        <v>0.94117647058823528</v>
      </c>
      <c r="R113" s="100">
        <f t="shared" si="9"/>
        <v>5.8823529411764719E-2</v>
      </c>
    </row>
    <row r="114" spans="1:18" ht="15.75" customHeight="1" x14ac:dyDescent="0.2">
      <c r="A114" s="97">
        <v>1901</v>
      </c>
      <c r="B114" s="17"/>
      <c r="C114" s="17"/>
      <c r="D114" s="17"/>
      <c r="E114" s="17"/>
      <c r="F114" s="17">
        <v>11</v>
      </c>
      <c r="G114" s="17"/>
      <c r="H114" s="17"/>
      <c r="I114" s="17"/>
      <c r="J114" s="17"/>
      <c r="K114" s="54"/>
      <c r="L114" s="145"/>
      <c r="M114" s="49"/>
      <c r="N114" s="146"/>
      <c r="O114" s="21">
        <f>IF(F114=0,"",F114/E113)</f>
        <v>1</v>
      </c>
      <c r="P114" s="22">
        <v>14</v>
      </c>
      <c r="Q114" s="100">
        <f t="shared" si="8"/>
        <v>0.875</v>
      </c>
      <c r="R114" s="100">
        <f t="shared" si="9"/>
        <v>0.125</v>
      </c>
    </row>
    <row r="115" spans="1:18" ht="15.75" customHeight="1" x14ac:dyDescent="0.2">
      <c r="A115" s="97">
        <v>1902</v>
      </c>
      <c r="B115" s="17"/>
      <c r="C115" s="17"/>
      <c r="D115" s="17"/>
      <c r="E115" s="17"/>
      <c r="F115" s="17"/>
      <c r="G115" s="17">
        <v>11</v>
      </c>
      <c r="H115" s="17"/>
      <c r="I115" s="17"/>
      <c r="J115" s="17"/>
      <c r="K115" s="54"/>
      <c r="L115" s="145"/>
      <c r="M115" s="49"/>
      <c r="N115" s="146"/>
      <c r="O115" s="21">
        <f>IF(G115=0,"",G115/F114)</f>
        <v>1</v>
      </c>
      <c r="P115" s="22">
        <v>12</v>
      </c>
      <c r="Q115" s="100">
        <f t="shared" si="8"/>
        <v>0.8571428571428571</v>
      </c>
      <c r="R115" s="100">
        <f t="shared" si="9"/>
        <v>0.1428571428571429</v>
      </c>
    </row>
    <row r="116" spans="1:18" ht="15.75" customHeight="1" x14ac:dyDescent="0.2">
      <c r="A116" s="97">
        <v>2001</v>
      </c>
      <c r="B116" s="17"/>
      <c r="C116" s="17"/>
      <c r="D116" s="17"/>
      <c r="E116" s="17"/>
      <c r="F116" s="17"/>
      <c r="G116" s="17"/>
      <c r="H116" s="17">
        <v>9</v>
      </c>
      <c r="I116" s="17"/>
      <c r="J116" s="17"/>
      <c r="K116" s="54"/>
      <c r="L116" s="145"/>
      <c r="M116" s="49"/>
      <c r="N116" s="146"/>
      <c r="O116" s="21">
        <f>IF(H116=0,"",H116/G115)</f>
        <v>0.81818181818181823</v>
      </c>
      <c r="P116" s="22">
        <v>12</v>
      </c>
      <c r="Q116" s="100">
        <f t="shared" si="8"/>
        <v>1</v>
      </c>
      <c r="R116" s="100">
        <f t="shared" si="9"/>
        <v>0</v>
      </c>
    </row>
    <row r="117" spans="1:18" ht="15.75" customHeight="1" x14ac:dyDescent="0.2">
      <c r="A117" s="97">
        <v>2002</v>
      </c>
      <c r="B117" s="17"/>
      <c r="C117" s="17"/>
      <c r="D117" s="17"/>
      <c r="E117" s="17"/>
      <c r="F117" s="17"/>
      <c r="G117" s="17"/>
      <c r="H117" s="17"/>
      <c r="I117" s="17">
        <v>9</v>
      </c>
      <c r="J117" s="17"/>
      <c r="K117" s="54"/>
      <c r="L117" s="145"/>
      <c r="M117" s="49"/>
      <c r="N117" s="146"/>
      <c r="O117" s="21">
        <f>IF(I117=0,"",I117/H116)</f>
        <v>1</v>
      </c>
      <c r="P117" s="22">
        <v>12</v>
      </c>
      <c r="Q117" s="100">
        <f t="shared" si="8"/>
        <v>1</v>
      </c>
      <c r="R117" s="100">
        <f t="shared" si="9"/>
        <v>0</v>
      </c>
    </row>
    <row r="118" spans="1:18" ht="15.75" customHeight="1" x14ac:dyDescent="0.2">
      <c r="A118" s="97">
        <v>2101</v>
      </c>
      <c r="B118" s="17"/>
      <c r="C118" s="17"/>
      <c r="D118" s="17"/>
      <c r="E118" s="17"/>
      <c r="F118" s="17"/>
      <c r="G118" s="17"/>
      <c r="H118" s="17"/>
      <c r="I118" s="17"/>
      <c r="J118" s="17">
        <v>9</v>
      </c>
      <c r="K118" s="54">
        <v>5</v>
      </c>
      <c r="L118" s="145"/>
      <c r="M118" s="49"/>
      <c r="N118" s="146"/>
      <c r="O118" s="24">
        <f>IF(J118=0,"",J118/I117)</f>
        <v>1</v>
      </c>
      <c r="P118" s="22">
        <v>12</v>
      </c>
      <c r="Q118" s="24">
        <f t="shared" si="8"/>
        <v>1</v>
      </c>
      <c r="R118" s="24">
        <f t="shared" si="9"/>
        <v>0</v>
      </c>
    </row>
    <row r="119" spans="1:18" ht="15.75" customHeight="1" x14ac:dyDescent="0.2">
      <c r="A119" s="97">
        <v>2102</v>
      </c>
      <c r="B119" s="17"/>
      <c r="C119" s="17"/>
      <c r="D119" s="17"/>
      <c r="E119" s="17"/>
      <c r="F119" s="17"/>
      <c r="G119" s="17"/>
      <c r="H119" s="17"/>
      <c r="I119" s="17"/>
      <c r="J119" s="17">
        <v>5</v>
      </c>
      <c r="K119" s="54">
        <v>3</v>
      </c>
      <c r="L119" s="145"/>
      <c r="M119" s="49"/>
      <c r="N119" s="147"/>
      <c r="O119" s="67"/>
      <c r="P119" s="22">
        <v>7</v>
      </c>
      <c r="Q119" s="67"/>
      <c r="R119" s="101"/>
    </row>
    <row r="120" spans="1:18" ht="15.75" customHeight="1" x14ac:dyDescent="0.2">
      <c r="A120" s="97">
        <v>2201</v>
      </c>
      <c r="B120" s="17"/>
      <c r="C120" s="17"/>
      <c r="D120" s="17"/>
      <c r="E120" s="17"/>
      <c r="F120" s="17"/>
      <c r="G120" s="17"/>
      <c r="H120" s="17"/>
      <c r="I120" s="17"/>
      <c r="J120" s="17">
        <v>2</v>
      </c>
      <c r="K120" s="54">
        <v>2</v>
      </c>
      <c r="L120" s="145"/>
      <c r="M120" s="49"/>
      <c r="N120" s="147"/>
      <c r="O120" s="148"/>
      <c r="P120" s="51">
        <v>2</v>
      </c>
      <c r="Q120" s="149"/>
      <c r="R120" s="148"/>
    </row>
    <row r="121" spans="1:18" ht="15.75" customHeight="1" x14ac:dyDescent="0.2">
      <c r="A121" s="97">
        <v>2202</v>
      </c>
      <c r="B121" s="17"/>
      <c r="C121" s="17"/>
      <c r="D121" s="17"/>
      <c r="E121" s="17"/>
      <c r="F121" s="17"/>
      <c r="G121" s="17"/>
      <c r="H121" s="17"/>
      <c r="I121" s="17"/>
      <c r="J121" s="17">
        <v>1</v>
      </c>
      <c r="K121" s="54"/>
      <c r="L121" s="145"/>
      <c r="M121" s="49"/>
      <c r="N121" s="147"/>
      <c r="O121" s="148"/>
      <c r="P121" s="51">
        <v>1</v>
      </c>
      <c r="Q121" s="149"/>
      <c r="R121" s="148"/>
    </row>
    <row r="122" spans="1:18" ht="15.75" customHeight="1" x14ac:dyDescent="0.2">
      <c r="A122" s="97">
        <v>2301</v>
      </c>
      <c r="B122" s="17"/>
      <c r="C122" s="17"/>
      <c r="D122" s="17"/>
      <c r="E122" s="17"/>
      <c r="F122" s="17"/>
      <c r="G122" s="17"/>
      <c r="H122" s="17"/>
      <c r="I122" s="17"/>
      <c r="J122" s="17">
        <v>1</v>
      </c>
      <c r="K122" s="54"/>
      <c r="L122" s="145"/>
      <c r="M122" s="49"/>
      <c r="N122" s="147"/>
      <c r="O122" s="148"/>
      <c r="P122" s="76">
        <v>1</v>
      </c>
      <c r="Q122" s="149"/>
      <c r="R122" s="148"/>
    </row>
    <row r="123" spans="1:18" ht="15.75" customHeight="1" x14ac:dyDescent="0.2">
      <c r="A123" s="97">
        <v>2302</v>
      </c>
      <c r="B123" s="17"/>
      <c r="C123" s="17"/>
      <c r="D123" s="17"/>
      <c r="E123" s="17"/>
      <c r="F123" s="17"/>
      <c r="G123" s="17"/>
      <c r="H123" s="17"/>
      <c r="I123" s="17"/>
      <c r="J123" s="17">
        <v>2</v>
      </c>
      <c r="K123" s="54">
        <v>1</v>
      </c>
      <c r="L123" s="145"/>
      <c r="M123" s="49"/>
      <c r="N123" s="147"/>
      <c r="O123" s="49"/>
      <c r="P123" s="77">
        <v>2</v>
      </c>
      <c r="Q123" s="150"/>
      <c r="R123" s="148"/>
    </row>
    <row r="124" spans="1:18" ht="15.75" customHeight="1" x14ac:dyDescent="0.2">
      <c r="A124" s="97">
        <v>2401</v>
      </c>
      <c r="B124" s="17"/>
      <c r="C124" s="17"/>
      <c r="D124" s="17"/>
      <c r="E124" s="17"/>
      <c r="F124" s="17"/>
      <c r="G124" s="17"/>
      <c r="H124" s="17"/>
      <c r="I124" s="17"/>
      <c r="J124" s="17">
        <v>1</v>
      </c>
      <c r="K124" s="54">
        <v>1</v>
      </c>
      <c r="L124" s="145"/>
      <c r="M124" s="49"/>
      <c r="N124" s="147"/>
      <c r="O124" s="102" t="s">
        <v>81</v>
      </c>
      <c r="P124" s="110">
        <v>9</v>
      </c>
      <c r="Q124" s="104">
        <f>K127</f>
        <v>12</v>
      </c>
      <c r="R124" s="105" t="s">
        <v>10</v>
      </c>
    </row>
    <row r="125" spans="1:18" ht="15.75" customHeight="1" x14ac:dyDescent="0.2">
      <c r="A125" s="97">
        <v>2402</v>
      </c>
      <c r="B125" s="17"/>
      <c r="C125" s="17"/>
      <c r="D125" s="17"/>
      <c r="E125" s="17"/>
      <c r="F125" s="17"/>
      <c r="G125" s="17"/>
      <c r="H125" s="17"/>
      <c r="I125" s="17"/>
      <c r="J125" s="17"/>
      <c r="K125" s="54"/>
      <c r="L125" s="145"/>
      <c r="M125" s="49"/>
      <c r="N125" s="147"/>
      <c r="O125" s="106" t="s">
        <v>83</v>
      </c>
      <c r="P125" s="32">
        <f>IF(P124/B110=0,"",P124/B110)</f>
        <v>0.5</v>
      </c>
      <c r="Q125" s="107">
        <f>IF(P124/Q124=0,"",P124/Q124)</f>
        <v>0.75</v>
      </c>
      <c r="R125" s="108" t="s">
        <v>84</v>
      </c>
    </row>
    <row r="126" spans="1:18" ht="15.75" x14ac:dyDescent="0.2">
      <c r="A126" s="97">
        <v>2501</v>
      </c>
      <c r="B126" s="75"/>
      <c r="C126" s="75"/>
      <c r="D126" s="75"/>
      <c r="E126" s="75"/>
      <c r="F126" s="75"/>
      <c r="G126" s="75"/>
      <c r="H126" s="75"/>
      <c r="I126" s="75"/>
      <c r="J126" s="75"/>
      <c r="K126" s="54"/>
      <c r="L126" s="151"/>
      <c r="M126" s="152"/>
      <c r="N126" s="153"/>
      <c r="O126" s="154"/>
      <c r="P126" s="155"/>
      <c r="Q126" s="155"/>
      <c r="R126" s="156"/>
    </row>
    <row r="127" spans="1:18" ht="18" x14ac:dyDescent="0.2">
      <c r="A127" s="114"/>
      <c r="B127" s="231" t="s">
        <v>106</v>
      </c>
      <c r="C127" s="231"/>
      <c r="D127" s="231"/>
      <c r="E127" s="231"/>
      <c r="F127" s="231"/>
      <c r="G127" s="231"/>
      <c r="H127" s="231"/>
      <c r="I127" s="231"/>
      <c r="J127" s="231"/>
      <c r="K127" s="74">
        <f>SUM(K110:K124)</f>
        <v>12</v>
      </c>
      <c r="L127" s="109">
        <f>IF(K118=0,"",K118/B110)</f>
        <v>0.27777777777777779</v>
      </c>
      <c r="M127" s="109">
        <f>IF(K127=0,"",K127/B110)</f>
        <v>0.66666666666666663</v>
      </c>
      <c r="N127" s="109">
        <f>IF(K118=0,"",M127-L127)</f>
        <v>0.38888888888888884</v>
      </c>
      <c r="O127" s="89"/>
      <c r="P127" s="85"/>
      <c r="Q127" s="134"/>
      <c r="R127" s="89"/>
    </row>
    <row r="128" spans="1:18" ht="12.75" customHeight="1" x14ac:dyDescent="0.2">
      <c r="L128" s="89"/>
      <c r="M128" s="89"/>
      <c r="O128" s="89"/>
    </row>
    <row r="129" spans="1:22" ht="12.75" customHeight="1" x14ac:dyDescent="0.2">
      <c r="L129" s="89"/>
      <c r="M129" s="89"/>
      <c r="O129" s="89"/>
    </row>
    <row r="130" spans="1:22" ht="26.25" customHeight="1" x14ac:dyDescent="0.2">
      <c r="B130" s="232" t="s">
        <v>94</v>
      </c>
      <c r="C130" s="233"/>
      <c r="D130" s="233"/>
      <c r="E130" s="233"/>
      <c r="F130" s="233"/>
      <c r="G130" s="233"/>
      <c r="H130" s="233"/>
      <c r="I130" s="233"/>
      <c r="J130" s="233"/>
      <c r="K130" s="78" t="s">
        <v>111</v>
      </c>
      <c r="L130" s="89"/>
      <c r="M130" s="89"/>
      <c r="N130" s="85"/>
      <c r="O130" s="89"/>
      <c r="P130" s="85"/>
      <c r="Q130" s="85"/>
      <c r="R130" s="85"/>
      <c r="V130" s="157">
        <f>AVERAGE(P125,P148)</f>
        <v>0.41666666666666663</v>
      </c>
    </row>
    <row r="131" spans="1:22" ht="20.25" customHeight="1" x14ac:dyDescent="0.2">
      <c r="A131" s="234" t="s">
        <v>9</v>
      </c>
      <c r="B131" s="235" t="s">
        <v>95</v>
      </c>
      <c r="C131" s="236"/>
      <c r="D131" s="236"/>
      <c r="E131" s="236"/>
      <c r="F131" s="236"/>
      <c r="G131" s="236"/>
      <c r="H131" s="236"/>
      <c r="I131" s="236"/>
      <c r="J131" s="237"/>
      <c r="K131" s="238" t="s">
        <v>10</v>
      </c>
      <c r="L131" s="230" t="s">
        <v>2</v>
      </c>
      <c r="M131" s="230" t="s">
        <v>3</v>
      </c>
      <c r="N131" s="240" t="s">
        <v>4</v>
      </c>
      <c r="O131" s="230" t="s">
        <v>5</v>
      </c>
      <c r="P131" s="228" t="s">
        <v>6</v>
      </c>
      <c r="Q131" s="228" t="s">
        <v>7</v>
      </c>
      <c r="R131" s="230" t="s">
        <v>96</v>
      </c>
    </row>
    <row r="132" spans="1:22" ht="15.75" customHeight="1" x14ac:dyDescent="0.2">
      <c r="A132" s="229"/>
      <c r="B132" s="97" t="s">
        <v>97</v>
      </c>
      <c r="C132" s="97" t="s">
        <v>98</v>
      </c>
      <c r="D132" s="97" t="s">
        <v>99</v>
      </c>
      <c r="E132" s="97" t="s">
        <v>100</v>
      </c>
      <c r="F132" s="97" t="s">
        <v>101</v>
      </c>
      <c r="G132" s="97" t="s">
        <v>102</v>
      </c>
      <c r="H132" s="97" t="s">
        <v>103</v>
      </c>
      <c r="I132" s="97" t="s">
        <v>104</v>
      </c>
      <c r="J132" s="97" t="s">
        <v>105</v>
      </c>
      <c r="K132" s="249"/>
      <c r="L132" s="229"/>
      <c r="M132" s="229"/>
      <c r="N132" s="229"/>
      <c r="O132" s="229"/>
      <c r="P132" s="229"/>
      <c r="Q132" s="229"/>
      <c r="R132" s="229"/>
    </row>
    <row r="133" spans="1:22" ht="15.75" customHeight="1" x14ac:dyDescent="0.2">
      <c r="A133" s="97">
        <v>1702</v>
      </c>
      <c r="B133" s="17">
        <v>36</v>
      </c>
      <c r="C133" s="17"/>
      <c r="D133" s="17"/>
      <c r="E133" s="17"/>
      <c r="F133" s="17"/>
      <c r="G133" s="17"/>
      <c r="H133" s="17"/>
      <c r="I133" s="17"/>
      <c r="J133" s="17"/>
      <c r="K133" s="54"/>
      <c r="L133" s="143"/>
      <c r="M133" s="144"/>
      <c r="N133" s="104"/>
      <c r="O133" s="98"/>
      <c r="P133" s="19">
        <f>B133</f>
        <v>36</v>
      </c>
      <c r="Q133" s="99"/>
      <c r="R133" s="98"/>
    </row>
    <row r="134" spans="1:22" ht="15.75" customHeight="1" x14ac:dyDescent="0.2">
      <c r="A134" s="97">
        <v>1801</v>
      </c>
      <c r="B134" s="17"/>
      <c r="C134" s="17">
        <v>30</v>
      </c>
      <c r="D134" s="17"/>
      <c r="E134" s="17"/>
      <c r="F134" s="17"/>
      <c r="G134" s="17"/>
      <c r="H134" s="17"/>
      <c r="I134" s="17"/>
      <c r="J134" s="17"/>
      <c r="K134" s="54"/>
      <c r="L134" s="145"/>
      <c r="M134" s="49"/>
      <c r="N134" s="146"/>
      <c r="O134" s="21">
        <f>IF(C134=0,"",C134/B133)</f>
        <v>0.83333333333333337</v>
      </c>
      <c r="P134" s="22">
        <v>30</v>
      </c>
      <c r="Q134" s="100">
        <f t="shared" ref="Q134:Q141" si="10">IF(P134=0,"",P134/P133)</f>
        <v>0.83333333333333337</v>
      </c>
      <c r="R134" s="100">
        <f t="shared" ref="R134:R141" si="11">IF(P134=0,"",100%-Q134)</f>
        <v>0.16666666666666663</v>
      </c>
    </row>
    <row r="135" spans="1:22" ht="15.75" customHeight="1" x14ac:dyDescent="0.2">
      <c r="A135" s="97">
        <v>1802</v>
      </c>
      <c r="B135" s="17"/>
      <c r="C135" s="17"/>
      <c r="D135" s="17">
        <v>25</v>
      </c>
      <c r="E135" s="17"/>
      <c r="F135" s="17"/>
      <c r="G135" s="17"/>
      <c r="H135" s="17"/>
      <c r="I135" s="17"/>
      <c r="J135" s="17"/>
      <c r="K135" s="54"/>
      <c r="L135" s="145"/>
      <c r="M135" s="49"/>
      <c r="N135" s="146"/>
      <c r="O135" s="21">
        <f>IF(D135=0,"",D135/C134)</f>
        <v>0.83333333333333337</v>
      </c>
      <c r="P135" s="22">
        <v>26</v>
      </c>
      <c r="Q135" s="100">
        <f t="shared" si="10"/>
        <v>0.8666666666666667</v>
      </c>
      <c r="R135" s="100">
        <f t="shared" si="11"/>
        <v>0.1333333333333333</v>
      </c>
      <c r="S135" s="124">
        <f>P135/P133</f>
        <v>0.72222222222222221</v>
      </c>
    </row>
    <row r="136" spans="1:22" ht="15.75" customHeight="1" x14ac:dyDescent="0.2">
      <c r="A136" s="97">
        <v>1901</v>
      </c>
      <c r="B136" s="17"/>
      <c r="C136" s="17"/>
      <c r="D136" s="17"/>
      <c r="E136" s="17">
        <v>21</v>
      </c>
      <c r="F136" s="17"/>
      <c r="G136" s="17"/>
      <c r="H136" s="17"/>
      <c r="I136" s="17"/>
      <c r="J136" s="17"/>
      <c r="K136" s="54"/>
      <c r="L136" s="145"/>
      <c r="M136" s="49"/>
      <c r="N136" s="146"/>
      <c r="O136" s="21">
        <f>IF(E136=0,"",E136/D135)</f>
        <v>0.84</v>
      </c>
      <c r="P136" s="22">
        <v>23</v>
      </c>
      <c r="Q136" s="100">
        <f t="shared" si="10"/>
        <v>0.88461538461538458</v>
      </c>
      <c r="R136" s="100">
        <f t="shared" si="11"/>
        <v>0.11538461538461542</v>
      </c>
    </row>
    <row r="137" spans="1:22" ht="15.75" customHeight="1" x14ac:dyDescent="0.2">
      <c r="A137" s="97">
        <v>1902</v>
      </c>
      <c r="B137" s="17"/>
      <c r="C137" s="17"/>
      <c r="D137" s="17"/>
      <c r="E137" s="17"/>
      <c r="F137" s="17">
        <v>20</v>
      </c>
      <c r="G137" s="17"/>
      <c r="H137" s="17"/>
      <c r="I137" s="17"/>
      <c r="J137" s="17"/>
      <c r="K137" s="54"/>
      <c r="L137" s="145"/>
      <c r="M137" s="49"/>
      <c r="N137" s="146"/>
      <c r="O137" s="21">
        <f>IF(F137=0,"",F137/E136)</f>
        <v>0.95238095238095233</v>
      </c>
      <c r="P137" s="22">
        <v>20</v>
      </c>
      <c r="Q137" s="100">
        <f t="shared" si="10"/>
        <v>0.86956521739130432</v>
      </c>
      <c r="R137" s="100">
        <f t="shared" si="11"/>
        <v>0.13043478260869568</v>
      </c>
    </row>
    <row r="138" spans="1:22" ht="15.75" customHeight="1" x14ac:dyDescent="0.2">
      <c r="A138" s="97">
        <v>2001</v>
      </c>
      <c r="B138" s="17"/>
      <c r="C138" s="17"/>
      <c r="D138" s="17"/>
      <c r="E138" s="17"/>
      <c r="F138" s="17"/>
      <c r="G138" s="17">
        <v>16</v>
      </c>
      <c r="H138" s="17"/>
      <c r="I138" s="17"/>
      <c r="J138" s="17"/>
      <c r="K138" s="54"/>
      <c r="L138" s="145"/>
      <c r="M138" s="49"/>
      <c r="N138" s="146"/>
      <c r="O138" s="21">
        <f>IF(G138=0,"",G138/F137)</f>
        <v>0.8</v>
      </c>
      <c r="P138" s="22">
        <v>20</v>
      </c>
      <c r="Q138" s="100">
        <f t="shared" si="10"/>
        <v>1</v>
      </c>
      <c r="R138" s="100">
        <f t="shared" si="11"/>
        <v>0</v>
      </c>
    </row>
    <row r="139" spans="1:22" ht="15.75" customHeight="1" x14ac:dyDescent="0.2">
      <c r="A139" s="97">
        <v>2002</v>
      </c>
      <c r="B139" s="17"/>
      <c r="C139" s="17"/>
      <c r="D139" s="17"/>
      <c r="E139" s="17"/>
      <c r="F139" s="17"/>
      <c r="G139" s="17"/>
      <c r="H139" s="17">
        <v>16</v>
      </c>
      <c r="I139" s="17"/>
      <c r="J139" s="17"/>
      <c r="K139" s="54"/>
      <c r="L139" s="145"/>
      <c r="M139" s="49"/>
      <c r="N139" s="146"/>
      <c r="O139" s="21">
        <f>IF(H139=0,"",H139/G138)</f>
        <v>1</v>
      </c>
      <c r="P139" s="22">
        <v>20</v>
      </c>
      <c r="Q139" s="100">
        <f t="shared" si="10"/>
        <v>1</v>
      </c>
      <c r="R139" s="100">
        <f t="shared" si="11"/>
        <v>0</v>
      </c>
    </row>
    <row r="140" spans="1:22" ht="15.75" customHeight="1" x14ac:dyDescent="0.2">
      <c r="A140" s="97">
        <v>2101</v>
      </c>
      <c r="B140" s="17"/>
      <c r="C140" s="17"/>
      <c r="D140" s="17"/>
      <c r="E140" s="17"/>
      <c r="F140" s="17"/>
      <c r="G140" s="17"/>
      <c r="H140" s="17"/>
      <c r="I140" s="17">
        <v>13</v>
      </c>
      <c r="J140" s="17"/>
      <c r="K140" s="54"/>
      <c r="L140" s="145"/>
      <c r="M140" s="49"/>
      <c r="N140" s="146"/>
      <c r="O140" s="21">
        <f>IF(I140=0,"",I140/H139)</f>
        <v>0.8125</v>
      </c>
      <c r="P140" s="22">
        <v>20</v>
      </c>
      <c r="Q140" s="100">
        <f t="shared" si="10"/>
        <v>1</v>
      </c>
      <c r="R140" s="100">
        <f t="shared" si="11"/>
        <v>0</v>
      </c>
    </row>
    <row r="141" spans="1:22" ht="15.75" customHeight="1" x14ac:dyDescent="0.2">
      <c r="A141" s="97">
        <v>2102</v>
      </c>
      <c r="B141" s="17"/>
      <c r="C141" s="17"/>
      <c r="D141" s="17"/>
      <c r="E141" s="17"/>
      <c r="F141" s="17"/>
      <c r="G141" s="17"/>
      <c r="H141" s="17"/>
      <c r="I141" s="17"/>
      <c r="J141" s="17">
        <v>13</v>
      </c>
      <c r="K141" s="54">
        <v>12</v>
      </c>
      <c r="L141" s="145"/>
      <c r="M141" s="49"/>
      <c r="N141" s="146"/>
      <c r="O141" s="24">
        <f>IF(J141=0,"",J141/I140)</f>
        <v>1</v>
      </c>
      <c r="P141" s="22">
        <v>17</v>
      </c>
      <c r="Q141" s="24">
        <f t="shared" si="10"/>
        <v>0.85</v>
      </c>
      <c r="R141" s="24">
        <f t="shared" si="11"/>
        <v>0.15000000000000002</v>
      </c>
    </row>
    <row r="142" spans="1:22" ht="15.75" customHeight="1" x14ac:dyDescent="0.2">
      <c r="A142" s="97">
        <v>2201</v>
      </c>
      <c r="B142" s="17"/>
      <c r="C142" s="17"/>
      <c r="D142" s="17"/>
      <c r="E142" s="17"/>
      <c r="F142" s="17"/>
      <c r="G142" s="17"/>
      <c r="H142" s="17"/>
      <c r="I142" s="17"/>
      <c r="J142" s="17">
        <v>2</v>
      </c>
      <c r="K142" s="54">
        <v>2</v>
      </c>
      <c r="L142" s="145"/>
      <c r="M142" s="49"/>
      <c r="N142" s="147"/>
      <c r="O142" s="67"/>
      <c r="P142" s="22">
        <v>3</v>
      </c>
      <c r="Q142" s="67"/>
      <c r="R142" s="101"/>
    </row>
    <row r="143" spans="1:22" ht="15.75" customHeight="1" x14ac:dyDescent="0.2">
      <c r="A143" s="97">
        <v>2202</v>
      </c>
      <c r="B143" s="17"/>
      <c r="C143" s="17"/>
      <c r="D143" s="17"/>
      <c r="E143" s="17"/>
      <c r="F143" s="17"/>
      <c r="G143" s="17"/>
      <c r="H143" s="17"/>
      <c r="I143" s="17"/>
      <c r="J143" s="17">
        <v>1</v>
      </c>
      <c r="K143" s="54">
        <v>1</v>
      </c>
      <c r="L143" s="145"/>
      <c r="M143" s="49"/>
      <c r="N143" s="147"/>
      <c r="O143" s="148"/>
      <c r="P143" s="51">
        <v>1</v>
      </c>
      <c r="Q143" s="149"/>
      <c r="R143" s="148"/>
    </row>
    <row r="144" spans="1:22" ht="15.75" customHeight="1" x14ac:dyDescent="0.2">
      <c r="A144" s="97">
        <v>2301</v>
      </c>
      <c r="B144" s="17"/>
      <c r="C144" s="17"/>
      <c r="D144" s="17"/>
      <c r="E144" s="17"/>
      <c r="F144" s="17"/>
      <c r="G144" s="17"/>
      <c r="H144" s="17"/>
      <c r="I144" s="17"/>
      <c r="J144" s="17">
        <v>1</v>
      </c>
      <c r="K144" s="54"/>
      <c r="L144" s="145"/>
      <c r="M144" s="49"/>
      <c r="N144" s="147"/>
      <c r="O144" s="148"/>
      <c r="P144" s="51">
        <v>1</v>
      </c>
      <c r="Q144" s="149"/>
      <c r="R144" s="148"/>
    </row>
    <row r="145" spans="1:19" ht="15.75" customHeight="1" x14ac:dyDescent="0.2">
      <c r="A145" s="97">
        <v>2302</v>
      </c>
      <c r="B145" s="17"/>
      <c r="C145" s="17"/>
      <c r="D145" s="17"/>
      <c r="E145" s="17"/>
      <c r="F145" s="17"/>
      <c r="G145" s="17"/>
      <c r="H145" s="17"/>
      <c r="I145" s="17"/>
      <c r="J145" s="17">
        <v>1</v>
      </c>
      <c r="K145" s="54"/>
      <c r="L145" s="145"/>
      <c r="M145" s="49"/>
      <c r="N145" s="147"/>
      <c r="O145" s="148"/>
      <c r="P145" s="76">
        <v>1</v>
      </c>
      <c r="Q145" s="149"/>
      <c r="R145" s="148"/>
    </row>
    <row r="146" spans="1:19" ht="15.75" customHeight="1" x14ac:dyDescent="0.2">
      <c r="A146" s="97">
        <v>2401</v>
      </c>
      <c r="B146" s="17"/>
      <c r="C146" s="17"/>
      <c r="D146" s="17"/>
      <c r="E146" s="17"/>
      <c r="F146" s="17"/>
      <c r="G146" s="17"/>
      <c r="H146" s="17"/>
      <c r="I146" s="17"/>
      <c r="J146" s="17">
        <v>1</v>
      </c>
      <c r="K146" s="54"/>
      <c r="L146" s="145"/>
      <c r="M146" s="49"/>
      <c r="N146" s="147"/>
      <c r="O146" s="49"/>
      <c r="P146" s="77">
        <v>1</v>
      </c>
      <c r="Q146" s="150"/>
      <c r="R146" s="148"/>
    </row>
    <row r="147" spans="1:19" ht="15.75" customHeight="1" x14ac:dyDescent="0.2">
      <c r="A147" s="97">
        <v>2402</v>
      </c>
      <c r="B147" s="17"/>
      <c r="C147" s="17"/>
      <c r="D147" s="17"/>
      <c r="E147" s="17"/>
      <c r="F147" s="17"/>
      <c r="G147" s="17"/>
      <c r="H147" s="17"/>
      <c r="I147" s="17"/>
      <c r="J147" s="17">
        <v>1</v>
      </c>
      <c r="K147" s="54"/>
      <c r="L147" s="145"/>
      <c r="M147" s="49"/>
      <c r="N147" s="147"/>
      <c r="O147" s="102" t="s">
        <v>81</v>
      </c>
      <c r="P147" s="110">
        <v>12</v>
      </c>
      <c r="Q147" s="104">
        <f>IF(SUM(K139:K146)=0,"",SUM(K139:K146))</f>
        <v>15</v>
      </c>
      <c r="R147" s="105" t="s">
        <v>10</v>
      </c>
    </row>
    <row r="148" spans="1:19" ht="15.75" customHeight="1" x14ac:dyDescent="0.2">
      <c r="A148" s="97">
        <v>2501</v>
      </c>
      <c r="B148" s="17"/>
      <c r="C148" s="17"/>
      <c r="D148" s="17"/>
      <c r="E148" s="17"/>
      <c r="F148" s="17"/>
      <c r="G148" s="17"/>
      <c r="H148" s="17"/>
      <c r="I148" s="17"/>
      <c r="J148" s="17"/>
      <c r="K148" s="54"/>
      <c r="L148" s="145"/>
      <c r="M148" s="49"/>
      <c r="N148" s="147"/>
      <c r="O148" s="106" t="s">
        <v>83</v>
      </c>
      <c r="P148" s="32">
        <f>IF(P147/B133=0,"",P147/B133)</f>
        <v>0.33333333333333331</v>
      </c>
      <c r="Q148" s="107">
        <f>IF(P147/Q147=0,"",P147/Q147)</f>
        <v>0.8</v>
      </c>
      <c r="R148" s="108" t="s">
        <v>84</v>
      </c>
    </row>
    <row r="149" spans="1:19" ht="15.75" customHeight="1" x14ac:dyDescent="0.2">
      <c r="A149" s="97">
        <v>2502</v>
      </c>
      <c r="B149" s="75"/>
      <c r="C149" s="75"/>
      <c r="D149" s="75"/>
      <c r="E149" s="75"/>
      <c r="F149" s="75"/>
      <c r="G149" s="75"/>
      <c r="H149" s="75"/>
      <c r="I149" s="75"/>
      <c r="J149" s="75"/>
      <c r="K149" s="54"/>
      <c r="L149" s="151"/>
      <c r="M149" s="152"/>
      <c r="N149" s="153"/>
      <c r="O149" s="154"/>
      <c r="P149" s="155"/>
      <c r="Q149" s="155"/>
      <c r="R149" s="156"/>
    </row>
    <row r="150" spans="1:19" ht="18" customHeight="1" x14ac:dyDescent="0.2">
      <c r="A150" s="114"/>
      <c r="B150" s="231" t="s">
        <v>106</v>
      </c>
      <c r="C150" s="231"/>
      <c r="D150" s="231"/>
      <c r="E150" s="231"/>
      <c r="F150" s="231"/>
      <c r="G150" s="231"/>
      <c r="H150" s="231"/>
      <c r="I150" s="231"/>
      <c r="J150" s="231"/>
      <c r="K150" s="74">
        <f>SUM(K133:K146)</f>
        <v>15</v>
      </c>
      <c r="L150" s="109">
        <f>IF(K141=0,"",K141/B133)</f>
        <v>0.33333333333333331</v>
      </c>
      <c r="M150" s="109">
        <f>IF(K150=0,"",K150/B133)</f>
        <v>0.41666666666666669</v>
      </c>
      <c r="N150" s="109">
        <f>IF(K141=0,"",M150-L150)</f>
        <v>8.333333333333337E-2</v>
      </c>
      <c r="O150" s="89"/>
      <c r="P150" s="85"/>
      <c r="Q150" s="134"/>
      <c r="R150" s="89"/>
    </row>
    <row r="151" spans="1:19" ht="12.75" customHeight="1" x14ac:dyDescent="0.2">
      <c r="L151" s="89"/>
      <c r="M151" s="89"/>
      <c r="O151" s="89"/>
    </row>
    <row r="152" spans="1:19" ht="12.75" customHeight="1" x14ac:dyDescent="0.2">
      <c r="L152" s="89"/>
      <c r="M152" s="89"/>
      <c r="O152" s="89"/>
    </row>
    <row r="153" spans="1:19" ht="26.25" x14ac:dyDescent="0.2">
      <c r="B153" s="232" t="s">
        <v>94</v>
      </c>
      <c r="C153" s="233"/>
      <c r="D153" s="233"/>
      <c r="E153" s="233"/>
      <c r="F153" s="233"/>
      <c r="G153" s="233"/>
      <c r="H153" s="233"/>
      <c r="I153" s="233"/>
      <c r="J153" s="233"/>
      <c r="K153" s="78" t="s">
        <v>112</v>
      </c>
      <c r="L153" s="89"/>
      <c r="M153" s="89"/>
      <c r="N153" s="85"/>
      <c r="O153" s="89"/>
      <c r="P153" s="85"/>
      <c r="Q153" s="85"/>
      <c r="R153" s="85"/>
    </row>
    <row r="154" spans="1:19" ht="20.25" x14ac:dyDescent="0.2">
      <c r="A154" s="234" t="s">
        <v>9</v>
      </c>
      <c r="B154" s="235" t="s">
        <v>95</v>
      </c>
      <c r="C154" s="236"/>
      <c r="D154" s="236"/>
      <c r="E154" s="236"/>
      <c r="F154" s="236"/>
      <c r="G154" s="236"/>
      <c r="H154" s="236"/>
      <c r="I154" s="236"/>
      <c r="J154" s="237"/>
      <c r="K154" s="238" t="s">
        <v>10</v>
      </c>
      <c r="L154" s="230" t="s">
        <v>2</v>
      </c>
      <c r="M154" s="230" t="s">
        <v>3</v>
      </c>
      <c r="N154" s="240" t="s">
        <v>4</v>
      </c>
      <c r="O154" s="230" t="s">
        <v>5</v>
      </c>
      <c r="P154" s="228" t="s">
        <v>6</v>
      </c>
      <c r="Q154" s="228" t="s">
        <v>7</v>
      </c>
      <c r="R154" s="230" t="s">
        <v>96</v>
      </c>
    </row>
    <row r="155" spans="1:19" ht="15.75" customHeight="1" x14ac:dyDescent="0.2">
      <c r="A155" s="229"/>
      <c r="B155" s="97" t="s">
        <v>97</v>
      </c>
      <c r="C155" s="97" t="s">
        <v>98</v>
      </c>
      <c r="D155" s="97" t="s">
        <v>99</v>
      </c>
      <c r="E155" s="97" t="s">
        <v>100</v>
      </c>
      <c r="F155" s="97" t="s">
        <v>101</v>
      </c>
      <c r="G155" s="97" t="s">
        <v>102</v>
      </c>
      <c r="H155" s="97" t="s">
        <v>103</v>
      </c>
      <c r="I155" s="97" t="s">
        <v>104</v>
      </c>
      <c r="J155" s="97" t="s">
        <v>105</v>
      </c>
      <c r="K155" s="249"/>
      <c r="L155" s="229"/>
      <c r="M155" s="229"/>
      <c r="N155" s="229"/>
      <c r="O155" s="229"/>
      <c r="P155" s="229"/>
      <c r="Q155" s="229"/>
      <c r="R155" s="229"/>
    </row>
    <row r="156" spans="1:19" ht="15.75" customHeight="1" x14ac:dyDescent="0.2">
      <c r="A156" s="97">
        <v>1801</v>
      </c>
      <c r="B156" s="17">
        <v>13</v>
      </c>
      <c r="C156" s="17"/>
      <c r="D156" s="17"/>
      <c r="E156" s="17"/>
      <c r="F156" s="17"/>
      <c r="G156" s="17"/>
      <c r="H156" s="17"/>
      <c r="I156" s="17"/>
      <c r="J156" s="17"/>
      <c r="K156" s="54"/>
      <c r="L156" s="143"/>
      <c r="M156" s="144"/>
      <c r="N156" s="104"/>
      <c r="O156" s="98"/>
      <c r="P156" s="19">
        <f>B156</f>
        <v>13</v>
      </c>
      <c r="Q156" s="99"/>
      <c r="R156" s="98"/>
    </row>
    <row r="157" spans="1:19" ht="15.75" customHeight="1" x14ac:dyDescent="0.2">
      <c r="A157" s="97">
        <v>1802</v>
      </c>
      <c r="B157" s="17"/>
      <c r="C157" s="17">
        <v>10</v>
      </c>
      <c r="D157" s="17"/>
      <c r="E157" s="17"/>
      <c r="F157" s="17"/>
      <c r="G157" s="17"/>
      <c r="H157" s="17"/>
      <c r="I157" s="17"/>
      <c r="J157" s="17"/>
      <c r="K157" s="54"/>
      <c r="L157" s="145"/>
      <c r="M157" s="49"/>
      <c r="N157" s="146"/>
      <c r="O157" s="21">
        <f>IF(C157=0,"",C157/B156)</f>
        <v>0.76923076923076927</v>
      </c>
      <c r="P157" s="22">
        <v>10</v>
      </c>
      <c r="Q157" s="100">
        <f t="shared" ref="Q157:Q164" si="12">IF(P157=0,"",P157/P156)</f>
        <v>0.76923076923076927</v>
      </c>
      <c r="R157" s="100">
        <f t="shared" ref="R157:R164" si="13">IF(P157=0,"",100%-Q157)</f>
        <v>0.23076923076923073</v>
      </c>
    </row>
    <row r="158" spans="1:19" ht="15.75" customHeight="1" x14ac:dyDescent="0.2">
      <c r="A158" s="97">
        <v>1901</v>
      </c>
      <c r="B158" s="17"/>
      <c r="C158" s="17"/>
      <c r="D158" s="17">
        <v>8</v>
      </c>
      <c r="E158" s="17"/>
      <c r="F158" s="17"/>
      <c r="G158" s="17"/>
      <c r="H158" s="17"/>
      <c r="I158" s="17"/>
      <c r="J158" s="17"/>
      <c r="K158" s="54"/>
      <c r="L158" s="145"/>
      <c r="M158" s="49"/>
      <c r="N158" s="146"/>
      <c r="O158" s="21">
        <f>IF(D158=0,"",D158/C157)</f>
        <v>0.8</v>
      </c>
      <c r="P158" s="22">
        <v>9</v>
      </c>
      <c r="Q158" s="100">
        <f t="shared" si="12"/>
        <v>0.9</v>
      </c>
      <c r="R158" s="100">
        <f t="shared" si="13"/>
        <v>9.9999999999999978E-2</v>
      </c>
      <c r="S158" s="158">
        <f>P158/P156</f>
        <v>0.69230769230769229</v>
      </c>
    </row>
    <row r="159" spans="1:19" ht="15.75" customHeight="1" x14ac:dyDescent="0.2">
      <c r="A159" s="97">
        <v>1902</v>
      </c>
      <c r="B159" s="17"/>
      <c r="C159" s="17"/>
      <c r="D159" s="17"/>
      <c r="E159" s="17">
        <v>8</v>
      </c>
      <c r="F159" s="17"/>
      <c r="G159" s="17"/>
      <c r="H159" s="17"/>
      <c r="I159" s="17"/>
      <c r="J159" s="17"/>
      <c r="K159" s="54"/>
      <c r="L159" s="145"/>
      <c r="M159" s="49"/>
      <c r="N159" s="146"/>
      <c r="O159" s="21">
        <f>IF(E159=0,"",E159/D158)</f>
        <v>1</v>
      </c>
      <c r="P159" s="22">
        <v>8</v>
      </c>
      <c r="Q159" s="100">
        <f t="shared" si="12"/>
        <v>0.88888888888888884</v>
      </c>
      <c r="R159" s="100">
        <f t="shared" si="13"/>
        <v>0.11111111111111116</v>
      </c>
    </row>
    <row r="160" spans="1:19" ht="15.75" customHeight="1" x14ac:dyDescent="0.2">
      <c r="A160" s="97">
        <v>2001</v>
      </c>
      <c r="B160" s="17"/>
      <c r="C160" s="17"/>
      <c r="D160" s="17"/>
      <c r="E160" s="17"/>
      <c r="F160" s="17">
        <v>8</v>
      </c>
      <c r="G160" s="17"/>
      <c r="H160" s="17"/>
      <c r="I160" s="17"/>
      <c r="J160" s="17"/>
      <c r="K160" s="54"/>
      <c r="L160" s="145"/>
      <c r="M160" s="49"/>
      <c r="N160" s="146"/>
      <c r="O160" s="21">
        <f>IF(F160=0,"",F160/E159)</f>
        <v>1</v>
      </c>
      <c r="P160" s="22">
        <v>8</v>
      </c>
      <c r="Q160" s="100">
        <f t="shared" si="12"/>
        <v>1</v>
      </c>
      <c r="R160" s="100">
        <f t="shared" si="13"/>
        <v>0</v>
      </c>
    </row>
    <row r="161" spans="1:23" ht="15.75" customHeight="1" x14ac:dyDescent="0.2">
      <c r="A161" s="97">
        <v>2002</v>
      </c>
      <c r="B161" s="17"/>
      <c r="C161" s="17"/>
      <c r="D161" s="17"/>
      <c r="E161" s="17"/>
      <c r="F161" s="17"/>
      <c r="G161" s="17">
        <v>8</v>
      </c>
      <c r="H161" s="17"/>
      <c r="I161" s="17"/>
      <c r="J161" s="17"/>
      <c r="K161" s="54"/>
      <c r="L161" s="145"/>
      <c r="M161" s="49"/>
      <c r="N161" s="146"/>
      <c r="O161" s="21">
        <f>IF(G161=0,"",G161/F160)</f>
        <v>1</v>
      </c>
      <c r="P161" s="22">
        <v>8</v>
      </c>
      <c r="Q161" s="100">
        <f t="shared" si="12"/>
        <v>1</v>
      </c>
      <c r="R161" s="100">
        <f t="shared" si="13"/>
        <v>0</v>
      </c>
    </row>
    <row r="162" spans="1:23" ht="15.75" customHeight="1" x14ac:dyDescent="0.2">
      <c r="A162" s="97">
        <v>2101</v>
      </c>
      <c r="B162" s="17"/>
      <c r="C162" s="17"/>
      <c r="D162" s="17"/>
      <c r="E162" s="17"/>
      <c r="F162" s="17"/>
      <c r="G162" s="17"/>
      <c r="H162" s="17">
        <v>8</v>
      </c>
      <c r="I162" s="17"/>
      <c r="J162" s="17"/>
      <c r="K162" s="54"/>
      <c r="L162" s="145"/>
      <c r="M162" s="49"/>
      <c r="N162" s="146"/>
      <c r="O162" s="21">
        <f>IF(H162=0,"",H162/G161)</f>
        <v>1</v>
      </c>
      <c r="P162" s="22">
        <v>8</v>
      </c>
      <c r="Q162" s="100">
        <f t="shared" si="12"/>
        <v>1</v>
      </c>
      <c r="R162" s="100">
        <f t="shared" si="13"/>
        <v>0</v>
      </c>
    </row>
    <row r="163" spans="1:23" ht="15.75" customHeight="1" x14ac:dyDescent="0.2">
      <c r="A163" s="97">
        <v>2102</v>
      </c>
      <c r="B163" s="17"/>
      <c r="C163" s="17"/>
      <c r="D163" s="17"/>
      <c r="E163" s="17"/>
      <c r="F163" s="17"/>
      <c r="G163" s="17"/>
      <c r="H163" s="17"/>
      <c r="I163" s="17">
        <v>8</v>
      </c>
      <c r="J163" s="17"/>
      <c r="K163" s="54"/>
      <c r="L163" s="145"/>
      <c r="M163" s="49"/>
      <c r="N163" s="146"/>
      <c r="O163" s="21">
        <f>IF(I163=0,"",I163/H162)</f>
        <v>1</v>
      </c>
      <c r="P163" s="22">
        <v>8</v>
      </c>
      <c r="Q163" s="100">
        <f t="shared" si="12"/>
        <v>1</v>
      </c>
      <c r="R163" s="100">
        <f t="shared" si="13"/>
        <v>0</v>
      </c>
    </row>
    <row r="164" spans="1:23" ht="15.75" customHeight="1" x14ac:dyDescent="0.2">
      <c r="A164" s="97">
        <v>2201</v>
      </c>
      <c r="B164" s="17"/>
      <c r="C164" s="17"/>
      <c r="D164" s="17"/>
      <c r="E164" s="17"/>
      <c r="F164" s="17"/>
      <c r="G164" s="17"/>
      <c r="H164" s="17"/>
      <c r="I164" s="17"/>
      <c r="J164" s="17">
        <v>8</v>
      </c>
      <c r="K164" s="54">
        <v>6</v>
      </c>
      <c r="L164" s="145"/>
      <c r="M164" s="49"/>
      <c r="N164" s="146"/>
      <c r="O164" s="24">
        <f>IF(J164=0,"",J164/I163)</f>
        <v>1</v>
      </c>
      <c r="P164" s="22">
        <v>8</v>
      </c>
      <c r="Q164" s="24">
        <f t="shared" si="12"/>
        <v>1</v>
      </c>
      <c r="R164" s="24">
        <f t="shared" si="13"/>
        <v>0</v>
      </c>
    </row>
    <row r="165" spans="1:23" ht="15.75" customHeight="1" x14ac:dyDescent="0.2">
      <c r="A165" s="97">
        <v>2202</v>
      </c>
      <c r="B165" s="17"/>
      <c r="C165" s="17"/>
      <c r="D165" s="17"/>
      <c r="E165" s="17"/>
      <c r="F165" s="17"/>
      <c r="G165" s="17"/>
      <c r="H165" s="17"/>
      <c r="I165" s="17"/>
      <c r="J165" s="17">
        <v>1</v>
      </c>
      <c r="K165" s="54">
        <v>1</v>
      </c>
      <c r="L165" s="145"/>
      <c r="M165" s="49"/>
      <c r="N165" s="147"/>
      <c r="O165" s="67"/>
      <c r="P165" s="22">
        <v>2</v>
      </c>
      <c r="Q165" s="67"/>
      <c r="R165" s="101"/>
    </row>
    <row r="166" spans="1:23" ht="15.75" customHeight="1" x14ac:dyDescent="0.2">
      <c r="A166" s="97">
        <v>2301</v>
      </c>
      <c r="B166" s="17"/>
      <c r="C166" s="17"/>
      <c r="D166" s="17"/>
      <c r="E166" s="17"/>
      <c r="F166" s="17"/>
      <c r="G166" s="17"/>
      <c r="H166" s="17"/>
      <c r="I166" s="17"/>
      <c r="J166" s="17">
        <v>1</v>
      </c>
      <c r="K166" s="54">
        <v>1</v>
      </c>
      <c r="L166" s="145"/>
      <c r="M166" s="49"/>
      <c r="N166" s="147"/>
      <c r="O166" s="148"/>
      <c r="P166" s="51">
        <v>1</v>
      </c>
      <c r="Q166" s="149"/>
      <c r="R166" s="148"/>
    </row>
    <row r="167" spans="1:23" ht="15.75" customHeight="1" x14ac:dyDescent="0.2">
      <c r="A167" s="97">
        <v>2302</v>
      </c>
      <c r="B167" s="17"/>
      <c r="C167" s="17"/>
      <c r="D167" s="17"/>
      <c r="E167" s="17"/>
      <c r="F167" s="17"/>
      <c r="G167" s="17"/>
      <c r="H167" s="17"/>
      <c r="I167" s="17"/>
      <c r="J167" s="17"/>
      <c r="K167" s="54"/>
      <c r="L167" s="145"/>
      <c r="M167" s="49"/>
      <c r="N167" s="147"/>
      <c r="O167" s="148"/>
      <c r="P167" s="51"/>
      <c r="Q167" s="149"/>
      <c r="R167" s="148"/>
    </row>
    <row r="168" spans="1:23" ht="15.75" customHeight="1" x14ac:dyDescent="0.2">
      <c r="A168" s="97">
        <v>2401</v>
      </c>
      <c r="B168" s="17"/>
      <c r="C168" s="17"/>
      <c r="D168" s="17"/>
      <c r="E168" s="17"/>
      <c r="F168" s="17"/>
      <c r="G168" s="17"/>
      <c r="H168" s="17"/>
      <c r="I168" s="17"/>
      <c r="J168" s="17"/>
      <c r="K168" s="54"/>
      <c r="L168" s="145"/>
      <c r="M168" s="49"/>
      <c r="N168" s="147"/>
      <c r="O168" s="148"/>
      <c r="P168" s="51"/>
      <c r="Q168" s="149"/>
      <c r="R168" s="148"/>
    </row>
    <row r="169" spans="1:23" ht="15.75" customHeight="1" x14ac:dyDescent="0.2">
      <c r="A169" s="97">
        <v>2402</v>
      </c>
      <c r="B169" s="17"/>
      <c r="C169" s="17"/>
      <c r="D169" s="17"/>
      <c r="E169" s="17"/>
      <c r="F169" s="17"/>
      <c r="G169" s="17"/>
      <c r="H169" s="17"/>
      <c r="I169" s="17"/>
      <c r="J169" s="17"/>
      <c r="K169" s="54"/>
      <c r="L169" s="145"/>
      <c r="M169" s="49"/>
      <c r="N169" s="147"/>
      <c r="O169" s="49"/>
      <c r="P169" s="147"/>
      <c r="Q169" s="150"/>
      <c r="R169" s="148"/>
    </row>
    <row r="170" spans="1:23" ht="15.75" customHeight="1" x14ac:dyDescent="0.2">
      <c r="A170" s="97">
        <v>2501</v>
      </c>
      <c r="B170" s="17"/>
      <c r="C170" s="17"/>
      <c r="D170" s="17"/>
      <c r="E170" s="17"/>
      <c r="F170" s="17"/>
      <c r="G170" s="17"/>
      <c r="H170" s="17"/>
      <c r="I170" s="17"/>
      <c r="J170" s="17"/>
      <c r="K170" s="54"/>
      <c r="L170" s="145"/>
      <c r="M170" s="49"/>
      <c r="N170" s="147"/>
      <c r="O170" s="102" t="s">
        <v>81</v>
      </c>
      <c r="P170" s="103">
        <v>6</v>
      </c>
      <c r="Q170" s="104">
        <f>IF(SUM(K162:K169)=0,"",SUM(K162:K169))</f>
        <v>8</v>
      </c>
      <c r="R170" s="105" t="s">
        <v>10</v>
      </c>
    </row>
    <row r="171" spans="1:23" ht="15.75" customHeight="1" x14ac:dyDescent="0.2">
      <c r="A171" s="97">
        <v>2502</v>
      </c>
      <c r="B171" s="17"/>
      <c r="C171" s="17"/>
      <c r="D171" s="17"/>
      <c r="E171" s="17"/>
      <c r="F171" s="17"/>
      <c r="G171" s="17"/>
      <c r="H171" s="17"/>
      <c r="I171" s="17"/>
      <c r="J171" s="17"/>
      <c r="K171" s="54"/>
      <c r="L171" s="145"/>
      <c r="M171" s="49"/>
      <c r="N171" s="147"/>
      <c r="O171" s="106" t="s">
        <v>83</v>
      </c>
      <c r="P171" s="32">
        <f>IF(P170/B156=0,"",P170/B156)</f>
        <v>0.46153846153846156</v>
      </c>
      <c r="Q171" s="107">
        <f>IF(P170/Q170=0,"",P170/Q170)</f>
        <v>0.75</v>
      </c>
      <c r="R171" s="108" t="s">
        <v>84</v>
      </c>
    </row>
    <row r="172" spans="1:23" ht="15.75" customHeight="1" x14ac:dyDescent="0.2">
      <c r="A172" s="97">
        <v>2601</v>
      </c>
      <c r="B172" s="75"/>
      <c r="C172" s="75"/>
      <c r="D172" s="75"/>
      <c r="E172" s="75"/>
      <c r="F172" s="75"/>
      <c r="G172" s="75"/>
      <c r="H172" s="75"/>
      <c r="I172" s="75"/>
      <c r="J172" s="75"/>
      <c r="K172" s="54"/>
      <c r="L172" s="151"/>
      <c r="M172" s="152"/>
      <c r="N172" s="153"/>
      <c r="O172" s="154"/>
      <c r="P172" s="155"/>
      <c r="Q172" s="155"/>
      <c r="R172" s="156"/>
    </row>
    <row r="173" spans="1:23" ht="18" x14ac:dyDescent="0.2">
      <c r="A173" s="114"/>
      <c r="B173" s="231" t="s">
        <v>106</v>
      </c>
      <c r="C173" s="231"/>
      <c r="D173" s="231"/>
      <c r="E173" s="231"/>
      <c r="F173" s="231"/>
      <c r="G173" s="231"/>
      <c r="H173" s="231"/>
      <c r="I173" s="231"/>
      <c r="J173" s="231"/>
      <c r="K173" s="74">
        <f>SUM(K156:K169)</f>
        <v>8</v>
      </c>
      <c r="L173" s="109">
        <f>IF(K164=0,"",K164/B156)</f>
        <v>0.46153846153846156</v>
      </c>
      <c r="M173" s="109">
        <f>IF(K173=0,"",K173/B156)</f>
        <v>0.61538461538461542</v>
      </c>
      <c r="N173" s="109">
        <f>IF(K164=0,"",M173-L173)</f>
        <v>0.15384615384615385</v>
      </c>
      <c r="O173" s="89"/>
      <c r="P173" s="85"/>
      <c r="Q173" s="134"/>
      <c r="R173" s="89"/>
    </row>
    <row r="174" spans="1:23" ht="12.75" customHeight="1" x14ac:dyDescent="0.2">
      <c r="L174" s="89"/>
      <c r="M174" s="89"/>
      <c r="O174" s="89"/>
    </row>
    <row r="175" spans="1:23" ht="12.75" customHeight="1" x14ac:dyDescent="0.2">
      <c r="L175" s="89"/>
      <c r="M175" s="89"/>
      <c r="O175" s="89"/>
      <c r="W175" s="159">
        <f>AVERAGE(L173,L195)</f>
        <v>0.41995841995841998</v>
      </c>
    </row>
    <row r="176" spans="1:23" ht="26.25" x14ac:dyDescent="0.2">
      <c r="B176" s="232" t="s">
        <v>94</v>
      </c>
      <c r="C176" s="233"/>
      <c r="D176" s="233"/>
      <c r="E176" s="233"/>
      <c r="F176" s="233"/>
      <c r="G176" s="233"/>
      <c r="H176" s="233"/>
      <c r="I176" s="233"/>
      <c r="J176" s="233"/>
      <c r="K176" s="78" t="s">
        <v>113</v>
      </c>
      <c r="L176" s="89"/>
      <c r="M176" s="89"/>
      <c r="N176" s="85"/>
      <c r="O176" s="89"/>
      <c r="P176" s="85"/>
      <c r="Q176" s="85"/>
      <c r="R176" s="85"/>
    </row>
    <row r="177" spans="1:19" ht="20.25" x14ac:dyDescent="0.2">
      <c r="A177" s="234" t="s">
        <v>9</v>
      </c>
      <c r="B177" s="235" t="s">
        <v>95</v>
      </c>
      <c r="C177" s="236"/>
      <c r="D177" s="236"/>
      <c r="E177" s="236"/>
      <c r="F177" s="236"/>
      <c r="G177" s="236"/>
      <c r="H177" s="236"/>
      <c r="I177" s="236"/>
      <c r="J177" s="237"/>
      <c r="K177" s="238" t="s">
        <v>10</v>
      </c>
      <c r="L177" s="230" t="s">
        <v>2</v>
      </c>
      <c r="M177" s="230" t="s">
        <v>3</v>
      </c>
      <c r="N177" s="240" t="s">
        <v>4</v>
      </c>
      <c r="O177" s="230" t="s">
        <v>5</v>
      </c>
      <c r="P177" s="228" t="s">
        <v>6</v>
      </c>
      <c r="Q177" s="228" t="s">
        <v>7</v>
      </c>
      <c r="R177" s="230" t="s">
        <v>96</v>
      </c>
    </row>
    <row r="178" spans="1:19" ht="15.75" customHeight="1" x14ac:dyDescent="0.2">
      <c r="A178" s="229"/>
      <c r="B178" s="97" t="s">
        <v>97</v>
      </c>
      <c r="C178" s="97" t="s">
        <v>98</v>
      </c>
      <c r="D178" s="97" t="s">
        <v>99</v>
      </c>
      <c r="E178" s="97" t="s">
        <v>100</v>
      </c>
      <c r="F178" s="97" t="s">
        <v>101</v>
      </c>
      <c r="G178" s="97" t="s">
        <v>102</v>
      </c>
      <c r="H178" s="97" t="s">
        <v>103</v>
      </c>
      <c r="I178" s="97" t="s">
        <v>104</v>
      </c>
      <c r="J178" s="97" t="s">
        <v>105</v>
      </c>
      <c r="K178" s="249"/>
      <c r="L178" s="229"/>
      <c r="M178" s="229"/>
      <c r="N178" s="229"/>
      <c r="O178" s="229"/>
      <c r="P178" s="229"/>
      <c r="Q178" s="229"/>
      <c r="R178" s="229"/>
    </row>
    <row r="179" spans="1:19" ht="15.75" customHeight="1" x14ac:dyDescent="0.2">
      <c r="A179" s="97">
        <v>1802</v>
      </c>
      <c r="B179" s="17">
        <v>37</v>
      </c>
      <c r="C179" s="17"/>
      <c r="D179" s="17"/>
      <c r="E179" s="17"/>
      <c r="F179" s="17"/>
      <c r="G179" s="17"/>
      <c r="H179" s="17"/>
      <c r="I179" s="17"/>
      <c r="J179" s="17"/>
      <c r="K179" s="54"/>
      <c r="L179" s="143"/>
      <c r="M179" s="144"/>
      <c r="N179" s="104"/>
      <c r="O179" s="98"/>
      <c r="P179" s="19">
        <f>B179</f>
        <v>37</v>
      </c>
      <c r="Q179" s="99"/>
      <c r="R179" s="98"/>
    </row>
    <row r="180" spans="1:19" ht="15.75" customHeight="1" x14ac:dyDescent="0.2">
      <c r="A180" s="97">
        <v>1901</v>
      </c>
      <c r="B180" s="17"/>
      <c r="C180" s="17">
        <v>31</v>
      </c>
      <c r="D180" s="17"/>
      <c r="E180" s="17"/>
      <c r="F180" s="17"/>
      <c r="G180" s="17"/>
      <c r="H180" s="17"/>
      <c r="I180" s="17"/>
      <c r="J180" s="17"/>
      <c r="K180" s="54"/>
      <c r="L180" s="145"/>
      <c r="M180" s="49"/>
      <c r="N180" s="146"/>
      <c r="O180" s="21">
        <f>IF(C180=0,"",C180/B179)</f>
        <v>0.83783783783783783</v>
      </c>
      <c r="P180" s="22">
        <v>31</v>
      </c>
      <c r="Q180" s="100">
        <f t="shared" ref="Q180:Q187" si="14">IF(P180=0,"",P180/P179)</f>
        <v>0.83783783783783783</v>
      </c>
      <c r="R180" s="100">
        <f t="shared" ref="R180:R187" si="15">IF(P180=0,"",100%-Q180)</f>
        <v>0.16216216216216217</v>
      </c>
    </row>
    <row r="181" spans="1:19" ht="15.75" customHeight="1" x14ac:dyDescent="0.2">
      <c r="A181" s="97">
        <v>1902</v>
      </c>
      <c r="B181" s="17"/>
      <c r="C181" s="17"/>
      <c r="D181" s="17">
        <v>24</v>
      </c>
      <c r="E181" s="17"/>
      <c r="F181" s="17"/>
      <c r="G181" s="17"/>
      <c r="H181" s="17"/>
      <c r="I181" s="17"/>
      <c r="J181" s="17"/>
      <c r="K181" s="54"/>
      <c r="L181" s="145"/>
      <c r="M181" s="49"/>
      <c r="N181" s="146"/>
      <c r="O181" s="21">
        <f>IF(D181=0,"",D181/C180)</f>
        <v>0.77419354838709675</v>
      </c>
      <c r="P181" s="22">
        <v>26</v>
      </c>
      <c r="Q181" s="100">
        <f t="shared" si="14"/>
        <v>0.83870967741935487</v>
      </c>
      <c r="R181" s="100">
        <f t="shared" si="15"/>
        <v>0.16129032258064513</v>
      </c>
      <c r="S181" s="160">
        <f>P181/P179</f>
        <v>0.70270270270270274</v>
      </c>
    </row>
    <row r="182" spans="1:19" ht="15.75" customHeight="1" x14ac:dyDescent="0.2">
      <c r="A182" s="97">
        <v>2001</v>
      </c>
      <c r="B182" s="17"/>
      <c r="C182" s="17"/>
      <c r="D182" s="17"/>
      <c r="E182" s="17">
        <v>24</v>
      </c>
      <c r="F182" s="17"/>
      <c r="G182" s="17"/>
      <c r="H182" s="17"/>
      <c r="I182" s="17"/>
      <c r="J182" s="17"/>
      <c r="K182" s="54"/>
      <c r="L182" s="145"/>
      <c r="M182" s="49"/>
      <c r="N182" s="146"/>
      <c r="O182" s="21">
        <f>IF(E182=0,"",E182/D181)</f>
        <v>1</v>
      </c>
      <c r="P182" s="22">
        <v>25</v>
      </c>
      <c r="Q182" s="100">
        <f t="shared" si="14"/>
        <v>0.96153846153846156</v>
      </c>
      <c r="R182" s="100">
        <f t="shared" si="15"/>
        <v>3.8461538461538436E-2</v>
      </c>
    </row>
    <row r="183" spans="1:19" ht="15.75" customHeight="1" x14ac:dyDescent="0.2">
      <c r="A183" s="97">
        <v>2002</v>
      </c>
      <c r="B183" s="17"/>
      <c r="C183" s="17"/>
      <c r="D183" s="17"/>
      <c r="E183" s="17"/>
      <c r="F183" s="17">
        <v>23</v>
      </c>
      <c r="G183" s="17"/>
      <c r="H183" s="17"/>
      <c r="I183" s="17"/>
      <c r="J183" s="17"/>
      <c r="K183" s="54"/>
      <c r="L183" s="145"/>
      <c r="M183" s="49"/>
      <c r="N183" s="146"/>
      <c r="O183" s="21">
        <f>IF(F183=0,"",F183/E182)</f>
        <v>0.95833333333333337</v>
      </c>
      <c r="P183" s="22">
        <v>25</v>
      </c>
      <c r="Q183" s="100">
        <f t="shared" si="14"/>
        <v>1</v>
      </c>
      <c r="R183" s="100">
        <f t="shared" si="15"/>
        <v>0</v>
      </c>
    </row>
    <row r="184" spans="1:19" ht="15.75" customHeight="1" x14ac:dyDescent="0.2">
      <c r="A184" s="97">
        <v>2101</v>
      </c>
      <c r="B184" s="17"/>
      <c r="C184" s="17"/>
      <c r="D184" s="17"/>
      <c r="E184" s="17"/>
      <c r="F184" s="17"/>
      <c r="G184" s="17">
        <v>19</v>
      </c>
      <c r="H184" s="17"/>
      <c r="I184" s="17"/>
      <c r="J184" s="17"/>
      <c r="K184" s="54"/>
      <c r="L184" s="145"/>
      <c r="M184" s="49"/>
      <c r="N184" s="146"/>
      <c r="O184" s="21">
        <f>IF(G184=0,"",G184/F183)</f>
        <v>0.82608695652173914</v>
      </c>
      <c r="P184" s="22">
        <v>21</v>
      </c>
      <c r="Q184" s="100">
        <f t="shared" si="14"/>
        <v>0.84</v>
      </c>
      <c r="R184" s="100">
        <f t="shared" si="15"/>
        <v>0.16000000000000003</v>
      </c>
    </row>
    <row r="185" spans="1:19" ht="15.75" customHeight="1" x14ac:dyDescent="0.2">
      <c r="A185" s="97">
        <v>2102</v>
      </c>
      <c r="B185" s="17"/>
      <c r="C185" s="17"/>
      <c r="D185" s="17"/>
      <c r="E185" s="17"/>
      <c r="F185" s="17"/>
      <c r="G185" s="17"/>
      <c r="H185" s="17">
        <v>18</v>
      </c>
      <c r="I185" s="17"/>
      <c r="J185" s="17"/>
      <c r="K185" s="54"/>
      <c r="L185" s="145"/>
      <c r="M185" s="49"/>
      <c r="N185" s="146"/>
      <c r="O185" s="21">
        <f>IF(H185=0,"",H185/G184)</f>
        <v>0.94736842105263153</v>
      </c>
      <c r="P185" s="22">
        <v>19</v>
      </c>
      <c r="Q185" s="100">
        <f t="shared" si="14"/>
        <v>0.90476190476190477</v>
      </c>
      <c r="R185" s="100">
        <f t="shared" si="15"/>
        <v>9.5238095238095233E-2</v>
      </c>
    </row>
    <row r="186" spans="1:19" ht="15.75" customHeight="1" x14ac:dyDescent="0.2">
      <c r="A186" s="97">
        <v>2201</v>
      </c>
      <c r="B186" s="17"/>
      <c r="C186" s="17"/>
      <c r="D186" s="17"/>
      <c r="E186" s="17"/>
      <c r="F186" s="17"/>
      <c r="G186" s="17"/>
      <c r="H186" s="17"/>
      <c r="I186" s="17">
        <v>14</v>
      </c>
      <c r="J186" s="17"/>
      <c r="K186" s="54"/>
      <c r="L186" s="145"/>
      <c r="M186" s="49"/>
      <c r="N186" s="146"/>
      <c r="O186" s="21">
        <f>IF(I186=0,"",I186/H185)</f>
        <v>0.77777777777777779</v>
      </c>
      <c r="P186" s="22">
        <v>19</v>
      </c>
      <c r="Q186" s="100">
        <f t="shared" si="14"/>
        <v>1</v>
      </c>
      <c r="R186" s="100">
        <f t="shared" si="15"/>
        <v>0</v>
      </c>
    </row>
    <row r="187" spans="1:19" ht="15.75" customHeight="1" x14ac:dyDescent="0.2">
      <c r="A187" s="97">
        <v>2202</v>
      </c>
      <c r="B187" s="17"/>
      <c r="C187" s="17"/>
      <c r="D187" s="17"/>
      <c r="E187" s="17"/>
      <c r="F187" s="17"/>
      <c r="G187" s="17"/>
      <c r="H187" s="17"/>
      <c r="I187" s="17"/>
      <c r="J187" s="17">
        <v>16</v>
      </c>
      <c r="K187" s="54">
        <v>14</v>
      </c>
      <c r="L187" s="145"/>
      <c r="M187" s="49"/>
      <c r="N187" s="146"/>
      <c r="O187" s="24">
        <f>IF(J187=0,"",J187/I186)</f>
        <v>1.1428571428571428</v>
      </c>
      <c r="P187" s="22">
        <v>19</v>
      </c>
      <c r="Q187" s="24">
        <f t="shared" si="14"/>
        <v>1</v>
      </c>
      <c r="R187" s="24">
        <f t="shared" si="15"/>
        <v>0</v>
      </c>
    </row>
    <row r="188" spans="1:19" ht="15.75" customHeight="1" x14ac:dyDescent="0.2">
      <c r="A188" s="97">
        <v>2301</v>
      </c>
      <c r="B188" s="17"/>
      <c r="C188" s="17"/>
      <c r="D188" s="17"/>
      <c r="E188" s="17"/>
      <c r="F188" s="17"/>
      <c r="G188" s="17"/>
      <c r="H188" s="17"/>
      <c r="I188" s="17"/>
      <c r="J188" s="17">
        <v>3</v>
      </c>
      <c r="K188" s="54">
        <v>1</v>
      </c>
      <c r="L188" s="145"/>
      <c r="M188" s="49"/>
      <c r="N188" s="147"/>
      <c r="O188" s="67"/>
      <c r="P188" s="22">
        <v>5</v>
      </c>
      <c r="Q188" s="67"/>
      <c r="R188" s="101"/>
    </row>
    <row r="189" spans="1:19" ht="15.75" customHeight="1" x14ac:dyDescent="0.2">
      <c r="A189" s="97">
        <v>2302</v>
      </c>
      <c r="B189" s="17"/>
      <c r="C189" s="17"/>
      <c r="D189" s="17"/>
      <c r="E189" s="17"/>
      <c r="F189" s="17"/>
      <c r="G189" s="17"/>
      <c r="H189" s="17"/>
      <c r="I189" s="17"/>
      <c r="J189" s="17">
        <v>1</v>
      </c>
      <c r="K189" s="54">
        <v>1</v>
      </c>
      <c r="L189" s="145"/>
      <c r="M189" s="49"/>
      <c r="N189" s="147"/>
      <c r="O189" s="148"/>
      <c r="P189" s="51">
        <v>3</v>
      </c>
      <c r="Q189" s="149"/>
      <c r="R189" s="148"/>
    </row>
    <row r="190" spans="1:19" ht="15.75" customHeight="1" x14ac:dyDescent="0.2">
      <c r="A190" s="97">
        <v>2401</v>
      </c>
      <c r="B190" s="17"/>
      <c r="C190" s="17"/>
      <c r="D190" s="17"/>
      <c r="E190" s="17"/>
      <c r="F190" s="17"/>
      <c r="G190" s="17"/>
      <c r="H190" s="17"/>
      <c r="I190" s="17"/>
      <c r="J190" s="17"/>
      <c r="K190" s="54"/>
      <c r="L190" s="145"/>
      <c r="M190" s="49"/>
      <c r="N190" s="147"/>
      <c r="O190" s="148"/>
      <c r="P190" s="51"/>
      <c r="Q190" s="149"/>
      <c r="R190" s="148"/>
    </row>
    <row r="191" spans="1:19" ht="15.75" customHeight="1" x14ac:dyDescent="0.2">
      <c r="A191" s="97">
        <v>2402</v>
      </c>
      <c r="B191" s="17"/>
      <c r="C191" s="17"/>
      <c r="D191" s="17"/>
      <c r="E191" s="17"/>
      <c r="F191" s="17"/>
      <c r="G191" s="17"/>
      <c r="H191" s="17"/>
      <c r="I191" s="17"/>
      <c r="J191" s="17"/>
      <c r="K191" s="54"/>
      <c r="L191" s="145"/>
      <c r="M191" s="49"/>
      <c r="N191" s="147"/>
      <c r="O191" s="49"/>
      <c r="P191" s="147"/>
      <c r="Q191" s="150"/>
      <c r="R191" s="148"/>
    </row>
    <row r="192" spans="1:19" ht="15.75" customHeight="1" x14ac:dyDescent="0.2">
      <c r="A192" s="97">
        <v>2501</v>
      </c>
      <c r="B192" s="17"/>
      <c r="C192" s="17"/>
      <c r="D192" s="17"/>
      <c r="E192" s="17"/>
      <c r="F192" s="17"/>
      <c r="G192" s="17"/>
      <c r="H192" s="17"/>
      <c r="I192" s="17"/>
      <c r="J192" s="17"/>
      <c r="K192" s="54"/>
      <c r="L192" s="145"/>
      <c r="M192" s="49"/>
      <c r="N192" s="147"/>
      <c r="O192" s="102" t="s">
        <v>81</v>
      </c>
      <c r="P192" s="103">
        <v>12</v>
      </c>
      <c r="Q192" s="104">
        <f>IF(SUM(K185:K191)=0,"",SUM(K185:K191))</f>
        <v>16</v>
      </c>
      <c r="R192" s="105" t="s">
        <v>10</v>
      </c>
    </row>
    <row r="193" spans="1:19" ht="15.75" customHeight="1" x14ac:dyDescent="0.2">
      <c r="A193" s="97">
        <v>2502</v>
      </c>
      <c r="B193" s="17"/>
      <c r="C193" s="17"/>
      <c r="D193" s="17"/>
      <c r="E193" s="17"/>
      <c r="F193" s="17"/>
      <c r="G193" s="17"/>
      <c r="H193" s="17"/>
      <c r="I193" s="17"/>
      <c r="J193" s="17"/>
      <c r="K193" s="54"/>
      <c r="L193" s="145"/>
      <c r="M193" s="49"/>
      <c r="N193" s="147"/>
      <c r="O193" s="106" t="s">
        <v>83</v>
      </c>
      <c r="P193" s="32">
        <f>IF(P192/B179=0,"",P192/B179)</f>
        <v>0.32432432432432434</v>
      </c>
      <c r="Q193" s="107">
        <f>IF(P192/Q192=0,"",P192/Q192)</f>
        <v>0.75</v>
      </c>
      <c r="R193" s="108" t="s">
        <v>84</v>
      </c>
    </row>
    <row r="194" spans="1:19" ht="15.75" customHeight="1" x14ac:dyDescent="0.2">
      <c r="A194" s="97">
        <v>2601</v>
      </c>
      <c r="B194" s="75"/>
      <c r="C194" s="75"/>
      <c r="D194" s="75"/>
      <c r="E194" s="75"/>
      <c r="F194" s="75"/>
      <c r="G194" s="75"/>
      <c r="H194" s="75"/>
      <c r="I194" s="75"/>
      <c r="J194" s="75"/>
      <c r="K194" s="54"/>
      <c r="L194" s="151"/>
      <c r="M194" s="152"/>
      <c r="N194" s="153"/>
      <c r="O194" s="154"/>
      <c r="P194" s="155"/>
      <c r="Q194" s="155"/>
      <c r="R194" s="156"/>
    </row>
    <row r="195" spans="1:19" ht="18" customHeight="1" x14ac:dyDescent="0.2">
      <c r="A195" s="114"/>
      <c r="B195" s="231" t="s">
        <v>106</v>
      </c>
      <c r="C195" s="231"/>
      <c r="D195" s="231"/>
      <c r="E195" s="231"/>
      <c r="F195" s="231"/>
      <c r="G195" s="231"/>
      <c r="H195" s="231"/>
      <c r="I195" s="231"/>
      <c r="J195" s="231"/>
      <c r="K195" s="74">
        <f>SUM(K179:K191)</f>
        <v>16</v>
      </c>
      <c r="L195" s="109">
        <f>IF(K187=0,"",K187/B179)</f>
        <v>0.3783783783783784</v>
      </c>
      <c r="M195" s="109">
        <f>IF(K195=0,"",K195/B179)</f>
        <v>0.43243243243243246</v>
      </c>
      <c r="N195" s="109">
        <f>IF(K187=0,"",M195-L195)</f>
        <v>5.4054054054054057E-2</v>
      </c>
      <c r="O195" s="89"/>
      <c r="P195" s="85"/>
      <c r="Q195" s="134"/>
      <c r="R195" s="89"/>
    </row>
    <row r="196" spans="1:19" ht="12.75" customHeight="1" x14ac:dyDescent="0.2">
      <c r="L196" s="89"/>
      <c r="M196" s="89"/>
      <c r="O196" s="89"/>
    </row>
    <row r="197" spans="1:19" ht="12.75" customHeight="1" x14ac:dyDescent="0.2">
      <c r="L197" s="89"/>
      <c r="M197" s="89"/>
      <c r="O197" s="89"/>
    </row>
    <row r="198" spans="1:19" ht="26.25" x14ac:dyDescent="0.2">
      <c r="B198" s="232" t="s">
        <v>94</v>
      </c>
      <c r="C198" s="233"/>
      <c r="D198" s="233"/>
      <c r="E198" s="233"/>
      <c r="F198" s="233"/>
      <c r="G198" s="233"/>
      <c r="H198" s="233"/>
      <c r="I198" s="233"/>
      <c r="J198" s="233"/>
      <c r="K198" s="78" t="s">
        <v>114</v>
      </c>
      <c r="L198" s="89"/>
      <c r="M198" s="89"/>
      <c r="N198" s="85"/>
      <c r="O198" s="89"/>
      <c r="P198" s="85"/>
      <c r="Q198" s="85"/>
      <c r="R198" s="85"/>
    </row>
    <row r="199" spans="1:19" ht="20.25" x14ac:dyDescent="0.2">
      <c r="A199" s="234" t="s">
        <v>9</v>
      </c>
      <c r="B199" s="235" t="s">
        <v>95</v>
      </c>
      <c r="C199" s="236"/>
      <c r="D199" s="236"/>
      <c r="E199" s="236"/>
      <c r="F199" s="236"/>
      <c r="G199" s="236"/>
      <c r="H199" s="236"/>
      <c r="I199" s="236"/>
      <c r="J199" s="237"/>
      <c r="K199" s="238" t="s">
        <v>10</v>
      </c>
      <c r="L199" s="230" t="s">
        <v>2</v>
      </c>
      <c r="M199" s="230" t="s">
        <v>3</v>
      </c>
      <c r="N199" s="240" t="s">
        <v>4</v>
      </c>
      <c r="O199" s="230" t="s">
        <v>5</v>
      </c>
      <c r="P199" s="228" t="s">
        <v>6</v>
      </c>
      <c r="Q199" s="228" t="s">
        <v>7</v>
      </c>
      <c r="R199" s="230" t="s">
        <v>96</v>
      </c>
    </row>
    <row r="200" spans="1:19" ht="15.75" customHeight="1" x14ac:dyDescent="0.2">
      <c r="A200" s="229"/>
      <c r="B200" s="97" t="s">
        <v>97</v>
      </c>
      <c r="C200" s="97" t="s">
        <v>98</v>
      </c>
      <c r="D200" s="97" t="s">
        <v>99</v>
      </c>
      <c r="E200" s="97" t="s">
        <v>100</v>
      </c>
      <c r="F200" s="97" t="s">
        <v>101</v>
      </c>
      <c r="G200" s="97" t="s">
        <v>102</v>
      </c>
      <c r="H200" s="97" t="s">
        <v>103</v>
      </c>
      <c r="I200" s="97" t="s">
        <v>104</v>
      </c>
      <c r="J200" s="97" t="s">
        <v>105</v>
      </c>
      <c r="K200" s="249"/>
      <c r="L200" s="229"/>
      <c r="M200" s="229"/>
      <c r="N200" s="229"/>
      <c r="O200" s="229"/>
      <c r="P200" s="229"/>
      <c r="Q200" s="229"/>
      <c r="R200" s="229"/>
    </row>
    <row r="201" spans="1:19" ht="15.75" customHeight="1" x14ac:dyDescent="0.2">
      <c r="A201" s="97">
        <v>1901</v>
      </c>
      <c r="B201" s="17">
        <v>22</v>
      </c>
      <c r="C201" s="17"/>
      <c r="D201" s="17"/>
      <c r="E201" s="17"/>
      <c r="F201" s="17"/>
      <c r="G201" s="17"/>
      <c r="H201" s="17"/>
      <c r="I201" s="17"/>
      <c r="J201" s="17"/>
      <c r="K201" s="54"/>
      <c r="L201" s="143"/>
      <c r="M201" s="144"/>
      <c r="N201" s="104"/>
      <c r="O201" s="98"/>
      <c r="P201" s="19">
        <f>B201</f>
        <v>22</v>
      </c>
      <c r="Q201" s="99"/>
      <c r="R201" s="98"/>
    </row>
    <row r="202" spans="1:19" ht="15.75" customHeight="1" x14ac:dyDescent="0.2">
      <c r="A202" s="97">
        <v>1902</v>
      </c>
      <c r="B202" s="17"/>
      <c r="C202" s="17">
        <v>19</v>
      </c>
      <c r="D202" s="17"/>
      <c r="E202" s="17"/>
      <c r="F202" s="17"/>
      <c r="G202" s="17"/>
      <c r="H202" s="17"/>
      <c r="I202" s="17"/>
      <c r="J202" s="17"/>
      <c r="K202" s="54"/>
      <c r="L202" s="145"/>
      <c r="M202" s="49"/>
      <c r="N202" s="146"/>
      <c r="O202" s="21">
        <f>IF(C202=0,"",C202/B201)</f>
        <v>0.86363636363636365</v>
      </c>
      <c r="P202" s="22">
        <v>19</v>
      </c>
      <c r="Q202" s="100">
        <f t="shared" ref="Q202:Q209" si="16">IF(P202=0,"",P202/P201)</f>
        <v>0.86363636363636365</v>
      </c>
      <c r="R202" s="100">
        <f t="shared" ref="R202:R209" si="17">IF(P202=0,"",100%-Q202)</f>
        <v>0.13636363636363635</v>
      </c>
    </row>
    <row r="203" spans="1:19" ht="15.75" customHeight="1" x14ac:dyDescent="0.2">
      <c r="A203" s="97">
        <v>2001</v>
      </c>
      <c r="B203" s="17"/>
      <c r="C203" s="17"/>
      <c r="D203" s="17">
        <v>14</v>
      </c>
      <c r="E203" s="17"/>
      <c r="F203" s="17"/>
      <c r="G203" s="17"/>
      <c r="H203" s="17"/>
      <c r="I203" s="17"/>
      <c r="J203" s="17"/>
      <c r="K203" s="54"/>
      <c r="L203" s="145"/>
      <c r="M203" s="49"/>
      <c r="N203" s="146"/>
      <c r="O203" s="21">
        <f>IF(D203=0,"",D203/C202)</f>
        <v>0.73684210526315785</v>
      </c>
      <c r="P203" s="22">
        <v>17</v>
      </c>
      <c r="Q203" s="100">
        <f t="shared" si="16"/>
        <v>0.89473684210526316</v>
      </c>
      <c r="R203" s="100">
        <f t="shared" si="17"/>
        <v>0.10526315789473684</v>
      </c>
      <c r="S203" s="160">
        <f>P203/P201</f>
        <v>0.77272727272727271</v>
      </c>
    </row>
    <row r="204" spans="1:19" ht="15.75" customHeight="1" x14ac:dyDescent="0.2">
      <c r="A204" s="97">
        <v>2002</v>
      </c>
      <c r="B204" s="17"/>
      <c r="C204" s="17"/>
      <c r="D204" s="17"/>
      <c r="E204" s="17">
        <v>12</v>
      </c>
      <c r="F204" s="17"/>
      <c r="G204" s="17"/>
      <c r="H204" s="17"/>
      <c r="I204" s="17"/>
      <c r="J204" s="17"/>
      <c r="K204" s="54"/>
      <c r="L204" s="145"/>
      <c r="M204" s="49"/>
      <c r="N204" s="146"/>
      <c r="O204" s="21">
        <f>IF(E204=0,"",E204/D203)</f>
        <v>0.8571428571428571</v>
      </c>
      <c r="P204" s="22">
        <v>15</v>
      </c>
      <c r="Q204" s="100">
        <f t="shared" si="16"/>
        <v>0.88235294117647056</v>
      </c>
      <c r="R204" s="100">
        <f t="shared" si="17"/>
        <v>0.11764705882352944</v>
      </c>
    </row>
    <row r="205" spans="1:19" ht="15.75" customHeight="1" x14ac:dyDescent="0.2">
      <c r="A205" s="97">
        <v>2101</v>
      </c>
      <c r="B205" s="17"/>
      <c r="C205" s="17"/>
      <c r="D205" s="17"/>
      <c r="E205" s="17"/>
      <c r="F205" s="17">
        <v>11</v>
      </c>
      <c r="G205" s="17"/>
      <c r="H205" s="17"/>
      <c r="I205" s="17"/>
      <c r="J205" s="17"/>
      <c r="K205" s="54"/>
      <c r="L205" s="145"/>
      <c r="M205" s="49"/>
      <c r="N205" s="146"/>
      <c r="O205" s="21">
        <f>IF(F205=0,"",F205/E204)</f>
        <v>0.91666666666666663</v>
      </c>
      <c r="P205" s="22">
        <v>14</v>
      </c>
      <c r="Q205" s="100">
        <f t="shared" si="16"/>
        <v>0.93333333333333335</v>
      </c>
      <c r="R205" s="100">
        <f t="shared" si="17"/>
        <v>6.6666666666666652E-2</v>
      </c>
    </row>
    <row r="206" spans="1:19" ht="15.75" customHeight="1" x14ac:dyDescent="0.2">
      <c r="A206" s="97">
        <v>2102</v>
      </c>
      <c r="B206" s="17"/>
      <c r="C206" s="17"/>
      <c r="D206" s="17"/>
      <c r="E206" s="17"/>
      <c r="F206" s="17"/>
      <c r="G206" s="17">
        <v>11</v>
      </c>
      <c r="H206" s="17"/>
      <c r="I206" s="17"/>
      <c r="J206" s="17"/>
      <c r="K206" s="54"/>
      <c r="L206" s="145"/>
      <c r="M206" s="49"/>
      <c r="N206" s="146"/>
      <c r="O206" s="21">
        <f>IF(G206=0,"",G206/F205)</f>
        <v>1</v>
      </c>
      <c r="P206" s="22">
        <v>14</v>
      </c>
      <c r="Q206" s="100">
        <f t="shared" si="16"/>
        <v>1</v>
      </c>
      <c r="R206" s="100">
        <f t="shared" si="17"/>
        <v>0</v>
      </c>
    </row>
    <row r="207" spans="1:19" ht="15.75" customHeight="1" x14ac:dyDescent="0.2">
      <c r="A207" s="97">
        <v>2201</v>
      </c>
      <c r="B207" s="17"/>
      <c r="C207" s="17"/>
      <c r="D207" s="17"/>
      <c r="E207" s="17"/>
      <c r="F207" s="17"/>
      <c r="G207" s="17"/>
      <c r="H207" s="17">
        <v>10</v>
      </c>
      <c r="I207" s="17"/>
      <c r="J207" s="17"/>
      <c r="K207" s="54"/>
      <c r="L207" s="145"/>
      <c r="M207" s="49"/>
      <c r="N207" s="146"/>
      <c r="O207" s="21">
        <f>IF(H207=0,"",H207/G206)</f>
        <v>0.90909090909090906</v>
      </c>
      <c r="P207" s="22">
        <v>13</v>
      </c>
      <c r="Q207" s="100">
        <f t="shared" si="16"/>
        <v>0.9285714285714286</v>
      </c>
      <c r="R207" s="100">
        <f t="shared" si="17"/>
        <v>7.1428571428571397E-2</v>
      </c>
    </row>
    <row r="208" spans="1:19" ht="15.75" customHeight="1" x14ac:dyDescent="0.2">
      <c r="A208" s="97">
        <v>2202</v>
      </c>
      <c r="B208" s="17"/>
      <c r="C208" s="17"/>
      <c r="D208" s="17"/>
      <c r="E208" s="17"/>
      <c r="F208" s="17"/>
      <c r="G208" s="17"/>
      <c r="H208" s="17"/>
      <c r="I208" s="17">
        <v>7</v>
      </c>
      <c r="J208" s="17"/>
      <c r="K208" s="54"/>
      <c r="L208" s="145"/>
      <c r="M208" s="49"/>
      <c r="N208" s="146"/>
      <c r="O208" s="21">
        <f>IF(I208=0,"",I208/H207)</f>
        <v>0.7</v>
      </c>
      <c r="P208" s="22">
        <v>13</v>
      </c>
      <c r="Q208" s="100">
        <f t="shared" si="16"/>
        <v>1</v>
      </c>
      <c r="R208" s="100">
        <f t="shared" si="17"/>
        <v>0</v>
      </c>
    </row>
    <row r="209" spans="1:18" ht="15.75" customHeight="1" x14ac:dyDescent="0.2">
      <c r="A209" s="97">
        <v>2301</v>
      </c>
      <c r="B209" s="17"/>
      <c r="C209" s="17"/>
      <c r="D209" s="17"/>
      <c r="E209" s="17"/>
      <c r="F209" s="17"/>
      <c r="G209" s="17"/>
      <c r="H209" s="17"/>
      <c r="I209" s="17"/>
      <c r="J209" s="17">
        <v>6</v>
      </c>
      <c r="K209" s="54">
        <v>4</v>
      </c>
      <c r="L209" s="145"/>
      <c r="M209" s="49"/>
      <c r="N209" s="146"/>
      <c r="O209" s="24">
        <f>IF(J209=0,"",J209/I208)</f>
        <v>0.8571428571428571</v>
      </c>
      <c r="P209" s="22">
        <v>12</v>
      </c>
      <c r="Q209" s="24">
        <f t="shared" si="16"/>
        <v>0.92307692307692313</v>
      </c>
      <c r="R209" s="24">
        <f t="shared" si="17"/>
        <v>7.6923076923076872E-2</v>
      </c>
    </row>
    <row r="210" spans="1:18" ht="15.75" customHeight="1" x14ac:dyDescent="0.2">
      <c r="A210" s="97">
        <v>2302</v>
      </c>
      <c r="B210" s="17"/>
      <c r="C210" s="17"/>
      <c r="D210" s="17"/>
      <c r="E210" s="17"/>
      <c r="F210" s="17"/>
      <c r="G210" s="17"/>
      <c r="H210" s="17"/>
      <c r="I210" s="17"/>
      <c r="J210" s="17">
        <v>4</v>
      </c>
      <c r="K210" s="54">
        <v>2</v>
      </c>
      <c r="L210" s="145"/>
      <c r="M210" s="49"/>
      <c r="N210" s="147"/>
      <c r="O210" s="67"/>
      <c r="P210" s="22">
        <v>8</v>
      </c>
      <c r="Q210" s="67"/>
      <c r="R210" s="101"/>
    </row>
    <row r="211" spans="1:18" ht="15.75" customHeight="1" x14ac:dyDescent="0.2">
      <c r="A211" s="97">
        <v>2401</v>
      </c>
      <c r="B211" s="17"/>
      <c r="C211" s="17"/>
      <c r="D211" s="17"/>
      <c r="E211" s="17"/>
      <c r="F211" s="17"/>
      <c r="G211" s="17"/>
      <c r="H211" s="17"/>
      <c r="I211" s="17"/>
      <c r="J211" s="17">
        <v>1</v>
      </c>
      <c r="K211" s="54">
        <v>1</v>
      </c>
      <c r="L211" s="145"/>
      <c r="M211" s="49"/>
      <c r="N211" s="147"/>
      <c r="O211" s="148"/>
      <c r="P211" s="51">
        <v>3</v>
      </c>
      <c r="Q211" s="149"/>
      <c r="R211" s="148"/>
    </row>
    <row r="212" spans="1:18" ht="15.75" customHeight="1" x14ac:dyDescent="0.2">
      <c r="A212" s="97">
        <v>2402</v>
      </c>
      <c r="B212" s="17"/>
      <c r="C212" s="17"/>
      <c r="D212" s="17"/>
      <c r="E212" s="17"/>
      <c r="F212" s="17"/>
      <c r="G212" s="17"/>
      <c r="H212" s="17"/>
      <c r="I212" s="17"/>
      <c r="J212" s="17">
        <v>1</v>
      </c>
      <c r="K212" s="54">
        <v>1</v>
      </c>
      <c r="L212" s="145"/>
      <c r="M212" s="49"/>
      <c r="N212" s="147"/>
      <c r="O212" s="148"/>
      <c r="P212" s="76">
        <v>2</v>
      </c>
      <c r="Q212" s="149"/>
      <c r="R212" s="148"/>
    </row>
    <row r="213" spans="1:18" ht="15.75" customHeight="1" x14ac:dyDescent="0.2">
      <c r="A213" s="97">
        <v>2501</v>
      </c>
      <c r="B213" s="17"/>
      <c r="C213" s="17"/>
      <c r="D213" s="17"/>
      <c r="E213" s="17"/>
      <c r="F213" s="17"/>
      <c r="G213" s="17"/>
      <c r="H213" s="17"/>
      <c r="I213" s="17"/>
      <c r="J213" s="17">
        <v>1</v>
      </c>
      <c r="K213" s="54">
        <v>1</v>
      </c>
      <c r="L213" s="145"/>
      <c r="M213" s="49"/>
      <c r="N213" s="147"/>
      <c r="O213" s="49"/>
      <c r="P213" s="77">
        <v>2</v>
      </c>
      <c r="Q213" s="150"/>
      <c r="R213" s="148"/>
    </row>
    <row r="214" spans="1:18" ht="15.75" customHeight="1" x14ac:dyDescent="0.2">
      <c r="A214" s="97">
        <v>2502</v>
      </c>
      <c r="B214" s="17"/>
      <c r="C214" s="17"/>
      <c r="D214" s="17"/>
      <c r="E214" s="17"/>
      <c r="F214" s="17"/>
      <c r="G214" s="17"/>
      <c r="H214" s="17"/>
      <c r="I214" s="17"/>
      <c r="J214" s="17"/>
      <c r="K214" s="54"/>
      <c r="L214" s="145"/>
      <c r="M214" s="49"/>
      <c r="N214" s="147"/>
      <c r="O214" s="102" t="s">
        <v>81</v>
      </c>
      <c r="P214" s="110">
        <v>4</v>
      </c>
      <c r="Q214" s="104">
        <f>IF(SUM(K207:K213)=0,"",SUM(K207:K213))</f>
        <v>9</v>
      </c>
      <c r="R214" s="105" t="s">
        <v>10</v>
      </c>
    </row>
    <row r="215" spans="1:18" ht="15.75" customHeight="1" x14ac:dyDescent="0.2">
      <c r="A215" s="97">
        <v>2601</v>
      </c>
      <c r="B215" s="17"/>
      <c r="C215" s="17"/>
      <c r="D215" s="17"/>
      <c r="E215" s="17"/>
      <c r="F215" s="17"/>
      <c r="G215" s="17"/>
      <c r="H215" s="17"/>
      <c r="I215" s="17"/>
      <c r="J215" s="17"/>
      <c r="K215" s="54"/>
      <c r="L215" s="145"/>
      <c r="M215" s="49"/>
      <c r="N215" s="147"/>
      <c r="O215" s="106" t="s">
        <v>83</v>
      </c>
      <c r="P215" s="32">
        <f>IF(P214/B201=0,"",P214/B201)</f>
        <v>0.18181818181818182</v>
      </c>
      <c r="Q215" s="107">
        <f>IF(P214/Q214=0,"",P214/Q214)</f>
        <v>0.44444444444444442</v>
      </c>
      <c r="R215" s="108" t="s">
        <v>84</v>
      </c>
    </row>
    <row r="216" spans="1:18" ht="15.75" customHeight="1" x14ac:dyDescent="0.2">
      <c r="A216" s="97">
        <v>2602</v>
      </c>
      <c r="B216" s="75"/>
      <c r="C216" s="75"/>
      <c r="D216" s="75"/>
      <c r="E216" s="75"/>
      <c r="F216" s="75"/>
      <c r="G216" s="75"/>
      <c r="H216" s="75"/>
      <c r="I216" s="75"/>
      <c r="J216" s="75"/>
      <c r="K216" s="54"/>
      <c r="L216" s="151"/>
      <c r="M216" s="152"/>
      <c r="N216" s="153"/>
      <c r="O216" s="154"/>
      <c r="P216" s="155"/>
      <c r="Q216" s="155"/>
      <c r="R216" s="156"/>
    </row>
    <row r="217" spans="1:18" ht="18" x14ac:dyDescent="0.2">
      <c r="A217" s="114"/>
      <c r="B217" s="231" t="s">
        <v>106</v>
      </c>
      <c r="C217" s="231"/>
      <c r="D217" s="231"/>
      <c r="E217" s="231"/>
      <c r="F217" s="231"/>
      <c r="G217" s="231"/>
      <c r="H217" s="231"/>
      <c r="I217" s="231"/>
      <c r="J217" s="231"/>
      <c r="K217" s="74">
        <f>SUM(K201:K213)</f>
        <v>9</v>
      </c>
      <c r="L217" s="109">
        <f>IF(K209=0,"",K209/B201)</f>
        <v>0.18181818181818182</v>
      </c>
      <c r="M217" s="109">
        <f>IF(K217=0,"",K217/B201)</f>
        <v>0.40909090909090912</v>
      </c>
      <c r="N217" s="109">
        <f>IF(K209=0,"",M217-L217)</f>
        <v>0.22727272727272729</v>
      </c>
      <c r="O217" s="89"/>
      <c r="P217" s="85"/>
      <c r="Q217" s="134"/>
      <c r="R217" s="89"/>
    </row>
    <row r="218" spans="1:18" ht="12.75" customHeight="1" x14ac:dyDescent="0.2">
      <c r="L218" s="89"/>
      <c r="M218" s="89"/>
      <c r="O218" s="89"/>
    </row>
    <row r="219" spans="1:18" ht="12.75" customHeight="1" x14ac:dyDescent="0.2">
      <c r="L219" s="89"/>
      <c r="M219" s="89"/>
      <c r="O219" s="89"/>
    </row>
    <row r="220" spans="1:18" ht="26.25" x14ac:dyDescent="0.2">
      <c r="B220" s="232" t="s">
        <v>94</v>
      </c>
      <c r="C220" s="233"/>
      <c r="D220" s="233"/>
      <c r="E220" s="233"/>
      <c r="F220" s="233"/>
      <c r="G220" s="233"/>
      <c r="H220" s="233"/>
      <c r="I220" s="233"/>
      <c r="J220" s="233"/>
      <c r="K220" s="78" t="s">
        <v>115</v>
      </c>
      <c r="L220" s="89"/>
      <c r="M220" s="89"/>
      <c r="N220" s="85"/>
      <c r="O220" s="89"/>
      <c r="P220" s="85"/>
      <c r="Q220" s="85"/>
      <c r="R220" s="85"/>
    </row>
    <row r="221" spans="1:18" ht="20.25" x14ac:dyDescent="0.2">
      <c r="A221" s="234" t="s">
        <v>9</v>
      </c>
      <c r="B221" s="235" t="s">
        <v>95</v>
      </c>
      <c r="C221" s="236"/>
      <c r="D221" s="236"/>
      <c r="E221" s="236"/>
      <c r="F221" s="236"/>
      <c r="G221" s="236"/>
      <c r="H221" s="236"/>
      <c r="I221" s="236"/>
      <c r="J221" s="237"/>
      <c r="K221" s="238" t="s">
        <v>10</v>
      </c>
      <c r="L221" s="230" t="s">
        <v>2</v>
      </c>
      <c r="M221" s="230" t="s">
        <v>3</v>
      </c>
      <c r="N221" s="240" t="s">
        <v>4</v>
      </c>
      <c r="O221" s="230" t="s">
        <v>5</v>
      </c>
      <c r="P221" s="228" t="s">
        <v>6</v>
      </c>
      <c r="Q221" s="228" t="s">
        <v>7</v>
      </c>
      <c r="R221" s="230" t="s">
        <v>96</v>
      </c>
    </row>
    <row r="222" spans="1:18" ht="15.75" customHeight="1" x14ac:dyDescent="0.2">
      <c r="A222" s="229"/>
      <c r="B222" s="97" t="s">
        <v>97</v>
      </c>
      <c r="C222" s="97" t="s">
        <v>98</v>
      </c>
      <c r="D222" s="97" t="s">
        <v>99</v>
      </c>
      <c r="E222" s="97" t="s">
        <v>100</v>
      </c>
      <c r="F222" s="97" t="s">
        <v>101</v>
      </c>
      <c r="G222" s="97" t="s">
        <v>102</v>
      </c>
      <c r="H222" s="97" t="s">
        <v>103</v>
      </c>
      <c r="I222" s="97" t="s">
        <v>104</v>
      </c>
      <c r="J222" s="97" t="s">
        <v>105</v>
      </c>
      <c r="K222" s="249"/>
      <c r="L222" s="229"/>
      <c r="M222" s="229"/>
      <c r="N222" s="229"/>
      <c r="O222" s="229"/>
      <c r="P222" s="229"/>
      <c r="Q222" s="229"/>
      <c r="R222" s="229"/>
    </row>
    <row r="223" spans="1:18" ht="15.75" customHeight="1" x14ac:dyDescent="0.2">
      <c r="A223" s="97">
        <v>1902</v>
      </c>
      <c r="B223" s="17">
        <v>42</v>
      </c>
      <c r="C223" s="17"/>
      <c r="D223" s="17"/>
      <c r="E223" s="17"/>
      <c r="F223" s="17"/>
      <c r="G223" s="17"/>
      <c r="H223" s="17"/>
      <c r="I223" s="17"/>
      <c r="J223" s="17"/>
      <c r="K223" s="54"/>
      <c r="L223" s="143"/>
      <c r="M223" s="144"/>
      <c r="N223" s="104"/>
      <c r="O223" s="98"/>
      <c r="P223" s="19">
        <f>B223</f>
        <v>42</v>
      </c>
      <c r="Q223" s="99"/>
      <c r="R223" s="98"/>
    </row>
    <row r="224" spans="1:18" ht="15.75" customHeight="1" x14ac:dyDescent="0.2">
      <c r="A224" s="97">
        <v>2001</v>
      </c>
      <c r="B224" s="17"/>
      <c r="C224" s="17">
        <v>35</v>
      </c>
      <c r="D224" s="17"/>
      <c r="E224" s="17"/>
      <c r="F224" s="17"/>
      <c r="G224" s="17"/>
      <c r="H224" s="17"/>
      <c r="I224" s="17"/>
      <c r="J224" s="17"/>
      <c r="K224" s="54"/>
      <c r="L224" s="145"/>
      <c r="M224" s="49"/>
      <c r="N224" s="146"/>
      <c r="O224" s="21">
        <f>IF(C224=0,"",C224/B223)</f>
        <v>0.83333333333333337</v>
      </c>
      <c r="P224" s="22">
        <v>36</v>
      </c>
      <c r="Q224" s="100">
        <f t="shared" ref="Q224:Q231" si="18">IF(P224=0,"",P224/P223)</f>
        <v>0.8571428571428571</v>
      </c>
      <c r="R224" s="100">
        <f t="shared" ref="R224:R231" si="19">IF(P224=0,"",100%-Q224)</f>
        <v>0.1428571428571429</v>
      </c>
    </row>
    <row r="225" spans="1:19" ht="15.75" customHeight="1" x14ac:dyDescent="0.2">
      <c r="A225" s="97">
        <v>2002</v>
      </c>
      <c r="B225" s="17"/>
      <c r="C225" s="17"/>
      <c r="D225" s="17">
        <v>31</v>
      </c>
      <c r="E225" s="17"/>
      <c r="F225" s="17"/>
      <c r="G225" s="17"/>
      <c r="H225" s="17"/>
      <c r="I225" s="17"/>
      <c r="J225" s="17"/>
      <c r="K225" s="54"/>
      <c r="L225" s="145"/>
      <c r="M225" s="49"/>
      <c r="N225" s="146"/>
      <c r="O225" s="21">
        <f>IF(D225=0,"",D225/C224)</f>
        <v>0.88571428571428568</v>
      </c>
      <c r="P225" s="22">
        <v>32</v>
      </c>
      <c r="Q225" s="100">
        <f t="shared" si="18"/>
        <v>0.88888888888888884</v>
      </c>
      <c r="R225" s="100">
        <f t="shared" si="19"/>
        <v>0.11111111111111116</v>
      </c>
      <c r="S225" s="124">
        <f>P225/P223</f>
        <v>0.76190476190476186</v>
      </c>
    </row>
    <row r="226" spans="1:19" ht="15.75" customHeight="1" x14ac:dyDescent="0.2">
      <c r="A226" s="97">
        <v>2101</v>
      </c>
      <c r="B226" s="17"/>
      <c r="C226" s="17"/>
      <c r="D226" s="17"/>
      <c r="E226" s="17">
        <v>29</v>
      </c>
      <c r="F226" s="17"/>
      <c r="G226" s="17"/>
      <c r="H226" s="17"/>
      <c r="I226" s="17"/>
      <c r="J226" s="17"/>
      <c r="K226" s="54"/>
      <c r="L226" s="145"/>
      <c r="M226" s="49"/>
      <c r="N226" s="146"/>
      <c r="O226" s="21">
        <f>IF(E226=0,"",E226/D225)</f>
        <v>0.93548387096774188</v>
      </c>
      <c r="P226" s="22">
        <v>30</v>
      </c>
      <c r="Q226" s="100">
        <f t="shared" si="18"/>
        <v>0.9375</v>
      </c>
      <c r="R226" s="100">
        <f t="shared" si="19"/>
        <v>6.25E-2</v>
      </c>
    </row>
    <row r="227" spans="1:19" ht="15.75" customHeight="1" x14ac:dyDescent="0.2">
      <c r="A227" s="97">
        <v>2102</v>
      </c>
      <c r="B227" s="17"/>
      <c r="C227" s="17"/>
      <c r="D227" s="17"/>
      <c r="E227" s="17"/>
      <c r="F227" s="17">
        <v>28</v>
      </c>
      <c r="G227" s="17"/>
      <c r="H227" s="17"/>
      <c r="I227" s="17"/>
      <c r="J227" s="17"/>
      <c r="K227" s="54"/>
      <c r="L227" s="145"/>
      <c r="M227" s="49"/>
      <c r="N227" s="146"/>
      <c r="O227" s="21">
        <f>IF(F227=0,"",F227/E226)</f>
        <v>0.96551724137931039</v>
      </c>
      <c r="P227" s="22">
        <v>29</v>
      </c>
      <c r="Q227" s="100">
        <f t="shared" si="18"/>
        <v>0.96666666666666667</v>
      </c>
      <c r="R227" s="100">
        <f t="shared" si="19"/>
        <v>3.3333333333333326E-2</v>
      </c>
    </row>
    <row r="228" spans="1:19" ht="15.75" customHeight="1" x14ac:dyDescent="0.2">
      <c r="A228" s="97">
        <v>2201</v>
      </c>
      <c r="B228" s="17"/>
      <c r="C228" s="17"/>
      <c r="D228" s="17"/>
      <c r="E228" s="17"/>
      <c r="F228" s="17"/>
      <c r="G228" s="17">
        <v>28</v>
      </c>
      <c r="H228" s="17"/>
      <c r="I228" s="17"/>
      <c r="J228" s="17"/>
      <c r="K228" s="54"/>
      <c r="L228" s="145"/>
      <c r="M228" s="49"/>
      <c r="N228" s="146"/>
      <c r="O228" s="21">
        <f>IF(G228=0,"",G228/F227)</f>
        <v>1</v>
      </c>
      <c r="P228" s="22">
        <v>28</v>
      </c>
      <c r="Q228" s="100">
        <f t="shared" si="18"/>
        <v>0.96551724137931039</v>
      </c>
      <c r="R228" s="100">
        <f t="shared" si="19"/>
        <v>3.4482758620689613E-2</v>
      </c>
    </row>
    <row r="229" spans="1:19" ht="15.75" customHeight="1" x14ac:dyDescent="0.2">
      <c r="A229" s="97">
        <v>2202</v>
      </c>
      <c r="B229" s="17"/>
      <c r="C229" s="17"/>
      <c r="D229" s="17"/>
      <c r="E229" s="17"/>
      <c r="F229" s="17"/>
      <c r="G229" s="17"/>
      <c r="H229" s="17">
        <v>26</v>
      </c>
      <c r="I229" s="17"/>
      <c r="J229" s="17"/>
      <c r="K229" s="54"/>
      <c r="L229" s="145"/>
      <c r="M229" s="49"/>
      <c r="N229" s="146"/>
      <c r="O229" s="21">
        <f>IF(H229=0,"",H229/G228)</f>
        <v>0.9285714285714286</v>
      </c>
      <c r="P229" s="22">
        <v>27</v>
      </c>
      <c r="Q229" s="100">
        <f t="shared" si="18"/>
        <v>0.9642857142857143</v>
      </c>
      <c r="R229" s="100">
        <f t="shared" si="19"/>
        <v>3.5714285714285698E-2</v>
      </c>
    </row>
    <row r="230" spans="1:19" ht="15.75" customHeight="1" x14ac:dyDescent="0.2">
      <c r="A230" s="97">
        <v>2301</v>
      </c>
      <c r="B230" s="17"/>
      <c r="C230" s="17"/>
      <c r="D230" s="17"/>
      <c r="E230" s="17"/>
      <c r="F230" s="17"/>
      <c r="G230" s="17"/>
      <c r="H230" s="17"/>
      <c r="I230" s="17">
        <v>25</v>
      </c>
      <c r="J230" s="17"/>
      <c r="K230" s="54"/>
      <c r="L230" s="145"/>
      <c r="M230" s="49"/>
      <c r="N230" s="146"/>
      <c r="O230" s="21">
        <f>IF(I230=0,"",I230/H229)</f>
        <v>0.96153846153846156</v>
      </c>
      <c r="P230" s="22">
        <v>26</v>
      </c>
      <c r="Q230" s="100">
        <f t="shared" si="18"/>
        <v>0.96296296296296291</v>
      </c>
      <c r="R230" s="100">
        <f t="shared" si="19"/>
        <v>3.703703703703709E-2</v>
      </c>
    </row>
    <row r="231" spans="1:19" ht="15.75" customHeight="1" x14ac:dyDescent="0.2">
      <c r="A231" s="97">
        <v>2302</v>
      </c>
      <c r="B231" s="17"/>
      <c r="C231" s="17"/>
      <c r="D231" s="17"/>
      <c r="E231" s="17"/>
      <c r="F231" s="17"/>
      <c r="G231" s="17"/>
      <c r="H231" s="17"/>
      <c r="I231" s="17"/>
      <c r="J231" s="17">
        <v>24</v>
      </c>
      <c r="K231" s="54">
        <v>18</v>
      </c>
      <c r="L231" s="145"/>
      <c r="M231" s="49"/>
      <c r="N231" s="146"/>
      <c r="O231" s="24">
        <f>IF(J231=0,"",J231/I230)</f>
        <v>0.96</v>
      </c>
      <c r="P231" s="22">
        <v>26</v>
      </c>
      <c r="Q231" s="24">
        <f t="shared" si="18"/>
        <v>1</v>
      </c>
      <c r="R231" s="24">
        <f t="shared" si="19"/>
        <v>0</v>
      </c>
    </row>
    <row r="232" spans="1:19" ht="15.75" customHeight="1" x14ac:dyDescent="0.2">
      <c r="A232" s="97">
        <v>2401</v>
      </c>
      <c r="B232" s="17"/>
      <c r="C232" s="17"/>
      <c r="D232" s="17"/>
      <c r="E232" s="17"/>
      <c r="F232" s="17"/>
      <c r="G232" s="17"/>
      <c r="H232" s="17"/>
      <c r="I232" s="17"/>
      <c r="J232" s="17">
        <v>5</v>
      </c>
      <c r="K232" s="54">
        <v>5</v>
      </c>
      <c r="L232" s="145"/>
      <c r="M232" s="49"/>
      <c r="N232" s="147"/>
      <c r="O232" s="67"/>
      <c r="P232" s="22">
        <v>7</v>
      </c>
      <c r="Q232" s="67"/>
      <c r="R232" s="101"/>
    </row>
    <row r="233" spans="1:19" ht="15.75" customHeight="1" x14ac:dyDescent="0.2">
      <c r="A233" s="97">
        <v>2402</v>
      </c>
      <c r="B233" s="17"/>
      <c r="C233" s="17"/>
      <c r="D233" s="17"/>
      <c r="E233" s="17"/>
      <c r="F233" s="17"/>
      <c r="G233" s="17"/>
      <c r="H233" s="17"/>
      <c r="I233" s="17"/>
      <c r="J233" s="17">
        <v>1</v>
      </c>
      <c r="K233" s="54">
        <v>1</v>
      </c>
      <c r="L233" s="145"/>
      <c r="M233" s="49"/>
      <c r="N233" s="147"/>
      <c r="O233" s="148"/>
      <c r="P233" s="51">
        <v>2</v>
      </c>
      <c r="Q233" s="149"/>
      <c r="R233" s="148"/>
    </row>
    <row r="234" spans="1:19" ht="15.75" customHeight="1" x14ac:dyDescent="0.2">
      <c r="A234" s="97">
        <v>2501</v>
      </c>
      <c r="B234" s="17"/>
      <c r="C234" s="17"/>
      <c r="D234" s="17"/>
      <c r="E234" s="17"/>
      <c r="F234" s="17"/>
      <c r="G234" s="17"/>
      <c r="H234" s="17"/>
      <c r="I234" s="17"/>
      <c r="J234" s="17">
        <v>2</v>
      </c>
      <c r="K234" s="54">
        <v>1</v>
      </c>
      <c r="L234" s="145"/>
      <c r="M234" s="49"/>
      <c r="N234" s="147"/>
      <c r="O234" s="148"/>
      <c r="P234" s="51">
        <v>2</v>
      </c>
      <c r="Q234" s="149"/>
      <c r="R234" s="148"/>
    </row>
    <row r="235" spans="1:19" ht="15.75" customHeight="1" x14ac:dyDescent="0.2">
      <c r="A235" s="97">
        <v>2502</v>
      </c>
      <c r="B235" s="17"/>
      <c r="C235" s="17"/>
      <c r="D235" s="17"/>
      <c r="E235" s="17"/>
      <c r="F235" s="17"/>
      <c r="G235" s="17"/>
      <c r="H235" s="17"/>
      <c r="I235" s="17"/>
      <c r="J235" s="17"/>
      <c r="K235" s="54"/>
      <c r="L235" s="145"/>
      <c r="M235" s="49"/>
      <c r="N235" s="147"/>
      <c r="O235" s="49"/>
      <c r="P235" s="147"/>
      <c r="Q235" s="150"/>
      <c r="R235" s="148"/>
    </row>
    <row r="236" spans="1:19" ht="15.75" customHeight="1" x14ac:dyDescent="0.2">
      <c r="A236" s="97">
        <v>2601</v>
      </c>
      <c r="B236" s="17"/>
      <c r="C236" s="17"/>
      <c r="D236" s="17"/>
      <c r="E236" s="17"/>
      <c r="F236" s="17"/>
      <c r="G236" s="17"/>
      <c r="H236" s="17"/>
      <c r="I236" s="17"/>
      <c r="J236" s="17"/>
      <c r="K236" s="54"/>
      <c r="L236" s="145"/>
      <c r="M236" s="49"/>
      <c r="N236" s="147"/>
      <c r="O236" s="102" t="s">
        <v>81</v>
      </c>
      <c r="P236" s="103">
        <v>17</v>
      </c>
      <c r="Q236" s="104">
        <f>IF(SUM(K229:K235)=0,"",SUM(K229:K235))</f>
        <v>25</v>
      </c>
      <c r="R236" s="105" t="s">
        <v>10</v>
      </c>
    </row>
    <row r="237" spans="1:19" ht="15.75" customHeight="1" x14ac:dyDescent="0.2">
      <c r="A237" s="97">
        <v>2602</v>
      </c>
      <c r="B237" s="17"/>
      <c r="C237" s="17"/>
      <c r="D237" s="17"/>
      <c r="E237" s="17"/>
      <c r="F237" s="17"/>
      <c r="G237" s="17"/>
      <c r="H237" s="17"/>
      <c r="I237" s="17"/>
      <c r="J237" s="17"/>
      <c r="K237" s="54"/>
      <c r="L237" s="145"/>
      <c r="M237" s="49"/>
      <c r="N237" s="147"/>
      <c r="O237" s="106" t="s">
        <v>83</v>
      </c>
      <c r="P237" s="32">
        <f>IF(P236/B223=0,"",P236/B223)</f>
        <v>0.40476190476190477</v>
      </c>
      <c r="Q237" s="107">
        <f>IF(P236/Q236=0,"",P236/Q236)</f>
        <v>0.68</v>
      </c>
      <c r="R237" s="108" t="s">
        <v>84</v>
      </c>
    </row>
    <row r="238" spans="1:19" ht="15.75" customHeight="1" x14ac:dyDescent="0.2">
      <c r="A238" s="97">
        <v>2701</v>
      </c>
      <c r="B238" s="75"/>
      <c r="C238" s="75"/>
      <c r="D238" s="75"/>
      <c r="E238" s="75"/>
      <c r="F238" s="75"/>
      <c r="G238" s="75"/>
      <c r="H238" s="75"/>
      <c r="I238" s="75"/>
      <c r="J238" s="75"/>
      <c r="K238" s="54"/>
      <c r="L238" s="151"/>
      <c r="M238" s="152"/>
      <c r="N238" s="153"/>
      <c r="O238" s="154"/>
      <c r="P238" s="155"/>
      <c r="Q238" s="155"/>
      <c r="R238" s="156"/>
    </row>
    <row r="239" spans="1:19" ht="18" customHeight="1" x14ac:dyDescent="0.2">
      <c r="A239" s="114"/>
      <c r="B239" s="231" t="s">
        <v>106</v>
      </c>
      <c r="C239" s="231"/>
      <c r="D239" s="231"/>
      <c r="E239" s="231"/>
      <c r="F239" s="231"/>
      <c r="G239" s="231"/>
      <c r="H239" s="231"/>
      <c r="I239" s="231"/>
      <c r="J239" s="231"/>
      <c r="K239" s="74">
        <f>SUM(K223:K235)</f>
        <v>25</v>
      </c>
      <c r="L239" s="109">
        <f>IF(K231=0,"",K231/B223)</f>
        <v>0.42857142857142855</v>
      </c>
      <c r="M239" s="109">
        <f>IF(K239=0,"",K239/B223)</f>
        <v>0.59523809523809523</v>
      </c>
      <c r="N239" s="109">
        <f>IF(K231=0,"",M239-L239)</f>
        <v>0.16666666666666669</v>
      </c>
      <c r="O239" s="89"/>
      <c r="P239" s="85"/>
      <c r="Q239" s="134"/>
      <c r="R239" s="89"/>
    </row>
    <row r="240" spans="1:19" ht="12.75" customHeight="1" x14ac:dyDescent="0.2">
      <c r="L240" s="89"/>
      <c r="M240" s="89"/>
      <c r="O240" s="89"/>
    </row>
    <row r="241" spans="1:19" ht="12.75" customHeight="1" x14ac:dyDescent="0.2">
      <c r="L241" s="89"/>
      <c r="M241" s="89"/>
      <c r="O241" s="89"/>
    </row>
    <row r="242" spans="1:19" ht="26.25" customHeight="1" x14ac:dyDescent="0.2">
      <c r="B242" s="232" t="s">
        <v>94</v>
      </c>
      <c r="C242" s="233"/>
      <c r="D242" s="233"/>
      <c r="E242" s="233"/>
      <c r="F242" s="233"/>
      <c r="G242" s="233"/>
      <c r="H242" s="233"/>
      <c r="I242" s="233"/>
      <c r="J242" s="233"/>
      <c r="K242" s="78" t="s">
        <v>116</v>
      </c>
      <c r="L242" s="89"/>
      <c r="M242" s="89"/>
      <c r="N242" s="85"/>
      <c r="O242" s="89"/>
      <c r="P242" s="85"/>
      <c r="Q242" s="85"/>
      <c r="R242" s="85"/>
    </row>
    <row r="243" spans="1:19" ht="20.25" x14ac:dyDescent="0.2">
      <c r="A243" s="234" t="s">
        <v>9</v>
      </c>
      <c r="B243" s="235" t="s">
        <v>95</v>
      </c>
      <c r="C243" s="236"/>
      <c r="D243" s="236"/>
      <c r="E243" s="236"/>
      <c r="F243" s="236"/>
      <c r="G243" s="236"/>
      <c r="H243" s="236"/>
      <c r="I243" s="236"/>
      <c r="J243" s="237"/>
      <c r="K243" s="238" t="s">
        <v>10</v>
      </c>
      <c r="L243" s="230" t="s">
        <v>2</v>
      </c>
      <c r="M243" s="230" t="s">
        <v>3</v>
      </c>
      <c r="N243" s="240" t="s">
        <v>4</v>
      </c>
      <c r="O243" s="230" t="s">
        <v>5</v>
      </c>
      <c r="P243" s="228" t="s">
        <v>6</v>
      </c>
      <c r="Q243" s="228" t="s">
        <v>7</v>
      </c>
      <c r="R243" s="230" t="s">
        <v>96</v>
      </c>
    </row>
    <row r="244" spans="1:19" ht="15.75" customHeight="1" x14ac:dyDescent="0.2">
      <c r="A244" s="229"/>
      <c r="B244" s="97" t="s">
        <v>97</v>
      </c>
      <c r="C244" s="97" t="s">
        <v>98</v>
      </c>
      <c r="D244" s="97" t="s">
        <v>99</v>
      </c>
      <c r="E244" s="97" t="s">
        <v>100</v>
      </c>
      <c r="F244" s="97" t="s">
        <v>101</v>
      </c>
      <c r="G244" s="97" t="s">
        <v>102</v>
      </c>
      <c r="H244" s="97" t="s">
        <v>103</v>
      </c>
      <c r="I244" s="97" t="s">
        <v>104</v>
      </c>
      <c r="J244" s="97" t="s">
        <v>105</v>
      </c>
      <c r="K244" s="249"/>
      <c r="L244" s="229"/>
      <c r="M244" s="229"/>
      <c r="N244" s="229"/>
      <c r="O244" s="229"/>
      <c r="P244" s="229"/>
      <c r="Q244" s="229"/>
      <c r="R244" s="229"/>
    </row>
    <row r="245" spans="1:19" ht="15.75" customHeight="1" x14ac:dyDescent="0.2">
      <c r="A245" s="97">
        <v>2001</v>
      </c>
      <c r="B245" s="17">
        <v>12</v>
      </c>
      <c r="C245" s="17"/>
      <c r="D245" s="17"/>
      <c r="E245" s="17"/>
      <c r="F245" s="17"/>
      <c r="G245" s="17"/>
      <c r="H245" s="17"/>
      <c r="I245" s="17"/>
      <c r="J245" s="17"/>
      <c r="K245" s="54"/>
      <c r="L245" s="143"/>
      <c r="M245" s="144"/>
      <c r="N245" s="104"/>
      <c r="O245" s="98"/>
      <c r="P245" s="19">
        <f>B245</f>
        <v>12</v>
      </c>
      <c r="Q245" s="99"/>
      <c r="R245" s="98"/>
    </row>
    <row r="246" spans="1:19" ht="15.75" customHeight="1" x14ac:dyDescent="0.2">
      <c r="A246" s="97">
        <v>2002</v>
      </c>
      <c r="B246" s="17"/>
      <c r="C246" s="17">
        <v>11</v>
      </c>
      <c r="D246" s="17"/>
      <c r="E246" s="17"/>
      <c r="F246" s="17"/>
      <c r="G246" s="17"/>
      <c r="H246" s="17"/>
      <c r="I246" s="17"/>
      <c r="J246" s="17"/>
      <c r="K246" s="54"/>
      <c r="L246" s="145"/>
      <c r="M246" s="49"/>
      <c r="N246" s="146"/>
      <c r="O246" s="21">
        <f>IF(C246=0,"",C246/B245)</f>
        <v>0.91666666666666663</v>
      </c>
      <c r="P246" s="22">
        <v>12</v>
      </c>
      <c r="Q246" s="100">
        <f t="shared" ref="Q246:Q253" si="20">IF(P246=0,"",P246/P245)</f>
        <v>1</v>
      </c>
      <c r="R246" s="100">
        <f t="shared" ref="R246:R253" si="21">IF(P246=0,"",100%-Q246)</f>
        <v>0</v>
      </c>
    </row>
    <row r="247" spans="1:19" ht="15.75" customHeight="1" x14ac:dyDescent="0.2">
      <c r="A247" s="97">
        <v>2101</v>
      </c>
      <c r="B247" s="17"/>
      <c r="C247" s="17"/>
      <c r="D247" s="17">
        <v>8</v>
      </c>
      <c r="E247" s="17"/>
      <c r="F247" s="17"/>
      <c r="G247" s="17"/>
      <c r="H247" s="17"/>
      <c r="I247" s="17"/>
      <c r="J247" s="17"/>
      <c r="K247" s="54"/>
      <c r="L247" s="145"/>
      <c r="M247" s="49"/>
      <c r="N247" s="146"/>
      <c r="O247" s="21">
        <f>IF(D247=0,"",D247/C246)</f>
        <v>0.72727272727272729</v>
      </c>
      <c r="P247" s="22">
        <v>9</v>
      </c>
      <c r="Q247" s="100">
        <f t="shared" si="20"/>
        <v>0.75</v>
      </c>
      <c r="R247" s="100">
        <f t="shared" si="21"/>
        <v>0.25</v>
      </c>
      <c r="S247" s="124">
        <f>P247/P245</f>
        <v>0.75</v>
      </c>
    </row>
    <row r="248" spans="1:19" ht="15.75" customHeight="1" x14ac:dyDescent="0.2">
      <c r="A248" s="97">
        <v>2102</v>
      </c>
      <c r="B248" s="17"/>
      <c r="C248" s="17"/>
      <c r="D248" s="17"/>
      <c r="E248" s="17">
        <v>6</v>
      </c>
      <c r="F248" s="17"/>
      <c r="G248" s="17"/>
      <c r="H248" s="17"/>
      <c r="I248" s="17"/>
      <c r="J248" s="17"/>
      <c r="K248" s="54"/>
      <c r="L248" s="145"/>
      <c r="M248" s="49"/>
      <c r="N248" s="146"/>
      <c r="O248" s="21">
        <f>IF(E248=0,"",E248/D247)</f>
        <v>0.75</v>
      </c>
      <c r="P248" s="22">
        <v>6</v>
      </c>
      <c r="Q248" s="100">
        <f t="shared" si="20"/>
        <v>0.66666666666666663</v>
      </c>
      <c r="R248" s="100">
        <f t="shared" si="21"/>
        <v>0.33333333333333337</v>
      </c>
    </row>
    <row r="249" spans="1:19" ht="15.75" customHeight="1" x14ac:dyDescent="0.2">
      <c r="A249" s="97">
        <v>2201</v>
      </c>
      <c r="B249" s="17"/>
      <c r="C249" s="17"/>
      <c r="D249" s="17"/>
      <c r="E249" s="17"/>
      <c r="F249" s="17">
        <v>6</v>
      </c>
      <c r="G249" s="17"/>
      <c r="H249" s="17"/>
      <c r="I249" s="17"/>
      <c r="J249" s="17"/>
      <c r="K249" s="54"/>
      <c r="L249" s="145"/>
      <c r="M249" s="49"/>
      <c r="N249" s="146"/>
      <c r="O249" s="21">
        <f>IF(F249=0,"",F249/E248)</f>
        <v>1</v>
      </c>
      <c r="P249" s="22">
        <v>6</v>
      </c>
      <c r="Q249" s="100">
        <f t="shared" si="20"/>
        <v>1</v>
      </c>
      <c r="R249" s="100">
        <f t="shared" si="21"/>
        <v>0</v>
      </c>
    </row>
    <row r="250" spans="1:19" ht="15.75" customHeight="1" x14ac:dyDescent="0.2">
      <c r="A250" s="97">
        <v>2202</v>
      </c>
      <c r="B250" s="17"/>
      <c r="C250" s="17"/>
      <c r="D250" s="17"/>
      <c r="E250" s="17"/>
      <c r="F250" s="17"/>
      <c r="G250" s="17">
        <v>6</v>
      </c>
      <c r="H250" s="17"/>
      <c r="I250" s="17"/>
      <c r="J250" s="17"/>
      <c r="K250" s="54"/>
      <c r="L250" s="145"/>
      <c r="M250" s="49"/>
      <c r="N250" s="146"/>
      <c r="O250" s="21">
        <f>IF(G250=0,"",G250/F249)</f>
        <v>1</v>
      </c>
      <c r="P250" s="22">
        <v>6</v>
      </c>
      <c r="Q250" s="100">
        <f t="shared" si="20"/>
        <v>1</v>
      </c>
      <c r="R250" s="100">
        <f t="shared" si="21"/>
        <v>0</v>
      </c>
    </row>
    <row r="251" spans="1:19" ht="15.75" customHeight="1" x14ac:dyDescent="0.2">
      <c r="A251" s="97">
        <v>2301</v>
      </c>
      <c r="B251" s="17"/>
      <c r="C251" s="17"/>
      <c r="D251" s="17"/>
      <c r="E251" s="17"/>
      <c r="F251" s="17"/>
      <c r="G251" s="17"/>
      <c r="H251" s="17">
        <v>6</v>
      </c>
      <c r="I251" s="17"/>
      <c r="J251" s="17"/>
      <c r="K251" s="54"/>
      <c r="L251" s="145"/>
      <c r="M251" s="49"/>
      <c r="N251" s="146"/>
      <c r="O251" s="21">
        <f>IF(H251=0,"",H251/G250)</f>
        <v>1</v>
      </c>
      <c r="P251" s="22">
        <v>6</v>
      </c>
      <c r="Q251" s="100">
        <f t="shared" si="20"/>
        <v>1</v>
      </c>
      <c r="R251" s="100">
        <f t="shared" si="21"/>
        <v>0</v>
      </c>
    </row>
    <row r="252" spans="1:19" ht="15.75" customHeight="1" x14ac:dyDescent="0.2">
      <c r="A252" s="97">
        <v>2302</v>
      </c>
      <c r="B252" s="17"/>
      <c r="C252" s="17"/>
      <c r="D252" s="17"/>
      <c r="E252" s="17"/>
      <c r="F252" s="17"/>
      <c r="G252" s="17"/>
      <c r="H252" s="17"/>
      <c r="I252" s="17">
        <v>5</v>
      </c>
      <c r="J252" s="17"/>
      <c r="K252" s="54"/>
      <c r="L252" s="145"/>
      <c r="M252" s="49"/>
      <c r="N252" s="146"/>
      <c r="O252" s="21">
        <f>IF(I252=0,"",I252/H251)</f>
        <v>0.83333333333333337</v>
      </c>
      <c r="P252" s="22">
        <v>5</v>
      </c>
      <c r="Q252" s="100">
        <f t="shared" si="20"/>
        <v>0.83333333333333337</v>
      </c>
      <c r="R252" s="100">
        <f t="shared" si="21"/>
        <v>0.16666666666666663</v>
      </c>
    </row>
    <row r="253" spans="1:19" ht="15.75" customHeight="1" x14ac:dyDescent="0.2">
      <c r="A253" s="97">
        <v>2401</v>
      </c>
      <c r="B253" s="17"/>
      <c r="C253" s="17"/>
      <c r="D253" s="17"/>
      <c r="E253" s="17"/>
      <c r="F253" s="17"/>
      <c r="G253" s="17"/>
      <c r="H253" s="17"/>
      <c r="I253" s="17"/>
      <c r="J253" s="17">
        <v>4</v>
      </c>
      <c r="K253" s="54">
        <v>4</v>
      </c>
      <c r="L253" s="145"/>
      <c r="M253" s="49"/>
      <c r="N253" s="146"/>
      <c r="O253" s="24">
        <f>IF(J253=0,"",J253/I252)</f>
        <v>0.8</v>
      </c>
      <c r="P253" s="22">
        <v>5</v>
      </c>
      <c r="Q253" s="24">
        <f t="shared" si="20"/>
        <v>1</v>
      </c>
      <c r="R253" s="24">
        <f t="shared" si="21"/>
        <v>0</v>
      </c>
    </row>
    <row r="254" spans="1:19" ht="15.75" customHeight="1" x14ac:dyDescent="0.2">
      <c r="A254" s="97">
        <v>2402</v>
      </c>
      <c r="B254" s="17"/>
      <c r="C254" s="17"/>
      <c r="D254" s="17"/>
      <c r="E254" s="17"/>
      <c r="F254" s="17"/>
      <c r="G254" s="17"/>
      <c r="H254" s="17"/>
      <c r="I254" s="17"/>
      <c r="J254" s="17">
        <v>1</v>
      </c>
      <c r="K254" s="54">
        <v>1</v>
      </c>
      <c r="L254" s="145"/>
      <c r="M254" s="49"/>
      <c r="N254" s="147"/>
      <c r="O254" s="67"/>
      <c r="P254" s="22">
        <v>1</v>
      </c>
      <c r="Q254" s="67"/>
      <c r="R254" s="101"/>
    </row>
    <row r="255" spans="1:19" ht="15.75" customHeight="1" x14ac:dyDescent="0.2">
      <c r="A255" s="97">
        <v>2501</v>
      </c>
      <c r="B255" s="17"/>
      <c r="C255" s="17"/>
      <c r="D255" s="17"/>
      <c r="E255" s="17"/>
      <c r="F255" s="17"/>
      <c r="G255" s="17"/>
      <c r="H255" s="17"/>
      <c r="I255" s="17"/>
      <c r="J255" s="64"/>
      <c r="K255" s="54"/>
      <c r="L255" s="145"/>
      <c r="M255" s="49"/>
      <c r="N255" s="147"/>
      <c r="O255" s="148"/>
      <c r="P255" s="51"/>
      <c r="Q255" s="149"/>
      <c r="R255" s="148"/>
    </row>
    <row r="256" spans="1:19" ht="15.75" customHeight="1" x14ac:dyDescent="0.2">
      <c r="A256" s="97">
        <v>2502</v>
      </c>
      <c r="B256" s="17"/>
      <c r="C256" s="17"/>
      <c r="D256" s="17"/>
      <c r="E256" s="17"/>
      <c r="F256" s="17"/>
      <c r="G256" s="17"/>
      <c r="H256" s="17"/>
      <c r="I256" s="17"/>
      <c r="J256" s="17"/>
      <c r="K256" s="54"/>
      <c r="L256" s="145"/>
      <c r="M256" s="49"/>
      <c r="N256" s="147"/>
      <c r="O256" s="148"/>
      <c r="P256" s="51"/>
      <c r="Q256" s="149"/>
      <c r="R256" s="148"/>
    </row>
    <row r="257" spans="1:19" ht="15.75" customHeight="1" x14ac:dyDescent="0.2">
      <c r="A257" s="97">
        <v>2601</v>
      </c>
      <c r="B257" s="17"/>
      <c r="C257" s="17"/>
      <c r="D257" s="17"/>
      <c r="E257" s="17"/>
      <c r="F257" s="17"/>
      <c r="G257" s="17"/>
      <c r="H257" s="17"/>
      <c r="I257" s="17"/>
      <c r="J257" s="17"/>
      <c r="K257" s="54"/>
      <c r="L257" s="145"/>
      <c r="M257" s="49"/>
      <c r="N257" s="147"/>
      <c r="O257" s="49"/>
      <c r="P257" s="147"/>
      <c r="Q257" s="150"/>
      <c r="R257" s="148"/>
    </row>
    <row r="258" spans="1:19" ht="15.75" customHeight="1" x14ac:dyDescent="0.2">
      <c r="A258" s="97">
        <v>2602</v>
      </c>
      <c r="B258" s="17"/>
      <c r="C258" s="17"/>
      <c r="D258" s="17"/>
      <c r="E258" s="17"/>
      <c r="F258" s="17"/>
      <c r="G258" s="17"/>
      <c r="H258" s="17"/>
      <c r="I258" s="17"/>
      <c r="J258" s="17"/>
      <c r="K258" s="54"/>
      <c r="L258" s="145"/>
      <c r="M258" s="49"/>
      <c r="N258" s="147"/>
      <c r="O258" s="102" t="s">
        <v>81</v>
      </c>
      <c r="P258" s="103"/>
      <c r="Q258" s="104">
        <f>IF(SUM(K251:K257)=0,"",SUM(K251:K257))</f>
        <v>5</v>
      </c>
      <c r="R258" s="105" t="s">
        <v>10</v>
      </c>
    </row>
    <row r="259" spans="1:19" ht="15.75" customHeight="1" x14ac:dyDescent="0.2">
      <c r="A259" s="97">
        <v>2701</v>
      </c>
      <c r="B259" s="17"/>
      <c r="C259" s="17"/>
      <c r="D259" s="17"/>
      <c r="E259" s="17"/>
      <c r="F259" s="17"/>
      <c r="G259" s="17"/>
      <c r="H259" s="17"/>
      <c r="I259" s="17"/>
      <c r="J259" s="17"/>
      <c r="K259" s="54"/>
      <c r="L259" s="145"/>
      <c r="M259" s="49"/>
      <c r="N259" s="147"/>
      <c r="O259" s="106" t="s">
        <v>83</v>
      </c>
      <c r="P259" s="32" t="str">
        <f>IF(P258/B245=0,"",P258/B245)</f>
        <v/>
      </c>
      <c r="Q259" s="107" t="str">
        <f>IF(P258/Q258=0,"",P258/Q258)</f>
        <v/>
      </c>
      <c r="R259" s="108" t="s">
        <v>84</v>
      </c>
    </row>
    <row r="260" spans="1:19" ht="15.75" customHeight="1" x14ac:dyDescent="0.2">
      <c r="A260" s="97">
        <v>2702</v>
      </c>
      <c r="B260" s="75"/>
      <c r="C260" s="75"/>
      <c r="D260" s="75"/>
      <c r="E260" s="75"/>
      <c r="F260" s="75"/>
      <c r="G260" s="75"/>
      <c r="H260" s="75"/>
      <c r="I260" s="75"/>
      <c r="J260" s="75"/>
      <c r="K260" s="54"/>
      <c r="L260" s="151"/>
      <c r="M260" s="152"/>
      <c r="N260" s="153"/>
      <c r="O260" s="154"/>
      <c r="P260" s="155"/>
      <c r="Q260" s="155"/>
      <c r="R260" s="156"/>
    </row>
    <row r="261" spans="1:19" ht="18" x14ac:dyDescent="0.2">
      <c r="A261" s="114"/>
      <c r="B261" s="231" t="s">
        <v>106</v>
      </c>
      <c r="C261" s="231"/>
      <c r="D261" s="231"/>
      <c r="E261" s="231"/>
      <c r="F261" s="231"/>
      <c r="G261" s="231"/>
      <c r="H261" s="231"/>
      <c r="I261" s="231"/>
      <c r="J261" s="231"/>
      <c r="K261" s="74">
        <f>SUM(K245:K257)</f>
        <v>5</v>
      </c>
      <c r="L261" s="109">
        <f>IF(K253=0,"",K253/B245)</f>
        <v>0.33333333333333331</v>
      </c>
      <c r="M261" s="109">
        <f>IF(K261=0,"",K261/B245)</f>
        <v>0.41666666666666669</v>
      </c>
      <c r="N261" s="109">
        <f>IF(K253=0,"",M261-L261)</f>
        <v>8.333333333333337E-2</v>
      </c>
      <c r="O261" s="89"/>
      <c r="P261" s="85"/>
      <c r="Q261" s="134"/>
      <c r="R261" s="89"/>
    </row>
    <row r="262" spans="1:19" ht="12.75" customHeight="1" x14ac:dyDescent="0.2">
      <c r="L262" s="89"/>
      <c r="M262" s="89"/>
      <c r="O262" s="89"/>
    </row>
    <row r="263" spans="1:19" ht="12.75" customHeight="1" x14ac:dyDescent="0.2">
      <c r="L263" s="89"/>
      <c r="M263" s="89"/>
      <c r="O263" s="89"/>
    </row>
    <row r="264" spans="1:19" ht="26.25" customHeight="1" x14ac:dyDescent="0.2">
      <c r="B264" s="232" t="s">
        <v>94</v>
      </c>
      <c r="C264" s="233"/>
      <c r="D264" s="233"/>
      <c r="E264" s="233"/>
      <c r="F264" s="233"/>
      <c r="G264" s="233"/>
      <c r="H264" s="233"/>
      <c r="I264" s="233"/>
      <c r="J264" s="233"/>
      <c r="K264" s="78" t="s">
        <v>117</v>
      </c>
      <c r="L264" s="89"/>
      <c r="M264" s="89"/>
      <c r="N264" s="85"/>
      <c r="O264" s="89"/>
      <c r="P264" s="85"/>
      <c r="Q264" s="85"/>
      <c r="R264" s="85"/>
    </row>
    <row r="265" spans="1:19" ht="20.25" x14ac:dyDescent="0.2">
      <c r="A265" s="234" t="s">
        <v>9</v>
      </c>
      <c r="B265" s="235" t="s">
        <v>95</v>
      </c>
      <c r="C265" s="236"/>
      <c r="D265" s="236"/>
      <c r="E265" s="236"/>
      <c r="F265" s="236"/>
      <c r="G265" s="236"/>
      <c r="H265" s="236"/>
      <c r="I265" s="236"/>
      <c r="J265" s="237"/>
      <c r="K265" s="238" t="s">
        <v>10</v>
      </c>
      <c r="L265" s="230" t="s">
        <v>2</v>
      </c>
      <c r="M265" s="230" t="s">
        <v>3</v>
      </c>
      <c r="N265" s="240" t="s">
        <v>4</v>
      </c>
      <c r="O265" s="230" t="s">
        <v>5</v>
      </c>
      <c r="P265" s="228" t="s">
        <v>6</v>
      </c>
      <c r="Q265" s="228" t="s">
        <v>7</v>
      </c>
      <c r="R265" s="230" t="s">
        <v>96</v>
      </c>
    </row>
    <row r="266" spans="1:19" ht="15.75" customHeight="1" x14ac:dyDescent="0.2">
      <c r="A266" s="229"/>
      <c r="B266" s="97" t="s">
        <v>97</v>
      </c>
      <c r="C266" s="97" t="s">
        <v>98</v>
      </c>
      <c r="D266" s="97" t="s">
        <v>99</v>
      </c>
      <c r="E266" s="97" t="s">
        <v>100</v>
      </c>
      <c r="F266" s="97" t="s">
        <v>101</v>
      </c>
      <c r="G266" s="97" t="s">
        <v>102</v>
      </c>
      <c r="H266" s="97" t="s">
        <v>103</v>
      </c>
      <c r="I266" s="97" t="s">
        <v>104</v>
      </c>
      <c r="J266" s="97" t="s">
        <v>105</v>
      </c>
      <c r="K266" s="249"/>
      <c r="L266" s="229"/>
      <c r="M266" s="229"/>
      <c r="N266" s="229"/>
      <c r="O266" s="229"/>
      <c r="P266" s="229"/>
      <c r="Q266" s="229"/>
      <c r="R266" s="229"/>
    </row>
    <row r="267" spans="1:19" ht="15.75" customHeight="1" x14ac:dyDescent="0.2">
      <c r="A267" s="97">
        <v>2002</v>
      </c>
      <c r="B267" s="17">
        <v>17</v>
      </c>
      <c r="C267" s="17"/>
      <c r="D267" s="17"/>
      <c r="E267" s="17"/>
      <c r="F267" s="17"/>
      <c r="G267" s="17"/>
      <c r="H267" s="17"/>
      <c r="I267" s="17"/>
      <c r="J267" s="17"/>
      <c r="K267" s="54"/>
      <c r="L267" s="143"/>
      <c r="M267" s="144"/>
      <c r="N267" s="104"/>
      <c r="O267" s="98"/>
      <c r="P267" s="19">
        <f>B267</f>
        <v>17</v>
      </c>
      <c r="Q267" s="99"/>
      <c r="R267" s="98"/>
    </row>
    <row r="268" spans="1:19" ht="15.75" customHeight="1" x14ac:dyDescent="0.2">
      <c r="A268" s="97">
        <v>2101</v>
      </c>
      <c r="B268" s="17"/>
      <c r="C268" s="17">
        <v>12</v>
      </c>
      <c r="D268" s="17"/>
      <c r="E268" s="17"/>
      <c r="F268" s="17"/>
      <c r="G268" s="17"/>
      <c r="H268" s="17"/>
      <c r="I268" s="17"/>
      <c r="J268" s="17"/>
      <c r="K268" s="54"/>
      <c r="L268" s="145"/>
      <c r="M268" s="49"/>
      <c r="N268" s="146"/>
      <c r="O268" s="21">
        <f>IF(C268=0,"",C268/B267)</f>
        <v>0.70588235294117652</v>
      </c>
      <c r="P268" s="22">
        <v>12</v>
      </c>
      <c r="Q268" s="100">
        <f t="shared" ref="Q268:Q275" si="22">IF(P268=0,"",P268/P267)</f>
        <v>0.70588235294117652</v>
      </c>
      <c r="R268" s="100">
        <f t="shared" ref="R268:R275" si="23">IF(P268=0,"",100%-Q268)</f>
        <v>0.29411764705882348</v>
      </c>
    </row>
    <row r="269" spans="1:19" ht="15.75" customHeight="1" x14ac:dyDescent="0.2">
      <c r="A269" s="97">
        <v>2102</v>
      </c>
      <c r="B269" s="17"/>
      <c r="C269" s="17"/>
      <c r="D269" s="17">
        <v>11</v>
      </c>
      <c r="E269" s="17"/>
      <c r="F269" s="17"/>
      <c r="G269" s="17"/>
      <c r="H269" s="17"/>
      <c r="I269" s="17"/>
      <c r="J269" s="17"/>
      <c r="K269" s="54"/>
      <c r="L269" s="145"/>
      <c r="M269" s="49"/>
      <c r="N269" s="146"/>
      <c r="O269" s="21">
        <f>IF(D269=0,"",D269/C268)</f>
        <v>0.91666666666666663</v>
      </c>
      <c r="P269" s="22">
        <v>11</v>
      </c>
      <c r="Q269" s="100">
        <f t="shared" si="22"/>
        <v>0.91666666666666663</v>
      </c>
      <c r="R269" s="100">
        <f t="shared" si="23"/>
        <v>8.333333333333337E-2</v>
      </c>
      <c r="S269" s="124">
        <f>P269/P267</f>
        <v>0.6470588235294118</v>
      </c>
    </row>
    <row r="270" spans="1:19" ht="15.75" customHeight="1" x14ac:dyDescent="0.2">
      <c r="A270" s="97">
        <v>2201</v>
      </c>
      <c r="B270" s="17"/>
      <c r="C270" s="17"/>
      <c r="D270" s="17"/>
      <c r="E270" s="17">
        <v>11</v>
      </c>
      <c r="F270" s="17"/>
      <c r="G270" s="17"/>
      <c r="H270" s="17"/>
      <c r="I270" s="17"/>
      <c r="J270" s="17"/>
      <c r="K270" s="54"/>
      <c r="L270" s="145"/>
      <c r="M270" s="49"/>
      <c r="N270" s="146"/>
      <c r="O270" s="21">
        <f>IF(E270=0,"",E270/D269)</f>
        <v>1</v>
      </c>
      <c r="P270" s="22">
        <v>11</v>
      </c>
      <c r="Q270" s="100">
        <f t="shared" si="22"/>
        <v>1</v>
      </c>
      <c r="R270" s="100">
        <f t="shared" si="23"/>
        <v>0</v>
      </c>
    </row>
    <row r="271" spans="1:19" ht="15.75" customHeight="1" x14ac:dyDescent="0.2">
      <c r="A271" s="97">
        <v>2202</v>
      </c>
      <c r="B271" s="17"/>
      <c r="C271" s="17"/>
      <c r="D271" s="17"/>
      <c r="E271" s="17"/>
      <c r="F271" s="17">
        <v>10</v>
      </c>
      <c r="G271" s="17"/>
      <c r="H271" s="17"/>
      <c r="I271" s="17"/>
      <c r="J271" s="17"/>
      <c r="K271" s="54"/>
      <c r="L271" s="145"/>
      <c r="M271" s="49"/>
      <c r="N271" s="146"/>
      <c r="O271" s="21">
        <f>IF(F271=0,"",F271/E270)</f>
        <v>0.90909090909090906</v>
      </c>
      <c r="P271" s="22">
        <v>10</v>
      </c>
      <c r="Q271" s="100">
        <f t="shared" si="22"/>
        <v>0.90909090909090906</v>
      </c>
      <c r="R271" s="100">
        <f t="shared" si="23"/>
        <v>9.0909090909090939E-2</v>
      </c>
    </row>
    <row r="272" spans="1:19" ht="15.75" customHeight="1" x14ac:dyDescent="0.2">
      <c r="A272" s="97">
        <v>2301</v>
      </c>
      <c r="B272" s="17"/>
      <c r="C272" s="17"/>
      <c r="D272" s="17"/>
      <c r="E272" s="17"/>
      <c r="F272" s="17"/>
      <c r="G272" s="17">
        <v>7</v>
      </c>
      <c r="H272" s="17"/>
      <c r="I272" s="17"/>
      <c r="J272" s="17"/>
      <c r="K272" s="54"/>
      <c r="L272" s="145"/>
      <c r="M272" s="49"/>
      <c r="N272" s="146"/>
      <c r="O272" s="21">
        <f>IF(G272=0,"",G272/F271)</f>
        <v>0.7</v>
      </c>
      <c r="P272" s="22">
        <v>9</v>
      </c>
      <c r="Q272" s="100">
        <f t="shared" si="22"/>
        <v>0.9</v>
      </c>
      <c r="R272" s="100">
        <f t="shared" si="23"/>
        <v>9.9999999999999978E-2</v>
      </c>
    </row>
    <row r="273" spans="1:18" ht="15.75" customHeight="1" x14ac:dyDescent="0.2">
      <c r="A273" s="97">
        <v>2302</v>
      </c>
      <c r="B273" s="17"/>
      <c r="C273" s="17"/>
      <c r="D273" s="17"/>
      <c r="E273" s="17"/>
      <c r="F273" s="17"/>
      <c r="G273" s="17"/>
      <c r="H273" s="17">
        <v>7</v>
      </c>
      <c r="I273" s="17"/>
      <c r="J273" s="17"/>
      <c r="K273" s="54"/>
      <c r="L273" s="145"/>
      <c r="M273" s="49"/>
      <c r="N273" s="146"/>
      <c r="O273" s="21">
        <f>IF(H273=0,"",H273/G272)</f>
        <v>1</v>
      </c>
      <c r="P273" s="22">
        <v>9</v>
      </c>
      <c r="Q273" s="100">
        <f t="shared" si="22"/>
        <v>1</v>
      </c>
      <c r="R273" s="100">
        <f t="shared" si="23"/>
        <v>0</v>
      </c>
    </row>
    <row r="274" spans="1:18" ht="15.75" customHeight="1" x14ac:dyDescent="0.2">
      <c r="A274" s="97">
        <v>2401</v>
      </c>
      <c r="B274" s="17"/>
      <c r="C274" s="17"/>
      <c r="D274" s="17"/>
      <c r="E274" s="17"/>
      <c r="F274" s="17"/>
      <c r="G274" s="17"/>
      <c r="H274" s="17"/>
      <c r="I274" s="17">
        <v>6</v>
      </c>
      <c r="J274" s="17"/>
      <c r="K274" s="54"/>
      <c r="L274" s="145"/>
      <c r="M274" s="49"/>
      <c r="N274" s="146"/>
      <c r="O274" s="21">
        <f>IF(I274=0,"",I274/H273)</f>
        <v>0.8571428571428571</v>
      </c>
      <c r="P274" s="22">
        <v>8</v>
      </c>
      <c r="Q274" s="100">
        <f t="shared" si="22"/>
        <v>0.88888888888888884</v>
      </c>
      <c r="R274" s="100">
        <f t="shared" si="23"/>
        <v>0.11111111111111116</v>
      </c>
    </row>
    <row r="275" spans="1:18" ht="15.75" customHeight="1" x14ac:dyDescent="0.2">
      <c r="A275" s="97">
        <v>2402</v>
      </c>
      <c r="B275" s="17"/>
      <c r="C275" s="17"/>
      <c r="D275" s="17"/>
      <c r="E275" s="17"/>
      <c r="F275" s="17"/>
      <c r="G275" s="17"/>
      <c r="H275" s="17"/>
      <c r="I275" s="17"/>
      <c r="J275" s="17">
        <v>6</v>
      </c>
      <c r="K275" s="54">
        <v>4</v>
      </c>
      <c r="L275" s="145"/>
      <c r="M275" s="49"/>
      <c r="N275" s="146"/>
      <c r="O275" s="24">
        <f>IF(J275=0,"",J275/I274)</f>
        <v>1</v>
      </c>
      <c r="P275" s="22">
        <v>8</v>
      </c>
      <c r="Q275" s="24">
        <f t="shared" si="22"/>
        <v>1</v>
      </c>
      <c r="R275" s="24">
        <f t="shared" si="23"/>
        <v>0</v>
      </c>
    </row>
    <row r="276" spans="1:18" ht="15.75" customHeight="1" x14ac:dyDescent="0.2">
      <c r="A276" s="97">
        <v>2501</v>
      </c>
      <c r="B276" s="17"/>
      <c r="C276" s="17"/>
      <c r="D276" s="17"/>
      <c r="E276" s="17"/>
      <c r="F276" s="17"/>
      <c r="G276" s="17"/>
      <c r="H276" s="17"/>
      <c r="I276" s="17"/>
      <c r="J276" s="17">
        <v>2</v>
      </c>
      <c r="K276" s="54">
        <v>2</v>
      </c>
      <c r="L276" s="145"/>
      <c r="M276" s="49"/>
      <c r="N276" s="147"/>
      <c r="O276" s="67"/>
      <c r="P276" s="22">
        <v>4</v>
      </c>
      <c r="Q276" s="67"/>
      <c r="R276" s="101"/>
    </row>
    <row r="277" spans="1:18" ht="15.75" customHeight="1" x14ac:dyDescent="0.2">
      <c r="A277" s="97">
        <v>2502</v>
      </c>
      <c r="B277" s="17"/>
      <c r="C277" s="17"/>
      <c r="D277" s="17"/>
      <c r="E277" s="17"/>
      <c r="F277" s="17"/>
      <c r="G277" s="17"/>
      <c r="H277" s="17"/>
      <c r="I277" s="17"/>
      <c r="J277" s="17">
        <v>1</v>
      </c>
      <c r="K277" s="54"/>
      <c r="L277" s="145"/>
      <c r="M277" s="49"/>
      <c r="N277" s="147"/>
      <c r="O277" s="148"/>
      <c r="P277" s="51">
        <v>2</v>
      </c>
      <c r="Q277" s="149"/>
      <c r="R277" s="148"/>
    </row>
    <row r="278" spans="1:18" ht="15.75" customHeight="1" x14ac:dyDescent="0.2">
      <c r="A278" s="97">
        <v>2601</v>
      </c>
      <c r="B278" s="17"/>
      <c r="C278" s="17"/>
      <c r="D278" s="17"/>
      <c r="E278" s="17"/>
      <c r="F278" s="17"/>
      <c r="G278" s="17"/>
      <c r="H278" s="17"/>
      <c r="I278" s="17"/>
      <c r="J278" s="17"/>
      <c r="K278" s="54"/>
      <c r="L278" s="145"/>
      <c r="M278" s="49"/>
      <c r="N278" s="147"/>
      <c r="O278" s="148"/>
      <c r="P278" s="51"/>
      <c r="Q278" s="149"/>
      <c r="R278" s="148"/>
    </row>
    <row r="279" spans="1:18" ht="15.75" customHeight="1" x14ac:dyDescent="0.2">
      <c r="A279" s="97">
        <v>2602</v>
      </c>
      <c r="B279" s="17"/>
      <c r="C279" s="17"/>
      <c r="D279" s="17"/>
      <c r="E279" s="17"/>
      <c r="F279" s="17"/>
      <c r="G279" s="17"/>
      <c r="H279" s="17"/>
      <c r="I279" s="17"/>
      <c r="J279" s="17"/>
      <c r="K279" s="54"/>
      <c r="L279" s="145"/>
      <c r="M279" s="49"/>
      <c r="N279" s="147"/>
      <c r="O279" s="49"/>
      <c r="P279" s="147"/>
      <c r="Q279" s="150"/>
      <c r="R279" s="148"/>
    </row>
    <row r="280" spans="1:18" ht="15.75" customHeight="1" x14ac:dyDescent="0.2">
      <c r="A280" s="97">
        <v>2701</v>
      </c>
      <c r="B280" s="17"/>
      <c r="C280" s="17"/>
      <c r="D280" s="17"/>
      <c r="E280" s="17"/>
      <c r="F280" s="17"/>
      <c r="G280" s="17"/>
      <c r="H280" s="17"/>
      <c r="I280" s="17"/>
      <c r="J280" s="17"/>
      <c r="K280" s="54"/>
      <c r="L280" s="145"/>
      <c r="M280" s="49"/>
      <c r="N280" s="147"/>
      <c r="O280" s="102" t="s">
        <v>81</v>
      </c>
      <c r="P280" s="103">
        <v>1</v>
      </c>
      <c r="Q280" s="104">
        <f>IF(SUM(K273:K279)=0,"",SUM(K273:K279))</f>
        <v>6</v>
      </c>
      <c r="R280" s="105" t="s">
        <v>10</v>
      </c>
    </row>
    <row r="281" spans="1:18" ht="15.75" customHeight="1" x14ac:dyDescent="0.2">
      <c r="A281" s="97">
        <v>2702</v>
      </c>
      <c r="B281" s="17"/>
      <c r="C281" s="17"/>
      <c r="D281" s="17"/>
      <c r="E281" s="17"/>
      <c r="F281" s="17"/>
      <c r="G281" s="17"/>
      <c r="H281" s="17"/>
      <c r="I281" s="17"/>
      <c r="J281" s="17"/>
      <c r="K281" s="54"/>
      <c r="L281" s="145"/>
      <c r="M281" s="49"/>
      <c r="N281" s="147"/>
      <c r="O281" s="106" t="s">
        <v>83</v>
      </c>
      <c r="P281" s="32">
        <f>IF(P280/B267=0,"",P280/B267)</f>
        <v>5.8823529411764705E-2</v>
      </c>
      <c r="Q281" s="107">
        <f>IF(P280/Q280=0,"",P280/Q280)</f>
        <v>0.16666666666666666</v>
      </c>
      <c r="R281" s="108" t="s">
        <v>84</v>
      </c>
    </row>
    <row r="282" spans="1:18" ht="15.75" customHeight="1" x14ac:dyDescent="0.2">
      <c r="A282" s="97">
        <v>2801</v>
      </c>
      <c r="B282" s="75"/>
      <c r="C282" s="75"/>
      <c r="D282" s="75"/>
      <c r="E282" s="75"/>
      <c r="F282" s="75"/>
      <c r="G282" s="75"/>
      <c r="H282" s="75"/>
      <c r="I282" s="75"/>
      <c r="J282" s="75"/>
      <c r="K282" s="54"/>
      <c r="L282" s="151"/>
      <c r="M282" s="152"/>
      <c r="N282" s="153"/>
      <c r="O282" s="154"/>
      <c r="P282" s="155"/>
      <c r="Q282" s="155"/>
      <c r="R282" s="156"/>
    </row>
    <row r="283" spans="1:18" ht="18" customHeight="1" x14ac:dyDescent="0.2">
      <c r="A283" s="114"/>
      <c r="B283" s="231" t="s">
        <v>106</v>
      </c>
      <c r="C283" s="231"/>
      <c r="D283" s="231"/>
      <c r="E283" s="231"/>
      <c r="F283" s="231"/>
      <c r="G283" s="231"/>
      <c r="H283" s="231"/>
      <c r="I283" s="231"/>
      <c r="J283" s="231"/>
      <c r="K283" s="74">
        <f>SUM(K267:K279)</f>
        <v>6</v>
      </c>
      <c r="L283" s="109">
        <f>IF(K275=0,"",K275/B267)</f>
        <v>0.23529411764705882</v>
      </c>
      <c r="M283" s="109">
        <f>IF(K283=0,"",K283/B267)</f>
        <v>0.35294117647058826</v>
      </c>
      <c r="N283" s="109">
        <f>IF(K275=0,"",M283-L283)</f>
        <v>0.11764705882352944</v>
      </c>
      <c r="O283" s="89"/>
      <c r="P283" s="85"/>
      <c r="Q283" s="134"/>
      <c r="R283" s="89"/>
    </row>
    <row r="284" spans="1:18" ht="12.75" customHeight="1" x14ac:dyDescent="0.2">
      <c r="L284" s="89"/>
      <c r="M284" s="89"/>
      <c r="O284" s="89"/>
    </row>
    <row r="285" spans="1:18" ht="12.75" customHeight="1" x14ac:dyDescent="0.2">
      <c r="L285" s="89"/>
      <c r="M285" s="89"/>
      <c r="O285" s="89"/>
    </row>
    <row r="286" spans="1:18" ht="26.25" x14ac:dyDescent="0.2">
      <c r="B286" s="232" t="s">
        <v>94</v>
      </c>
      <c r="C286" s="233"/>
      <c r="D286" s="233"/>
      <c r="E286" s="233"/>
      <c r="F286" s="233"/>
      <c r="G286" s="233"/>
      <c r="H286" s="233"/>
      <c r="I286" s="233"/>
      <c r="J286" s="233"/>
      <c r="K286" s="78" t="s">
        <v>118</v>
      </c>
      <c r="L286" s="89"/>
      <c r="M286" s="89"/>
      <c r="N286" s="85"/>
      <c r="O286" s="89"/>
      <c r="P286" s="85"/>
      <c r="Q286" s="85"/>
      <c r="R286" s="85"/>
    </row>
    <row r="287" spans="1:18" ht="20.25" x14ac:dyDescent="0.2">
      <c r="A287" s="234" t="s">
        <v>9</v>
      </c>
      <c r="B287" s="235" t="s">
        <v>95</v>
      </c>
      <c r="C287" s="236"/>
      <c r="D287" s="236"/>
      <c r="E287" s="236"/>
      <c r="F287" s="236"/>
      <c r="G287" s="236"/>
      <c r="H287" s="236"/>
      <c r="I287" s="236"/>
      <c r="J287" s="237"/>
      <c r="K287" s="238" t="s">
        <v>10</v>
      </c>
      <c r="L287" s="230" t="s">
        <v>2</v>
      </c>
      <c r="M287" s="230" t="s">
        <v>3</v>
      </c>
      <c r="N287" s="240" t="s">
        <v>4</v>
      </c>
      <c r="O287" s="230" t="s">
        <v>5</v>
      </c>
      <c r="P287" s="228" t="s">
        <v>6</v>
      </c>
      <c r="Q287" s="228" t="s">
        <v>7</v>
      </c>
      <c r="R287" s="230" t="s">
        <v>96</v>
      </c>
    </row>
    <row r="288" spans="1:18" ht="15.75" customHeight="1" x14ac:dyDescent="0.2">
      <c r="A288" s="229"/>
      <c r="B288" s="97" t="s">
        <v>97</v>
      </c>
      <c r="C288" s="97" t="s">
        <v>98</v>
      </c>
      <c r="D288" s="97" t="s">
        <v>99</v>
      </c>
      <c r="E288" s="97" t="s">
        <v>100</v>
      </c>
      <c r="F288" s="97" t="s">
        <v>101</v>
      </c>
      <c r="G288" s="97" t="s">
        <v>102</v>
      </c>
      <c r="H288" s="97" t="s">
        <v>103</v>
      </c>
      <c r="I288" s="97" t="s">
        <v>104</v>
      </c>
      <c r="J288" s="97" t="s">
        <v>105</v>
      </c>
      <c r="K288" s="249"/>
      <c r="L288" s="229"/>
      <c r="M288" s="229"/>
      <c r="N288" s="229"/>
      <c r="O288" s="229"/>
      <c r="P288" s="229"/>
      <c r="Q288" s="229"/>
      <c r="R288" s="229"/>
    </row>
    <row r="289" spans="1:22" ht="15.75" x14ac:dyDescent="0.2">
      <c r="A289" s="97">
        <v>2101</v>
      </c>
      <c r="B289" s="17">
        <v>9</v>
      </c>
      <c r="C289" s="17"/>
      <c r="D289" s="17"/>
      <c r="E289" s="17"/>
      <c r="F289" s="17"/>
      <c r="G289" s="17"/>
      <c r="H289" s="17"/>
      <c r="I289" s="17"/>
      <c r="J289" s="17"/>
      <c r="K289" s="54"/>
      <c r="L289" s="143"/>
      <c r="M289" s="144"/>
      <c r="N289" s="104"/>
      <c r="O289" s="98"/>
      <c r="P289" s="19">
        <f>B289</f>
        <v>9</v>
      </c>
      <c r="Q289" s="99"/>
      <c r="R289" s="98"/>
    </row>
    <row r="290" spans="1:22" ht="15.75" x14ac:dyDescent="0.2">
      <c r="A290" s="97">
        <v>2102</v>
      </c>
      <c r="B290" s="17"/>
      <c r="C290" s="17">
        <v>7</v>
      </c>
      <c r="D290" s="17"/>
      <c r="E290" s="17"/>
      <c r="F290" s="17"/>
      <c r="G290" s="17"/>
      <c r="H290" s="17"/>
      <c r="I290" s="17"/>
      <c r="J290" s="17"/>
      <c r="K290" s="54"/>
      <c r="L290" s="145"/>
      <c r="M290" s="49"/>
      <c r="N290" s="146"/>
      <c r="O290" s="21">
        <f>IF(C290=0,"",C290/B289)</f>
        <v>0.77777777777777779</v>
      </c>
      <c r="P290" s="22">
        <v>7</v>
      </c>
      <c r="Q290" s="100">
        <f t="shared" ref="Q290:Q297" si="24">IF(P290=0,"",P290/P289)</f>
        <v>0.77777777777777779</v>
      </c>
      <c r="R290" s="100">
        <f t="shared" ref="R290:R297" si="25">IF(P290=0,"",100%-Q290)</f>
        <v>0.22222222222222221</v>
      </c>
    </row>
    <row r="291" spans="1:22" ht="15.75" x14ac:dyDescent="0.2">
      <c r="A291" s="97">
        <v>2201</v>
      </c>
      <c r="B291" s="17"/>
      <c r="C291" s="17"/>
      <c r="D291" s="17">
        <v>6</v>
      </c>
      <c r="E291" s="17"/>
      <c r="F291" s="17"/>
      <c r="G291" s="17"/>
      <c r="H291" s="17"/>
      <c r="I291" s="17"/>
      <c r="J291" s="17"/>
      <c r="K291" s="54"/>
      <c r="L291" s="145"/>
      <c r="M291" s="49"/>
      <c r="N291" s="146"/>
      <c r="O291" s="21">
        <f>IF(D291=0,"",D291/C290)</f>
        <v>0.8571428571428571</v>
      </c>
      <c r="P291" s="22">
        <v>6</v>
      </c>
      <c r="Q291" s="100">
        <f t="shared" si="24"/>
        <v>0.8571428571428571</v>
      </c>
      <c r="R291" s="100">
        <f t="shared" si="25"/>
        <v>0.1428571428571429</v>
      </c>
      <c r="S291" s="124">
        <f>P291/P289</f>
        <v>0.66666666666666663</v>
      </c>
    </row>
    <row r="292" spans="1:22" ht="15.75" x14ac:dyDescent="0.2">
      <c r="A292" s="97">
        <v>2202</v>
      </c>
      <c r="B292" s="17"/>
      <c r="C292" s="17"/>
      <c r="D292" s="17"/>
      <c r="E292" s="17">
        <v>5</v>
      </c>
      <c r="F292" s="17"/>
      <c r="G292" s="17"/>
      <c r="H292" s="17"/>
      <c r="I292" s="17"/>
      <c r="J292" s="17"/>
      <c r="K292" s="54"/>
      <c r="L292" s="145"/>
      <c r="M292" s="49"/>
      <c r="N292" s="146"/>
      <c r="O292" s="21">
        <f>IF(E292=0,"",E292/D291)</f>
        <v>0.83333333333333337</v>
      </c>
      <c r="P292" s="22">
        <v>5</v>
      </c>
      <c r="Q292" s="100">
        <f t="shared" si="24"/>
        <v>0.83333333333333337</v>
      </c>
      <c r="R292" s="100">
        <f t="shared" si="25"/>
        <v>0.16666666666666663</v>
      </c>
    </row>
    <row r="293" spans="1:22" ht="15.75" x14ac:dyDescent="0.2">
      <c r="A293" s="97">
        <v>2301</v>
      </c>
      <c r="B293" s="17"/>
      <c r="C293" s="17"/>
      <c r="D293" s="17"/>
      <c r="E293" s="17"/>
      <c r="F293" s="17">
        <v>5</v>
      </c>
      <c r="G293" s="17"/>
      <c r="H293" s="17"/>
      <c r="I293" s="17"/>
      <c r="J293" s="17"/>
      <c r="K293" s="54"/>
      <c r="L293" s="145"/>
      <c r="M293" s="49"/>
      <c r="N293" s="146"/>
      <c r="O293" s="21">
        <f>IF(F293=0,"",F293/E292)</f>
        <v>1</v>
      </c>
      <c r="P293" s="22">
        <v>5</v>
      </c>
      <c r="Q293" s="100">
        <f t="shared" si="24"/>
        <v>1</v>
      </c>
      <c r="R293" s="100">
        <f t="shared" si="25"/>
        <v>0</v>
      </c>
    </row>
    <row r="294" spans="1:22" ht="15.75" x14ac:dyDescent="0.2">
      <c r="A294" s="97">
        <v>2302</v>
      </c>
      <c r="B294" s="17"/>
      <c r="C294" s="17"/>
      <c r="D294" s="17"/>
      <c r="E294" s="17"/>
      <c r="F294" s="17"/>
      <c r="G294" s="17">
        <v>5</v>
      </c>
      <c r="H294" s="17"/>
      <c r="I294" s="17"/>
      <c r="J294" s="17"/>
      <c r="K294" s="54"/>
      <c r="L294" s="145"/>
      <c r="M294" s="49"/>
      <c r="N294" s="146"/>
      <c r="O294" s="21">
        <f>IF(G294=0,"",G294/F293)</f>
        <v>1</v>
      </c>
      <c r="P294" s="22">
        <v>5</v>
      </c>
      <c r="Q294" s="100">
        <f t="shared" si="24"/>
        <v>1</v>
      </c>
      <c r="R294" s="100">
        <f t="shared" si="25"/>
        <v>0</v>
      </c>
    </row>
    <row r="295" spans="1:22" ht="15.75" x14ac:dyDescent="0.2">
      <c r="A295" s="97">
        <v>2401</v>
      </c>
      <c r="B295" s="17"/>
      <c r="C295" s="17"/>
      <c r="D295" s="17"/>
      <c r="E295" s="17"/>
      <c r="F295" s="17"/>
      <c r="G295" s="17"/>
      <c r="H295" s="17">
        <v>5</v>
      </c>
      <c r="I295" s="17"/>
      <c r="J295" s="17"/>
      <c r="K295" s="54"/>
      <c r="L295" s="145"/>
      <c r="M295" s="49"/>
      <c r="N295" s="146"/>
      <c r="O295" s="21">
        <f>IF(H295=0,"",H295/G294)</f>
        <v>1</v>
      </c>
      <c r="P295" s="22">
        <v>5</v>
      </c>
      <c r="Q295" s="100">
        <f t="shared" si="24"/>
        <v>1</v>
      </c>
      <c r="R295" s="100">
        <f t="shared" si="25"/>
        <v>0</v>
      </c>
    </row>
    <row r="296" spans="1:22" ht="15.75" x14ac:dyDescent="0.2">
      <c r="A296" s="97">
        <v>2402</v>
      </c>
      <c r="B296" s="17"/>
      <c r="C296" s="17"/>
      <c r="D296" s="17"/>
      <c r="E296" s="17"/>
      <c r="F296" s="17"/>
      <c r="G296" s="17"/>
      <c r="H296" s="17"/>
      <c r="I296" s="17">
        <v>3</v>
      </c>
      <c r="J296" s="17"/>
      <c r="K296" s="54"/>
      <c r="L296" s="145"/>
      <c r="M296" s="49"/>
      <c r="N296" s="146"/>
      <c r="O296" s="21">
        <f>IF(I296=0,"",I296/H295)</f>
        <v>0.6</v>
      </c>
      <c r="P296" s="22">
        <v>5</v>
      </c>
      <c r="Q296" s="100">
        <f t="shared" si="24"/>
        <v>1</v>
      </c>
      <c r="R296" s="100">
        <f t="shared" si="25"/>
        <v>0</v>
      </c>
    </row>
    <row r="297" spans="1:22" ht="15.75" x14ac:dyDescent="0.2">
      <c r="A297" s="97">
        <v>2501</v>
      </c>
      <c r="B297" s="17"/>
      <c r="C297" s="17"/>
      <c r="D297" s="17"/>
      <c r="E297" s="17"/>
      <c r="F297" s="17"/>
      <c r="G297" s="17"/>
      <c r="H297" s="17"/>
      <c r="I297" s="17"/>
      <c r="J297" s="17">
        <v>2</v>
      </c>
      <c r="K297" s="54">
        <v>2</v>
      </c>
      <c r="L297" s="145"/>
      <c r="M297" s="49"/>
      <c r="N297" s="146"/>
      <c r="O297" s="24">
        <f>IF(J297=0,"",J297/I296)</f>
        <v>0.66666666666666663</v>
      </c>
      <c r="P297" s="22">
        <v>5</v>
      </c>
      <c r="Q297" s="24">
        <f t="shared" si="24"/>
        <v>1</v>
      </c>
      <c r="R297" s="24">
        <f t="shared" si="25"/>
        <v>0</v>
      </c>
    </row>
    <row r="298" spans="1:22" ht="15.75" x14ac:dyDescent="0.2">
      <c r="A298" s="97">
        <v>2502</v>
      </c>
      <c r="B298" s="17"/>
      <c r="C298" s="17"/>
      <c r="D298" s="17"/>
      <c r="E298" s="17"/>
      <c r="F298" s="17"/>
      <c r="G298" s="17"/>
      <c r="H298" s="17"/>
      <c r="I298" s="17"/>
      <c r="J298" s="17">
        <v>3</v>
      </c>
      <c r="K298" s="54">
        <v>2</v>
      </c>
      <c r="L298" s="145"/>
      <c r="M298" s="49"/>
      <c r="N298" s="147"/>
      <c r="O298" s="67"/>
      <c r="P298" s="22">
        <v>3</v>
      </c>
      <c r="Q298" s="67"/>
      <c r="R298" s="101"/>
    </row>
    <row r="299" spans="1:22" ht="15.75" x14ac:dyDescent="0.2">
      <c r="A299" s="97">
        <v>2601</v>
      </c>
      <c r="B299" s="17"/>
      <c r="C299" s="17"/>
      <c r="D299" s="17"/>
      <c r="E299" s="17"/>
      <c r="F299" s="17"/>
      <c r="G299" s="17"/>
      <c r="H299" s="17"/>
      <c r="I299" s="17"/>
      <c r="J299" s="17"/>
      <c r="K299" s="54"/>
      <c r="L299" s="145"/>
      <c r="M299" s="49"/>
      <c r="N299" s="147"/>
      <c r="O299" s="148"/>
      <c r="P299" s="51"/>
      <c r="Q299" s="149"/>
      <c r="R299" s="148"/>
    </row>
    <row r="300" spans="1:22" ht="15.75" x14ac:dyDescent="0.2">
      <c r="A300" s="97">
        <v>2602</v>
      </c>
      <c r="B300" s="17"/>
      <c r="C300" s="17"/>
      <c r="D300" s="17"/>
      <c r="E300" s="17"/>
      <c r="F300" s="17"/>
      <c r="G300" s="17"/>
      <c r="H300" s="17"/>
      <c r="I300" s="17"/>
      <c r="J300" s="17"/>
      <c r="K300" s="54"/>
      <c r="L300" s="145"/>
      <c r="M300" s="49"/>
      <c r="N300" s="147"/>
      <c r="O300" s="148"/>
      <c r="P300" s="51"/>
      <c r="Q300" s="149"/>
      <c r="R300" s="148"/>
    </row>
    <row r="301" spans="1:22" ht="15.75" x14ac:dyDescent="0.2">
      <c r="A301" s="97">
        <v>2701</v>
      </c>
      <c r="B301" s="17"/>
      <c r="C301" s="17"/>
      <c r="D301" s="17"/>
      <c r="E301" s="17"/>
      <c r="F301" s="17"/>
      <c r="G301" s="17"/>
      <c r="H301" s="17"/>
      <c r="I301" s="17"/>
      <c r="J301" s="17"/>
      <c r="K301" s="54"/>
      <c r="L301" s="145"/>
      <c r="M301" s="49"/>
      <c r="N301" s="147"/>
      <c r="O301" s="49"/>
      <c r="P301" s="147"/>
      <c r="Q301" s="150"/>
      <c r="R301" s="148"/>
    </row>
    <row r="302" spans="1:22" ht="15.75" x14ac:dyDescent="0.2">
      <c r="A302" s="97">
        <v>2702</v>
      </c>
      <c r="B302" s="17"/>
      <c r="C302" s="17"/>
      <c r="D302" s="17"/>
      <c r="E302" s="17"/>
      <c r="F302" s="17"/>
      <c r="G302" s="17"/>
      <c r="H302" s="17"/>
      <c r="I302" s="17"/>
      <c r="J302" s="17"/>
      <c r="K302" s="54"/>
      <c r="L302" s="145"/>
      <c r="M302" s="49"/>
      <c r="N302" s="147"/>
      <c r="O302" s="102" t="s">
        <v>81</v>
      </c>
      <c r="P302" s="103"/>
      <c r="Q302" s="104">
        <f>IF(SUM(K295:K301)=0,"",SUM(K295:K301))</f>
        <v>4</v>
      </c>
      <c r="R302" s="105" t="s">
        <v>10</v>
      </c>
      <c r="V302" s="161">
        <f>AVERAGE(S291,S313)</f>
        <v>0.59649122807017541</v>
      </c>
    </row>
    <row r="303" spans="1:22" ht="15.75" x14ac:dyDescent="0.2">
      <c r="A303" s="97">
        <v>2801</v>
      </c>
      <c r="B303" s="17"/>
      <c r="C303" s="17"/>
      <c r="D303" s="17"/>
      <c r="E303" s="17"/>
      <c r="F303" s="17"/>
      <c r="G303" s="17"/>
      <c r="H303" s="17"/>
      <c r="I303" s="17"/>
      <c r="J303" s="17"/>
      <c r="K303" s="54"/>
      <c r="L303" s="145"/>
      <c r="M303" s="49"/>
      <c r="N303" s="147"/>
      <c r="O303" s="106" t="s">
        <v>83</v>
      </c>
      <c r="P303" s="32" t="str">
        <f>IF(P302/B289=0,"",P302/B289)</f>
        <v/>
      </c>
      <c r="Q303" s="107" t="str">
        <f>IF(P302/Q302=0,"",P302/Q302)</f>
        <v/>
      </c>
      <c r="R303" s="108" t="s">
        <v>84</v>
      </c>
    </row>
    <row r="304" spans="1:22" ht="15.75" x14ac:dyDescent="0.2">
      <c r="A304" s="97">
        <v>2802</v>
      </c>
      <c r="B304" s="75"/>
      <c r="C304" s="75"/>
      <c r="D304" s="75"/>
      <c r="E304" s="75"/>
      <c r="F304" s="75"/>
      <c r="G304" s="75"/>
      <c r="H304" s="75"/>
      <c r="I304" s="75"/>
      <c r="J304" s="75"/>
      <c r="K304" s="54"/>
      <c r="L304" s="151"/>
      <c r="M304" s="152"/>
      <c r="N304" s="153"/>
      <c r="O304" s="154"/>
      <c r="P304" s="155"/>
      <c r="Q304" s="155"/>
      <c r="R304" s="156"/>
    </row>
    <row r="305" spans="1:19" ht="18" x14ac:dyDescent="0.2">
      <c r="A305" s="114"/>
      <c r="B305" s="231" t="s">
        <v>106</v>
      </c>
      <c r="C305" s="231"/>
      <c r="D305" s="231"/>
      <c r="E305" s="231"/>
      <c r="F305" s="231"/>
      <c r="G305" s="231"/>
      <c r="H305" s="231"/>
      <c r="I305" s="231"/>
      <c r="J305" s="231"/>
      <c r="K305" s="74">
        <f>SUM(K289:K301)</f>
        <v>4</v>
      </c>
      <c r="L305" s="109">
        <f>IF(K297=0,"",K297/B289)</f>
        <v>0.22222222222222221</v>
      </c>
      <c r="M305" s="109">
        <f>IF(K305=0,"",K305/B289)</f>
        <v>0.44444444444444442</v>
      </c>
      <c r="N305" s="109">
        <f>IF(K297=0,"",M305-L305)</f>
        <v>0.22222222222222221</v>
      </c>
      <c r="O305" s="89"/>
      <c r="P305" s="85"/>
      <c r="Q305" s="134"/>
      <c r="R305" s="89"/>
    </row>
    <row r="306" spans="1:19" ht="12.75" customHeight="1" x14ac:dyDescent="0.2">
      <c r="L306" s="89"/>
      <c r="M306" s="89"/>
      <c r="O306" s="89"/>
    </row>
    <row r="307" spans="1:19" ht="12.75" customHeight="1" x14ac:dyDescent="0.2">
      <c r="L307" s="89"/>
      <c r="M307" s="89"/>
      <c r="O307" s="89"/>
    </row>
    <row r="308" spans="1:19" ht="26.25" x14ac:dyDescent="0.2">
      <c r="A308" s="90"/>
      <c r="B308" s="232" t="s">
        <v>94</v>
      </c>
      <c r="C308" s="233"/>
      <c r="D308" s="233"/>
      <c r="E308" s="233"/>
      <c r="F308" s="233"/>
      <c r="G308" s="233"/>
      <c r="H308" s="233"/>
      <c r="I308" s="233"/>
      <c r="J308" s="233"/>
      <c r="K308" s="78" t="s">
        <v>119</v>
      </c>
      <c r="L308" s="89"/>
      <c r="M308" s="89"/>
      <c r="N308" s="85"/>
      <c r="O308" s="89"/>
      <c r="P308" s="85"/>
      <c r="Q308" s="85"/>
      <c r="R308" s="85"/>
      <c r="S308" s="90"/>
    </row>
    <row r="309" spans="1:19" ht="20.25" x14ac:dyDescent="0.2">
      <c r="A309" s="234" t="s">
        <v>9</v>
      </c>
      <c r="B309" s="235" t="s">
        <v>95</v>
      </c>
      <c r="C309" s="236"/>
      <c r="D309" s="236"/>
      <c r="E309" s="236"/>
      <c r="F309" s="236"/>
      <c r="G309" s="236"/>
      <c r="H309" s="236"/>
      <c r="I309" s="236"/>
      <c r="J309" s="237"/>
      <c r="K309" s="238" t="s">
        <v>10</v>
      </c>
      <c r="L309" s="230" t="s">
        <v>2</v>
      </c>
      <c r="M309" s="230" t="s">
        <v>3</v>
      </c>
      <c r="N309" s="240" t="s">
        <v>4</v>
      </c>
      <c r="O309" s="230" t="s">
        <v>5</v>
      </c>
      <c r="P309" s="228" t="s">
        <v>6</v>
      </c>
      <c r="Q309" s="228" t="s">
        <v>7</v>
      </c>
      <c r="R309" s="230" t="s">
        <v>96</v>
      </c>
      <c r="S309" s="90"/>
    </row>
    <row r="310" spans="1:19" ht="15.75" customHeight="1" x14ac:dyDescent="0.2">
      <c r="A310" s="229"/>
      <c r="B310" s="97" t="s">
        <v>97</v>
      </c>
      <c r="C310" s="97" t="s">
        <v>98</v>
      </c>
      <c r="D310" s="97" t="s">
        <v>99</v>
      </c>
      <c r="E310" s="97" t="s">
        <v>100</v>
      </c>
      <c r="F310" s="97" t="s">
        <v>101</v>
      </c>
      <c r="G310" s="97" t="s">
        <v>102</v>
      </c>
      <c r="H310" s="97" t="s">
        <v>103</v>
      </c>
      <c r="I310" s="97" t="s">
        <v>104</v>
      </c>
      <c r="J310" s="97" t="s">
        <v>105</v>
      </c>
      <c r="K310" s="249"/>
      <c r="L310" s="229"/>
      <c r="M310" s="229"/>
      <c r="N310" s="229"/>
      <c r="O310" s="229"/>
      <c r="P310" s="229"/>
      <c r="Q310" s="229"/>
      <c r="R310" s="229"/>
      <c r="S310" s="90"/>
    </row>
    <row r="311" spans="1:19" ht="15.75" x14ac:dyDescent="0.2">
      <c r="A311" s="97">
        <v>2102</v>
      </c>
      <c r="B311" s="17">
        <v>19</v>
      </c>
      <c r="C311" s="17"/>
      <c r="D311" s="17"/>
      <c r="E311" s="17"/>
      <c r="F311" s="17"/>
      <c r="G311" s="17"/>
      <c r="H311" s="17"/>
      <c r="I311" s="17"/>
      <c r="J311" s="17"/>
      <c r="K311" s="54"/>
      <c r="L311" s="143"/>
      <c r="M311" s="144"/>
      <c r="N311" s="104"/>
      <c r="O311" s="98"/>
      <c r="P311" s="19">
        <f>B311</f>
        <v>19</v>
      </c>
      <c r="Q311" s="99"/>
      <c r="R311" s="98"/>
      <c r="S311" s="90"/>
    </row>
    <row r="312" spans="1:19" ht="15.75" x14ac:dyDescent="0.2">
      <c r="A312" s="97">
        <v>2201</v>
      </c>
      <c r="B312" s="17"/>
      <c r="C312" s="17">
        <v>14</v>
      </c>
      <c r="D312" s="17"/>
      <c r="E312" s="17"/>
      <c r="F312" s="17"/>
      <c r="G312" s="17"/>
      <c r="H312" s="17"/>
      <c r="I312" s="17"/>
      <c r="J312" s="17"/>
      <c r="K312" s="54"/>
      <c r="L312" s="145"/>
      <c r="M312" s="49"/>
      <c r="N312" s="146"/>
      <c r="O312" s="21">
        <f>IF(C312=0,"",C312/B311)</f>
        <v>0.73684210526315785</v>
      </c>
      <c r="P312" s="22">
        <v>14</v>
      </c>
      <c r="Q312" s="100">
        <f t="shared" ref="Q312:Q319" si="26">IF(P312=0,"",P312/P311)</f>
        <v>0.73684210526315785</v>
      </c>
      <c r="R312" s="100">
        <f t="shared" ref="R312:R319" si="27">IF(P312=0,"",100%-Q312)</f>
        <v>0.26315789473684215</v>
      </c>
      <c r="S312" s="90"/>
    </row>
    <row r="313" spans="1:19" ht="15.75" x14ac:dyDescent="0.2">
      <c r="A313" s="97">
        <v>2202</v>
      </c>
      <c r="B313" s="17"/>
      <c r="C313" s="17"/>
      <c r="D313" s="17">
        <v>8</v>
      </c>
      <c r="E313" s="17"/>
      <c r="F313" s="17"/>
      <c r="G313" s="17"/>
      <c r="H313" s="17"/>
      <c r="I313" s="17"/>
      <c r="J313" s="17"/>
      <c r="K313" s="54"/>
      <c r="L313" s="145"/>
      <c r="M313" s="49"/>
      <c r="N313" s="146"/>
      <c r="O313" s="21">
        <f>IF(D313=0,"",D313/C312)</f>
        <v>0.5714285714285714</v>
      </c>
      <c r="P313" s="22">
        <v>10</v>
      </c>
      <c r="Q313" s="100">
        <f t="shared" si="26"/>
        <v>0.7142857142857143</v>
      </c>
      <c r="R313" s="100">
        <f t="shared" si="27"/>
        <v>0.2857142857142857</v>
      </c>
      <c r="S313" s="124">
        <f>P313/P311</f>
        <v>0.52631578947368418</v>
      </c>
    </row>
    <row r="314" spans="1:19" ht="15.75" x14ac:dyDescent="0.2">
      <c r="A314" s="97">
        <v>2301</v>
      </c>
      <c r="B314" s="17"/>
      <c r="C314" s="17"/>
      <c r="D314" s="17"/>
      <c r="E314" s="17">
        <v>8</v>
      </c>
      <c r="F314" s="17"/>
      <c r="G314" s="17"/>
      <c r="H314" s="17"/>
      <c r="I314" s="17"/>
      <c r="J314" s="17"/>
      <c r="K314" s="54"/>
      <c r="L314" s="145"/>
      <c r="M314" s="49"/>
      <c r="N314" s="146"/>
      <c r="O314" s="21">
        <f>IF(E314=0,"",E314/D313)</f>
        <v>1</v>
      </c>
      <c r="P314" s="22">
        <v>9</v>
      </c>
      <c r="Q314" s="100">
        <f t="shared" si="26"/>
        <v>0.9</v>
      </c>
      <c r="R314" s="100">
        <f t="shared" si="27"/>
        <v>9.9999999999999978E-2</v>
      </c>
      <c r="S314" s="90"/>
    </row>
    <row r="315" spans="1:19" ht="15.75" x14ac:dyDescent="0.2">
      <c r="A315" s="97">
        <v>2302</v>
      </c>
      <c r="B315" s="17"/>
      <c r="C315" s="17"/>
      <c r="D315" s="17"/>
      <c r="E315" s="17"/>
      <c r="F315" s="17">
        <v>8</v>
      </c>
      <c r="G315" s="17"/>
      <c r="H315" s="17"/>
      <c r="I315" s="17"/>
      <c r="J315" s="17"/>
      <c r="K315" s="54"/>
      <c r="L315" s="145"/>
      <c r="M315" s="49"/>
      <c r="N315" s="146"/>
      <c r="O315" s="21">
        <f>IF(F315=0,"",F315/E314)</f>
        <v>1</v>
      </c>
      <c r="P315" s="22">
        <v>9</v>
      </c>
      <c r="Q315" s="100">
        <f t="shared" si="26"/>
        <v>1</v>
      </c>
      <c r="R315" s="100">
        <f t="shared" si="27"/>
        <v>0</v>
      </c>
      <c r="S315" s="90"/>
    </row>
    <row r="316" spans="1:19" ht="15.75" x14ac:dyDescent="0.2">
      <c r="A316" s="97">
        <v>2401</v>
      </c>
      <c r="B316" s="17"/>
      <c r="C316" s="17"/>
      <c r="D316" s="17"/>
      <c r="E316" s="17"/>
      <c r="F316" s="17"/>
      <c r="G316" s="17">
        <v>7</v>
      </c>
      <c r="H316" s="17"/>
      <c r="I316" s="17"/>
      <c r="J316" s="17"/>
      <c r="K316" s="54"/>
      <c r="L316" s="145"/>
      <c r="M316" s="49"/>
      <c r="N316" s="146"/>
      <c r="O316" s="21">
        <f>IF(G316=0,"",G316/F315)</f>
        <v>0.875</v>
      </c>
      <c r="P316" s="22">
        <v>8</v>
      </c>
      <c r="Q316" s="100">
        <f t="shared" si="26"/>
        <v>0.88888888888888884</v>
      </c>
      <c r="R316" s="100">
        <f t="shared" si="27"/>
        <v>0.11111111111111116</v>
      </c>
      <c r="S316" s="90"/>
    </row>
    <row r="317" spans="1:19" ht="15.75" x14ac:dyDescent="0.2">
      <c r="A317" s="97">
        <v>2402</v>
      </c>
      <c r="B317" s="17"/>
      <c r="C317" s="17"/>
      <c r="D317" s="17"/>
      <c r="E317" s="17"/>
      <c r="F317" s="17"/>
      <c r="G317" s="17"/>
      <c r="H317" s="17">
        <v>7</v>
      </c>
      <c r="I317" s="17"/>
      <c r="J317" s="17"/>
      <c r="K317" s="54"/>
      <c r="L317" s="145"/>
      <c r="M317" s="49"/>
      <c r="N317" s="146"/>
      <c r="O317" s="21">
        <f>IF(H317=0,"",H317/G316)</f>
        <v>1</v>
      </c>
      <c r="P317" s="22">
        <v>8</v>
      </c>
      <c r="Q317" s="100">
        <f t="shared" si="26"/>
        <v>1</v>
      </c>
      <c r="R317" s="100">
        <f t="shared" si="27"/>
        <v>0</v>
      </c>
      <c r="S317" s="90"/>
    </row>
    <row r="318" spans="1:19" ht="15.75" x14ac:dyDescent="0.2">
      <c r="A318" s="97">
        <v>2501</v>
      </c>
      <c r="B318" s="17"/>
      <c r="C318" s="17"/>
      <c r="D318" s="17"/>
      <c r="E318" s="17"/>
      <c r="F318" s="17"/>
      <c r="G318" s="17"/>
      <c r="H318" s="17"/>
      <c r="I318" s="17">
        <v>6</v>
      </c>
      <c r="J318" s="17"/>
      <c r="K318" s="54"/>
      <c r="L318" s="145"/>
      <c r="M318" s="49"/>
      <c r="N318" s="146"/>
      <c r="O318" s="21">
        <f>IF(I318=0,"",I318/H317)</f>
        <v>0.8571428571428571</v>
      </c>
      <c r="P318" s="22">
        <v>7</v>
      </c>
      <c r="Q318" s="100">
        <f t="shared" si="26"/>
        <v>0.875</v>
      </c>
      <c r="R318" s="100">
        <f t="shared" si="27"/>
        <v>0.125</v>
      </c>
      <c r="S318" s="90"/>
    </row>
    <row r="319" spans="1:19" ht="15.75" x14ac:dyDescent="0.2">
      <c r="A319" s="97">
        <v>2502</v>
      </c>
      <c r="B319" s="17"/>
      <c r="C319" s="17"/>
      <c r="D319" s="17"/>
      <c r="E319" s="17"/>
      <c r="F319" s="17"/>
      <c r="G319" s="17"/>
      <c r="H319" s="17"/>
      <c r="I319" s="17"/>
      <c r="J319" s="17">
        <v>5</v>
      </c>
      <c r="K319" s="54">
        <v>1</v>
      </c>
      <c r="L319" s="145"/>
      <c r="M319" s="49"/>
      <c r="N319" s="146"/>
      <c r="O319" s="24">
        <f>IF(J319=0,"",J319/I318)</f>
        <v>0.83333333333333337</v>
      </c>
      <c r="P319" s="22">
        <v>6</v>
      </c>
      <c r="Q319" s="24">
        <f t="shared" si="26"/>
        <v>0.8571428571428571</v>
      </c>
      <c r="R319" s="24">
        <f t="shared" si="27"/>
        <v>0.1428571428571429</v>
      </c>
      <c r="S319" s="90"/>
    </row>
    <row r="320" spans="1:19" ht="15.75" x14ac:dyDescent="0.2">
      <c r="A320" s="97">
        <v>2601</v>
      </c>
      <c r="B320" s="17"/>
      <c r="C320" s="17"/>
      <c r="D320" s="17"/>
      <c r="E320" s="17"/>
      <c r="F320" s="17"/>
      <c r="G320" s="17"/>
      <c r="H320" s="17"/>
      <c r="I320" s="17"/>
      <c r="J320" s="17"/>
      <c r="K320" s="54"/>
      <c r="L320" s="145"/>
      <c r="M320" s="49"/>
      <c r="N320" s="147"/>
      <c r="O320" s="67"/>
      <c r="P320" s="22"/>
      <c r="Q320" s="67"/>
      <c r="R320" s="101"/>
      <c r="S320" s="90"/>
    </row>
    <row r="321" spans="1:19" ht="15.75" x14ac:dyDescent="0.2">
      <c r="A321" s="97">
        <v>2602</v>
      </c>
      <c r="B321" s="17"/>
      <c r="C321" s="17"/>
      <c r="D321" s="17"/>
      <c r="E321" s="17"/>
      <c r="F321" s="17"/>
      <c r="G321" s="17"/>
      <c r="H321" s="17"/>
      <c r="I321" s="17"/>
      <c r="J321" s="17"/>
      <c r="K321" s="54"/>
      <c r="L321" s="145"/>
      <c r="M321" s="49"/>
      <c r="N321" s="147"/>
      <c r="O321" s="148"/>
      <c r="P321" s="51"/>
      <c r="Q321" s="149"/>
      <c r="R321" s="148"/>
      <c r="S321" s="90"/>
    </row>
    <row r="322" spans="1:19" ht="15.75" x14ac:dyDescent="0.2">
      <c r="A322" s="97">
        <v>2701</v>
      </c>
      <c r="B322" s="17"/>
      <c r="C322" s="17"/>
      <c r="D322" s="17"/>
      <c r="E322" s="17"/>
      <c r="F322" s="17"/>
      <c r="G322" s="17"/>
      <c r="H322" s="17"/>
      <c r="I322" s="17"/>
      <c r="J322" s="17"/>
      <c r="K322" s="54"/>
      <c r="L322" s="145"/>
      <c r="M322" s="49"/>
      <c r="N322" s="147"/>
      <c r="O322" s="148"/>
      <c r="P322" s="51"/>
      <c r="Q322" s="149"/>
      <c r="R322" s="148"/>
      <c r="S322" s="90"/>
    </row>
    <row r="323" spans="1:19" ht="15.75" x14ac:dyDescent="0.2">
      <c r="A323" s="97">
        <v>2702</v>
      </c>
      <c r="B323" s="17"/>
      <c r="C323" s="17"/>
      <c r="D323" s="17"/>
      <c r="E323" s="17"/>
      <c r="F323" s="17"/>
      <c r="G323" s="17"/>
      <c r="H323" s="17"/>
      <c r="I323" s="17"/>
      <c r="J323" s="17"/>
      <c r="K323" s="54"/>
      <c r="L323" s="145"/>
      <c r="M323" s="49"/>
      <c r="N323" s="147"/>
      <c r="O323" s="49"/>
      <c r="P323" s="147"/>
      <c r="Q323" s="150"/>
      <c r="R323" s="148"/>
      <c r="S323" s="90"/>
    </row>
    <row r="324" spans="1:19" ht="15.75" x14ac:dyDescent="0.2">
      <c r="A324" s="97">
        <v>2801</v>
      </c>
      <c r="B324" s="17"/>
      <c r="C324" s="17"/>
      <c r="D324" s="17"/>
      <c r="E324" s="17"/>
      <c r="F324" s="17"/>
      <c r="G324" s="17"/>
      <c r="H324" s="17"/>
      <c r="I324" s="17"/>
      <c r="J324" s="17"/>
      <c r="K324" s="54"/>
      <c r="L324" s="145"/>
      <c r="M324" s="49"/>
      <c r="N324" s="147"/>
      <c r="O324" s="102" t="s">
        <v>81</v>
      </c>
      <c r="P324" s="103"/>
      <c r="Q324" s="104">
        <f>IF(SUM(K317:K323)=0,"",SUM(K317:K323))</f>
        <v>1</v>
      </c>
      <c r="R324" s="105" t="s">
        <v>10</v>
      </c>
      <c r="S324" s="90"/>
    </row>
    <row r="325" spans="1:19" ht="15.75" x14ac:dyDescent="0.2">
      <c r="A325" s="97">
        <v>2802</v>
      </c>
      <c r="B325" s="17"/>
      <c r="C325" s="17"/>
      <c r="D325" s="17"/>
      <c r="E325" s="17"/>
      <c r="F325" s="17"/>
      <c r="G325" s="17"/>
      <c r="H325" s="17"/>
      <c r="I325" s="17"/>
      <c r="J325" s="17"/>
      <c r="K325" s="54"/>
      <c r="L325" s="145"/>
      <c r="M325" s="49"/>
      <c r="N325" s="147"/>
      <c r="O325" s="106" t="s">
        <v>83</v>
      </c>
      <c r="P325" s="32" t="str">
        <f>IF(P324/B311=0,"",P324/B311)</f>
        <v/>
      </c>
      <c r="Q325" s="107" t="str">
        <f>IF(P324/Q324=0,"",P324/Q324)</f>
        <v/>
      </c>
      <c r="R325" s="108" t="s">
        <v>84</v>
      </c>
      <c r="S325" s="90"/>
    </row>
    <row r="326" spans="1:19" ht="15.75" x14ac:dyDescent="0.2">
      <c r="A326" s="97">
        <v>2901</v>
      </c>
      <c r="B326" s="75"/>
      <c r="C326" s="75"/>
      <c r="D326" s="75"/>
      <c r="E326" s="75"/>
      <c r="F326" s="75"/>
      <c r="G326" s="75"/>
      <c r="H326" s="75"/>
      <c r="I326" s="75"/>
      <c r="J326" s="75"/>
      <c r="K326" s="54"/>
      <c r="L326" s="151"/>
      <c r="M326" s="152"/>
      <c r="N326" s="153"/>
      <c r="O326" s="154"/>
      <c r="P326" s="155"/>
      <c r="Q326" s="155"/>
      <c r="R326" s="156"/>
      <c r="S326" s="90"/>
    </row>
    <row r="327" spans="1:19" ht="18" x14ac:dyDescent="0.2">
      <c r="A327" s="114"/>
      <c r="B327" s="231" t="s">
        <v>106</v>
      </c>
      <c r="C327" s="231"/>
      <c r="D327" s="231"/>
      <c r="E327" s="231"/>
      <c r="F327" s="231"/>
      <c r="G327" s="231"/>
      <c r="H327" s="231"/>
      <c r="I327" s="231"/>
      <c r="J327" s="231"/>
      <c r="K327" s="74">
        <f>SUM(K311:K323)</f>
        <v>1</v>
      </c>
      <c r="L327" s="109">
        <f>IF(K319=0,"",K319/B311)</f>
        <v>5.2631578947368418E-2</v>
      </c>
      <c r="M327" s="109">
        <f>IF(K327=0,"",K327/B311)</f>
        <v>5.2631578947368418E-2</v>
      </c>
      <c r="N327" s="109">
        <f>IF(K319=0,"",M327-L327)</f>
        <v>0</v>
      </c>
      <c r="O327" s="89"/>
      <c r="P327" s="85"/>
      <c r="Q327" s="134"/>
      <c r="R327" s="89"/>
      <c r="S327" s="90"/>
    </row>
    <row r="328" spans="1:19" ht="12.75" customHeight="1" x14ac:dyDescent="0.2">
      <c r="L328" s="89"/>
      <c r="M328" s="89"/>
      <c r="O328" s="89"/>
    </row>
    <row r="329" spans="1:19" ht="12.75" customHeight="1" x14ac:dyDescent="0.2">
      <c r="L329" s="89"/>
      <c r="M329" s="89"/>
      <c r="O329" s="89"/>
    </row>
    <row r="330" spans="1:19" ht="26.25" x14ac:dyDescent="0.2">
      <c r="A330" s="90"/>
      <c r="B330" s="232" t="s">
        <v>94</v>
      </c>
      <c r="C330" s="233"/>
      <c r="D330" s="233"/>
      <c r="E330" s="233"/>
      <c r="F330" s="233"/>
      <c r="G330" s="233"/>
      <c r="H330" s="233"/>
      <c r="I330" s="233"/>
      <c r="J330" s="233"/>
      <c r="K330" s="78" t="s">
        <v>120</v>
      </c>
      <c r="L330" s="89"/>
      <c r="M330" s="89"/>
      <c r="N330" s="85"/>
      <c r="O330" s="89"/>
      <c r="P330" s="85"/>
      <c r="Q330" s="85"/>
      <c r="R330" s="85"/>
      <c r="S330" s="90"/>
    </row>
    <row r="331" spans="1:19" ht="20.25" x14ac:dyDescent="0.2">
      <c r="A331" s="234" t="s">
        <v>9</v>
      </c>
      <c r="B331" s="235" t="s">
        <v>95</v>
      </c>
      <c r="C331" s="236"/>
      <c r="D331" s="236"/>
      <c r="E331" s="236"/>
      <c r="F331" s="236"/>
      <c r="G331" s="236"/>
      <c r="H331" s="236"/>
      <c r="I331" s="236"/>
      <c r="J331" s="237"/>
      <c r="K331" s="238" t="s">
        <v>10</v>
      </c>
      <c r="L331" s="230" t="s">
        <v>2</v>
      </c>
      <c r="M331" s="230" t="s">
        <v>3</v>
      </c>
      <c r="N331" s="240" t="s">
        <v>4</v>
      </c>
      <c r="O331" s="230" t="s">
        <v>5</v>
      </c>
      <c r="P331" s="228" t="s">
        <v>6</v>
      </c>
      <c r="Q331" s="228" t="s">
        <v>7</v>
      </c>
      <c r="R331" s="230" t="s">
        <v>96</v>
      </c>
      <c r="S331" s="90"/>
    </row>
    <row r="332" spans="1:19" ht="15.75" customHeight="1" x14ac:dyDescent="0.2">
      <c r="A332" s="229"/>
      <c r="B332" s="97" t="s">
        <v>97</v>
      </c>
      <c r="C332" s="97" t="s">
        <v>98</v>
      </c>
      <c r="D332" s="97" t="s">
        <v>99</v>
      </c>
      <c r="E332" s="97" t="s">
        <v>100</v>
      </c>
      <c r="F332" s="97" t="s">
        <v>101</v>
      </c>
      <c r="G332" s="97" t="s">
        <v>102</v>
      </c>
      <c r="H332" s="97" t="s">
        <v>103</v>
      </c>
      <c r="I332" s="97" t="s">
        <v>104</v>
      </c>
      <c r="J332" s="97" t="s">
        <v>105</v>
      </c>
      <c r="K332" s="249"/>
      <c r="L332" s="229"/>
      <c r="M332" s="229"/>
      <c r="N332" s="229"/>
      <c r="O332" s="229"/>
      <c r="P332" s="229"/>
      <c r="Q332" s="229"/>
      <c r="R332" s="229"/>
      <c r="S332" s="90"/>
    </row>
    <row r="333" spans="1:19" ht="15.75" x14ac:dyDescent="0.2">
      <c r="A333" s="97">
        <v>2201</v>
      </c>
      <c r="B333" s="17">
        <v>11</v>
      </c>
      <c r="C333" s="17"/>
      <c r="D333" s="17"/>
      <c r="E333" s="17"/>
      <c r="F333" s="17"/>
      <c r="G333" s="17"/>
      <c r="H333" s="17"/>
      <c r="I333" s="17"/>
      <c r="J333" s="17"/>
      <c r="K333" s="54"/>
      <c r="L333" s="143"/>
      <c r="M333" s="144"/>
      <c r="N333" s="104"/>
      <c r="O333" s="98"/>
      <c r="P333" s="19">
        <f>B333</f>
        <v>11</v>
      </c>
      <c r="Q333" s="99"/>
      <c r="R333" s="98"/>
      <c r="S333" s="90"/>
    </row>
    <row r="334" spans="1:19" ht="15.75" x14ac:dyDescent="0.2">
      <c r="A334" s="97">
        <v>2202</v>
      </c>
      <c r="B334" s="17"/>
      <c r="C334" s="17">
        <v>7</v>
      </c>
      <c r="D334" s="17"/>
      <c r="E334" s="17"/>
      <c r="F334" s="17"/>
      <c r="G334" s="17"/>
      <c r="H334" s="17"/>
      <c r="I334" s="17"/>
      <c r="J334" s="17"/>
      <c r="K334" s="54"/>
      <c r="L334" s="145"/>
      <c r="M334" s="49"/>
      <c r="N334" s="146"/>
      <c r="O334" s="21">
        <f>IF(C334=0,"",C334/B333)</f>
        <v>0.63636363636363635</v>
      </c>
      <c r="P334" s="22">
        <v>7</v>
      </c>
      <c r="Q334" s="100">
        <f t="shared" ref="Q334:Q341" si="28">IF(P334=0,"",P334/P333)</f>
        <v>0.63636363636363635</v>
      </c>
      <c r="R334" s="100">
        <f t="shared" ref="R334:R341" si="29">IF(P334=0,"",100%-Q334)</f>
        <v>0.36363636363636365</v>
      </c>
      <c r="S334" s="90"/>
    </row>
    <row r="335" spans="1:19" ht="15.75" x14ac:dyDescent="0.2">
      <c r="A335" s="97">
        <v>2301</v>
      </c>
      <c r="B335" s="17"/>
      <c r="C335" s="17"/>
      <c r="D335" s="17">
        <v>7</v>
      </c>
      <c r="E335" s="17"/>
      <c r="F335" s="17"/>
      <c r="G335" s="17"/>
      <c r="H335" s="17"/>
      <c r="I335" s="17"/>
      <c r="J335" s="17"/>
      <c r="K335" s="54"/>
      <c r="L335" s="145"/>
      <c r="M335" s="49"/>
      <c r="N335" s="146"/>
      <c r="O335" s="21">
        <f>IF(D335=0,"",D335/C334)</f>
        <v>1</v>
      </c>
      <c r="P335" s="22">
        <v>7</v>
      </c>
      <c r="Q335" s="100">
        <f t="shared" si="28"/>
        <v>1</v>
      </c>
      <c r="R335" s="100">
        <f t="shared" si="29"/>
        <v>0</v>
      </c>
      <c r="S335" s="124">
        <f>P335/P333</f>
        <v>0.63636363636363635</v>
      </c>
    </row>
    <row r="336" spans="1:19" ht="15.75" x14ac:dyDescent="0.2">
      <c r="A336" s="97">
        <v>2302</v>
      </c>
      <c r="B336" s="17"/>
      <c r="C336" s="17"/>
      <c r="D336" s="17"/>
      <c r="E336" s="17">
        <v>7</v>
      </c>
      <c r="F336" s="17"/>
      <c r="G336" s="17"/>
      <c r="H336" s="17"/>
      <c r="I336" s="17"/>
      <c r="J336" s="17"/>
      <c r="K336" s="54"/>
      <c r="L336" s="145"/>
      <c r="M336" s="49"/>
      <c r="N336" s="146"/>
      <c r="O336" s="21">
        <f>IF(E336=0,"",E336/D335)</f>
        <v>1</v>
      </c>
      <c r="P336" s="22">
        <v>7</v>
      </c>
      <c r="Q336" s="100">
        <f t="shared" si="28"/>
        <v>1</v>
      </c>
      <c r="R336" s="100">
        <f t="shared" si="29"/>
        <v>0</v>
      </c>
      <c r="S336" s="90"/>
    </row>
    <row r="337" spans="1:19" ht="15.75" x14ac:dyDescent="0.2">
      <c r="A337" s="97">
        <v>2401</v>
      </c>
      <c r="B337" s="17"/>
      <c r="C337" s="17"/>
      <c r="D337" s="17"/>
      <c r="E337" s="17"/>
      <c r="F337" s="17">
        <v>6</v>
      </c>
      <c r="G337" s="17"/>
      <c r="H337" s="17"/>
      <c r="I337" s="17"/>
      <c r="J337" s="17"/>
      <c r="K337" s="54"/>
      <c r="L337" s="145"/>
      <c r="M337" s="49"/>
      <c r="N337" s="146"/>
      <c r="O337" s="21">
        <f>IF(F337=0,"",F337/E336)</f>
        <v>0.8571428571428571</v>
      </c>
      <c r="P337" s="22">
        <v>7</v>
      </c>
      <c r="Q337" s="100">
        <f t="shared" si="28"/>
        <v>1</v>
      </c>
      <c r="R337" s="100">
        <f t="shared" si="29"/>
        <v>0</v>
      </c>
      <c r="S337" s="90"/>
    </row>
    <row r="338" spans="1:19" ht="15.75" x14ac:dyDescent="0.2">
      <c r="A338" s="97">
        <v>2402</v>
      </c>
      <c r="B338" s="17"/>
      <c r="C338" s="17"/>
      <c r="D338" s="17"/>
      <c r="E338" s="17"/>
      <c r="F338" s="17"/>
      <c r="G338" s="17">
        <v>5</v>
      </c>
      <c r="H338" s="17"/>
      <c r="I338" s="17"/>
      <c r="J338" s="17"/>
      <c r="K338" s="54"/>
      <c r="L338" s="145"/>
      <c r="M338" s="49"/>
      <c r="N338" s="146"/>
      <c r="O338" s="21">
        <f>IF(G338=0,"",G338/F337)</f>
        <v>0.83333333333333337</v>
      </c>
      <c r="P338" s="22">
        <v>6</v>
      </c>
      <c r="Q338" s="100">
        <f t="shared" si="28"/>
        <v>0.8571428571428571</v>
      </c>
      <c r="R338" s="100">
        <f t="shared" si="29"/>
        <v>0.1428571428571429</v>
      </c>
      <c r="S338" s="90"/>
    </row>
    <row r="339" spans="1:19" ht="15.75" x14ac:dyDescent="0.2">
      <c r="A339" s="97">
        <v>2501</v>
      </c>
      <c r="B339" s="17"/>
      <c r="C339" s="17"/>
      <c r="D339" s="17"/>
      <c r="E339" s="17"/>
      <c r="F339" s="17"/>
      <c r="G339" s="17"/>
      <c r="H339" s="17">
        <v>5</v>
      </c>
      <c r="I339" s="17"/>
      <c r="J339" s="17"/>
      <c r="K339" s="54"/>
      <c r="L339" s="145"/>
      <c r="M339" s="49"/>
      <c r="N339" s="146"/>
      <c r="O339" s="21">
        <f>IF(H339=0,"",H339/G338)</f>
        <v>1</v>
      </c>
      <c r="P339" s="22">
        <v>5</v>
      </c>
      <c r="Q339" s="100">
        <f t="shared" si="28"/>
        <v>0.83333333333333337</v>
      </c>
      <c r="R339" s="100">
        <f t="shared" si="29"/>
        <v>0.16666666666666663</v>
      </c>
      <c r="S339" s="90"/>
    </row>
    <row r="340" spans="1:19" ht="15.75" x14ac:dyDescent="0.2">
      <c r="A340" s="97">
        <v>2502</v>
      </c>
      <c r="B340" s="17"/>
      <c r="C340" s="17"/>
      <c r="D340" s="17"/>
      <c r="E340" s="17"/>
      <c r="F340" s="17"/>
      <c r="G340" s="17"/>
      <c r="H340" s="17"/>
      <c r="I340" s="17">
        <v>5</v>
      </c>
      <c r="J340" s="17"/>
      <c r="K340" s="54"/>
      <c r="L340" s="145"/>
      <c r="M340" s="49"/>
      <c r="N340" s="146"/>
      <c r="O340" s="21">
        <f>IF(I340=0,"",I340/H339)</f>
        <v>1</v>
      </c>
      <c r="P340" s="22">
        <v>5</v>
      </c>
      <c r="Q340" s="100">
        <f t="shared" si="28"/>
        <v>1</v>
      </c>
      <c r="R340" s="100">
        <f t="shared" si="29"/>
        <v>0</v>
      </c>
      <c r="S340" s="90"/>
    </row>
    <row r="341" spans="1:19" ht="15.75" x14ac:dyDescent="0.2">
      <c r="A341" s="97">
        <v>2601</v>
      </c>
      <c r="B341" s="17"/>
      <c r="C341" s="17"/>
      <c r="D341" s="17"/>
      <c r="E341" s="17"/>
      <c r="F341" s="17"/>
      <c r="G341" s="17"/>
      <c r="H341" s="17"/>
      <c r="I341" s="17"/>
      <c r="J341" s="17"/>
      <c r="K341" s="54"/>
      <c r="L341" s="145"/>
      <c r="M341" s="49"/>
      <c r="N341" s="146"/>
      <c r="O341" s="24" t="str">
        <f>IF(J341=0,"",J341/I340)</f>
        <v/>
      </c>
      <c r="P341" s="22"/>
      <c r="Q341" s="24" t="str">
        <f t="shared" si="28"/>
        <v/>
      </c>
      <c r="R341" s="24" t="str">
        <f t="shared" si="29"/>
        <v/>
      </c>
      <c r="S341" s="90"/>
    </row>
    <row r="342" spans="1:19" ht="15.75" x14ac:dyDescent="0.2">
      <c r="A342" s="97">
        <v>2602</v>
      </c>
      <c r="B342" s="17"/>
      <c r="C342" s="17"/>
      <c r="D342" s="17"/>
      <c r="E342" s="17"/>
      <c r="F342" s="17"/>
      <c r="G342" s="17"/>
      <c r="H342" s="17"/>
      <c r="I342" s="17"/>
      <c r="J342" s="17"/>
      <c r="K342" s="54"/>
      <c r="L342" s="145"/>
      <c r="M342" s="49"/>
      <c r="N342" s="147"/>
      <c r="O342" s="67"/>
      <c r="P342" s="22"/>
      <c r="Q342" s="67"/>
      <c r="R342" s="101"/>
      <c r="S342" s="90"/>
    </row>
    <row r="343" spans="1:19" ht="15.75" x14ac:dyDescent="0.2">
      <c r="A343" s="97">
        <v>2701</v>
      </c>
      <c r="B343" s="17"/>
      <c r="C343" s="17"/>
      <c r="D343" s="17"/>
      <c r="E343" s="17"/>
      <c r="F343" s="17"/>
      <c r="G343" s="17"/>
      <c r="H343" s="17"/>
      <c r="I343" s="17"/>
      <c r="J343" s="17"/>
      <c r="K343" s="54"/>
      <c r="L343" s="145"/>
      <c r="M343" s="49"/>
      <c r="N343" s="147"/>
      <c r="O343" s="148"/>
      <c r="P343" s="51"/>
      <c r="Q343" s="149"/>
      <c r="R343" s="148"/>
      <c r="S343" s="90"/>
    </row>
    <row r="344" spans="1:19" ht="15.75" x14ac:dyDescent="0.2">
      <c r="A344" s="97">
        <v>2702</v>
      </c>
      <c r="B344" s="17"/>
      <c r="C344" s="17"/>
      <c r="D344" s="17"/>
      <c r="E344" s="17"/>
      <c r="F344" s="17"/>
      <c r="G344" s="17"/>
      <c r="H344" s="17"/>
      <c r="I344" s="17"/>
      <c r="J344" s="17"/>
      <c r="K344" s="54"/>
      <c r="L344" s="145"/>
      <c r="M344" s="49"/>
      <c r="N344" s="147"/>
      <c r="O344" s="148"/>
      <c r="P344" s="51"/>
      <c r="Q344" s="149"/>
      <c r="R344" s="148"/>
      <c r="S344" s="90"/>
    </row>
    <row r="345" spans="1:19" ht="15.75" x14ac:dyDescent="0.2">
      <c r="A345" s="97">
        <v>2801</v>
      </c>
      <c r="B345" s="17"/>
      <c r="C345" s="17"/>
      <c r="D345" s="17"/>
      <c r="E345" s="17"/>
      <c r="F345" s="17"/>
      <c r="G345" s="17"/>
      <c r="H345" s="17"/>
      <c r="I345" s="17"/>
      <c r="J345" s="17"/>
      <c r="K345" s="54"/>
      <c r="L345" s="145"/>
      <c r="M345" s="49"/>
      <c r="N345" s="147"/>
      <c r="O345" s="49"/>
      <c r="P345" s="147"/>
      <c r="Q345" s="150"/>
      <c r="R345" s="148"/>
      <c r="S345" s="90"/>
    </row>
    <row r="346" spans="1:19" ht="15.75" x14ac:dyDescent="0.2">
      <c r="A346" s="97">
        <v>2802</v>
      </c>
      <c r="B346" s="17"/>
      <c r="C346" s="17"/>
      <c r="D346" s="17"/>
      <c r="E346" s="17"/>
      <c r="F346" s="17"/>
      <c r="G346" s="17"/>
      <c r="H346" s="17"/>
      <c r="I346" s="17"/>
      <c r="J346" s="17"/>
      <c r="K346" s="54"/>
      <c r="L346" s="145"/>
      <c r="M346" s="49"/>
      <c r="N346" s="147"/>
      <c r="O346" s="102" t="s">
        <v>81</v>
      </c>
      <c r="P346" s="103"/>
      <c r="Q346" s="104" t="str">
        <f>IF(SUM(K339:K345)=0,"",SUM(K339:K345))</f>
        <v/>
      </c>
      <c r="R346" s="105" t="s">
        <v>10</v>
      </c>
      <c r="S346" s="90"/>
    </row>
    <row r="347" spans="1:19" ht="15.75" x14ac:dyDescent="0.2">
      <c r="A347" s="97">
        <v>2901</v>
      </c>
      <c r="B347" s="17"/>
      <c r="C347" s="17"/>
      <c r="D347" s="17"/>
      <c r="E347" s="17"/>
      <c r="F347" s="17"/>
      <c r="G347" s="17"/>
      <c r="H347" s="17"/>
      <c r="I347" s="17"/>
      <c r="J347" s="17"/>
      <c r="K347" s="54"/>
      <c r="L347" s="145"/>
      <c r="M347" s="49"/>
      <c r="N347" s="147"/>
      <c r="O347" s="106" t="s">
        <v>83</v>
      </c>
      <c r="P347" s="32" t="str">
        <f>IF(P346/B333=0,"",P346/B333)</f>
        <v/>
      </c>
      <c r="Q347" s="107" t="e">
        <f>IF(P346/Q346=0,"",P346/Q346)</f>
        <v>#VALUE!</v>
      </c>
      <c r="R347" s="108" t="s">
        <v>84</v>
      </c>
      <c r="S347" s="90"/>
    </row>
    <row r="348" spans="1:19" ht="15.75" x14ac:dyDescent="0.2">
      <c r="A348" s="97">
        <v>2902</v>
      </c>
      <c r="B348" s="75"/>
      <c r="C348" s="75"/>
      <c r="D348" s="75"/>
      <c r="E348" s="75"/>
      <c r="F348" s="75"/>
      <c r="G348" s="75"/>
      <c r="H348" s="75"/>
      <c r="I348" s="75"/>
      <c r="J348" s="75"/>
      <c r="K348" s="54"/>
      <c r="L348" s="151"/>
      <c r="M348" s="152"/>
      <c r="N348" s="153"/>
      <c r="O348" s="154"/>
      <c r="P348" s="155"/>
      <c r="Q348" s="155"/>
      <c r="R348" s="156"/>
      <c r="S348" s="90"/>
    </row>
    <row r="349" spans="1:19" ht="18" customHeight="1" x14ac:dyDescent="0.2">
      <c r="A349" s="114"/>
      <c r="B349" s="231" t="s">
        <v>106</v>
      </c>
      <c r="C349" s="231"/>
      <c r="D349" s="231"/>
      <c r="E349" s="231"/>
      <c r="F349" s="231"/>
      <c r="G349" s="231"/>
      <c r="H349" s="231"/>
      <c r="I349" s="231"/>
      <c r="J349" s="231"/>
      <c r="K349" s="74">
        <f>SUM(K333:K345)</f>
        <v>0</v>
      </c>
      <c r="L349" s="109" t="str">
        <f>IF(K341=0,"",K341/B333)</f>
        <v/>
      </c>
      <c r="M349" s="109" t="str">
        <f>IF(K349=0,"",K349/B333)</f>
        <v/>
      </c>
      <c r="N349" s="109" t="str">
        <f>IF(K341=0,"",M349-L349)</f>
        <v/>
      </c>
      <c r="O349" s="89"/>
      <c r="P349" s="85"/>
      <c r="Q349" s="134"/>
      <c r="R349" s="89"/>
      <c r="S349" s="90"/>
    </row>
    <row r="350" spans="1:19" ht="12.75" customHeight="1" x14ac:dyDescent="0.2">
      <c r="L350" s="89"/>
      <c r="M350" s="89"/>
      <c r="O350" s="89"/>
    </row>
    <row r="351" spans="1:19" ht="12.75" customHeight="1" x14ac:dyDescent="0.2">
      <c r="L351" s="89"/>
      <c r="M351" s="89"/>
      <c r="O351" s="89"/>
    </row>
    <row r="352" spans="1:19" ht="26.25" x14ac:dyDescent="0.2">
      <c r="A352" s="90"/>
      <c r="B352" s="232" t="s">
        <v>94</v>
      </c>
      <c r="C352" s="233"/>
      <c r="D352" s="233"/>
      <c r="E352" s="233"/>
      <c r="F352" s="233"/>
      <c r="G352" s="233"/>
      <c r="H352" s="233"/>
      <c r="I352" s="233"/>
      <c r="J352" s="233"/>
      <c r="K352" s="78" t="s">
        <v>121</v>
      </c>
      <c r="L352" s="89"/>
      <c r="M352" s="89"/>
      <c r="N352" s="85"/>
      <c r="O352" s="89"/>
      <c r="P352" s="85"/>
      <c r="Q352" s="85"/>
      <c r="R352" s="85"/>
      <c r="S352" s="90"/>
    </row>
    <row r="353" spans="1:19" ht="20.25" x14ac:dyDescent="0.2">
      <c r="A353" s="234" t="s">
        <v>9</v>
      </c>
      <c r="B353" s="235" t="s">
        <v>95</v>
      </c>
      <c r="C353" s="236"/>
      <c r="D353" s="236"/>
      <c r="E353" s="236"/>
      <c r="F353" s="236"/>
      <c r="G353" s="236"/>
      <c r="H353" s="236"/>
      <c r="I353" s="236"/>
      <c r="J353" s="237"/>
      <c r="K353" s="238" t="s">
        <v>10</v>
      </c>
      <c r="L353" s="230" t="s">
        <v>2</v>
      </c>
      <c r="M353" s="230" t="s">
        <v>3</v>
      </c>
      <c r="N353" s="240" t="s">
        <v>4</v>
      </c>
      <c r="O353" s="230" t="s">
        <v>5</v>
      </c>
      <c r="P353" s="228" t="s">
        <v>6</v>
      </c>
      <c r="Q353" s="228" t="s">
        <v>7</v>
      </c>
      <c r="R353" s="230" t="s">
        <v>96</v>
      </c>
      <c r="S353" s="90"/>
    </row>
    <row r="354" spans="1:19" ht="15.75" customHeight="1" x14ac:dyDescent="0.2">
      <c r="A354" s="229"/>
      <c r="B354" s="97" t="s">
        <v>97</v>
      </c>
      <c r="C354" s="97" t="s">
        <v>98</v>
      </c>
      <c r="D354" s="97" t="s">
        <v>99</v>
      </c>
      <c r="E354" s="97" t="s">
        <v>100</v>
      </c>
      <c r="F354" s="97" t="s">
        <v>101</v>
      </c>
      <c r="G354" s="97" t="s">
        <v>102</v>
      </c>
      <c r="H354" s="97" t="s">
        <v>103</v>
      </c>
      <c r="I354" s="97" t="s">
        <v>104</v>
      </c>
      <c r="J354" s="97" t="s">
        <v>105</v>
      </c>
      <c r="K354" s="249"/>
      <c r="L354" s="229"/>
      <c r="M354" s="229"/>
      <c r="N354" s="229"/>
      <c r="O354" s="229"/>
      <c r="P354" s="229"/>
      <c r="Q354" s="229"/>
      <c r="R354" s="229"/>
      <c r="S354" s="90"/>
    </row>
    <row r="355" spans="1:19" ht="15.75" x14ac:dyDescent="0.2">
      <c r="A355" s="97">
        <v>2202</v>
      </c>
      <c r="B355" s="17">
        <v>18</v>
      </c>
      <c r="C355" s="17"/>
      <c r="D355" s="17"/>
      <c r="E355" s="17"/>
      <c r="F355" s="17"/>
      <c r="G355" s="17"/>
      <c r="H355" s="17"/>
      <c r="I355" s="17"/>
      <c r="J355" s="17"/>
      <c r="K355" s="54"/>
      <c r="L355" s="143"/>
      <c r="M355" s="144"/>
      <c r="N355" s="104"/>
      <c r="O355" s="98"/>
      <c r="P355" s="19">
        <f>B355</f>
        <v>18</v>
      </c>
      <c r="Q355" s="99"/>
      <c r="R355" s="98"/>
      <c r="S355" s="90"/>
    </row>
    <row r="356" spans="1:19" ht="15.75" x14ac:dyDescent="0.2">
      <c r="A356" s="97">
        <v>2301</v>
      </c>
      <c r="B356" s="17"/>
      <c r="C356" s="17">
        <v>14</v>
      </c>
      <c r="D356" s="17"/>
      <c r="E356" s="17"/>
      <c r="F356" s="17"/>
      <c r="G356" s="17"/>
      <c r="H356" s="17"/>
      <c r="I356" s="17"/>
      <c r="J356" s="17"/>
      <c r="K356" s="54"/>
      <c r="L356" s="145"/>
      <c r="M356" s="49"/>
      <c r="N356" s="146"/>
      <c r="O356" s="21">
        <f>IF(C356=0,"",C356/B355)</f>
        <v>0.77777777777777779</v>
      </c>
      <c r="P356" s="22">
        <v>14</v>
      </c>
      <c r="Q356" s="100">
        <f t="shared" ref="Q356:Q363" si="30">IF(P356=0,"",P356/P355)</f>
        <v>0.77777777777777779</v>
      </c>
      <c r="R356" s="100">
        <f t="shared" ref="R356:R363" si="31">IF(P356=0,"",100%-Q356)</f>
        <v>0.22222222222222221</v>
      </c>
      <c r="S356" s="90"/>
    </row>
    <row r="357" spans="1:19" ht="15.75" x14ac:dyDescent="0.2">
      <c r="A357" s="97">
        <v>2302</v>
      </c>
      <c r="B357" s="17"/>
      <c r="C357" s="17"/>
      <c r="D357" s="17">
        <v>11</v>
      </c>
      <c r="E357" s="17"/>
      <c r="F357" s="17"/>
      <c r="G357" s="17"/>
      <c r="H357" s="17"/>
      <c r="I357" s="17"/>
      <c r="J357" s="17"/>
      <c r="K357" s="54"/>
      <c r="L357" s="145"/>
      <c r="M357" s="49"/>
      <c r="N357" s="146"/>
      <c r="O357" s="21">
        <f>IF(D357=0,"",D357/C356)</f>
        <v>0.7857142857142857</v>
      </c>
      <c r="P357" s="22">
        <v>13</v>
      </c>
      <c r="Q357" s="100">
        <f t="shared" si="30"/>
        <v>0.9285714285714286</v>
      </c>
      <c r="R357" s="100">
        <f t="shared" si="31"/>
        <v>7.1428571428571397E-2</v>
      </c>
      <c r="S357" s="124">
        <f>P357/P355</f>
        <v>0.72222222222222221</v>
      </c>
    </row>
    <row r="358" spans="1:19" ht="15.75" x14ac:dyDescent="0.2">
      <c r="A358" s="97">
        <v>2401</v>
      </c>
      <c r="B358" s="17"/>
      <c r="C358" s="17"/>
      <c r="D358" s="17"/>
      <c r="E358" s="17">
        <v>11</v>
      </c>
      <c r="F358" s="17"/>
      <c r="G358" s="17"/>
      <c r="H358" s="17"/>
      <c r="I358" s="17"/>
      <c r="J358" s="17"/>
      <c r="K358" s="54"/>
      <c r="L358" s="145"/>
      <c r="M358" s="49"/>
      <c r="N358" s="146"/>
      <c r="O358" s="21">
        <f>IF(E358=0,"",E358/D357)</f>
        <v>1</v>
      </c>
      <c r="P358" s="22">
        <v>12</v>
      </c>
      <c r="Q358" s="100">
        <f t="shared" si="30"/>
        <v>0.92307692307692313</v>
      </c>
      <c r="R358" s="100">
        <f t="shared" si="31"/>
        <v>7.6923076923076872E-2</v>
      </c>
      <c r="S358" s="90"/>
    </row>
    <row r="359" spans="1:19" ht="15.75" x14ac:dyDescent="0.2">
      <c r="A359" s="97">
        <v>2402</v>
      </c>
      <c r="B359" s="17"/>
      <c r="C359" s="17"/>
      <c r="D359" s="17"/>
      <c r="E359" s="17"/>
      <c r="F359" s="17">
        <v>10</v>
      </c>
      <c r="G359" s="17"/>
      <c r="H359" s="17"/>
      <c r="I359" s="17"/>
      <c r="J359" s="17"/>
      <c r="K359" s="54"/>
      <c r="L359" s="145"/>
      <c r="M359" s="49"/>
      <c r="N359" s="146"/>
      <c r="O359" s="21">
        <f>IF(F359=0,"",F359/E358)</f>
        <v>0.90909090909090906</v>
      </c>
      <c r="P359" s="22">
        <v>12</v>
      </c>
      <c r="Q359" s="100">
        <f t="shared" si="30"/>
        <v>1</v>
      </c>
      <c r="R359" s="100">
        <f t="shared" si="31"/>
        <v>0</v>
      </c>
      <c r="S359" s="90"/>
    </row>
    <row r="360" spans="1:19" ht="15.75" x14ac:dyDescent="0.2">
      <c r="A360" s="97">
        <v>2501</v>
      </c>
      <c r="B360" s="17"/>
      <c r="C360" s="17"/>
      <c r="D360" s="17"/>
      <c r="E360" s="17"/>
      <c r="F360" s="17"/>
      <c r="G360" s="17">
        <v>8</v>
      </c>
      <c r="H360" s="17"/>
      <c r="I360" s="17"/>
      <c r="J360" s="17"/>
      <c r="K360" s="54"/>
      <c r="L360" s="145"/>
      <c r="M360" s="49"/>
      <c r="N360" s="146"/>
      <c r="O360" s="21">
        <f>IF(G360=0,"",G360/F359)</f>
        <v>0.8</v>
      </c>
      <c r="P360" s="22">
        <v>10</v>
      </c>
      <c r="Q360" s="100">
        <f t="shared" si="30"/>
        <v>0.83333333333333337</v>
      </c>
      <c r="R360" s="100">
        <f t="shared" si="31"/>
        <v>0.16666666666666663</v>
      </c>
      <c r="S360" s="90"/>
    </row>
    <row r="361" spans="1:19" ht="15.75" x14ac:dyDescent="0.2">
      <c r="A361" s="97">
        <v>2502</v>
      </c>
      <c r="B361" s="17"/>
      <c r="C361" s="17"/>
      <c r="D361" s="17"/>
      <c r="E361" s="17"/>
      <c r="F361" s="17"/>
      <c r="G361" s="64"/>
      <c r="H361" s="17">
        <v>8</v>
      </c>
      <c r="I361" s="17"/>
      <c r="J361" s="17"/>
      <c r="K361" s="54"/>
      <c r="L361" s="145"/>
      <c r="M361" s="49"/>
      <c r="N361" s="146"/>
      <c r="O361" s="21">
        <f>IF(H361=0,"",H361/G360)</f>
        <v>1</v>
      </c>
      <c r="P361" s="22">
        <v>8</v>
      </c>
      <c r="Q361" s="111">
        <f t="shared" si="30"/>
        <v>0.8</v>
      </c>
      <c r="R361" s="111">
        <f t="shared" si="31"/>
        <v>0.19999999999999996</v>
      </c>
      <c r="S361" s="90"/>
    </row>
    <row r="362" spans="1:19" ht="15.75" x14ac:dyDescent="0.2">
      <c r="A362" s="97">
        <v>2601</v>
      </c>
      <c r="B362" s="17"/>
      <c r="C362" s="17"/>
      <c r="D362" s="17"/>
      <c r="E362" s="17"/>
      <c r="F362" s="17"/>
      <c r="G362" s="17"/>
      <c r="H362" s="17"/>
      <c r="I362" s="17"/>
      <c r="J362" s="17"/>
      <c r="K362" s="54"/>
      <c r="L362" s="145"/>
      <c r="M362" s="49"/>
      <c r="N362" s="146"/>
      <c r="O362" s="21" t="str">
        <f>IF(I362=0,"",I362/H361)</f>
        <v/>
      </c>
      <c r="P362" s="22"/>
      <c r="Q362" s="100" t="str">
        <f t="shared" si="30"/>
        <v/>
      </c>
      <c r="R362" s="100" t="str">
        <f t="shared" si="31"/>
        <v/>
      </c>
      <c r="S362" s="90"/>
    </row>
    <row r="363" spans="1:19" ht="15.75" x14ac:dyDescent="0.2">
      <c r="A363" s="97">
        <v>2602</v>
      </c>
      <c r="B363" s="17"/>
      <c r="C363" s="17"/>
      <c r="D363" s="17"/>
      <c r="E363" s="17"/>
      <c r="F363" s="17"/>
      <c r="G363" s="17"/>
      <c r="H363" s="17"/>
      <c r="I363" s="17"/>
      <c r="J363" s="17"/>
      <c r="K363" s="54"/>
      <c r="L363" s="145"/>
      <c r="M363" s="49"/>
      <c r="N363" s="146"/>
      <c r="O363" s="24" t="str">
        <f>IF(J363=0,"",J363/I362)</f>
        <v/>
      </c>
      <c r="P363" s="22"/>
      <c r="Q363" s="24" t="str">
        <f t="shared" si="30"/>
        <v/>
      </c>
      <c r="R363" s="24" t="str">
        <f t="shared" si="31"/>
        <v/>
      </c>
      <c r="S363" s="90"/>
    </row>
    <row r="364" spans="1:19" ht="15.75" x14ac:dyDescent="0.2">
      <c r="A364" s="97">
        <v>2701</v>
      </c>
      <c r="B364" s="17"/>
      <c r="C364" s="17"/>
      <c r="D364" s="17"/>
      <c r="E364" s="17"/>
      <c r="F364" s="17"/>
      <c r="G364" s="17"/>
      <c r="H364" s="17"/>
      <c r="I364" s="17"/>
      <c r="J364" s="17"/>
      <c r="K364" s="54"/>
      <c r="L364" s="145"/>
      <c r="M364" s="49"/>
      <c r="N364" s="147"/>
      <c r="O364" s="67"/>
      <c r="P364" s="22"/>
      <c r="Q364" s="67"/>
      <c r="R364" s="101"/>
      <c r="S364" s="90"/>
    </row>
    <row r="365" spans="1:19" ht="15.75" x14ac:dyDescent="0.2">
      <c r="A365" s="97">
        <v>2702</v>
      </c>
      <c r="B365" s="17"/>
      <c r="C365" s="17"/>
      <c r="D365" s="17"/>
      <c r="E365" s="17"/>
      <c r="F365" s="17"/>
      <c r="G365" s="17"/>
      <c r="H365" s="17"/>
      <c r="I365" s="17"/>
      <c r="J365" s="17"/>
      <c r="K365" s="54"/>
      <c r="L365" s="145"/>
      <c r="M365" s="49"/>
      <c r="N365" s="147"/>
      <c r="O365" s="148"/>
      <c r="P365" s="51"/>
      <c r="Q365" s="149"/>
      <c r="R365" s="148"/>
      <c r="S365" s="90"/>
    </row>
    <row r="366" spans="1:19" ht="15.75" x14ac:dyDescent="0.2">
      <c r="A366" s="97">
        <v>2801</v>
      </c>
      <c r="B366" s="17"/>
      <c r="C366" s="17"/>
      <c r="D366" s="17"/>
      <c r="E366" s="17"/>
      <c r="F366" s="17"/>
      <c r="G366" s="17"/>
      <c r="H366" s="17"/>
      <c r="I366" s="17"/>
      <c r="J366" s="17"/>
      <c r="K366" s="54"/>
      <c r="L366" s="145"/>
      <c r="M366" s="49"/>
      <c r="N366" s="147"/>
      <c r="O366" s="148"/>
      <c r="P366" s="51"/>
      <c r="Q366" s="149"/>
      <c r="R366" s="148"/>
      <c r="S366" s="90"/>
    </row>
    <row r="367" spans="1:19" ht="15.75" x14ac:dyDescent="0.2">
      <c r="A367" s="97">
        <v>2802</v>
      </c>
      <c r="B367" s="17"/>
      <c r="C367" s="17"/>
      <c r="D367" s="17"/>
      <c r="E367" s="17"/>
      <c r="F367" s="17"/>
      <c r="G367" s="17"/>
      <c r="H367" s="17"/>
      <c r="I367" s="17"/>
      <c r="J367" s="17"/>
      <c r="K367" s="54"/>
      <c r="L367" s="145"/>
      <c r="M367" s="49"/>
      <c r="N367" s="147"/>
      <c r="O367" s="49"/>
      <c r="P367" s="147"/>
      <c r="Q367" s="150"/>
      <c r="R367" s="148"/>
      <c r="S367" s="90"/>
    </row>
    <row r="368" spans="1:19" ht="15.75" x14ac:dyDescent="0.2">
      <c r="A368" s="97">
        <v>2901</v>
      </c>
      <c r="B368" s="17"/>
      <c r="C368" s="17"/>
      <c r="D368" s="17"/>
      <c r="E368" s="17"/>
      <c r="F368" s="17"/>
      <c r="G368" s="17"/>
      <c r="H368" s="17"/>
      <c r="I368" s="17"/>
      <c r="J368" s="17"/>
      <c r="K368" s="54"/>
      <c r="L368" s="145"/>
      <c r="M368" s="49"/>
      <c r="N368" s="147"/>
      <c r="O368" s="102" t="s">
        <v>81</v>
      </c>
      <c r="P368" s="103"/>
      <c r="Q368" s="104" t="str">
        <f>IF(SUM(K361:K367)=0,"",SUM(K361:K367))</f>
        <v/>
      </c>
      <c r="R368" s="105" t="s">
        <v>10</v>
      </c>
      <c r="S368" s="90"/>
    </row>
    <row r="369" spans="1:19" ht="15.75" x14ac:dyDescent="0.2">
      <c r="A369" s="97">
        <v>2902</v>
      </c>
      <c r="B369" s="17"/>
      <c r="C369" s="17"/>
      <c r="D369" s="17"/>
      <c r="E369" s="17"/>
      <c r="F369" s="17"/>
      <c r="G369" s="17"/>
      <c r="H369" s="17"/>
      <c r="I369" s="17"/>
      <c r="J369" s="17"/>
      <c r="K369" s="54"/>
      <c r="L369" s="145"/>
      <c r="M369" s="49"/>
      <c r="N369" s="147"/>
      <c r="O369" s="106" t="s">
        <v>83</v>
      </c>
      <c r="P369" s="32" t="str">
        <f>IF(P368/B355=0,"",P368/B355)</f>
        <v/>
      </c>
      <c r="Q369" s="107" t="e">
        <f>IF(P368/Q368=0,"",P368/Q368)</f>
        <v>#VALUE!</v>
      </c>
      <c r="R369" s="108" t="s">
        <v>84</v>
      </c>
      <c r="S369" s="90"/>
    </row>
    <row r="370" spans="1:19" ht="15.75" x14ac:dyDescent="0.2">
      <c r="A370" s="97">
        <v>3001</v>
      </c>
      <c r="B370" s="75"/>
      <c r="C370" s="75"/>
      <c r="D370" s="75"/>
      <c r="E370" s="75"/>
      <c r="F370" s="75"/>
      <c r="G370" s="75"/>
      <c r="H370" s="75"/>
      <c r="I370" s="75"/>
      <c r="J370" s="75"/>
      <c r="K370" s="54"/>
      <c r="L370" s="151"/>
      <c r="M370" s="152"/>
      <c r="N370" s="153"/>
      <c r="O370" s="154"/>
      <c r="P370" s="155"/>
      <c r="Q370" s="155"/>
      <c r="R370" s="156"/>
      <c r="S370" s="90"/>
    </row>
    <row r="371" spans="1:19" ht="18" x14ac:dyDescent="0.2">
      <c r="A371" s="114"/>
      <c r="B371" s="231" t="s">
        <v>106</v>
      </c>
      <c r="C371" s="231"/>
      <c r="D371" s="231"/>
      <c r="E371" s="231"/>
      <c r="F371" s="231"/>
      <c r="G371" s="231"/>
      <c r="H371" s="231"/>
      <c r="I371" s="231"/>
      <c r="J371" s="231"/>
      <c r="K371" s="74">
        <f>SUM(K355:K367)</f>
        <v>0</v>
      </c>
      <c r="L371" s="109" t="str">
        <f>IF(K363=0,"",K363/B355)</f>
        <v/>
      </c>
      <c r="M371" s="109" t="str">
        <f>IF(K371=0,"",K371/B355)</f>
        <v/>
      </c>
      <c r="N371" s="109" t="str">
        <f>IF(K363=0,"",M371-L371)</f>
        <v/>
      </c>
      <c r="O371" s="89"/>
      <c r="P371" s="85"/>
      <c r="Q371" s="134"/>
      <c r="R371" s="89"/>
      <c r="S371" s="90"/>
    </row>
    <row r="372" spans="1:19" ht="12.75" customHeight="1" x14ac:dyDescent="0.2">
      <c r="L372" s="89"/>
      <c r="M372" s="89"/>
      <c r="O372" s="89"/>
    </row>
    <row r="373" spans="1:19" ht="12.75" customHeight="1" x14ac:dyDescent="0.2">
      <c r="L373" s="89"/>
      <c r="M373" s="89"/>
      <c r="O373" s="89"/>
    </row>
    <row r="374" spans="1:19" ht="26.25" x14ac:dyDescent="0.2">
      <c r="A374" s="90"/>
      <c r="B374" s="232" t="s">
        <v>94</v>
      </c>
      <c r="C374" s="233"/>
      <c r="D374" s="233"/>
      <c r="E374" s="233"/>
      <c r="F374" s="233"/>
      <c r="G374" s="233"/>
      <c r="H374" s="233"/>
      <c r="I374" s="233"/>
      <c r="J374" s="233"/>
      <c r="K374" s="78" t="s">
        <v>129</v>
      </c>
      <c r="L374" s="89"/>
      <c r="M374" s="89"/>
      <c r="N374" s="85"/>
      <c r="O374" s="89"/>
      <c r="P374" s="85"/>
      <c r="Q374" s="85"/>
      <c r="R374" s="85"/>
      <c r="S374" s="90"/>
    </row>
    <row r="375" spans="1:19" ht="20.25" x14ac:dyDescent="0.2">
      <c r="A375" s="234" t="s">
        <v>9</v>
      </c>
      <c r="B375" s="235" t="s">
        <v>95</v>
      </c>
      <c r="C375" s="236"/>
      <c r="D375" s="236"/>
      <c r="E375" s="236"/>
      <c r="F375" s="236"/>
      <c r="G375" s="236"/>
      <c r="H375" s="236"/>
      <c r="I375" s="236"/>
      <c r="J375" s="237"/>
      <c r="K375" s="238" t="s">
        <v>10</v>
      </c>
      <c r="L375" s="230" t="s">
        <v>2</v>
      </c>
      <c r="M375" s="230" t="s">
        <v>3</v>
      </c>
      <c r="N375" s="240" t="s">
        <v>4</v>
      </c>
      <c r="O375" s="230" t="s">
        <v>5</v>
      </c>
      <c r="P375" s="228" t="s">
        <v>6</v>
      </c>
      <c r="Q375" s="228" t="s">
        <v>7</v>
      </c>
      <c r="R375" s="230" t="s">
        <v>96</v>
      </c>
      <c r="S375" s="90"/>
    </row>
    <row r="376" spans="1:19" ht="15.75" customHeight="1" x14ac:dyDescent="0.2">
      <c r="A376" s="229"/>
      <c r="B376" s="97" t="s">
        <v>97</v>
      </c>
      <c r="C376" s="97" t="s">
        <v>98</v>
      </c>
      <c r="D376" s="97" t="s">
        <v>99</v>
      </c>
      <c r="E376" s="97" t="s">
        <v>100</v>
      </c>
      <c r="F376" s="97" t="s">
        <v>101</v>
      </c>
      <c r="G376" s="97" t="s">
        <v>102</v>
      </c>
      <c r="H376" s="97" t="s">
        <v>103</v>
      </c>
      <c r="I376" s="97" t="s">
        <v>104</v>
      </c>
      <c r="J376" s="97" t="s">
        <v>105</v>
      </c>
      <c r="K376" s="249"/>
      <c r="L376" s="229"/>
      <c r="M376" s="229"/>
      <c r="N376" s="229"/>
      <c r="O376" s="229"/>
      <c r="P376" s="229"/>
      <c r="Q376" s="229"/>
      <c r="R376" s="229"/>
      <c r="S376" s="90"/>
    </row>
    <row r="377" spans="1:19" ht="15.75" x14ac:dyDescent="0.2">
      <c r="A377" s="97">
        <v>2301</v>
      </c>
      <c r="B377" s="17">
        <v>13</v>
      </c>
      <c r="C377" s="17"/>
      <c r="D377" s="17"/>
      <c r="E377" s="17"/>
      <c r="F377" s="17"/>
      <c r="G377" s="17"/>
      <c r="H377" s="17"/>
      <c r="I377" s="17"/>
      <c r="J377" s="17"/>
      <c r="K377" s="54"/>
      <c r="L377" s="143"/>
      <c r="M377" s="144"/>
      <c r="N377" s="104"/>
      <c r="O377" s="98"/>
      <c r="P377" s="19">
        <f>B377</f>
        <v>13</v>
      </c>
      <c r="Q377" s="99"/>
      <c r="R377" s="98"/>
      <c r="S377" s="90"/>
    </row>
    <row r="378" spans="1:19" ht="15.75" x14ac:dyDescent="0.2">
      <c r="A378" s="97">
        <v>2302</v>
      </c>
      <c r="B378" s="17"/>
      <c r="C378" s="17">
        <v>11</v>
      </c>
      <c r="D378" s="17"/>
      <c r="E378" s="17"/>
      <c r="F378" s="17"/>
      <c r="G378" s="17"/>
      <c r="H378" s="17"/>
      <c r="I378" s="17"/>
      <c r="J378" s="17"/>
      <c r="K378" s="54"/>
      <c r="L378" s="145"/>
      <c r="M378" s="49"/>
      <c r="N378" s="146"/>
      <c r="O378" s="21">
        <f>IF(C378=0,"",C378/B377)</f>
        <v>0.84615384615384615</v>
      </c>
      <c r="P378" s="22">
        <v>11</v>
      </c>
      <c r="Q378" s="100">
        <f t="shared" ref="Q378:Q385" si="32">IF(P378=0,"",P378/P377)</f>
        <v>0.84615384615384615</v>
      </c>
      <c r="R378" s="100">
        <f t="shared" ref="R378:R385" si="33">IF(P378=0,"",100%-Q378)</f>
        <v>0.15384615384615385</v>
      </c>
      <c r="S378" s="90"/>
    </row>
    <row r="379" spans="1:19" ht="15.75" x14ac:dyDescent="0.2">
      <c r="A379" s="97">
        <v>2401</v>
      </c>
      <c r="B379" s="17"/>
      <c r="C379" s="17"/>
      <c r="D379" s="17">
        <v>9</v>
      </c>
      <c r="E379" s="17"/>
      <c r="F379" s="17"/>
      <c r="G379" s="17"/>
      <c r="H379" s="17"/>
      <c r="I379" s="17"/>
      <c r="J379" s="17"/>
      <c r="K379" s="54"/>
      <c r="L379" s="145"/>
      <c r="M379" s="49"/>
      <c r="N379" s="146"/>
      <c r="O379" s="21">
        <f>IF(D379=0,"",D379/C378)</f>
        <v>0.81818181818181823</v>
      </c>
      <c r="P379" s="22">
        <v>10</v>
      </c>
      <c r="Q379" s="100">
        <f t="shared" si="32"/>
        <v>0.90909090909090906</v>
      </c>
      <c r="R379" s="100">
        <f t="shared" si="33"/>
        <v>9.0909090909090939E-2</v>
      </c>
      <c r="S379" s="124">
        <f>P379/P377</f>
        <v>0.76923076923076927</v>
      </c>
    </row>
    <row r="380" spans="1:19" ht="15.75" x14ac:dyDescent="0.2">
      <c r="A380" s="97">
        <v>2402</v>
      </c>
      <c r="B380" s="17"/>
      <c r="C380" s="17"/>
      <c r="D380" s="17"/>
      <c r="E380" s="17">
        <v>8</v>
      </c>
      <c r="F380" s="17"/>
      <c r="G380" s="17"/>
      <c r="H380" s="17"/>
      <c r="I380" s="17"/>
      <c r="J380" s="17"/>
      <c r="K380" s="54"/>
      <c r="L380" s="145"/>
      <c r="M380" s="49"/>
      <c r="N380" s="146"/>
      <c r="O380" s="21">
        <f>IF(E380=0,"",E380/D379)</f>
        <v>0.88888888888888884</v>
      </c>
      <c r="P380" s="22">
        <v>8</v>
      </c>
      <c r="Q380" s="100">
        <f t="shared" si="32"/>
        <v>0.8</v>
      </c>
      <c r="R380" s="100">
        <f t="shared" si="33"/>
        <v>0.19999999999999996</v>
      </c>
      <c r="S380" s="90"/>
    </row>
    <row r="381" spans="1:19" ht="15.75" x14ac:dyDescent="0.2">
      <c r="A381" s="97">
        <v>2501</v>
      </c>
      <c r="B381" s="17"/>
      <c r="C381" s="17"/>
      <c r="D381" s="17"/>
      <c r="E381" s="17"/>
      <c r="F381" s="17">
        <v>7</v>
      </c>
      <c r="G381" s="17"/>
      <c r="H381" s="17"/>
      <c r="I381" s="17"/>
      <c r="J381" s="17"/>
      <c r="K381" s="54"/>
      <c r="L381" s="145"/>
      <c r="M381" s="49"/>
      <c r="N381" s="146"/>
      <c r="O381" s="21">
        <f>IF(F381=0,"",F381/E380)</f>
        <v>0.875</v>
      </c>
      <c r="P381" s="22">
        <v>8</v>
      </c>
      <c r="Q381" s="100">
        <f t="shared" si="32"/>
        <v>1</v>
      </c>
      <c r="R381" s="100">
        <f t="shared" si="33"/>
        <v>0</v>
      </c>
      <c r="S381" s="90"/>
    </row>
    <row r="382" spans="1:19" ht="15.75" x14ac:dyDescent="0.2">
      <c r="A382" s="97">
        <v>2502</v>
      </c>
      <c r="B382" s="17"/>
      <c r="C382" s="17"/>
      <c r="D382" s="17"/>
      <c r="E382" s="17"/>
      <c r="F382" s="17"/>
      <c r="G382" s="17">
        <v>5</v>
      </c>
      <c r="H382" s="17"/>
      <c r="I382" s="17"/>
      <c r="J382" s="17"/>
      <c r="K382" s="54"/>
      <c r="L382" s="145"/>
      <c r="M382" s="49"/>
      <c r="N382" s="146"/>
      <c r="O382" s="21">
        <f>IF(G382=0,"",G382/F381)</f>
        <v>0.7142857142857143</v>
      </c>
      <c r="P382" s="22">
        <v>7</v>
      </c>
      <c r="Q382" s="100">
        <f t="shared" si="32"/>
        <v>0.875</v>
      </c>
      <c r="R382" s="100">
        <f t="shared" si="33"/>
        <v>0.125</v>
      </c>
      <c r="S382" s="90"/>
    </row>
    <row r="383" spans="1:19" ht="15.75" x14ac:dyDescent="0.2">
      <c r="A383" s="97">
        <v>2601</v>
      </c>
      <c r="B383" s="17"/>
      <c r="C383" s="17"/>
      <c r="D383" s="17"/>
      <c r="E383" s="17"/>
      <c r="F383" s="17"/>
      <c r="G383" s="17"/>
      <c r="H383" s="17"/>
      <c r="I383" s="17"/>
      <c r="J383" s="17"/>
      <c r="K383" s="54"/>
      <c r="L383" s="145"/>
      <c r="M383" s="49"/>
      <c r="N383" s="146"/>
      <c r="O383" s="21" t="str">
        <f>IF(H383=0,"",H383/G382)</f>
        <v/>
      </c>
      <c r="P383" s="22"/>
      <c r="Q383" s="100" t="str">
        <f t="shared" si="32"/>
        <v/>
      </c>
      <c r="R383" s="100" t="str">
        <f t="shared" si="33"/>
        <v/>
      </c>
      <c r="S383" s="90"/>
    </row>
    <row r="384" spans="1:19" ht="15.75" x14ac:dyDescent="0.2">
      <c r="A384" s="97">
        <v>2602</v>
      </c>
      <c r="B384" s="17"/>
      <c r="C384" s="17"/>
      <c r="D384" s="17"/>
      <c r="E384" s="17"/>
      <c r="F384" s="17"/>
      <c r="G384" s="17"/>
      <c r="H384" s="17"/>
      <c r="I384" s="17"/>
      <c r="J384" s="17"/>
      <c r="K384" s="54"/>
      <c r="L384" s="145"/>
      <c r="M384" s="49"/>
      <c r="N384" s="146"/>
      <c r="O384" s="21" t="str">
        <f>IF(I384=0,"",I384/H383)</f>
        <v/>
      </c>
      <c r="P384" s="22"/>
      <c r="Q384" s="100" t="str">
        <f t="shared" si="32"/>
        <v/>
      </c>
      <c r="R384" s="100" t="str">
        <f t="shared" si="33"/>
        <v/>
      </c>
      <c r="S384" s="90"/>
    </row>
    <row r="385" spans="1:19" ht="15.75" x14ac:dyDescent="0.2">
      <c r="A385" s="97">
        <v>2701</v>
      </c>
      <c r="B385" s="17"/>
      <c r="C385" s="17"/>
      <c r="D385" s="17"/>
      <c r="E385" s="17"/>
      <c r="F385" s="17"/>
      <c r="G385" s="17"/>
      <c r="H385" s="17"/>
      <c r="I385" s="17"/>
      <c r="J385" s="17"/>
      <c r="K385" s="54"/>
      <c r="L385" s="145"/>
      <c r="M385" s="49"/>
      <c r="N385" s="146"/>
      <c r="O385" s="24" t="str">
        <f>IF(J385=0,"",J385/I384)</f>
        <v/>
      </c>
      <c r="P385" s="22"/>
      <c r="Q385" s="24" t="str">
        <f t="shared" si="32"/>
        <v/>
      </c>
      <c r="R385" s="24" t="str">
        <f t="shared" si="33"/>
        <v/>
      </c>
      <c r="S385" s="90"/>
    </row>
    <row r="386" spans="1:19" ht="15.75" x14ac:dyDescent="0.2">
      <c r="A386" s="97">
        <v>2702</v>
      </c>
      <c r="B386" s="17"/>
      <c r="C386" s="17"/>
      <c r="D386" s="17"/>
      <c r="E386" s="17"/>
      <c r="F386" s="17"/>
      <c r="G386" s="17"/>
      <c r="H386" s="17"/>
      <c r="I386" s="17"/>
      <c r="J386" s="17"/>
      <c r="K386" s="54"/>
      <c r="L386" s="145"/>
      <c r="M386" s="49"/>
      <c r="N386" s="147"/>
      <c r="O386" s="67"/>
      <c r="P386" s="22"/>
      <c r="Q386" s="67"/>
      <c r="R386" s="101"/>
      <c r="S386" s="90"/>
    </row>
    <row r="387" spans="1:19" ht="15.75" x14ac:dyDescent="0.2">
      <c r="A387" s="97">
        <v>2801</v>
      </c>
      <c r="B387" s="17"/>
      <c r="C387" s="17"/>
      <c r="D387" s="17"/>
      <c r="E387" s="17"/>
      <c r="F387" s="17"/>
      <c r="G387" s="17"/>
      <c r="H387" s="17"/>
      <c r="I387" s="17"/>
      <c r="J387" s="17"/>
      <c r="K387" s="54"/>
      <c r="L387" s="145"/>
      <c r="M387" s="49"/>
      <c r="N387" s="147"/>
      <c r="O387" s="148"/>
      <c r="P387" s="51"/>
      <c r="Q387" s="149"/>
      <c r="R387" s="148"/>
      <c r="S387" s="90"/>
    </row>
    <row r="388" spans="1:19" ht="15.75" x14ac:dyDescent="0.2">
      <c r="A388" s="97">
        <v>2802</v>
      </c>
      <c r="B388" s="17"/>
      <c r="C388" s="17"/>
      <c r="D388" s="17"/>
      <c r="E388" s="17"/>
      <c r="F388" s="17"/>
      <c r="G388" s="17"/>
      <c r="H388" s="17"/>
      <c r="I388" s="17"/>
      <c r="J388" s="17"/>
      <c r="K388" s="54"/>
      <c r="L388" s="145"/>
      <c r="M388" s="49"/>
      <c r="N388" s="147"/>
      <c r="O388" s="148"/>
      <c r="P388" s="51"/>
      <c r="Q388" s="149"/>
      <c r="R388" s="148"/>
      <c r="S388" s="90"/>
    </row>
    <row r="389" spans="1:19" ht="15.75" x14ac:dyDescent="0.2">
      <c r="A389" s="97">
        <v>2901</v>
      </c>
      <c r="B389" s="17"/>
      <c r="C389" s="17"/>
      <c r="D389" s="17"/>
      <c r="E389" s="17"/>
      <c r="F389" s="17"/>
      <c r="G389" s="17"/>
      <c r="H389" s="17"/>
      <c r="I389" s="17"/>
      <c r="J389" s="17"/>
      <c r="K389" s="54"/>
      <c r="L389" s="145"/>
      <c r="M389" s="49"/>
      <c r="N389" s="147"/>
      <c r="O389" s="49"/>
      <c r="P389" s="147"/>
      <c r="Q389" s="150"/>
      <c r="R389" s="148"/>
      <c r="S389" s="90"/>
    </row>
    <row r="390" spans="1:19" ht="15.75" x14ac:dyDescent="0.2">
      <c r="A390" s="97">
        <v>2902</v>
      </c>
      <c r="B390" s="17"/>
      <c r="C390" s="17"/>
      <c r="D390" s="17"/>
      <c r="E390" s="17"/>
      <c r="F390" s="17"/>
      <c r="G390" s="17"/>
      <c r="H390" s="17"/>
      <c r="I390" s="17"/>
      <c r="J390" s="17"/>
      <c r="K390" s="54"/>
      <c r="L390" s="145"/>
      <c r="M390" s="49"/>
      <c r="N390" s="147"/>
      <c r="O390" s="102" t="s">
        <v>81</v>
      </c>
      <c r="P390" s="103"/>
      <c r="Q390" s="104" t="str">
        <f>IF(SUM(K383:K389)=0,"",SUM(K383:K389))</f>
        <v/>
      </c>
      <c r="R390" s="105" t="s">
        <v>10</v>
      </c>
      <c r="S390" s="90"/>
    </row>
    <row r="391" spans="1:19" ht="15.75" x14ac:dyDescent="0.2">
      <c r="A391" s="97">
        <v>3001</v>
      </c>
      <c r="B391" s="17"/>
      <c r="C391" s="17"/>
      <c r="D391" s="17"/>
      <c r="E391" s="17"/>
      <c r="F391" s="17"/>
      <c r="G391" s="17"/>
      <c r="H391" s="17"/>
      <c r="I391" s="17"/>
      <c r="J391" s="17"/>
      <c r="K391" s="54"/>
      <c r="L391" s="145"/>
      <c r="M391" s="49"/>
      <c r="N391" s="147"/>
      <c r="O391" s="106" t="s">
        <v>83</v>
      </c>
      <c r="P391" s="32" t="str">
        <f>IF(P390/B377=0,"",P390/B377)</f>
        <v/>
      </c>
      <c r="Q391" s="107" t="e">
        <f>IF(P390/Q390=0,"",P390/Q390)</f>
        <v>#VALUE!</v>
      </c>
      <c r="R391" s="108" t="s">
        <v>84</v>
      </c>
      <c r="S391" s="90"/>
    </row>
    <row r="392" spans="1:19" ht="15.75" x14ac:dyDescent="0.2">
      <c r="A392" s="97">
        <v>3002</v>
      </c>
      <c r="B392" s="75"/>
      <c r="C392" s="75"/>
      <c r="D392" s="75"/>
      <c r="E392" s="75"/>
      <c r="F392" s="75"/>
      <c r="G392" s="75"/>
      <c r="H392" s="75"/>
      <c r="I392" s="75"/>
      <c r="J392" s="75"/>
      <c r="K392" s="54"/>
      <c r="L392" s="151"/>
      <c r="M392" s="152"/>
      <c r="N392" s="153"/>
      <c r="O392" s="154"/>
      <c r="P392" s="155"/>
      <c r="Q392" s="155"/>
      <c r="R392" s="156"/>
      <c r="S392" s="90"/>
    </row>
    <row r="393" spans="1:19" ht="18" x14ac:dyDescent="0.2">
      <c r="A393" s="114"/>
      <c r="B393" s="231" t="s">
        <v>106</v>
      </c>
      <c r="C393" s="231"/>
      <c r="D393" s="231"/>
      <c r="E393" s="231"/>
      <c r="F393" s="231"/>
      <c r="G393" s="231"/>
      <c r="H393" s="231"/>
      <c r="I393" s="231"/>
      <c r="J393" s="231"/>
      <c r="K393" s="74">
        <f>SUM(K377:K389)</f>
        <v>0</v>
      </c>
      <c r="L393" s="109" t="str">
        <f>IF(K385=0,"",K385/B377)</f>
        <v/>
      </c>
      <c r="M393" s="109" t="str">
        <f>IF(K393=0,"",K393/B377)</f>
        <v/>
      </c>
      <c r="N393" s="109" t="str">
        <f>IF(K385=0,"",M393-L393)</f>
        <v/>
      </c>
      <c r="O393" s="89"/>
      <c r="P393" s="85"/>
      <c r="Q393" s="134"/>
      <c r="R393" s="89"/>
      <c r="S393" s="90"/>
    </row>
    <row r="394" spans="1:19" ht="12.75" customHeight="1" x14ac:dyDescent="0.2">
      <c r="L394" s="89"/>
      <c r="M394" s="89"/>
      <c r="O394" s="89"/>
    </row>
    <row r="395" spans="1:19" ht="12.75" customHeight="1" x14ac:dyDescent="0.2">
      <c r="L395" s="89"/>
      <c r="M395" s="89"/>
      <c r="O395" s="89"/>
    </row>
    <row r="396" spans="1:19" ht="26.25" x14ac:dyDescent="0.2">
      <c r="A396" s="90"/>
      <c r="B396" s="232" t="s">
        <v>94</v>
      </c>
      <c r="C396" s="233"/>
      <c r="D396" s="233"/>
      <c r="E396" s="233"/>
      <c r="F396" s="233"/>
      <c r="G396" s="233"/>
      <c r="H396" s="233"/>
      <c r="I396" s="233"/>
      <c r="J396" s="233"/>
      <c r="K396" s="78" t="s">
        <v>130</v>
      </c>
      <c r="L396" s="89"/>
      <c r="M396" s="89"/>
      <c r="N396" s="85"/>
      <c r="O396" s="89"/>
      <c r="P396" s="85"/>
      <c r="Q396" s="85"/>
      <c r="R396" s="85"/>
      <c r="S396" s="90"/>
    </row>
    <row r="397" spans="1:19" ht="20.25" x14ac:dyDescent="0.2">
      <c r="A397" s="234" t="s">
        <v>9</v>
      </c>
      <c r="B397" s="235" t="s">
        <v>95</v>
      </c>
      <c r="C397" s="236"/>
      <c r="D397" s="236"/>
      <c r="E397" s="236"/>
      <c r="F397" s="236"/>
      <c r="G397" s="236"/>
      <c r="H397" s="236"/>
      <c r="I397" s="236"/>
      <c r="J397" s="237"/>
      <c r="K397" s="238" t="s">
        <v>10</v>
      </c>
      <c r="L397" s="230" t="s">
        <v>2</v>
      </c>
      <c r="M397" s="230" t="s">
        <v>3</v>
      </c>
      <c r="N397" s="240" t="s">
        <v>4</v>
      </c>
      <c r="O397" s="230" t="s">
        <v>5</v>
      </c>
      <c r="P397" s="228" t="s">
        <v>6</v>
      </c>
      <c r="Q397" s="228" t="s">
        <v>7</v>
      </c>
      <c r="R397" s="230" t="s">
        <v>96</v>
      </c>
      <c r="S397" s="90"/>
    </row>
    <row r="398" spans="1:19" ht="15.75" customHeight="1" x14ac:dyDescent="0.2">
      <c r="A398" s="229"/>
      <c r="B398" s="97" t="s">
        <v>97</v>
      </c>
      <c r="C398" s="97" t="s">
        <v>98</v>
      </c>
      <c r="D398" s="97" t="s">
        <v>99</v>
      </c>
      <c r="E398" s="97" t="s">
        <v>100</v>
      </c>
      <c r="F398" s="97" t="s">
        <v>101</v>
      </c>
      <c r="G398" s="97" t="s">
        <v>102</v>
      </c>
      <c r="H398" s="97" t="s">
        <v>103</v>
      </c>
      <c r="I398" s="97" t="s">
        <v>104</v>
      </c>
      <c r="J398" s="97" t="s">
        <v>105</v>
      </c>
      <c r="K398" s="249"/>
      <c r="L398" s="229"/>
      <c r="M398" s="229"/>
      <c r="N398" s="229"/>
      <c r="O398" s="229"/>
      <c r="P398" s="229"/>
      <c r="Q398" s="229"/>
      <c r="R398" s="229"/>
      <c r="S398" s="90"/>
    </row>
    <row r="399" spans="1:19" ht="15.75" x14ac:dyDescent="0.2">
      <c r="A399" s="97">
        <v>2302</v>
      </c>
      <c r="B399" s="17">
        <v>21</v>
      </c>
      <c r="C399" s="17"/>
      <c r="D399" s="17"/>
      <c r="E399" s="17"/>
      <c r="F399" s="17"/>
      <c r="G399" s="17"/>
      <c r="H399" s="17"/>
      <c r="I399" s="17"/>
      <c r="J399" s="17"/>
      <c r="K399" s="54"/>
      <c r="L399" s="143"/>
      <c r="M399" s="144"/>
      <c r="N399" s="104"/>
      <c r="O399" s="98"/>
      <c r="P399" s="19">
        <f>B399</f>
        <v>21</v>
      </c>
      <c r="Q399" s="99"/>
      <c r="R399" s="98"/>
      <c r="S399" s="90"/>
    </row>
    <row r="400" spans="1:19" ht="15.75" x14ac:dyDescent="0.2">
      <c r="A400" s="97">
        <v>2401</v>
      </c>
      <c r="B400" s="17"/>
      <c r="C400" s="17">
        <v>14</v>
      </c>
      <c r="D400" s="17"/>
      <c r="E400" s="17"/>
      <c r="F400" s="17"/>
      <c r="G400" s="17"/>
      <c r="H400" s="17"/>
      <c r="I400" s="17"/>
      <c r="J400" s="17"/>
      <c r="K400" s="54"/>
      <c r="L400" s="145"/>
      <c r="M400" s="49"/>
      <c r="N400" s="146"/>
      <c r="O400" s="21">
        <f>IF(C400=0,"",C400/B399)</f>
        <v>0.66666666666666663</v>
      </c>
      <c r="P400" s="22">
        <v>14</v>
      </c>
      <c r="Q400" s="100">
        <f t="shared" ref="Q400:Q407" si="34">IF(P400=0,"",P400/P399)</f>
        <v>0.66666666666666663</v>
      </c>
      <c r="R400" s="100">
        <f t="shared" ref="R400:R407" si="35">IF(P400=0,"",100%-Q400)</f>
        <v>0.33333333333333337</v>
      </c>
      <c r="S400" s="90"/>
    </row>
    <row r="401" spans="1:19" ht="15.75" x14ac:dyDescent="0.2">
      <c r="A401" s="97">
        <v>2402</v>
      </c>
      <c r="B401" s="17"/>
      <c r="C401" s="17"/>
      <c r="D401" s="17">
        <v>11</v>
      </c>
      <c r="E401" s="17"/>
      <c r="F401" s="17"/>
      <c r="G401" s="17"/>
      <c r="H401" s="17"/>
      <c r="I401" s="17"/>
      <c r="J401" s="17"/>
      <c r="K401" s="54"/>
      <c r="L401" s="145"/>
      <c r="M401" s="49"/>
      <c r="N401" s="146"/>
      <c r="O401" s="21">
        <f>IF(D401=0,"",D401/C400)</f>
        <v>0.7857142857142857</v>
      </c>
      <c r="P401" s="22">
        <v>11</v>
      </c>
      <c r="Q401" s="100">
        <f t="shared" si="34"/>
        <v>0.7857142857142857</v>
      </c>
      <c r="R401" s="100">
        <f t="shared" si="35"/>
        <v>0.2142857142857143</v>
      </c>
      <c r="S401" s="124">
        <f>P401/P399</f>
        <v>0.52380952380952384</v>
      </c>
    </row>
    <row r="402" spans="1:19" ht="15.75" x14ac:dyDescent="0.2">
      <c r="A402" s="97">
        <v>2501</v>
      </c>
      <c r="B402" s="17"/>
      <c r="C402" s="17"/>
      <c r="D402" s="17"/>
      <c r="E402" s="17">
        <v>10</v>
      </c>
      <c r="F402" s="17"/>
      <c r="G402" s="17"/>
      <c r="H402" s="17"/>
      <c r="I402" s="17"/>
      <c r="J402" s="17"/>
      <c r="K402" s="54"/>
      <c r="L402" s="145"/>
      <c r="M402" s="49"/>
      <c r="N402" s="146"/>
      <c r="O402" s="21">
        <f>IF(E402=0,"",E402/D401)</f>
        <v>0.90909090909090906</v>
      </c>
      <c r="P402" s="22">
        <v>10</v>
      </c>
      <c r="Q402" s="100">
        <f t="shared" si="34"/>
        <v>0.90909090909090906</v>
      </c>
      <c r="R402" s="100">
        <f t="shared" si="35"/>
        <v>9.0909090909090939E-2</v>
      </c>
      <c r="S402" s="90"/>
    </row>
    <row r="403" spans="1:19" ht="15.75" x14ac:dyDescent="0.2">
      <c r="A403" s="97">
        <v>2502</v>
      </c>
      <c r="B403" s="17"/>
      <c r="C403" s="17"/>
      <c r="D403" s="17"/>
      <c r="E403" s="17"/>
      <c r="F403" s="17">
        <v>10</v>
      </c>
      <c r="G403" s="17"/>
      <c r="H403" s="17"/>
      <c r="I403" s="17"/>
      <c r="J403" s="17"/>
      <c r="K403" s="54"/>
      <c r="L403" s="145"/>
      <c r="M403" s="49"/>
      <c r="N403" s="146"/>
      <c r="O403" s="21">
        <f>IF(F403=0,"",F403/E402)</f>
        <v>1</v>
      </c>
      <c r="P403" s="22">
        <v>10</v>
      </c>
      <c r="Q403" s="100">
        <f t="shared" si="34"/>
        <v>1</v>
      </c>
      <c r="R403" s="100">
        <f t="shared" si="35"/>
        <v>0</v>
      </c>
      <c r="S403" s="90"/>
    </row>
    <row r="404" spans="1:19" ht="15.75" x14ac:dyDescent="0.2">
      <c r="A404" s="97">
        <v>2601</v>
      </c>
      <c r="B404" s="17"/>
      <c r="C404" s="17"/>
      <c r="D404" s="17"/>
      <c r="E404" s="17"/>
      <c r="F404" s="17"/>
      <c r="G404" s="17"/>
      <c r="H404" s="17"/>
      <c r="I404" s="17"/>
      <c r="J404" s="17"/>
      <c r="K404" s="54"/>
      <c r="L404" s="145"/>
      <c r="M404" s="49"/>
      <c r="N404" s="146"/>
      <c r="O404" s="21" t="str">
        <f>IF(G404=0,"",G404/F403)</f>
        <v/>
      </c>
      <c r="P404" s="22"/>
      <c r="Q404" s="100" t="str">
        <f t="shared" si="34"/>
        <v/>
      </c>
      <c r="R404" s="100" t="str">
        <f t="shared" si="35"/>
        <v/>
      </c>
      <c r="S404" s="90"/>
    </row>
    <row r="405" spans="1:19" ht="15.75" x14ac:dyDescent="0.2">
      <c r="A405" s="97">
        <v>2602</v>
      </c>
      <c r="B405" s="17"/>
      <c r="C405" s="17"/>
      <c r="D405" s="17"/>
      <c r="E405" s="17"/>
      <c r="F405" s="17"/>
      <c r="G405" s="17"/>
      <c r="H405" s="17"/>
      <c r="I405" s="17"/>
      <c r="J405" s="17"/>
      <c r="K405" s="54"/>
      <c r="L405" s="145"/>
      <c r="M405" s="49"/>
      <c r="N405" s="146"/>
      <c r="O405" s="21" t="str">
        <f>IF(H405=0,"",H405/G404)</f>
        <v/>
      </c>
      <c r="P405" s="22"/>
      <c r="Q405" s="100" t="str">
        <f t="shared" si="34"/>
        <v/>
      </c>
      <c r="R405" s="100" t="str">
        <f t="shared" si="35"/>
        <v/>
      </c>
      <c r="S405" s="90"/>
    </row>
    <row r="406" spans="1:19" ht="15.75" x14ac:dyDescent="0.2">
      <c r="A406" s="97">
        <v>2701</v>
      </c>
      <c r="B406" s="17"/>
      <c r="C406" s="17"/>
      <c r="D406" s="17"/>
      <c r="E406" s="17"/>
      <c r="F406" s="17"/>
      <c r="G406" s="17"/>
      <c r="H406" s="17"/>
      <c r="I406" s="17"/>
      <c r="J406" s="17"/>
      <c r="K406" s="54"/>
      <c r="L406" s="145"/>
      <c r="M406" s="49"/>
      <c r="N406" s="146"/>
      <c r="O406" s="21" t="str">
        <f>IF(I406=0,"",I406/H405)</f>
        <v/>
      </c>
      <c r="P406" s="22"/>
      <c r="Q406" s="100" t="str">
        <f t="shared" si="34"/>
        <v/>
      </c>
      <c r="R406" s="100" t="str">
        <f t="shared" si="35"/>
        <v/>
      </c>
      <c r="S406" s="90"/>
    </row>
    <row r="407" spans="1:19" ht="15.75" x14ac:dyDescent="0.2">
      <c r="A407" s="97">
        <v>2702</v>
      </c>
      <c r="B407" s="17"/>
      <c r="C407" s="17"/>
      <c r="D407" s="17"/>
      <c r="E407" s="17"/>
      <c r="F407" s="17"/>
      <c r="G407" s="17"/>
      <c r="H407" s="17"/>
      <c r="I407" s="17"/>
      <c r="J407" s="17"/>
      <c r="K407" s="54"/>
      <c r="L407" s="145"/>
      <c r="M407" s="49"/>
      <c r="N407" s="146"/>
      <c r="O407" s="24" t="str">
        <f>IF(J407=0,"",J407/I406)</f>
        <v/>
      </c>
      <c r="P407" s="22"/>
      <c r="Q407" s="24" t="str">
        <f t="shared" si="34"/>
        <v/>
      </c>
      <c r="R407" s="24" t="str">
        <f t="shared" si="35"/>
        <v/>
      </c>
      <c r="S407" s="90"/>
    </row>
    <row r="408" spans="1:19" ht="15.75" x14ac:dyDescent="0.2">
      <c r="A408" s="97">
        <v>2801</v>
      </c>
      <c r="B408" s="17"/>
      <c r="C408" s="17"/>
      <c r="D408" s="17"/>
      <c r="E408" s="17"/>
      <c r="F408" s="17"/>
      <c r="G408" s="17"/>
      <c r="H408" s="17"/>
      <c r="I408" s="17"/>
      <c r="J408" s="17"/>
      <c r="K408" s="54"/>
      <c r="L408" s="145"/>
      <c r="M408" s="49"/>
      <c r="N408" s="147"/>
      <c r="O408" s="67"/>
      <c r="P408" s="22"/>
      <c r="Q408" s="67"/>
      <c r="R408" s="101"/>
      <c r="S408" s="90"/>
    </row>
    <row r="409" spans="1:19" ht="15.75" x14ac:dyDescent="0.2">
      <c r="A409" s="97">
        <v>2802</v>
      </c>
      <c r="B409" s="17"/>
      <c r="C409" s="17"/>
      <c r="D409" s="17"/>
      <c r="E409" s="17"/>
      <c r="F409" s="17"/>
      <c r="G409" s="17"/>
      <c r="H409" s="17"/>
      <c r="I409" s="17"/>
      <c r="J409" s="17"/>
      <c r="K409" s="54"/>
      <c r="L409" s="145"/>
      <c r="M409" s="49"/>
      <c r="N409" s="147"/>
      <c r="O409" s="148"/>
      <c r="P409" s="51"/>
      <c r="Q409" s="149"/>
      <c r="R409" s="148"/>
      <c r="S409" s="90"/>
    </row>
    <row r="410" spans="1:19" ht="15.75" x14ac:dyDescent="0.2">
      <c r="A410" s="97">
        <v>2901</v>
      </c>
      <c r="B410" s="17"/>
      <c r="C410" s="17"/>
      <c r="D410" s="17"/>
      <c r="E410" s="17"/>
      <c r="F410" s="17"/>
      <c r="G410" s="17"/>
      <c r="H410" s="17"/>
      <c r="I410" s="17"/>
      <c r="J410" s="17"/>
      <c r="K410" s="54"/>
      <c r="L410" s="145"/>
      <c r="M410" s="49"/>
      <c r="N410" s="147"/>
      <c r="O410" s="148"/>
      <c r="P410" s="51"/>
      <c r="Q410" s="149"/>
      <c r="R410" s="148"/>
      <c r="S410" s="90"/>
    </row>
    <row r="411" spans="1:19" ht="15.75" x14ac:dyDescent="0.2">
      <c r="A411" s="97">
        <v>2902</v>
      </c>
      <c r="B411" s="17"/>
      <c r="C411" s="17"/>
      <c r="D411" s="17"/>
      <c r="E411" s="17"/>
      <c r="F411" s="17"/>
      <c r="G411" s="17"/>
      <c r="H411" s="17"/>
      <c r="I411" s="17"/>
      <c r="J411" s="17"/>
      <c r="K411" s="54"/>
      <c r="L411" s="145"/>
      <c r="M411" s="49"/>
      <c r="N411" s="147"/>
      <c r="O411" s="49"/>
      <c r="P411" s="147"/>
      <c r="Q411" s="150"/>
      <c r="R411" s="148"/>
      <c r="S411" s="90"/>
    </row>
    <row r="412" spans="1:19" ht="15.75" x14ac:dyDescent="0.2">
      <c r="A412" s="97">
        <v>3001</v>
      </c>
      <c r="B412" s="17"/>
      <c r="C412" s="17"/>
      <c r="D412" s="17"/>
      <c r="E412" s="17"/>
      <c r="F412" s="17"/>
      <c r="G412" s="17"/>
      <c r="H412" s="17"/>
      <c r="I412" s="17"/>
      <c r="J412" s="17"/>
      <c r="K412" s="54"/>
      <c r="L412" s="145"/>
      <c r="M412" s="49"/>
      <c r="N412" s="147"/>
      <c r="O412" s="102" t="s">
        <v>81</v>
      </c>
      <c r="P412" s="103"/>
      <c r="Q412" s="104" t="str">
        <f>IF(SUM(K405:K411)=0,"",SUM(K405:K411))</f>
        <v/>
      </c>
      <c r="R412" s="105" t="s">
        <v>10</v>
      </c>
      <c r="S412" s="90"/>
    </row>
    <row r="413" spans="1:19" ht="15.75" x14ac:dyDescent="0.2">
      <c r="A413" s="97">
        <v>3002</v>
      </c>
      <c r="B413" s="17"/>
      <c r="C413" s="17"/>
      <c r="D413" s="17"/>
      <c r="E413" s="17"/>
      <c r="F413" s="17"/>
      <c r="G413" s="17"/>
      <c r="H413" s="17"/>
      <c r="I413" s="17"/>
      <c r="J413" s="17"/>
      <c r="K413" s="54"/>
      <c r="L413" s="145"/>
      <c r="M413" s="49"/>
      <c r="N413" s="147"/>
      <c r="O413" s="106" t="s">
        <v>83</v>
      </c>
      <c r="P413" s="32" t="str">
        <f>IF(P412/B399=0,"",P412/B399)</f>
        <v/>
      </c>
      <c r="Q413" s="107" t="e">
        <f>IF(P412/Q412=0,"",P412/Q412)</f>
        <v>#VALUE!</v>
      </c>
      <c r="R413" s="108" t="s">
        <v>84</v>
      </c>
      <c r="S413" s="90"/>
    </row>
    <row r="414" spans="1:19" ht="15.75" x14ac:dyDescent="0.2">
      <c r="A414" s="97">
        <v>3101</v>
      </c>
      <c r="B414" s="75"/>
      <c r="C414" s="75"/>
      <c r="D414" s="75"/>
      <c r="E414" s="75"/>
      <c r="F414" s="75"/>
      <c r="G414" s="75"/>
      <c r="H414" s="75"/>
      <c r="I414" s="75"/>
      <c r="J414" s="75"/>
      <c r="K414" s="54"/>
      <c r="L414" s="151"/>
      <c r="M414" s="152"/>
      <c r="N414" s="153"/>
      <c r="O414" s="154"/>
      <c r="P414" s="155"/>
      <c r="Q414" s="155"/>
      <c r="R414" s="156"/>
      <c r="S414" s="90"/>
    </row>
    <row r="415" spans="1:19" ht="18" x14ac:dyDescent="0.2">
      <c r="A415" s="114"/>
      <c r="B415" s="231" t="s">
        <v>106</v>
      </c>
      <c r="C415" s="231"/>
      <c r="D415" s="231"/>
      <c r="E415" s="231"/>
      <c r="F415" s="231"/>
      <c r="G415" s="231"/>
      <c r="H415" s="231"/>
      <c r="I415" s="231"/>
      <c r="J415" s="231"/>
      <c r="K415" s="74">
        <f>SUM(K399:K411)</f>
        <v>0</v>
      </c>
      <c r="L415" s="109" t="str">
        <f>IF(K407=0,"",K407/B399)</f>
        <v/>
      </c>
      <c r="M415" s="109" t="str">
        <f>IF(K415=0,"",K415/B399)</f>
        <v/>
      </c>
      <c r="N415" s="109" t="str">
        <f>IF(K407=0,"",M415-L415)</f>
        <v/>
      </c>
      <c r="O415" s="89"/>
      <c r="P415" s="85"/>
      <c r="Q415" s="134"/>
      <c r="R415" s="89"/>
      <c r="S415" s="90"/>
    </row>
    <row r="416" spans="1:19" ht="12.75" customHeight="1" x14ac:dyDescent="0.2">
      <c r="L416" s="89"/>
      <c r="M416" s="89"/>
      <c r="O416" s="89"/>
    </row>
    <row r="417" spans="1:19" ht="12.75" customHeight="1" x14ac:dyDescent="0.2">
      <c r="L417" s="89"/>
      <c r="M417" s="89"/>
      <c r="O417" s="89"/>
    </row>
    <row r="418" spans="1:19" ht="26.25" x14ac:dyDescent="0.2">
      <c r="A418" s="90"/>
      <c r="B418" s="232" t="s">
        <v>94</v>
      </c>
      <c r="C418" s="233"/>
      <c r="D418" s="233"/>
      <c r="E418" s="233"/>
      <c r="F418" s="233"/>
      <c r="G418" s="233"/>
      <c r="H418" s="233"/>
      <c r="I418" s="233"/>
      <c r="J418" s="233"/>
      <c r="K418" s="78" t="s">
        <v>131</v>
      </c>
      <c r="L418" s="89"/>
      <c r="M418" s="89"/>
      <c r="N418" s="85"/>
      <c r="O418" s="89"/>
      <c r="P418" s="85"/>
      <c r="Q418" s="85"/>
      <c r="R418" s="85"/>
      <c r="S418" s="90"/>
    </row>
    <row r="419" spans="1:19" ht="20.25" x14ac:dyDescent="0.2">
      <c r="A419" s="234" t="s">
        <v>9</v>
      </c>
      <c r="B419" s="235" t="s">
        <v>95</v>
      </c>
      <c r="C419" s="236"/>
      <c r="D419" s="236"/>
      <c r="E419" s="236"/>
      <c r="F419" s="236"/>
      <c r="G419" s="236"/>
      <c r="H419" s="236"/>
      <c r="I419" s="236"/>
      <c r="J419" s="237"/>
      <c r="K419" s="238" t="s">
        <v>10</v>
      </c>
      <c r="L419" s="230" t="s">
        <v>2</v>
      </c>
      <c r="M419" s="230" t="s">
        <v>3</v>
      </c>
      <c r="N419" s="240" t="s">
        <v>4</v>
      </c>
      <c r="O419" s="230" t="s">
        <v>5</v>
      </c>
      <c r="P419" s="228" t="s">
        <v>6</v>
      </c>
      <c r="Q419" s="228" t="s">
        <v>7</v>
      </c>
      <c r="R419" s="230" t="s">
        <v>96</v>
      </c>
      <c r="S419" s="90"/>
    </row>
    <row r="420" spans="1:19" ht="15.75" customHeight="1" x14ac:dyDescent="0.2">
      <c r="A420" s="229"/>
      <c r="B420" s="97" t="s">
        <v>97</v>
      </c>
      <c r="C420" s="97" t="s">
        <v>98</v>
      </c>
      <c r="D420" s="97" t="s">
        <v>99</v>
      </c>
      <c r="E420" s="97" t="s">
        <v>100</v>
      </c>
      <c r="F420" s="97" t="s">
        <v>101</v>
      </c>
      <c r="G420" s="97" t="s">
        <v>102</v>
      </c>
      <c r="H420" s="97" t="s">
        <v>103</v>
      </c>
      <c r="I420" s="97" t="s">
        <v>104</v>
      </c>
      <c r="J420" s="97" t="s">
        <v>105</v>
      </c>
      <c r="K420" s="249"/>
      <c r="L420" s="229"/>
      <c r="M420" s="229"/>
      <c r="N420" s="229"/>
      <c r="O420" s="229"/>
      <c r="P420" s="229"/>
      <c r="Q420" s="229"/>
      <c r="R420" s="229"/>
      <c r="S420" s="90"/>
    </row>
    <row r="421" spans="1:19" ht="15.75" x14ac:dyDescent="0.2">
      <c r="A421" s="97">
        <v>2401</v>
      </c>
      <c r="B421" s="17">
        <v>10</v>
      </c>
      <c r="C421" s="17"/>
      <c r="D421" s="17"/>
      <c r="E421" s="17"/>
      <c r="F421" s="17"/>
      <c r="G421" s="17"/>
      <c r="H421" s="17"/>
      <c r="I421" s="17"/>
      <c r="J421" s="17"/>
      <c r="K421" s="54"/>
      <c r="L421" s="143"/>
      <c r="M421" s="144"/>
      <c r="N421" s="104"/>
      <c r="O421" s="98"/>
      <c r="P421" s="19">
        <f>B421</f>
        <v>10</v>
      </c>
      <c r="Q421" s="99"/>
      <c r="R421" s="98"/>
      <c r="S421" s="90"/>
    </row>
    <row r="422" spans="1:19" ht="15.75" x14ac:dyDescent="0.2">
      <c r="A422" s="97">
        <v>2402</v>
      </c>
      <c r="B422" s="17"/>
      <c r="C422" s="17">
        <v>5</v>
      </c>
      <c r="D422" s="17"/>
      <c r="E422" s="17"/>
      <c r="F422" s="17"/>
      <c r="G422" s="17"/>
      <c r="H422" s="17"/>
      <c r="I422" s="17"/>
      <c r="J422" s="17"/>
      <c r="K422" s="54"/>
      <c r="L422" s="145"/>
      <c r="M422" s="49"/>
      <c r="N422" s="146"/>
      <c r="O422" s="21">
        <f>IF(C422=0,"",C422/B421)</f>
        <v>0.5</v>
      </c>
      <c r="P422" s="22">
        <v>5</v>
      </c>
      <c r="Q422" s="100">
        <f t="shared" ref="Q422:Q429" si="36">IF(P422=0,"",P422/P421)</f>
        <v>0.5</v>
      </c>
      <c r="R422" s="100">
        <f t="shared" ref="R422:R429" si="37">IF(P422=0,"",100%-Q422)</f>
        <v>0.5</v>
      </c>
      <c r="S422" s="90"/>
    </row>
    <row r="423" spans="1:19" ht="15.75" x14ac:dyDescent="0.2">
      <c r="A423" s="97">
        <v>2501</v>
      </c>
      <c r="B423" s="17"/>
      <c r="C423" s="17"/>
      <c r="D423" s="17">
        <v>4</v>
      </c>
      <c r="E423" s="17"/>
      <c r="F423" s="17"/>
      <c r="G423" s="17"/>
      <c r="H423" s="17"/>
      <c r="I423" s="17"/>
      <c r="J423" s="17"/>
      <c r="K423" s="54"/>
      <c r="L423" s="145"/>
      <c r="M423" s="49"/>
      <c r="N423" s="146"/>
      <c r="O423" s="21">
        <f>IF(D423=0,"",D423/C422)</f>
        <v>0.8</v>
      </c>
      <c r="P423" s="22">
        <v>5</v>
      </c>
      <c r="Q423" s="100">
        <f t="shared" si="36"/>
        <v>1</v>
      </c>
      <c r="R423" s="100">
        <f t="shared" si="37"/>
        <v>0</v>
      </c>
      <c r="S423" s="124">
        <f>P423/P421</f>
        <v>0.5</v>
      </c>
    </row>
    <row r="424" spans="1:19" ht="15.75" x14ac:dyDescent="0.2">
      <c r="A424" s="97">
        <v>2502</v>
      </c>
      <c r="B424" s="17"/>
      <c r="C424" s="17"/>
      <c r="D424" s="17"/>
      <c r="E424" s="17">
        <v>4</v>
      </c>
      <c r="F424" s="17"/>
      <c r="G424" s="17"/>
      <c r="H424" s="17"/>
      <c r="I424" s="17"/>
      <c r="J424" s="17"/>
      <c r="K424" s="54"/>
      <c r="L424" s="145"/>
      <c r="M424" s="49"/>
      <c r="N424" s="146"/>
      <c r="O424" s="21">
        <f>IF(E424=0,"",E424/D423)</f>
        <v>1</v>
      </c>
      <c r="P424" s="22">
        <v>4</v>
      </c>
      <c r="Q424" s="100">
        <f t="shared" si="36"/>
        <v>0.8</v>
      </c>
      <c r="R424" s="100">
        <f t="shared" si="37"/>
        <v>0.19999999999999996</v>
      </c>
      <c r="S424" s="90"/>
    </row>
    <row r="425" spans="1:19" ht="15.75" x14ac:dyDescent="0.2">
      <c r="A425" s="97">
        <v>2601</v>
      </c>
      <c r="B425" s="17"/>
      <c r="C425" s="17"/>
      <c r="D425" s="17"/>
      <c r="E425" s="17"/>
      <c r="F425" s="17"/>
      <c r="G425" s="17"/>
      <c r="H425" s="17"/>
      <c r="I425" s="17"/>
      <c r="J425" s="17"/>
      <c r="K425" s="54"/>
      <c r="L425" s="145"/>
      <c r="M425" s="49"/>
      <c r="N425" s="146"/>
      <c r="O425" s="21" t="str">
        <f>IF(F425=0,"",F425/E424)</f>
        <v/>
      </c>
      <c r="P425" s="22"/>
      <c r="Q425" s="100" t="str">
        <f t="shared" si="36"/>
        <v/>
      </c>
      <c r="R425" s="100" t="str">
        <f t="shared" si="37"/>
        <v/>
      </c>
      <c r="S425" s="90"/>
    </row>
    <row r="426" spans="1:19" ht="15.75" x14ac:dyDescent="0.2">
      <c r="A426" s="97">
        <v>2602</v>
      </c>
      <c r="B426" s="17"/>
      <c r="C426" s="17"/>
      <c r="D426" s="17"/>
      <c r="E426" s="17"/>
      <c r="F426" s="17"/>
      <c r="G426" s="17"/>
      <c r="H426" s="17"/>
      <c r="I426" s="17"/>
      <c r="J426" s="17"/>
      <c r="K426" s="54"/>
      <c r="L426" s="145"/>
      <c r="M426" s="49"/>
      <c r="N426" s="146"/>
      <c r="O426" s="21" t="str">
        <f>IF(G426=0,"",G426/F425)</f>
        <v/>
      </c>
      <c r="P426" s="22"/>
      <c r="Q426" s="100" t="str">
        <f t="shared" si="36"/>
        <v/>
      </c>
      <c r="R426" s="100" t="str">
        <f t="shared" si="37"/>
        <v/>
      </c>
      <c r="S426" s="90"/>
    </row>
    <row r="427" spans="1:19" ht="15.75" x14ac:dyDescent="0.2">
      <c r="A427" s="97">
        <v>2701</v>
      </c>
      <c r="B427" s="17"/>
      <c r="C427" s="17"/>
      <c r="D427" s="17"/>
      <c r="E427" s="17"/>
      <c r="F427" s="17"/>
      <c r="G427" s="17"/>
      <c r="H427" s="17"/>
      <c r="I427" s="17"/>
      <c r="J427" s="17"/>
      <c r="K427" s="54"/>
      <c r="L427" s="145"/>
      <c r="M427" s="49"/>
      <c r="N427" s="146"/>
      <c r="O427" s="21" t="str">
        <f>IF(H427=0,"",H427/G426)</f>
        <v/>
      </c>
      <c r="P427" s="22"/>
      <c r="Q427" s="100" t="str">
        <f t="shared" si="36"/>
        <v/>
      </c>
      <c r="R427" s="100" t="str">
        <f t="shared" si="37"/>
        <v/>
      </c>
      <c r="S427" s="90"/>
    </row>
    <row r="428" spans="1:19" ht="15.75" x14ac:dyDescent="0.2">
      <c r="A428" s="97">
        <v>2702</v>
      </c>
      <c r="B428" s="17"/>
      <c r="C428" s="17"/>
      <c r="D428" s="17"/>
      <c r="E428" s="17"/>
      <c r="F428" s="17"/>
      <c r="G428" s="17"/>
      <c r="H428" s="17"/>
      <c r="I428" s="17"/>
      <c r="J428" s="17"/>
      <c r="K428" s="54"/>
      <c r="L428" s="145"/>
      <c r="M428" s="49"/>
      <c r="N428" s="146"/>
      <c r="O428" s="21" t="str">
        <f>IF(I428=0,"",I428/H427)</f>
        <v/>
      </c>
      <c r="P428" s="22"/>
      <c r="Q428" s="100" t="str">
        <f t="shared" si="36"/>
        <v/>
      </c>
      <c r="R428" s="100" t="str">
        <f t="shared" si="37"/>
        <v/>
      </c>
      <c r="S428" s="90"/>
    </row>
    <row r="429" spans="1:19" ht="15.75" x14ac:dyDescent="0.2">
      <c r="A429" s="97">
        <v>2801</v>
      </c>
      <c r="B429" s="17"/>
      <c r="C429" s="17"/>
      <c r="D429" s="17"/>
      <c r="E429" s="17"/>
      <c r="F429" s="17"/>
      <c r="G429" s="17"/>
      <c r="H429" s="17"/>
      <c r="I429" s="17"/>
      <c r="J429" s="17"/>
      <c r="K429" s="54"/>
      <c r="L429" s="145"/>
      <c r="M429" s="49"/>
      <c r="N429" s="146"/>
      <c r="O429" s="24" t="str">
        <f>IF(J429=0,"",J429/I428)</f>
        <v/>
      </c>
      <c r="P429" s="22"/>
      <c r="Q429" s="24" t="str">
        <f t="shared" si="36"/>
        <v/>
      </c>
      <c r="R429" s="24" t="str">
        <f t="shared" si="37"/>
        <v/>
      </c>
      <c r="S429" s="90"/>
    </row>
    <row r="430" spans="1:19" ht="15.75" x14ac:dyDescent="0.2">
      <c r="A430" s="97">
        <v>2802</v>
      </c>
      <c r="B430" s="17"/>
      <c r="C430" s="17"/>
      <c r="D430" s="17"/>
      <c r="E430" s="17"/>
      <c r="F430" s="17"/>
      <c r="G430" s="17"/>
      <c r="H430" s="17"/>
      <c r="I430" s="17"/>
      <c r="J430" s="17"/>
      <c r="K430" s="54"/>
      <c r="L430" s="145"/>
      <c r="M430" s="49"/>
      <c r="N430" s="147"/>
      <c r="O430" s="67"/>
      <c r="P430" s="22"/>
      <c r="Q430" s="67"/>
      <c r="R430" s="101"/>
      <c r="S430" s="90"/>
    </row>
    <row r="431" spans="1:19" ht="15.75" x14ac:dyDescent="0.2">
      <c r="A431" s="97">
        <v>2901</v>
      </c>
      <c r="B431" s="17"/>
      <c r="C431" s="17"/>
      <c r="D431" s="17"/>
      <c r="E431" s="17"/>
      <c r="F431" s="17"/>
      <c r="G431" s="17"/>
      <c r="H431" s="17"/>
      <c r="I431" s="17"/>
      <c r="J431" s="17"/>
      <c r="K431" s="54"/>
      <c r="L431" s="145"/>
      <c r="M431" s="49"/>
      <c r="N431" s="147"/>
      <c r="O431" s="148"/>
      <c r="P431" s="51"/>
      <c r="Q431" s="149"/>
      <c r="R431" s="148"/>
      <c r="S431" s="90"/>
    </row>
    <row r="432" spans="1:19" ht="15.75" x14ac:dyDescent="0.2">
      <c r="A432" s="97">
        <v>2902</v>
      </c>
      <c r="B432" s="17"/>
      <c r="C432" s="17"/>
      <c r="D432" s="17"/>
      <c r="E432" s="17"/>
      <c r="F432" s="17"/>
      <c r="G432" s="17"/>
      <c r="H432" s="17"/>
      <c r="I432" s="17"/>
      <c r="J432" s="17"/>
      <c r="K432" s="54"/>
      <c r="L432" s="145"/>
      <c r="M432" s="49"/>
      <c r="N432" s="147"/>
      <c r="O432" s="148"/>
      <c r="P432" s="51"/>
      <c r="Q432" s="149"/>
      <c r="R432" s="148"/>
      <c r="S432" s="90"/>
    </row>
    <row r="433" spans="1:19" ht="15.75" x14ac:dyDescent="0.2">
      <c r="A433" s="97">
        <v>3001</v>
      </c>
      <c r="B433" s="17"/>
      <c r="C433" s="17"/>
      <c r="D433" s="17"/>
      <c r="E433" s="17"/>
      <c r="F433" s="17"/>
      <c r="G433" s="17"/>
      <c r="H433" s="17"/>
      <c r="I433" s="17"/>
      <c r="J433" s="17"/>
      <c r="K433" s="54"/>
      <c r="L433" s="145"/>
      <c r="M433" s="49"/>
      <c r="N433" s="147"/>
      <c r="O433" s="49"/>
      <c r="P433" s="147"/>
      <c r="Q433" s="150"/>
      <c r="R433" s="148"/>
      <c r="S433" s="90"/>
    </row>
    <row r="434" spans="1:19" ht="15.75" x14ac:dyDescent="0.2">
      <c r="A434" s="97">
        <v>3002</v>
      </c>
      <c r="B434" s="17"/>
      <c r="C434" s="17"/>
      <c r="D434" s="17"/>
      <c r="E434" s="17"/>
      <c r="F434" s="17"/>
      <c r="G434" s="17"/>
      <c r="H434" s="17"/>
      <c r="I434" s="17"/>
      <c r="J434" s="17"/>
      <c r="K434" s="54"/>
      <c r="L434" s="145"/>
      <c r="M434" s="49"/>
      <c r="N434" s="147"/>
      <c r="O434" s="102" t="s">
        <v>81</v>
      </c>
      <c r="P434" s="103"/>
      <c r="Q434" s="104" t="str">
        <f>IF(SUM(K427:K433)=0,"",SUM(K427:K433))</f>
        <v/>
      </c>
      <c r="R434" s="105" t="s">
        <v>10</v>
      </c>
      <c r="S434" s="90"/>
    </row>
    <row r="435" spans="1:19" ht="15.75" x14ac:dyDescent="0.2">
      <c r="A435" s="97">
        <v>3101</v>
      </c>
      <c r="B435" s="17"/>
      <c r="C435" s="17"/>
      <c r="D435" s="17"/>
      <c r="E435" s="17"/>
      <c r="F435" s="17"/>
      <c r="G435" s="17"/>
      <c r="H435" s="17"/>
      <c r="I435" s="17"/>
      <c r="J435" s="17"/>
      <c r="K435" s="54"/>
      <c r="L435" s="145"/>
      <c r="M435" s="49"/>
      <c r="N435" s="147"/>
      <c r="O435" s="106" t="s">
        <v>83</v>
      </c>
      <c r="P435" s="32" t="str">
        <f>IF(P434/B421=0,"",P434/B421)</f>
        <v/>
      </c>
      <c r="Q435" s="107" t="e">
        <f>IF(P434/Q434=0,"",P434/Q434)</f>
        <v>#VALUE!</v>
      </c>
      <c r="R435" s="108" t="s">
        <v>84</v>
      </c>
      <c r="S435" s="90"/>
    </row>
    <row r="436" spans="1:19" ht="15.75" x14ac:dyDescent="0.2">
      <c r="A436" s="97">
        <v>3102</v>
      </c>
      <c r="B436" s="75"/>
      <c r="C436" s="75"/>
      <c r="D436" s="75"/>
      <c r="E436" s="75"/>
      <c r="F436" s="75"/>
      <c r="G436" s="75"/>
      <c r="H436" s="75"/>
      <c r="I436" s="75"/>
      <c r="J436" s="75"/>
      <c r="K436" s="54"/>
      <c r="L436" s="151"/>
      <c r="M436" s="152"/>
      <c r="N436" s="153"/>
      <c r="O436" s="154"/>
      <c r="P436" s="155"/>
      <c r="Q436" s="155"/>
      <c r="R436" s="156"/>
      <c r="S436" s="90"/>
    </row>
    <row r="437" spans="1:19" ht="18" x14ac:dyDescent="0.2">
      <c r="A437" s="114"/>
      <c r="B437" s="231" t="s">
        <v>106</v>
      </c>
      <c r="C437" s="231"/>
      <c r="D437" s="231"/>
      <c r="E437" s="231"/>
      <c r="F437" s="231"/>
      <c r="G437" s="231"/>
      <c r="H437" s="231"/>
      <c r="I437" s="231"/>
      <c r="J437" s="231"/>
      <c r="K437" s="74">
        <f>SUM(K421:K433)</f>
        <v>0</v>
      </c>
      <c r="L437" s="109" t="str">
        <f>IF(K429=0,"",K429/B421)</f>
        <v/>
      </c>
      <c r="M437" s="109" t="str">
        <f>IF(K437=0,"",K437/B421)</f>
        <v/>
      </c>
      <c r="N437" s="109" t="str">
        <f>IF(K429=0,"",M437-L437)</f>
        <v/>
      </c>
      <c r="O437" s="89"/>
      <c r="P437" s="85"/>
      <c r="Q437" s="134"/>
      <c r="R437" s="89"/>
      <c r="S437" s="90"/>
    </row>
    <row r="438" spans="1:19" ht="12.75" customHeight="1" x14ac:dyDescent="0.2">
      <c r="L438" s="89"/>
      <c r="M438" s="89"/>
      <c r="O438" s="89"/>
    </row>
    <row r="439" spans="1:19" ht="12.75" customHeight="1" x14ac:dyDescent="0.2">
      <c r="L439" s="89"/>
      <c r="M439" s="89"/>
      <c r="O439" s="89"/>
    </row>
    <row r="440" spans="1:19" ht="26.25" x14ac:dyDescent="0.2">
      <c r="A440" s="90"/>
      <c r="B440" s="232" t="s">
        <v>94</v>
      </c>
      <c r="C440" s="233"/>
      <c r="D440" s="233"/>
      <c r="E440" s="233"/>
      <c r="F440" s="233"/>
      <c r="G440" s="233"/>
      <c r="H440" s="233"/>
      <c r="I440" s="233"/>
      <c r="J440" s="233"/>
      <c r="K440" s="78" t="s">
        <v>132</v>
      </c>
      <c r="L440" s="89"/>
      <c r="M440" s="89"/>
      <c r="N440" s="85"/>
      <c r="O440" s="89"/>
      <c r="P440" s="85"/>
      <c r="Q440" s="85"/>
      <c r="R440" s="85"/>
      <c r="S440" s="90"/>
    </row>
    <row r="441" spans="1:19" ht="20.25" x14ac:dyDescent="0.2">
      <c r="A441" s="234" t="s">
        <v>9</v>
      </c>
      <c r="B441" s="235" t="s">
        <v>95</v>
      </c>
      <c r="C441" s="236"/>
      <c r="D441" s="236"/>
      <c r="E441" s="236"/>
      <c r="F441" s="236"/>
      <c r="G441" s="236"/>
      <c r="H441" s="236"/>
      <c r="I441" s="236"/>
      <c r="J441" s="237"/>
      <c r="K441" s="238" t="s">
        <v>10</v>
      </c>
      <c r="L441" s="230" t="s">
        <v>2</v>
      </c>
      <c r="M441" s="230" t="s">
        <v>3</v>
      </c>
      <c r="N441" s="240" t="s">
        <v>4</v>
      </c>
      <c r="O441" s="230" t="s">
        <v>5</v>
      </c>
      <c r="P441" s="228" t="s">
        <v>6</v>
      </c>
      <c r="Q441" s="228" t="s">
        <v>7</v>
      </c>
      <c r="R441" s="230" t="s">
        <v>96</v>
      </c>
      <c r="S441" s="90"/>
    </row>
    <row r="442" spans="1:19" ht="15.75" customHeight="1" x14ac:dyDescent="0.2">
      <c r="A442" s="229"/>
      <c r="B442" s="97" t="s">
        <v>97</v>
      </c>
      <c r="C442" s="97" t="s">
        <v>98</v>
      </c>
      <c r="D442" s="97" t="s">
        <v>99</v>
      </c>
      <c r="E442" s="97" t="s">
        <v>100</v>
      </c>
      <c r="F442" s="97" t="s">
        <v>101</v>
      </c>
      <c r="G442" s="97" t="s">
        <v>102</v>
      </c>
      <c r="H442" s="97" t="s">
        <v>103</v>
      </c>
      <c r="I442" s="97" t="s">
        <v>104</v>
      </c>
      <c r="J442" s="97" t="s">
        <v>105</v>
      </c>
      <c r="K442" s="249"/>
      <c r="L442" s="229"/>
      <c r="M442" s="229"/>
      <c r="N442" s="229"/>
      <c r="O442" s="229"/>
      <c r="P442" s="229"/>
      <c r="Q442" s="229"/>
      <c r="R442" s="229"/>
      <c r="S442" s="90"/>
    </row>
    <row r="443" spans="1:19" ht="15.75" x14ac:dyDescent="0.2">
      <c r="A443" s="97">
        <v>2402</v>
      </c>
      <c r="B443" s="17">
        <v>23</v>
      </c>
      <c r="C443" s="17"/>
      <c r="D443" s="17"/>
      <c r="E443" s="17"/>
      <c r="F443" s="17"/>
      <c r="G443" s="17"/>
      <c r="H443" s="17"/>
      <c r="I443" s="17"/>
      <c r="J443" s="17"/>
      <c r="K443" s="54"/>
      <c r="L443" s="143"/>
      <c r="M443" s="144"/>
      <c r="N443" s="104"/>
      <c r="O443" s="98"/>
      <c r="P443" s="19">
        <f>B443</f>
        <v>23</v>
      </c>
      <c r="Q443" s="99"/>
      <c r="R443" s="98"/>
      <c r="S443" s="90"/>
    </row>
    <row r="444" spans="1:19" ht="15.75" x14ac:dyDescent="0.2">
      <c r="A444" s="97">
        <v>2501</v>
      </c>
      <c r="B444" s="17"/>
      <c r="C444" s="17">
        <v>17</v>
      </c>
      <c r="D444" s="17"/>
      <c r="E444" s="17"/>
      <c r="F444" s="17"/>
      <c r="G444" s="17"/>
      <c r="H444" s="17"/>
      <c r="I444" s="17"/>
      <c r="J444" s="17"/>
      <c r="K444" s="54"/>
      <c r="L444" s="145"/>
      <c r="M444" s="49"/>
      <c r="N444" s="146"/>
      <c r="O444" s="21">
        <f>IF(C444=0,"",C444/B443)</f>
        <v>0.73913043478260865</v>
      </c>
      <c r="P444" s="22">
        <v>17</v>
      </c>
      <c r="Q444" s="100">
        <f t="shared" ref="Q444:Q451" si="38">IF(P444=0,"",P444/P443)</f>
        <v>0.73913043478260865</v>
      </c>
      <c r="R444" s="100">
        <f t="shared" ref="R444:R451" si="39">IF(P444=0,"",100%-Q444)</f>
        <v>0.26086956521739135</v>
      </c>
      <c r="S444" s="90"/>
    </row>
    <row r="445" spans="1:19" ht="15.75" x14ac:dyDescent="0.2">
      <c r="A445" s="97">
        <v>2502</v>
      </c>
      <c r="B445" s="17"/>
      <c r="C445" s="17"/>
      <c r="D445" s="17">
        <v>14</v>
      </c>
      <c r="E445" s="17"/>
      <c r="F445" s="17"/>
      <c r="G445" s="17"/>
      <c r="H445" s="17"/>
      <c r="I445" s="17"/>
      <c r="J445" s="17"/>
      <c r="K445" s="54"/>
      <c r="L445" s="145"/>
      <c r="M445" s="49"/>
      <c r="N445" s="146"/>
      <c r="O445" s="21">
        <f>IF(D445=0,"",D445/C444)</f>
        <v>0.82352941176470584</v>
      </c>
      <c r="P445" s="22">
        <v>16</v>
      </c>
      <c r="Q445" s="100">
        <f t="shared" si="38"/>
        <v>0.94117647058823528</v>
      </c>
      <c r="R445" s="100">
        <f t="shared" si="39"/>
        <v>5.8823529411764719E-2</v>
      </c>
      <c r="S445" s="124">
        <f>P445/P443</f>
        <v>0.69565217391304346</v>
      </c>
    </row>
    <row r="446" spans="1:19" ht="15.75" x14ac:dyDescent="0.2">
      <c r="A446" s="97">
        <v>2601</v>
      </c>
      <c r="B446" s="17"/>
      <c r="C446" s="17"/>
      <c r="D446" s="17"/>
      <c r="E446" s="17"/>
      <c r="F446" s="17"/>
      <c r="G446" s="17"/>
      <c r="H446" s="17"/>
      <c r="I446" s="17"/>
      <c r="J446" s="17"/>
      <c r="K446" s="54"/>
      <c r="L446" s="145"/>
      <c r="M446" s="49"/>
      <c r="N446" s="146"/>
      <c r="O446" s="21" t="str">
        <f>IF(E446=0,"",E446/D445)</f>
        <v/>
      </c>
      <c r="P446" s="22"/>
      <c r="Q446" s="100" t="str">
        <f t="shared" si="38"/>
        <v/>
      </c>
      <c r="R446" s="100" t="str">
        <f t="shared" si="39"/>
        <v/>
      </c>
      <c r="S446" s="90"/>
    </row>
    <row r="447" spans="1:19" ht="15.75" x14ac:dyDescent="0.2">
      <c r="A447" s="97">
        <v>2602</v>
      </c>
      <c r="B447" s="17"/>
      <c r="C447" s="17"/>
      <c r="D447" s="17"/>
      <c r="E447" s="17"/>
      <c r="F447" s="17"/>
      <c r="G447" s="17"/>
      <c r="H447" s="17"/>
      <c r="I447" s="17"/>
      <c r="J447" s="17"/>
      <c r="K447" s="54"/>
      <c r="L447" s="145"/>
      <c r="M447" s="49"/>
      <c r="N447" s="146"/>
      <c r="O447" s="21" t="str">
        <f>IF(F447=0,"",F447/E446)</f>
        <v/>
      </c>
      <c r="P447" s="22"/>
      <c r="Q447" s="100" t="str">
        <f t="shared" si="38"/>
        <v/>
      </c>
      <c r="R447" s="100" t="str">
        <f t="shared" si="39"/>
        <v/>
      </c>
      <c r="S447" s="90"/>
    </row>
    <row r="448" spans="1:19" ht="15.75" x14ac:dyDescent="0.2">
      <c r="A448" s="97">
        <v>2701</v>
      </c>
      <c r="B448" s="17"/>
      <c r="C448" s="17"/>
      <c r="D448" s="17"/>
      <c r="E448" s="17"/>
      <c r="F448" s="17"/>
      <c r="G448" s="17"/>
      <c r="H448" s="17"/>
      <c r="I448" s="17"/>
      <c r="J448" s="17"/>
      <c r="K448" s="54"/>
      <c r="L448" s="145"/>
      <c r="M448" s="49"/>
      <c r="N448" s="146"/>
      <c r="O448" s="21" t="str">
        <f>IF(G448=0,"",G448/F447)</f>
        <v/>
      </c>
      <c r="P448" s="22"/>
      <c r="Q448" s="100" t="str">
        <f t="shared" si="38"/>
        <v/>
      </c>
      <c r="R448" s="100" t="str">
        <f t="shared" si="39"/>
        <v/>
      </c>
      <c r="S448" s="90"/>
    </row>
    <row r="449" spans="1:19" ht="15.75" x14ac:dyDescent="0.2">
      <c r="A449" s="97">
        <v>2702</v>
      </c>
      <c r="B449" s="17"/>
      <c r="C449" s="17"/>
      <c r="D449" s="17"/>
      <c r="E449" s="17"/>
      <c r="F449" s="17"/>
      <c r="G449" s="17"/>
      <c r="H449" s="17"/>
      <c r="I449" s="17"/>
      <c r="J449" s="17"/>
      <c r="K449" s="54"/>
      <c r="L449" s="145"/>
      <c r="M449" s="49"/>
      <c r="N449" s="146"/>
      <c r="O449" s="21" t="str">
        <f>IF(H449=0,"",H449/G448)</f>
        <v/>
      </c>
      <c r="P449" s="22"/>
      <c r="Q449" s="100" t="str">
        <f t="shared" si="38"/>
        <v/>
      </c>
      <c r="R449" s="100" t="str">
        <f t="shared" si="39"/>
        <v/>
      </c>
      <c r="S449" s="90"/>
    </row>
    <row r="450" spans="1:19" ht="15.75" x14ac:dyDescent="0.2">
      <c r="A450" s="97">
        <v>2801</v>
      </c>
      <c r="B450" s="17"/>
      <c r="C450" s="17"/>
      <c r="D450" s="17"/>
      <c r="E450" s="17"/>
      <c r="F450" s="17"/>
      <c r="G450" s="17"/>
      <c r="H450" s="17"/>
      <c r="I450" s="17"/>
      <c r="J450" s="17"/>
      <c r="K450" s="54"/>
      <c r="L450" s="145"/>
      <c r="M450" s="49"/>
      <c r="N450" s="146"/>
      <c r="O450" s="21" t="str">
        <f>IF(I450=0,"",I450/H449)</f>
        <v/>
      </c>
      <c r="P450" s="22"/>
      <c r="Q450" s="100" t="str">
        <f t="shared" si="38"/>
        <v/>
      </c>
      <c r="R450" s="100" t="str">
        <f t="shared" si="39"/>
        <v/>
      </c>
      <c r="S450" s="90"/>
    </row>
    <row r="451" spans="1:19" ht="15.75" x14ac:dyDescent="0.2">
      <c r="A451" s="97">
        <v>2802</v>
      </c>
      <c r="B451" s="17"/>
      <c r="C451" s="17"/>
      <c r="D451" s="17"/>
      <c r="E451" s="17"/>
      <c r="F451" s="17"/>
      <c r="G451" s="17"/>
      <c r="H451" s="17"/>
      <c r="I451" s="17"/>
      <c r="J451" s="17"/>
      <c r="K451" s="54"/>
      <c r="L451" s="145"/>
      <c r="M451" s="49"/>
      <c r="N451" s="146"/>
      <c r="O451" s="24" t="str">
        <f>IF(J451=0,"",J451/I450)</f>
        <v/>
      </c>
      <c r="P451" s="22"/>
      <c r="Q451" s="24" t="str">
        <f t="shared" si="38"/>
        <v/>
      </c>
      <c r="R451" s="24" t="str">
        <f t="shared" si="39"/>
        <v/>
      </c>
      <c r="S451" s="90"/>
    </row>
    <row r="452" spans="1:19" ht="15.75" x14ac:dyDescent="0.2">
      <c r="A452" s="97">
        <v>2901</v>
      </c>
      <c r="B452" s="17"/>
      <c r="C452" s="17"/>
      <c r="D452" s="17"/>
      <c r="E452" s="17"/>
      <c r="F452" s="17"/>
      <c r="G452" s="17"/>
      <c r="H452" s="17"/>
      <c r="I452" s="17"/>
      <c r="J452" s="17"/>
      <c r="K452" s="54"/>
      <c r="L452" s="145"/>
      <c r="M452" s="49"/>
      <c r="N452" s="147"/>
      <c r="O452" s="67"/>
      <c r="P452" s="22"/>
      <c r="Q452" s="67"/>
      <c r="R452" s="101"/>
      <c r="S452" s="90"/>
    </row>
    <row r="453" spans="1:19" ht="15.75" x14ac:dyDescent="0.2">
      <c r="A453" s="97">
        <v>2902</v>
      </c>
      <c r="B453" s="17"/>
      <c r="C453" s="17"/>
      <c r="D453" s="17"/>
      <c r="E453" s="17"/>
      <c r="F453" s="17"/>
      <c r="G453" s="17"/>
      <c r="H453" s="17"/>
      <c r="I453" s="17"/>
      <c r="J453" s="17"/>
      <c r="K453" s="54"/>
      <c r="L453" s="145"/>
      <c r="M453" s="49"/>
      <c r="N453" s="147"/>
      <c r="O453" s="148"/>
      <c r="P453" s="51"/>
      <c r="Q453" s="149"/>
      <c r="R453" s="148"/>
      <c r="S453" s="90"/>
    </row>
    <row r="454" spans="1:19" ht="15.75" x14ac:dyDescent="0.2">
      <c r="A454" s="97">
        <v>3001</v>
      </c>
      <c r="B454" s="17"/>
      <c r="C454" s="17"/>
      <c r="D454" s="17"/>
      <c r="E454" s="17"/>
      <c r="F454" s="17"/>
      <c r="G454" s="17"/>
      <c r="H454" s="17"/>
      <c r="I454" s="17"/>
      <c r="J454" s="17"/>
      <c r="K454" s="54"/>
      <c r="L454" s="145"/>
      <c r="M454" s="49"/>
      <c r="N454" s="147"/>
      <c r="O454" s="148"/>
      <c r="P454" s="51"/>
      <c r="Q454" s="149"/>
      <c r="R454" s="148"/>
      <c r="S454" s="90"/>
    </row>
    <row r="455" spans="1:19" ht="15.75" x14ac:dyDescent="0.2">
      <c r="A455" s="97">
        <v>3002</v>
      </c>
      <c r="B455" s="17"/>
      <c r="C455" s="17"/>
      <c r="D455" s="17"/>
      <c r="E455" s="17"/>
      <c r="F455" s="17"/>
      <c r="G455" s="17"/>
      <c r="H455" s="17"/>
      <c r="I455" s="17"/>
      <c r="J455" s="17"/>
      <c r="K455" s="54"/>
      <c r="L455" s="145"/>
      <c r="M455" s="49"/>
      <c r="N455" s="147"/>
      <c r="O455" s="49"/>
      <c r="P455" s="147"/>
      <c r="Q455" s="150"/>
      <c r="R455" s="148"/>
      <c r="S455" s="90"/>
    </row>
    <row r="456" spans="1:19" ht="15.75" x14ac:dyDescent="0.2">
      <c r="A456" s="97">
        <v>3101</v>
      </c>
      <c r="B456" s="17"/>
      <c r="C456" s="17"/>
      <c r="D456" s="17"/>
      <c r="E456" s="17"/>
      <c r="F456" s="17"/>
      <c r="G456" s="17"/>
      <c r="H456" s="17"/>
      <c r="I456" s="17"/>
      <c r="J456" s="17"/>
      <c r="K456" s="54"/>
      <c r="L456" s="145"/>
      <c r="M456" s="49"/>
      <c r="N456" s="147"/>
      <c r="O456" s="102" t="s">
        <v>81</v>
      </c>
      <c r="P456" s="103"/>
      <c r="Q456" s="104" t="str">
        <f>IF(SUM(K449:K455)=0,"",SUM(K449:K455))</f>
        <v/>
      </c>
      <c r="R456" s="105" t="s">
        <v>10</v>
      </c>
      <c r="S456" s="90"/>
    </row>
    <row r="457" spans="1:19" ht="15.75" x14ac:dyDescent="0.2">
      <c r="A457" s="97">
        <v>3102</v>
      </c>
      <c r="B457" s="17"/>
      <c r="C457" s="17"/>
      <c r="D457" s="17"/>
      <c r="E457" s="17"/>
      <c r="F457" s="17"/>
      <c r="G457" s="17"/>
      <c r="H457" s="17"/>
      <c r="I457" s="17"/>
      <c r="J457" s="17"/>
      <c r="K457" s="54"/>
      <c r="L457" s="145"/>
      <c r="M457" s="49"/>
      <c r="N457" s="147"/>
      <c r="O457" s="106" t="s">
        <v>83</v>
      </c>
      <c r="P457" s="32" t="str">
        <f>IF(P456/B443=0,"",P456/B443)</f>
        <v/>
      </c>
      <c r="Q457" s="107" t="e">
        <f>IF(P456/Q456=0,"",P456/Q456)</f>
        <v>#VALUE!</v>
      </c>
      <c r="R457" s="108" t="s">
        <v>84</v>
      </c>
      <c r="S457" s="90"/>
    </row>
    <row r="458" spans="1:19" ht="15.75" x14ac:dyDescent="0.2">
      <c r="A458" s="97">
        <v>3201</v>
      </c>
      <c r="B458" s="75"/>
      <c r="C458" s="75"/>
      <c r="D458" s="75"/>
      <c r="E458" s="75"/>
      <c r="F458" s="75"/>
      <c r="G458" s="75"/>
      <c r="H458" s="75"/>
      <c r="I458" s="75"/>
      <c r="J458" s="75"/>
      <c r="K458" s="54"/>
      <c r="L458" s="151"/>
      <c r="M458" s="152"/>
      <c r="N458" s="153"/>
      <c r="O458" s="154"/>
      <c r="P458" s="155"/>
      <c r="Q458" s="155"/>
      <c r="R458" s="156"/>
      <c r="S458" s="90"/>
    </row>
    <row r="459" spans="1:19" ht="18" x14ac:dyDescent="0.2">
      <c r="A459" s="114"/>
      <c r="B459" s="231" t="s">
        <v>106</v>
      </c>
      <c r="C459" s="231"/>
      <c r="D459" s="231"/>
      <c r="E459" s="231"/>
      <c r="F459" s="231"/>
      <c r="G459" s="231"/>
      <c r="H459" s="231"/>
      <c r="I459" s="231"/>
      <c r="J459" s="231"/>
      <c r="K459" s="74">
        <f>SUM(K443:K455)</f>
        <v>0</v>
      </c>
      <c r="L459" s="109" t="str">
        <f>IF(K451=0,"",K451/B443)</f>
        <v/>
      </c>
      <c r="M459" s="109" t="str">
        <f>IF(K459=0,"",K459/B443)</f>
        <v/>
      </c>
      <c r="N459" s="109" t="str">
        <f>IF(K451=0,"",M459-L459)</f>
        <v/>
      </c>
      <c r="O459" s="89"/>
      <c r="P459" s="85"/>
      <c r="Q459" s="134"/>
      <c r="R459" s="89"/>
      <c r="S459" s="90"/>
    </row>
    <row r="460" spans="1:19" ht="12.75" customHeight="1" x14ac:dyDescent="0.2">
      <c r="L460" s="89"/>
      <c r="M460" s="89"/>
      <c r="O460" s="89"/>
    </row>
    <row r="461" spans="1:19" ht="12.75" customHeight="1" x14ac:dyDescent="0.2">
      <c r="L461" s="89"/>
      <c r="M461" s="89"/>
      <c r="O461" s="89"/>
    </row>
    <row r="462" spans="1:19" s="225" customFormat="1" ht="26.25" x14ac:dyDescent="0.2">
      <c r="A462" s="90"/>
      <c r="B462" s="232" t="s">
        <v>94</v>
      </c>
      <c r="C462" s="233"/>
      <c r="D462" s="233"/>
      <c r="E462" s="233"/>
      <c r="F462" s="233"/>
      <c r="G462" s="233"/>
      <c r="H462" s="233"/>
      <c r="I462" s="233"/>
      <c r="J462" s="233"/>
      <c r="K462" s="78" t="s">
        <v>133</v>
      </c>
      <c r="L462" s="89"/>
      <c r="M462" s="89"/>
      <c r="N462" s="85"/>
      <c r="O462" s="89"/>
      <c r="P462" s="85"/>
      <c r="Q462" s="85"/>
      <c r="R462" s="85"/>
      <c r="S462" s="90"/>
    </row>
    <row r="463" spans="1:19" s="225" customFormat="1" ht="20.25" x14ac:dyDescent="0.2">
      <c r="A463" s="234" t="s">
        <v>9</v>
      </c>
      <c r="B463" s="235" t="s">
        <v>95</v>
      </c>
      <c r="C463" s="236"/>
      <c r="D463" s="236"/>
      <c r="E463" s="236"/>
      <c r="F463" s="236"/>
      <c r="G463" s="236"/>
      <c r="H463" s="236"/>
      <c r="I463" s="236"/>
      <c r="J463" s="237"/>
      <c r="K463" s="238" t="s">
        <v>10</v>
      </c>
      <c r="L463" s="230" t="s">
        <v>2</v>
      </c>
      <c r="M463" s="230" t="s">
        <v>3</v>
      </c>
      <c r="N463" s="240" t="s">
        <v>4</v>
      </c>
      <c r="O463" s="230" t="s">
        <v>5</v>
      </c>
      <c r="P463" s="228" t="s">
        <v>6</v>
      </c>
      <c r="Q463" s="228" t="s">
        <v>7</v>
      </c>
      <c r="R463" s="230" t="s">
        <v>96</v>
      </c>
      <c r="S463" s="90"/>
    </row>
    <row r="464" spans="1:19" s="225" customFormat="1" ht="15.75" customHeight="1" x14ac:dyDescent="0.2">
      <c r="A464" s="229"/>
      <c r="B464" s="97" t="s">
        <v>97</v>
      </c>
      <c r="C464" s="97" t="s">
        <v>98</v>
      </c>
      <c r="D464" s="97" t="s">
        <v>99</v>
      </c>
      <c r="E464" s="97" t="s">
        <v>100</v>
      </c>
      <c r="F464" s="97" t="s">
        <v>101</v>
      </c>
      <c r="G464" s="97" t="s">
        <v>102</v>
      </c>
      <c r="H464" s="97" t="s">
        <v>103</v>
      </c>
      <c r="I464" s="97" t="s">
        <v>104</v>
      </c>
      <c r="J464" s="97" t="s">
        <v>105</v>
      </c>
      <c r="K464" s="249"/>
      <c r="L464" s="229"/>
      <c r="M464" s="229"/>
      <c r="N464" s="229"/>
      <c r="O464" s="229"/>
      <c r="P464" s="229"/>
      <c r="Q464" s="229"/>
      <c r="R464" s="229"/>
      <c r="S464" s="90"/>
    </row>
    <row r="465" spans="1:19" s="225" customFormat="1" ht="15.75" x14ac:dyDescent="0.2">
      <c r="A465" s="97">
        <v>2501</v>
      </c>
      <c r="B465" s="17">
        <v>2</v>
      </c>
      <c r="C465" s="17"/>
      <c r="D465" s="17"/>
      <c r="E465" s="17"/>
      <c r="F465" s="17"/>
      <c r="G465" s="17"/>
      <c r="H465" s="17"/>
      <c r="I465" s="17"/>
      <c r="J465" s="17"/>
      <c r="K465" s="54"/>
      <c r="L465" s="143"/>
      <c r="M465" s="144"/>
      <c r="N465" s="104"/>
      <c r="O465" s="98"/>
      <c r="P465" s="19">
        <f>B465</f>
        <v>2</v>
      </c>
      <c r="Q465" s="99"/>
      <c r="R465" s="98"/>
      <c r="S465" s="90"/>
    </row>
    <row r="466" spans="1:19" s="225" customFormat="1" ht="15.75" x14ac:dyDescent="0.2">
      <c r="A466" s="97">
        <v>2502</v>
      </c>
      <c r="B466" s="17"/>
      <c r="C466" s="17">
        <v>1</v>
      </c>
      <c r="D466" s="17"/>
      <c r="E466" s="17"/>
      <c r="F466" s="17"/>
      <c r="G466" s="17"/>
      <c r="H466" s="17"/>
      <c r="I466" s="17"/>
      <c r="J466" s="17"/>
      <c r="K466" s="54"/>
      <c r="L466" s="145"/>
      <c r="M466" s="49"/>
      <c r="N466" s="146"/>
      <c r="O466" s="21">
        <f>IF(C466=0,"",C466/B465)</f>
        <v>0.5</v>
      </c>
      <c r="P466" s="22">
        <v>1</v>
      </c>
      <c r="Q466" s="100">
        <f t="shared" ref="Q466:Q473" si="40">IF(P466=0,"",P466/P465)</f>
        <v>0.5</v>
      </c>
      <c r="R466" s="100">
        <f t="shared" ref="R466:R473" si="41">IF(P466=0,"",100%-Q466)</f>
        <v>0.5</v>
      </c>
      <c r="S466" s="90"/>
    </row>
    <row r="467" spans="1:19" s="225" customFormat="1" ht="15.75" x14ac:dyDescent="0.2">
      <c r="A467" s="97">
        <v>2601</v>
      </c>
      <c r="B467" s="17"/>
      <c r="C467" s="17"/>
      <c r="D467" s="17"/>
      <c r="E467" s="17"/>
      <c r="F467" s="17"/>
      <c r="G467" s="17"/>
      <c r="H467" s="17"/>
      <c r="I467" s="17"/>
      <c r="J467" s="17"/>
      <c r="K467" s="54"/>
      <c r="L467" s="145"/>
      <c r="M467" s="49"/>
      <c r="N467" s="146"/>
      <c r="O467" s="21" t="str">
        <f>IF(D467=0,"",D467/C466)</f>
        <v/>
      </c>
      <c r="P467" s="22"/>
      <c r="Q467" s="100" t="str">
        <f t="shared" si="40"/>
        <v/>
      </c>
      <c r="R467" s="100" t="str">
        <f t="shared" si="41"/>
        <v/>
      </c>
      <c r="S467" s="227">
        <f>P467/P465</f>
        <v>0</v>
      </c>
    </row>
    <row r="468" spans="1:19" s="225" customFormat="1" ht="15.75" x14ac:dyDescent="0.2">
      <c r="A468" s="97">
        <v>2602</v>
      </c>
      <c r="B468" s="17"/>
      <c r="C468" s="17"/>
      <c r="D468" s="17"/>
      <c r="E468" s="17"/>
      <c r="F468" s="17"/>
      <c r="G468" s="17"/>
      <c r="H468" s="17"/>
      <c r="I468" s="17"/>
      <c r="J468" s="17"/>
      <c r="K468" s="54"/>
      <c r="L468" s="145"/>
      <c r="M468" s="49"/>
      <c r="N468" s="146"/>
      <c r="O468" s="21" t="str">
        <f>IF(E468=0,"",E468/D467)</f>
        <v/>
      </c>
      <c r="P468" s="22"/>
      <c r="Q468" s="100" t="str">
        <f t="shared" si="40"/>
        <v/>
      </c>
      <c r="R468" s="100" t="str">
        <f t="shared" si="41"/>
        <v/>
      </c>
      <c r="S468" s="90"/>
    </row>
    <row r="469" spans="1:19" s="225" customFormat="1" ht="15.75" x14ac:dyDescent="0.2">
      <c r="A469" s="97">
        <v>2701</v>
      </c>
      <c r="B469" s="17"/>
      <c r="C469" s="17"/>
      <c r="D469" s="17"/>
      <c r="E469" s="17"/>
      <c r="F469" s="17"/>
      <c r="G469" s="17"/>
      <c r="H469" s="17"/>
      <c r="I469" s="17"/>
      <c r="J469" s="17"/>
      <c r="K469" s="54"/>
      <c r="L469" s="145"/>
      <c r="M469" s="49"/>
      <c r="N469" s="146"/>
      <c r="O469" s="21" t="str">
        <f>IF(F469=0,"",F469/E468)</f>
        <v/>
      </c>
      <c r="P469" s="22"/>
      <c r="Q469" s="100" t="str">
        <f t="shared" si="40"/>
        <v/>
      </c>
      <c r="R469" s="100" t="str">
        <f t="shared" si="41"/>
        <v/>
      </c>
      <c r="S469" s="90"/>
    </row>
    <row r="470" spans="1:19" s="225" customFormat="1" ht="15.75" x14ac:dyDescent="0.2">
      <c r="A470" s="97">
        <v>2702</v>
      </c>
      <c r="B470" s="17"/>
      <c r="C470" s="17"/>
      <c r="D470" s="17"/>
      <c r="E470" s="17"/>
      <c r="F470" s="17"/>
      <c r="G470" s="17"/>
      <c r="H470" s="17"/>
      <c r="I470" s="17"/>
      <c r="J470" s="17"/>
      <c r="K470" s="54"/>
      <c r="L470" s="145"/>
      <c r="M470" s="49"/>
      <c r="N470" s="146"/>
      <c r="O470" s="21" t="str">
        <f>IF(G470=0,"",G470/F469)</f>
        <v/>
      </c>
      <c r="P470" s="22"/>
      <c r="Q470" s="100" t="str">
        <f t="shared" si="40"/>
        <v/>
      </c>
      <c r="R470" s="100" t="str">
        <f t="shared" si="41"/>
        <v/>
      </c>
      <c r="S470" s="90"/>
    </row>
    <row r="471" spans="1:19" s="225" customFormat="1" ht="15.75" x14ac:dyDescent="0.2">
      <c r="A471" s="97">
        <v>2801</v>
      </c>
      <c r="B471" s="17"/>
      <c r="C471" s="17"/>
      <c r="D471" s="17"/>
      <c r="E471" s="17"/>
      <c r="F471" s="17"/>
      <c r="G471" s="17"/>
      <c r="H471" s="17"/>
      <c r="I471" s="17"/>
      <c r="J471" s="17"/>
      <c r="K471" s="54"/>
      <c r="L471" s="145"/>
      <c r="M471" s="49"/>
      <c r="N471" s="146"/>
      <c r="O471" s="21" t="str">
        <f>IF(H471=0,"",H471/G470)</f>
        <v/>
      </c>
      <c r="P471" s="22"/>
      <c r="Q471" s="100" t="str">
        <f t="shared" si="40"/>
        <v/>
      </c>
      <c r="R471" s="100" t="str">
        <f t="shared" si="41"/>
        <v/>
      </c>
      <c r="S471" s="90"/>
    </row>
    <row r="472" spans="1:19" s="225" customFormat="1" ht="15.75" x14ac:dyDescent="0.2">
      <c r="A472" s="97">
        <v>2802</v>
      </c>
      <c r="B472" s="17"/>
      <c r="C472" s="17"/>
      <c r="D472" s="17"/>
      <c r="E472" s="17"/>
      <c r="F472" s="17"/>
      <c r="G472" s="17"/>
      <c r="H472" s="17"/>
      <c r="I472" s="17"/>
      <c r="J472" s="17"/>
      <c r="K472" s="54"/>
      <c r="L472" s="145"/>
      <c r="M472" s="49"/>
      <c r="N472" s="146"/>
      <c r="O472" s="21" t="str">
        <f>IF(I472=0,"",I472/H471)</f>
        <v/>
      </c>
      <c r="P472" s="22"/>
      <c r="Q472" s="100" t="str">
        <f t="shared" si="40"/>
        <v/>
      </c>
      <c r="R472" s="100" t="str">
        <f t="shared" si="41"/>
        <v/>
      </c>
      <c r="S472" s="90"/>
    </row>
    <row r="473" spans="1:19" s="225" customFormat="1" ht="15.75" x14ac:dyDescent="0.2">
      <c r="A473" s="97">
        <v>2901</v>
      </c>
      <c r="B473" s="17"/>
      <c r="C473" s="17"/>
      <c r="D473" s="17"/>
      <c r="E473" s="17"/>
      <c r="F473" s="17"/>
      <c r="G473" s="17"/>
      <c r="H473" s="17"/>
      <c r="I473" s="17"/>
      <c r="J473" s="17"/>
      <c r="K473" s="54"/>
      <c r="L473" s="145"/>
      <c r="M473" s="49"/>
      <c r="N473" s="146"/>
      <c r="O473" s="24" t="str">
        <f>IF(J473=0,"",J473/I472)</f>
        <v/>
      </c>
      <c r="P473" s="22"/>
      <c r="Q473" s="24" t="str">
        <f t="shared" si="40"/>
        <v/>
      </c>
      <c r="R473" s="24" t="str">
        <f t="shared" si="41"/>
        <v/>
      </c>
      <c r="S473" s="90"/>
    </row>
    <row r="474" spans="1:19" s="225" customFormat="1" ht="15.75" x14ac:dyDescent="0.2">
      <c r="A474" s="97">
        <v>2902</v>
      </c>
      <c r="B474" s="17"/>
      <c r="C474" s="17"/>
      <c r="D474" s="17"/>
      <c r="E474" s="17"/>
      <c r="F474" s="17"/>
      <c r="G474" s="17"/>
      <c r="H474" s="17"/>
      <c r="I474" s="17"/>
      <c r="J474" s="17"/>
      <c r="K474" s="54"/>
      <c r="L474" s="145"/>
      <c r="M474" s="49"/>
      <c r="N474" s="147"/>
      <c r="O474" s="67"/>
      <c r="P474" s="22"/>
      <c r="Q474" s="67"/>
      <c r="R474" s="101"/>
      <c r="S474" s="90"/>
    </row>
    <row r="475" spans="1:19" s="225" customFormat="1" ht="15.75" x14ac:dyDescent="0.2">
      <c r="A475" s="97">
        <v>3001</v>
      </c>
      <c r="B475" s="17"/>
      <c r="C475" s="17"/>
      <c r="D475" s="17"/>
      <c r="E475" s="17"/>
      <c r="F475" s="17"/>
      <c r="G475" s="17"/>
      <c r="H475" s="17"/>
      <c r="I475" s="17"/>
      <c r="J475" s="17"/>
      <c r="K475" s="54"/>
      <c r="L475" s="145"/>
      <c r="M475" s="49"/>
      <c r="N475" s="147"/>
      <c r="O475" s="148"/>
      <c r="P475" s="51"/>
      <c r="Q475" s="149"/>
      <c r="R475" s="148"/>
      <c r="S475" s="90"/>
    </row>
    <row r="476" spans="1:19" s="225" customFormat="1" ht="15.75" x14ac:dyDescent="0.2">
      <c r="A476" s="97">
        <v>3002</v>
      </c>
      <c r="B476" s="17"/>
      <c r="C476" s="17"/>
      <c r="D476" s="17"/>
      <c r="E476" s="17"/>
      <c r="F476" s="17"/>
      <c r="G476" s="17"/>
      <c r="H476" s="17"/>
      <c r="I476" s="17"/>
      <c r="J476" s="17"/>
      <c r="K476" s="54"/>
      <c r="L476" s="145"/>
      <c r="M476" s="49"/>
      <c r="N476" s="147"/>
      <c r="O476" s="148"/>
      <c r="P476" s="51"/>
      <c r="Q476" s="149"/>
      <c r="R476" s="148"/>
      <c r="S476" s="90"/>
    </row>
    <row r="477" spans="1:19" s="225" customFormat="1" ht="15.75" x14ac:dyDescent="0.2">
      <c r="A477" s="97">
        <v>3101</v>
      </c>
      <c r="B477" s="17"/>
      <c r="C477" s="17"/>
      <c r="D477" s="17"/>
      <c r="E477" s="17"/>
      <c r="F477" s="17"/>
      <c r="G477" s="17"/>
      <c r="H477" s="17"/>
      <c r="I477" s="17"/>
      <c r="J477" s="17"/>
      <c r="K477" s="54"/>
      <c r="L477" s="145"/>
      <c r="M477" s="49"/>
      <c r="N477" s="147"/>
      <c r="O477" s="49"/>
      <c r="P477" s="147"/>
      <c r="Q477" s="150"/>
      <c r="R477" s="148"/>
      <c r="S477" s="90"/>
    </row>
    <row r="478" spans="1:19" s="225" customFormat="1" ht="15.75" x14ac:dyDescent="0.2">
      <c r="A478" s="97">
        <v>3102</v>
      </c>
      <c r="B478" s="17"/>
      <c r="C478" s="17"/>
      <c r="D478" s="17"/>
      <c r="E478" s="17"/>
      <c r="F478" s="17"/>
      <c r="G478" s="17"/>
      <c r="H478" s="17"/>
      <c r="I478" s="17"/>
      <c r="J478" s="17"/>
      <c r="K478" s="54"/>
      <c r="L478" s="145"/>
      <c r="M478" s="49"/>
      <c r="N478" s="147"/>
      <c r="O478" s="102" t="s">
        <v>81</v>
      </c>
      <c r="P478" s="103"/>
      <c r="Q478" s="104" t="str">
        <f>IF(SUM(K471:K477)=0,"",SUM(K471:K477))</f>
        <v/>
      </c>
      <c r="R478" s="105" t="s">
        <v>10</v>
      </c>
      <c r="S478" s="90"/>
    </row>
    <row r="479" spans="1:19" s="225" customFormat="1" ht="15.75" x14ac:dyDescent="0.2">
      <c r="A479" s="97">
        <v>3201</v>
      </c>
      <c r="B479" s="17"/>
      <c r="C479" s="17"/>
      <c r="D479" s="17"/>
      <c r="E479" s="17"/>
      <c r="F479" s="17"/>
      <c r="G479" s="17"/>
      <c r="H479" s="17"/>
      <c r="I479" s="17"/>
      <c r="J479" s="17"/>
      <c r="K479" s="54"/>
      <c r="L479" s="145"/>
      <c r="M479" s="49"/>
      <c r="N479" s="147"/>
      <c r="O479" s="106" t="s">
        <v>83</v>
      </c>
      <c r="P479" s="32" t="str">
        <f>IF(P478/B465=0,"",P478/B465)</f>
        <v/>
      </c>
      <c r="Q479" s="107" t="e">
        <f>IF(P478/Q478=0,"",P478/Q478)</f>
        <v>#VALUE!</v>
      </c>
      <c r="R479" s="108" t="s">
        <v>84</v>
      </c>
      <c r="S479" s="90"/>
    </row>
    <row r="480" spans="1:19" s="225" customFormat="1" ht="15.75" x14ac:dyDescent="0.2">
      <c r="A480" s="97">
        <v>3202</v>
      </c>
      <c r="B480" s="75"/>
      <c r="C480" s="75"/>
      <c r="D480" s="75"/>
      <c r="E480" s="75"/>
      <c r="F480" s="75"/>
      <c r="G480" s="75"/>
      <c r="H480" s="75"/>
      <c r="I480" s="75"/>
      <c r="J480" s="75"/>
      <c r="K480" s="54"/>
      <c r="L480" s="151"/>
      <c r="M480" s="152"/>
      <c r="N480" s="153"/>
      <c r="O480" s="154"/>
      <c r="P480" s="155"/>
      <c r="Q480" s="155"/>
      <c r="R480" s="156"/>
      <c r="S480" s="90"/>
    </row>
    <row r="481" spans="1:19" s="225" customFormat="1" ht="18" x14ac:dyDescent="0.2">
      <c r="A481" s="226"/>
      <c r="B481" s="231" t="s">
        <v>106</v>
      </c>
      <c r="C481" s="231"/>
      <c r="D481" s="231"/>
      <c r="E481" s="231"/>
      <c r="F481" s="231"/>
      <c r="G481" s="231"/>
      <c r="H481" s="231"/>
      <c r="I481" s="231"/>
      <c r="J481" s="231"/>
      <c r="K481" s="74">
        <f>SUM(K465:K477)</f>
        <v>0</v>
      </c>
      <c r="L481" s="109" t="str">
        <f>IF(K473=0,"",K473/B465)</f>
        <v/>
      </c>
      <c r="M481" s="109" t="str">
        <f>IF(K481=0,"",K481/B465)</f>
        <v/>
      </c>
      <c r="N481" s="109" t="str">
        <f>IF(K473=0,"",M481-L481)</f>
        <v/>
      </c>
      <c r="O481" s="89"/>
      <c r="P481" s="85"/>
      <c r="Q481" s="134"/>
      <c r="R481" s="89"/>
      <c r="S481" s="90"/>
    </row>
    <row r="482" spans="1:19" ht="12.75" customHeight="1" x14ac:dyDescent="0.2">
      <c r="L482" s="89"/>
      <c r="M482" s="89"/>
      <c r="O482" s="89"/>
    </row>
    <row r="483" spans="1:19" ht="12.75" customHeight="1" x14ac:dyDescent="0.2">
      <c r="L483" s="89"/>
      <c r="M483" s="89"/>
      <c r="O483" s="89"/>
    </row>
    <row r="484" spans="1:19" s="225" customFormat="1" ht="26.25" x14ac:dyDescent="0.2">
      <c r="A484" s="90"/>
      <c r="B484" s="232" t="s">
        <v>94</v>
      </c>
      <c r="C484" s="233"/>
      <c r="D484" s="233"/>
      <c r="E484" s="233"/>
      <c r="F484" s="233"/>
      <c r="G484" s="233"/>
      <c r="H484" s="233"/>
      <c r="I484" s="233"/>
      <c r="J484" s="233"/>
      <c r="K484" s="78" t="s">
        <v>134</v>
      </c>
      <c r="L484" s="89"/>
      <c r="M484" s="89"/>
      <c r="N484" s="85"/>
      <c r="O484" s="89"/>
      <c r="P484" s="85"/>
      <c r="Q484" s="85"/>
      <c r="R484" s="85"/>
      <c r="S484" s="90"/>
    </row>
    <row r="485" spans="1:19" s="225" customFormat="1" ht="20.25" x14ac:dyDescent="0.2">
      <c r="A485" s="234" t="s">
        <v>9</v>
      </c>
      <c r="B485" s="235" t="s">
        <v>95</v>
      </c>
      <c r="C485" s="236"/>
      <c r="D485" s="236"/>
      <c r="E485" s="236"/>
      <c r="F485" s="236"/>
      <c r="G485" s="236"/>
      <c r="H485" s="236"/>
      <c r="I485" s="236"/>
      <c r="J485" s="237"/>
      <c r="K485" s="238" t="s">
        <v>10</v>
      </c>
      <c r="L485" s="230" t="s">
        <v>2</v>
      </c>
      <c r="M485" s="230" t="s">
        <v>3</v>
      </c>
      <c r="N485" s="240" t="s">
        <v>4</v>
      </c>
      <c r="O485" s="230" t="s">
        <v>5</v>
      </c>
      <c r="P485" s="228" t="s">
        <v>6</v>
      </c>
      <c r="Q485" s="228" t="s">
        <v>7</v>
      </c>
      <c r="R485" s="230" t="s">
        <v>96</v>
      </c>
      <c r="S485" s="90"/>
    </row>
    <row r="486" spans="1:19" s="225" customFormat="1" ht="15.75" customHeight="1" x14ac:dyDescent="0.2">
      <c r="A486" s="229"/>
      <c r="B486" s="97" t="s">
        <v>97</v>
      </c>
      <c r="C486" s="97" t="s">
        <v>98</v>
      </c>
      <c r="D486" s="97" t="s">
        <v>99</v>
      </c>
      <c r="E486" s="97" t="s">
        <v>100</v>
      </c>
      <c r="F486" s="97" t="s">
        <v>101</v>
      </c>
      <c r="G486" s="97" t="s">
        <v>102</v>
      </c>
      <c r="H486" s="97" t="s">
        <v>103</v>
      </c>
      <c r="I486" s="97" t="s">
        <v>104</v>
      </c>
      <c r="J486" s="97" t="s">
        <v>105</v>
      </c>
      <c r="K486" s="249"/>
      <c r="L486" s="229"/>
      <c r="M486" s="229"/>
      <c r="N486" s="229"/>
      <c r="O486" s="229"/>
      <c r="P486" s="229"/>
      <c r="Q486" s="229"/>
      <c r="R486" s="229"/>
      <c r="S486" s="90"/>
    </row>
    <row r="487" spans="1:19" s="225" customFormat="1" ht="15.75" x14ac:dyDescent="0.2">
      <c r="A487" s="97">
        <v>2502</v>
      </c>
      <c r="B487" s="17">
        <v>26</v>
      </c>
      <c r="C487" s="17"/>
      <c r="D487" s="17"/>
      <c r="E487" s="17"/>
      <c r="F487" s="17"/>
      <c r="G487" s="17"/>
      <c r="H487" s="17"/>
      <c r="I487" s="17"/>
      <c r="J487" s="17"/>
      <c r="K487" s="54"/>
      <c r="L487" s="143"/>
      <c r="M487" s="144"/>
      <c r="N487" s="104"/>
      <c r="O487" s="98"/>
      <c r="P487" s="19">
        <f>B487</f>
        <v>26</v>
      </c>
      <c r="Q487" s="99"/>
      <c r="R487" s="98"/>
      <c r="S487" s="90"/>
    </row>
    <row r="488" spans="1:19" s="225" customFormat="1" ht="15.75" x14ac:dyDescent="0.2">
      <c r="A488" s="97">
        <v>2601</v>
      </c>
      <c r="B488" s="17"/>
      <c r="C488" s="17"/>
      <c r="D488" s="17"/>
      <c r="E488" s="17"/>
      <c r="F488" s="17"/>
      <c r="G488" s="17"/>
      <c r="H488" s="17"/>
      <c r="I488" s="17"/>
      <c r="J488" s="17"/>
      <c r="K488" s="54"/>
      <c r="L488" s="145"/>
      <c r="M488" s="49"/>
      <c r="N488" s="146"/>
      <c r="O488" s="21" t="str">
        <f>IF(C488=0,"",C488/B487)</f>
        <v/>
      </c>
      <c r="P488" s="22"/>
      <c r="Q488" s="100" t="str">
        <f t="shared" ref="Q488:Q495" si="42">IF(P488=0,"",P488/P487)</f>
        <v/>
      </c>
      <c r="R488" s="100" t="str">
        <f t="shared" ref="R488:R495" si="43">IF(P488=0,"",100%-Q488)</f>
        <v/>
      </c>
      <c r="S488" s="90"/>
    </row>
    <row r="489" spans="1:19" s="225" customFormat="1" ht="15.75" x14ac:dyDescent="0.2">
      <c r="A489" s="97">
        <v>2602</v>
      </c>
      <c r="B489" s="17"/>
      <c r="C489" s="17"/>
      <c r="D489" s="17"/>
      <c r="E489" s="17"/>
      <c r="F489" s="17"/>
      <c r="G489" s="17"/>
      <c r="H489" s="17"/>
      <c r="I489" s="17"/>
      <c r="J489" s="17"/>
      <c r="K489" s="54"/>
      <c r="L489" s="145"/>
      <c r="M489" s="49"/>
      <c r="N489" s="146"/>
      <c r="O489" s="21" t="str">
        <f>IF(D489=0,"",D489/C488)</f>
        <v/>
      </c>
      <c r="P489" s="22"/>
      <c r="Q489" s="100" t="str">
        <f t="shared" si="42"/>
        <v/>
      </c>
      <c r="R489" s="100" t="str">
        <f t="shared" si="43"/>
        <v/>
      </c>
      <c r="S489" s="227">
        <f>P489/P487</f>
        <v>0</v>
      </c>
    </row>
    <row r="490" spans="1:19" s="225" customFormat="1" ht="15.75" x14ac:dyDescent="0.2">
      <c r="A490" s="97">
        <v>2701</v>
      </c>
      <c r="B490" s="17"/>
      <c r="C490" s="17"/>
      <c r="D490" s="17"/>
      <c r="E490" s="17"/>
      <c r="F490" s="17"/>
      <c r="G490" s="17"/>
      <c r="H490" s="17"/>
      <c r="I490" s="17"/>
      <c r="J490" s="17"/>
      <c r="K490" s="54"/>
      <c r="L490" s="145"/>
      <c r="M490" s="49"/>
      <c r="N490" s="146"/>
      <c r="O490" s="21" t="str">
        <f>IF(E490=0,"",E490/D489)</f>
        <v/>
      </c>
      <c r="P490" s="22"/>
      <c r="Q490" s="100" t="str">
        <f t="shared" si="42"/>
        <v/>
      </c>
      <c r="R490" s="100" t="str">
        <f t="shared" si="43"/>
        <v/>
      </c>
      <c r="S490" s="90"/>
    </row>
    <row r="491" spans="1:19" s="225" customFormat="1" ht="15.75" x14ac:dyDescent="0.2">
      <c r="A491" s="97">
        <v>2702</v>
      </c>
      <c r="B491" s="17"/>
      <c r="C491" s="17"/>
      <c r="D491" s="17"/>
      <c r="E491" s="17"/>
      <c r="F491" s="17"/>
      <c r="G491" s="17"/>
      <c r="H491" s="17"/>
      <c r="I491" s="17"/>
      <c r="J491" s="17"/>
      <c r="K491" s="54"/>
      <c r="L491" s="145"/>
      <c r="M491" s="49"/>
      <c r="N491" s="146"/>
      <c r="O491" s="21" t="str">
        <f>IF(F491=0,"",F491/E490)</f>
        <v/>
      </c>
      <c r="P491" s="22"/>
      <c r="Q491" s="100" t="str">
        <f t="shared" si="42"/>
        <v/>
      </c>
      <c r="R491" s="100" t="str">
        <f t="shared" si="43"/>
        <v/>
      </c>
      <c r="S491" s="90"/>
    </row>
    <row r="492" spans="1:19" s="225" customFormat="1" ht="15.75" x14ac:dyDescent="0.2">
      <c r="A492" s="97">
        <v>2801</v>
      </c>
      <c r="B492" s="17"/>
      <c r="C492" s="17"/>
      <c r="D492" s="17"/>
      <c r="E492" s="17"/>
      <c r="F492" s="17"/>
      <c r="G492" s="17"/>
      <c r="H492" s="17"/>
      <c r="I492" s="17"/>
      <c r="J492" s="17"/>
      <c r="K492" s="54"/>
      <c r="L492" s="145"/>
      <c r="M492" s="49"/>
      <c r="N492" s="146"/>
      <c r="O492" s="21" t="str">
        <f>IF(G492=0,"",G492/F491)</f>
        <v/>
      </c>
      <c r="P492" s="22"/>
      <c r="Q492" s="100" t="str">
        <f t="shared" si="42"/>
        <v/>
      </c>
      <c r="R492" s="100" t="str">
        <f t="shared" si="43"/>
        <v/>
      </c>
      <c r="S492" s="90"/>
    </row>
    <row r="493" spans="1:19" s="225" customFormat="1" ht="15.75" x14ac:dyDescent="0.2">
      <c r="A493" s="97">
        <v>2802</v>
      </c>
      <c r="B493" s="17"/>
      <c r="C493" s="17"/>
      <c r="D493" s="17"/>
      <c r="E493" s="17"/>
      <c r="F493" s="17"/>
      <c r="G493" s="17"/>
      <c r="H493" s="17"/>
      <c r="I493" s="17"/>
      <c r="J493" s="17"/>
      <c r="K493" s="54"/>
      <c r="L493" s="145"/>
      <c r="M493" s="49"/>
      <c r="N493" s="146"/>
      <c r="O493" s="21" t="str">
        <f>IF(H493=0,"",H493/G492)</f>
        <v/>
      </c>
      <c r="P493" s="22"/>
      <c r="Q493" s="100" t="str">
        <f t="shared" si="42"/>
        <v/>
      </c>
      <c r="R493" s="100" t="str">
        <f t="shared" si="43"/>
        <v/>
      </c>
      <c r="S493" s="90"/>
    </row>
    <row r="494" spans="1:19" s="225" customFormat="1" ht="15.75" x14ac:dyDescent="0.2">
      <c r="A494" s="97">
        <v>2901</v>
      </c>
      <c r="B494" s="17"/>
      <c r="C494" s="17"/>
      <c r="D494" s="17"/>
      <c r="E494" s="17"/>
      <c r="F494" s="17"/>
      <c r="G494" s="17"/>
      <c r="H494" s="17"/>
      <c r="I494" s="17"/>
      <c r="J494" s="17"/>
      <c r="K494" s="54"/>
      <c r="L494" s="145"/>
      <c r="M494" s="49"/>
      <c r="N494" s="146"/>
      <c r="O494" s="21" t="str">
        <f>IF(I494=0,"",I494/H493)</f>
        <v/>
      </c>
      <c r="P494" s="22"/>
      <c r="Q494" s="100" t="str">
        <f t="shared" si="42"/>
        <v/>
      </c>
      <c r="R494" s="100" t="str">
        <f t="shared" si="43"/>
        <v/>
      </c>
      <c r="S494" s="90"/>
    </row>
    <row r="495" spans="1:19" s="225" customFormat="1" ht="15.75" x14ac:dyDescent="0.2">
      <c r="A495" s="97">
        <v>2902</v>
      </c>
      <c r="B495" s="17"/>
      <c r="C495" s="17"/>
      <c r="D495" s="17"/>
      <c r="E495" s="17"/>
      <c r="F495" s="17"/>
      <c r="G495" s="17"/>
      <c r="H495" s="17"/>
      <c r="I495" s="17"/>
      <c r="J495" s="17"/>
      <c r="K495" s="54"/>
      <c r="L495" s="145"/>
      <c r="M495" s="49"/>
      <c r="N495" s="146"/>
      <c r="O495" s="24" t="str">
        <f>IF(J495=0,"",J495/I494)</f>
        <v/>
      </c>
      <c r="P495" s="22"/>
      <c r="Q495" s="24" t="str">
        <f t="shared" si="42"/>
        <v/>
      </c>
      <c r="R495" s="24" t="str">
        <f t="shared" si="43"/>
        <v/>
      </c>
      <c r="S495" s="90"/>
    </row>
    <row r="496" spans="1:19" s="225" customFormat="1" ht="15.75" x14ac:dyDescent="0.2">
      <c r="A496" s="97">
        <v>3001</v>
      </c>
      <c r="B496" s="17"/>
      <c r="C496" s="17"/>
      <c r="D496" s="17"/>
      <c r="E496" s="17"/>
      <c r="F496" s="17"/>
      <c r="G496" s="17"/>
      <c r="H496" s="17"/>
      <c r="I496" s="17"/>
      <c r="J496" s="17"/>
      <c r="K496" s="54"/>
      <c r="L496" s="145"/>
      <c r="M496" s="49"/>
      <c r="N496" s="147"/>
      <c r="O496" s="67"/>
      <c r="P496" s="22"/>
      <c r="Q496" s="67"/>
      <c r="R496" s="101"/>
      <c r="S496" s="90"/>
    </row>
    <row r="497" spans="1:19" s="225" customFormat="1" ht="15.75" x14ac:dyDescent="0.2">
      <c r="A497" s="97">
        <v>3002</v>
      </c>
      <c r="B497" s="17"/>
      <c r="C497" s="17"/>
      <c r="D497" s="17"/>
      <c r="E497" s="17"/>
      <c r="F497" s="17"/>
      <c r="G497" s="17"/>
      <c r="H497" s="17"/>
      <c r="I497" s="17"/>
      <c r="J497" s="17"/>
      <c r="K497" s="54"/>
      <c r="L497" s="145"/>
      <c r="M497" s="49"/>
      <c r="N497" s="147"/>
      <c r="O497" s="148"/>
      <c r="P497" s="51"/>
      <c r="Q497" s="149"/>
      <c r="R497" s="148"/>
      <c r="S497" s="90"/>
    </row>
    <row r="498" spans="1:19" s="225" customFormat="1" ht="15.75" x14ac:dyDescent="0.2">
      <c r="A498" s="97">
        <v>3101</v>
      </c>
      <c r="B498" s="17"/>
      <c r="C498" s="17"/>
      <c r="D498" s="17"/>
      <c r="E498" s="17"/>
      <c r="F498" s="17"/>
      <c r="G498" s="17"/>
      <c r="H498" s="17"/>
      <c r="I498" s="17"/>
      <c r="J498" s="17"/>
      <c r="K498" s="54"/>
      <c r="L498" s="145"/>
      <c r="M498" s="49"/>
      <c r="N498" s="147"/>
      <c r="O498" s="148"/>
      <c r="P498" s="51"/>
      <c r="Q498" s="149"/>
      <c r="R498" s="148"/>
      <c r="S498" s="90"/>
    </row>
    <row r="499" spans="1:19" s="225" customFormat="1" ht="15.75" x14ac:dyDescent="0.2">
      <c r="A499" s="97">
        <v>3102</v>
      </c>
      <c r="B499" s="17"/>
      <c r="C499" s="17"/>
      <c r="D499" s="17"/>
      <c r="E499" s="17"/>
      <c r="F499" s="17"/>
      <c r="G499" s="17"/>
      <c r="H499" s="17"/>
      <c r="I499" s="17"/>
      <c r="J499" s="17"/>
      <c r="K499" s="54"/>
      <c r="L499" s="145"/>
      <c r="M499" s="49"/>
      <c r="N499" s="147"/>
      <c r="O499" s="49"/>
      <c r="P499" s="147"/>
      <c r="Q499" s="150"/>
      <c r="R499" s="148"/>
      <c r="S499" s="90"/>
    </row>
    <row r="500" spans="1:19" s="225" customFormat="1" ht="15.75" x14ac:dyDescent="0.2">
      <c r="A500" s="97">
        <v>3201</v>
      </c>
      <c r="B500" s="17"/>
      <c r="C500" s="17"/>
      <c r="D500" s="17"/>
      <c r="E500" s="17"/>
      <c r="F500" s="17"/>
      <c r="G500" s="17"/>
      <c r="H500" s="17"/>
      <c r="I500" s="17"/>
      <c r="J500" s="17"/>
      <c r="K500" s="54"/>
      <c r="L500" s="145"/>
      <c r="M500" s="49"/>
      <c r="N500" s="147"/>
      <c r="O500" s="102" t="s">
        <v>81</v>
      </c>
      <c r="P500" s="103"/>
      <c r="Q500" s="104" t="str">
        <f>IF(SUM(K493:K499)=0,"",SUM(K493:K499))</f>
        <v/>
      </c>
      <c r="R500" s="105" t="s">
        <v>10</v>
      </c>
      <c r="S500" s="90"/>
    </row>
    <row r="501" spans="1:19" s="225" customFormat="1" ht="15.75" x14ac:dyDescent="0.2">
      <c r="A501" s="97">
        <v>3202</v>
      </c>
      <c r="B501" s="17"/>
      <c r="C501" s="17"/>
      <c r="D501" s="17"/>
      <c r="E501" s="17"/>
      <c r="F501" s="17"/>
      <c r="G501" s="17"/>
      <c r="H501" s="17"/>
      <c r="I501" s="17"/>
      <c r="J501" s="17"/>
      <c r="K501" s="54"/>
      <c r="L501" s="145"/>
      <c r="M501" s="49"/>
      <c r="N501" s="147"/>
      <c r="O501" s="106" t="s">
        <v>83</v>
      </c>
      <c r="P501" s="32" t="str">
        <f>IF(P500/B487=0,"",P500/B487)</f>
        <v/>
      </c>
      <c r="Q501" s="107" t="e">
        <f>IF(P500/Q500=0,"",P500/Q500)</f>
        <v>#VALUE!</v>
      </c>
      <c r="R501" s="108" t="s">
        <v>84</v>
      </c>
      <c r="S501" s="90"/>
    </row>
    <row r="502" spans="1:19" s="225" customFormat="1" ht="15.75" x14ac:dyDescent="0.2">
      <c r="A502" s="97">
        <v>3301</v>
      </c>
      <c r="B502" s="75"/>
      <c r="C502" s="75"/>
      <c r="D502" s="75"/>
      <c r="E502" s="75"/>
      <c r="F502" s="75"/>
      <c r="G502" s="75"/>
      <c r="H502" s="75"/>
      <c r="I502" s="75"/>
      <c r="J502" s="75"/>
      <c r="K502" s="54"/>
      <c r="L502" s="151"/>
      <c r="M502" s="152"/>
      <c r="N502" s="153"/>
      <c r="O502" s="154"/>
      <c r="P502" s="155"/>
      <c r="Q502" s="155"/>
      <c r="R502" s="156"/>
      <c r="S502" s="90"/>
    </row>
    <row r="503" spans="1:19" s="225" customFormat="1" ht="18" x14ac:dyDescent="0.2">
      <c r="A503" s="226"/>
      <c r="B503" s="231" t="s">
        <v>106</v>
      </c>
      <c r="C503" s="231"/>
      <c r="D503" s="231"/>
      <c r="E503" s="231"/>
      <c r="F503" s="231"/>
      <c r="G503" s="231"/>
      <c r="H503" s="231"/>
      <c r="I503" s="231"/>
      <c r="J503" s="231"/>
      <c r="K503" s="74">
        <f>SUM(K487:K499)</f>
        <v>0</v>
      </c>
      <c r="L503" s="109" t="str">
        <f>IF(K495=0,"",K495/B487)</f>
        <v/>
      </c>
      <c r="M503" s="109" t="str">
        <f>IF(K503=0,"",K503/B487)</f>
        <v/>
      </c>
      <c r="N503" s="109" t="str">
        <f>IF(K495=0,"",M503-L503)</f>
        <v/>
      </c>
      <c r="O503" s="89"/>
      <c r="P503" s="85"/>
      <c r="Q503" s="134"/>
      <c r="R503" s="89"/>
      <c r="S503" s="90"/>
    </row>
    <row r="504" spans="1:19" ht="12.75" customHeight="1" x14ac:dyDescent="0.2">
      <c r="L504" s="89"/>
      <c r="M504" s="89"/>
      <c r="O504" s="89"/>
    </row>
    <row r="505" spans="1:19" ht="12.75" customHeight="1" x14ac:dyDescent="0.2">
      <c r="L505" s="89"/>
      <c r="M505" s="89"/>
      <c r="O505" s="89"/>
    </row>
    <row r="506" spans="1:19" ht="12.75" customHeight="1" x14ac:dyDescent="0.2">
      <c r="L506" s="89"/>
      <c r="M506" s="89"/>
      <c r="O506" s="89"/>
    </row>
    <row r="507" spans="1:19" ht="12.75" customHeight="1" x14ac:dyDescent="0.2">
      <c r="L507" s="89"/>
      <c r="M507" s="89"/>
      <c r="O507" s="89"/>
    </row>
    <row r="508" spans="1:19" ht="12.75" customHeight="1" x14ac:dyDescent="0.2">
      <c r="L508" s="89"/>
      <c r="M508" s="89"/>
      <c r="O508" s="89"/>
    </row>
    <row r="509" spans="1:19" ht="12.75" customHeight="1" x14ac:dyDescent="0.2">
      <c r="L509" s="89"/>
      <c r="M509" s="89"/>
      <c r="O509" s="89"/>
    </row>
    <row r="510" spans="1:19" ht="12.75" customHeight="1" x14ac:dyDescent="0.2">
      <c r="L510" s="89"/>
      <c r="M510" s="89"/>
      <c r="O510" s="89"/>
    </row>
    <row r="511" spans="1:19" ht="12.75" customHeight="1" x14ac:dyDescent="0.2">
      <c r="L511" s="89"/>
      <c r="M511" s="89"/>
      <c r="O511" s="89"/>
    </row>
    <row r="512" spans="1:19" ht="12.75" customHeight="1" x14ac:dyDescent="0.2">
      <c r="L512" s="89"/>
      <c r="M512" s="89"/>
      <c r="O512" s="89"/>
    </row>
    <row r="513" spans="12:15" ht="12.75" customHeight="1" x14ac:dyDescent="0.2">
      <c r="L513" s="89"/>
      <c r="M513" s="89"/>
      <c r="O513" s="89"/>
    </row>
    <row r="514" spans="12:15" ht="12.75" customHeight="1" x14ac:dyDescent="0.2">
      <c r="L514" s="89"/>
      <c r="M514" s="89"/>
      <c r="O514" s="89"/>
    </row>
    <row r="515" spans="12:15" ht="12.75" customHeight="1" x14ac:dyDescent="0.2">
      <c r="L515" s="89"/>
      <c r="M515" s="89"/>
      <c r="O515" s="89"/>
    </row>
    <row r="516" spans="12:15" ht="12.75" customHeight="1" x14ac:dyDescent="0.2">
      <c r="L516" s="89"/>
      <c r="M516" s="89"/>
      <c r="O516" s="89"/>
    </row>
    <row r="517" spans="12:15" ht="12.75" customHeight="1" x14ac:dyDescent="0.2">
      <c r="L517" s="89"/>
      <c r="M517" s="89"/>
      <c r="O517" s="89"/>
    </row>
    <row r="518" spans="12:15" ht="12.75" customHeight="1" x14ac:dyDescent="0.2">
      <c r="L518" s="89"/>
      <c r="M518" s="89"/>
      <c r="O518" s="89"/>
    </row>
    <row r="519" spans="12:15" ht="12.75" customHeight="1" x14ac:dyDescent="0.2">
      <c r="L519" s="89"/>
      <c r="M519" s="89"/>
      <c r="O519" s="89"/>
    </row>
    <row r="520" spans="12:15" ht="12.75" customHeight="1" x14ac:dyDescent="0.2">
      <c r="L520" s="89"/>
      <c r="M520" s="89"/>
      <c r="O520" s="89"/>
    </row>
    <row r="521" spans="12:15" ht="12.75" customHeight="1" x14ac:dyDescent="0.2">
      <c r="L521" s="89"/>
      <c r="M521" s="89"/>
      <c r="O521" s="89"/>
    </row>
    <row r="522" spans="12:15" ht="12.75" customHeight="1" x14ac:dyDescent="0.2">
      <c r="L522" s="89"/>
      <c r="M522" s="89"/>
      <c r="O522" s="89"/>
    </row>
    <row r="523" spans="12:15" ht="12.75" customHeight="1" x14ac:dyDescent="0.2">
      <c r="L523" s="89"/>
      <c r="M523" s="89"/>
      <c r="O523" s="89"/>
    </row>
    <row r="524" spans="12:15" ht="12.75" customHeight="1" x14ac:dyDescent="0.2">
      <c r="L524" s="89"/>
      <c r="M524" s="89"/>
      <c r="O524" s="89"/>
    </row>
    <row r="525" spans="12:15" ht="12.75" customHeight="1" x14ac:dyDescent="0.2">
      <c r="L525" s="89"/>
      <c r="M525" s="89"/>
      <c r="O525" s="89"/>
    </row>
    <row r="526" spans="12:15" ht="12.75" customHeight="1" x14ac:dyDescent="0.2">
      <c r="L526" s="89"/>
      <c r="M526" s="89"/>
      <c r="O526" s="89"/>
    </row>
    <row r="527" spans="12:15" ht="12.75" customHeight="1" x14ac:dyDescent="0.2">
      <c r="L527" s="89"/>
      <c r="M527" s="89"/>
      <c r="O527" s="89"/>
    </row>
    <row r="528" spans="12:15" ht="12.75" customHeight="1" x14ac:dyDescent="0.2">
      <c r="L528" s="89"/>
      <c r="M528" s="89"/>
      <c r="O528" s="89"/>
    </row>
    <row r="529" spans="12:15" ht="12.75" customHeight="1" x14ac:dyDescent="0.2">
      <c r="L529" s="89"/>
      <c r="M529" s="89"/>
      <c r="O529" s="89"/>
    </row>
    <row r="530" spans="12:15" ht="12.75" customHeight="1" x14ac:dyDescent="0.2">
      <c r="L530" s="89"/>
      <c r="M530" s="89"/>
      <c r="O530" s="89"/>
    </row>
    <row r="531" spans="12:15" ht="12.75" customHeight="1" x14ac:dyDescent="0.2">
      <c r="L531" s="89"/>
      <c r="M531" s="89"/>
      <c r="O531" s="89"/>
    </row>
    <row r="532" spans="12:15" ht="12.75" customHeight="1" x14ac:dyDescent="0.2">
      <c r="L532" s="89"/>
      <c r="M532" s="89"/>
      <c r="O532" s="89"/>
    </row>
    <row r="533" spans="12:15" ht="12.75" customHeight="1" x14ac:dyDescent="0.2">
      <c r="L533" s="89"/>
      <c r="M533" s="89"/>
      <c r="O533" s="89"/>
    </row>
    <row r="534" spans="12:15" ht="12.75" customHeight="1" x14ac:dyDescent="0.2">
      <c r="L534" s="89"/>
      <c r="M534" s="89"/>
      <c r="O534" s="89"/>
    </row>
    <row r="535" spans="12:15" ht="12.75" customHeight="1" x14ac:dyDescent="0.2">
      <c r="L535" s="89"/>
      <c r="M535" s="89"/>
      <c r="O535" s="89"/>
    </row>
    <row r="536" spans="12:15" ht="12.75" customHeight="1" x14ac:dyDescent="0.2">
      <c r="L536" s="89"/>
      <c r="M536" s="89"/>
      <c r="O536" s="89"/>
    </row>
    <row r="537" spans="12:15" ht="12.75" customHeight="1" x14ac:dyDescent="0.2">
      <c r="L537" s="89"/>
      <c r="M537" s="89"/>
      <c r="O537" s="89"/>
    </row>
    <row r="538" spans="12:15" ht="12.75" customHeight="1" x14ac:dyDescent="0.2">
      <c r="L538" s="89"/>
      <c r="M538" s="89"/>
      <c r="O538" s="89"/>
    </row>
    <row r="539" spans="12:15" ht="12.75" customHeight="1" x14ac:dyDescent="0.2">
      <c r="L539" s="89"/>
      <c r="M539" s="89"/>
      <c r="O539" s="89"/>
    </row>
    <row r="540" spans="12:15" ht="12.75" customHeight="1" x14ac:dyDescent="0.2">
      <c r="L540" s="89"/>
      <c r="M540" s="89"/>
      <c r="O540" s="89"/>
    </row>
    <row r="541" spans="12:15" ht="12.75" customHeight="1" x14ac:dyDescent="0.2">
      <c r="L541" s="89"/>
      <c r="M541" s="89"/>
      <c r="O541" s="89"/>
    </row>
    <row r="542" spans="12:15" ht="12.75" customHeight="1" x14ac:dyDescent="0.2">
      <c r="L542" s="89"/>
      <c r="M542" s="89"/>
      <c r="O542" s="89"/>
    </row>
    <row r="543" spans="12:15" ht="12.75" customHeight="1" x14ac:dyDescent="0.2">
      <c r="L543" s="89"/>
      <c r="M543" s="89"/>
      <c r="O543" s="89"/>
    </row>
    <row r="544" spans="12:15" ht="12.75" customHeight="1" x14ac:dyDescent="0.2">
      <c r="L544" s="89"/>
      <c r="M544" s="89"/>
      <c r="O544" s="89"/>
    </row>
    <row r="545" spans="12:15" ht="12.75" customHeight="1" x14ac:dyDescent="0.2">
      <c r="L545" s="89"/>
      <c r="M545" s="89"/>
      <c r="O545" s="89"/>
    </row>
    <row r="546" spans="12:15" ht="12.75" customHeight="1" x14ac:dyDescent="0.2">
      <c r="L546" s="89"/>
      <c r="M546" s="89"/>
      <c r="O546" s="89"/>
    </row>
    <row r="547" spans="12:15" ht="12.75" customHeight="1" x14ac:dyDescent="0.2">
      <c r="L547" s="89"/>
      <c r="M547" s="89"/>
      <c r="O547" s="89"/>
    </row>
    <row r="548" spans="12:15" ht="12.75" customHeight="1" x14ac:dyDescent="0.2">
      <c r="L548" s="89"/>
      <c r="M548" s="89"/>
      <c r="O548" s="89"/>
    </row>
    <row r="549" spans="12:15" ht="12.75" customHeight="1" x14ac:dyDescent="0.2">
      <c r="L549" s="89"/>
      <c r="M549" s="89"/>
      <c r="O549" s="89"/>
    </row>
    <row r="550" spans="12:15" ht="12.75" customHeight="1" x14ac:dyDescent="0.2">
      <c r="L550" s="89"/>
      <c r="M550" s="89"/>
      <c r="O550" s="89"/>
    </row>
    <row r="551" spans="12:15" ht="12.75" customHeight="1" x14ac:dyDescent="0.2">
      <c r="L551" s="89"/>
      <c r="M551" s="89"/>
      <c r="O551" s="89"/>
    </row>
    <row r="552" spans="12:15" ht="12.75" customHeight="1" x14ac:dyDescent="0.2">
      <c r="L552" s="89"/>
      <c r="M552" s="89"/>
      <c r="O552" s="89"/>
    </row>
    <row r="553" spans="12:15" ht="12.75" customHeight="1" x14ac:dyDescent="0.2">
      <c r="L553" s="89"/>
      <c r="M553" s="89"/>
      <c r="O553" s="89"/>
    </row>
    <row r="554" spans="12:15" ht="12.75" customHeight="1" x14ac:dyDescent="0.2">
      <c r="L554" s="89"/>
      <c r="M554" s="89"/>
      <c r="O554" s="89"/>
    </row>
    <row r="555" spans="12:15" ht="12.75" customHeight="1" x14ac:dyDescent="0.2">
      <c r="L555" s="89"/>
      <c r="M555" s="89"/>
      <c r="O555" s="89"/>
    </row>
    <row r="556" spans="12:15" ht="12.75" customHeight="1" x14ac:dyDescent="0.2">
      <c r="L556" s="89"/>
      <c r="M556" s="89"/>
      <c r="O556" s="89"/>
    </row>
    <row r="557" spans="12:15" ht="12.75" customHeight="1" x14ac:dyDescent="0.2">
      <c r="L557" s="89"/>
      <c r="M557" s="89"/>
      <c r="O557" s="89"/>
    </row>
    <row r="558" spans="12:15" ht="12.75" customHeight="1" x14ac:dyDescent="0.2">
      <c r="L558" s="89"/>
      <c r="M558" s="89"/>
      <c r="O558" s="89"/>
    </row>
    <row r="559" spans="12:15" ht="12.75" customHeight="1" x14ac:dyDescent="0.2">
      <c r="L559" s="89"/>
      <c r="M559" s="89"/>
      <c r="O559" s="89"/>
    </row>
    <row r="560" spans="12:15" ht="12.75" customHeight="1" x14ac:dyDescent="0.2">
      <c r="L560" s="89"/>
      <c r="M560" s="89"/>
      <c r="O560" s="89"/>
    </row>
    <row r="561" spans="12:15" ht="12.75" customHeight="1" x14ac:dyDescent="0.2">
      <c r="L561" s="89"/>
      <c r="M561" s="89"/>
      <c r="O561" s="89"/>
    </row>
    <row r="562" spans="12:15" ht="12.75" customHeight="1" x14ac:dyDescent="0.2">
      <c r="L562" s="89"/>
      <c r="M562" s="89"/>
      <c r="O562" s="89"/>
    </row>
    <row r="563" spans="12:15" ht="12.75" customHeight="1" x14ac:dyDescent="0.2">
      <c r="L563" s="89"/>
      <c r="M563" s="89"/>
      <c r="O563" s="89"/>
    </row>
    <row r="564" spans="12:15" ht="12.75" customHeight="1" x14ac:dyDescent="0.2">
      <c r="L564" s="89"/>
      <c r="M564" s="89"/>
      <c r="O564" s="89"/>
    </row>
    <row r="565" spans="12:15" ht="12.75" customHeight="1" x14ac:dyDescent="0.2">
      <c r="L565" s="89"/>
      <c r="M565" s="89"/>
      <c r="O565" s="89"/>
    </row>
    <row r="566" spans="12:15" ht="12.75" customHeight="1" x14ac:dyDescent="0.2">
      <c r="L566" s="89"/>
      <c r="M566" s="89"/>
      <c r="O566" s="89"/>
    </row>
    <row r="567" spans="12:15" ht="12.75" customHeight="1" x14ac:dyDescent="0.2">
      <c r="L567" s="89"/>
      <c r="M567" s="89"/>
      <c r="O567" s="89"/>
    </row>
    <row r="568" spans="12:15" ht="12.75" customHeight="1" x14ac:dyDescent="0.2">
      <c r="L568" s="89"/>
      <c r="M568" s="89"/>
      <c r="O568" s="89"/>
    </row>
    <row r="569" spans="12:15" ht="12.75" customHeight="1" x14ac:dyDescent="0.2">
      <c r="L569" s="89"/>
      <c r="M569" s="89"/>
      <c r="O569" s="89"/>
    </row>
    <row r="570" spans="12:15" ht="12.75" customHeight="1" x14ac:dyDescent="0.2">
      <c r="L570" s="89"/>
      <c r="M570" s="89"/>
      <c r="O570" s="89"/>
    </row>
    <row r="571" spans="12:15" ht="12.75" customHeight="1" x14ac:dyDescent="0.2">
      <c r="L571" s="89"/>
      <c r="M571" s="89"/>
      <c r="O571" s="89"/>
    </row>
    <row r="572" spans="12:15" ht="12.75" customHeight="1" x14ac:dyDescent="0.2">
      <c r="L572" s="89"/>
      <c r="M572" s="89"/>
      <c r="O572" s="89"/>
    </row>
    <row r="573" spans="12:15" ht="12.75" customHeight="1" x14ac:dyDescent="0.2">
      <c r="L573" s="89"/>
      <c r="M573" s="89"/>
      <c r="O573" s="89"/>
    </row>
    <row r="574" spans="12:15" ht="12.75" customHeight="1" x14ac:dyDescent="0.2">
      <c r="L574" s="89"/>
      <c r="M574" s="89"/>
      <c r="O574" s="89"/>
    </row>
    <row r="575" spans="12:15" ht="12.75" customHeight="1" x14ac:dyDescent="0.2">
      <c r="L575" s="89"/>
      <c r="M575" s="89"/>
      <c r="O575" s="89"/>
    </row>
    <row r="576" spans="12:15" ht="12.75" customHeight="1" x14ac:dyDescent="0.2">
      <c r="L576" s="89"/>
      <c r="M576" s="89"/>
      <c r="O576" s="89"/>
    </row>
    <row r="577" spans="12:15" ht="12.75" customHeight="1" x14ac:dyDescent="0.2">
      <c r="L577" s="89"/>
      <c r="M577" s="89"/>
      <c r="O577" s="89"/>
    </row>
    <row r="578" spans="12:15" ht="12.75" customHeight="1" x14ac:dyDescent="0.2">
      <c r="L578" s="89"/>
      <c r="M578" s="89"/>
      <c r="O578" s="89"/>
    </row>
    <row r="579" spans="12:15" ht="12.75" customHeight="1" x14ac:dyDescent="0.2">
      <c r="L579" s="89"/>
      <c r="M579" s="89"/>
      <c r="O579" s="89"/>
    </row>
    <row r="580" spans="12:15" ht="12.75" customHeight="1" x14ac:dyDescent="0.2">
      <c r="L580" s="89"/>
      <c r="M580" s="89"/>
      <c r="O580" s="89"/>
    </row>
    <row r="581" spans="12:15" ht="12.75" customHeight="1" x14ac:dyDescent="0.2">
      <c r="L581" s="89"/>
      <c r="M581" s="89"/>
      <c r="O581" s="89"/>
    </row>
    <row r="582" spans="12:15" ht="12.75" customHeight="1" x14ac:dyDescent="0.2">
      <c r="L582" s="89"/>
      <c r="M582" s="89"/>
      <c r="O582" s="89"/>
    </row>
    <row r="583" spans="12:15" ht="12.75" customHeight="1" x14ac:dyDescent="0.2">
      <c r="L583" s="89"/>
      <c r="M583" s="89"/>
      <c r="O583" s="89"/>
    </row>
    <row r="584" spans="12:15" ht="12.75" customHeight="1" x14ac:dyDescent="0.2">
      <c r="L584" s="89"/>
      <c r="M584" s="89"/>
      <c r="O584" s="89"/>
    </row>
    <row r="585" spans="12:15" ht="12.75" customHeight="1" x14ac:dyDescent="0.2">
      <c r="L585" s="89"/>
      <c r="M585" s="89"/>
      <c r="O585" s="89"/>
    </row>
    <row r="586" spans="12:15" ht="12.75" customHeight="1" x14ac:dyDescent="0.2">
      <c r="L586" s="89"/>
      <c r="M586" s="89"/>
      <c r="O586" s="89"/>
    </row>
    <row r="587" spans="12:15" ht="12.75" customHeight="1" x14ac:dyDescent="0.2">
      <c r="L587" s="89"/>
      <c r="M587" s="89"/>
      <c r="O587" s="89"/>
    </row>
    <row r="588" spans="12:15" ht="12.75" customHeight="1" x14ac:dyDescent="0.2">
      <c r="L588" s="89"/>
      <c r="M588" s="89"/>
      <c r="O588" s="89"/>
    </row>
    <row r="589" spans="12:15" ht="12.75" customHeight="1" x14ac:dyDescent="0.2">
      <c r="L589" s="89"/>
      <c r="M589" s="89"/>
      <c r="O589" s="89"/>
    </row>
    <row r="590" spans="12:15" ht="12.75" customHeight="1" x14ac:dyDescent="0.2">
      <c r="L590" s="89"/>
      <c r="M590" s="89"/>
      <c r="O590" s="89"/>
    </row>
    <row r="591" spans="12:15" ht="12.75" customHeight="1" x14ac:dyDescent="0.2">
      <c r="L591" s="89"/>
      <c r="M591" s="89"/>
      <c r="O591" s="89"/>
    </row>
    <row r="592" spans="12:15" ht="12.75" customHeight="1" x14ac:dyDescent="0.2">
      <c r="L592" s="89"/>
      <c r="M592" s="89"/>
      <c r="O592" s="89"/>
    </row>
    <row r="593" spans="12:15" ht="12.75" customHeight="1" x14ac:dyDescent="0.2">
      <c r="L593" s="89"/>
      <c r="M593" s="89"/>
      <c r="O593" s="89"/>
    </row>
    <row r="594" spans="12:15" ht="12.75" customHeight="1" x14ac:dyDescent="0.2">
      <c r="L594" s="89"/>
      <c r="M594" s="89"/>
      <c r="O594" s="89"/>
    </row>
    <row r="595" spans="12:15" ht="12.75" customHeight="1" x14ac:dyDescent="0.2">
      <c r="L595" s="89"/>
      <c r="M595" s="89"/>
      <c r="O595" s="89"/>
    </row>
    <row r="596" spans="12:15" ht="12.75" customHeight="1" x14ac:dyDescent="0.2">
      <c r="L596" s="89"/>
      <c r="M596" s="89"/>
      <c r="O596" s="89"/>
    </row>
    <row r="597" spans="12:15" ht="12.75" customHeight="1" x14ac:dyDescent="0.2">
      <c r="L597" s="89"/>
      <c r="M597" s="89"/>
      <c r="O597" s="89"/>
    </row>
    <row r="598" spans="12:15" ht="12.75" customHeight="1" x14ac:dyDescent="0.2">
      <c r="L598" s="89"/>
      <c r="M598" s="89"/>
      <c r="O598" s="89"/>
    </row>
    <row r="599" spans="12:15" ht="12.75" customHeight="1" x14ac:dyDescent="0.2">
      <c r="L599" s="89"/>
      <c r="M599" s="89"/>
      <c r="O599" s="89"/>
    </row>
    <row r="600" spans="12:15" ht="12.75" customHeight="1" x14ac:dyDescent="0.2">
      <c r="L600" s="89"/>
      <c r="M600" s="89"/>
      <c r="O600" s="89"/>
    </row>
    <row r="601" spans="12:15" ht="12.75" customHeight="1" x14ac:dyDescent="0.2">
      <c r="L601" s="89"/>
      <c r="M601" s="89"/>
      <c r="O601" s="89"/>
    </row>
    <row r="602" spans="12:15" ht="12.75" customHeight="1" x14ac:dyDescent="0.2">
      <c r="L602" s="89"/>
      <c r="M602" s="89"/>
      <c r="O602" s="89"/>
    </row>
    <row r="603" spans="12:15" ht="12.75" customHeight="1" x14ac:dyDescent="0.2">
      <c r="L603" s="89"/>
      <c r="M603" s="89"/>
      <c r="O603" s="89"/>
    </row>
    <row r="604" spans="12:15" ht="12.75" customHeight="1" x14ac:dyDescent="0.2">
      <c r="L604" s="89"/>
      <c r="M604" s="89"/>
      <c r="O604" s="89"/>
    </row>
    <row r="605" spans="12:15" ht="12.75" customHeight="1" x14ac:dyDescent="0.2">
      <c r="L605" s="89"/>
      <c r="M605" s="89"/>
      <c r="O605" s="89"/>
    </row>
    <row r="606" spans="12:15" ht="12.75" customHeight="1" x14ac:dyDescent="0.2">
      <c r="L606" s="89"/>
      <c r="M606" s="89"/>
      <c r="O606" s="89"/>
    </row>
    <row r="607" spans="12:15" ht="12.75" customHeight="1" x14ac:dyDescent="0.2">
      <c r="L607" s="89"/>
      <c r="M607" s="89"/>
      <c r="O607" s="89"/>
    </row>
    <row r="608" spans="12:15" ht="12.75" customHeight="1" x14ac:dyDescent="0.2">
      <c r="L608" s="89"/>
      <c r="M608" s="89"/>
      <c r="O608" s="89"/>
    </row>
    <row r="609" spans="12:15" ht="12.75" customHeight="1" x14ac:dyDescent="0.2">
      <c r="L609" s="89"/>
      <c r="M609" s="89"/>
      <c r="O609" s="89"/>
    </row>
    <row r="610" spans="12:15" ht="12.75" customHeight="1" x14ac:dyDescent="0.2">
      <c r="L610" s="89"/>
      <c r="M610" s="89"/>
      <c r="O610" s="89"/>
    </row>
    <row r="611" spans="12:15" ht="12.75" customHeight="1" x14ac:dyDescent="0.2">
      <c r="L611" s="89"/>
      <c r="M611" s="89"/>
      <c r="O611" s="89"/>
    </row>
    <row r="612" spans="12:15" ht="12.75" customHeight="1" x14ac:dyDescent="0.2">
      <c r="L612" s="89"/>
      <c r="M612" s="89"/>
      <c r="O612" s="89"/>
    </row>
    <row r="613" spans="12:15" ht="12.75" customHeight="1" x14ac:dyDescent="0.2">
      <c r="L613" s="89"/>
      <c r="M613" s="89"/>
      <c r="O613" s="89"/>
    </row>
    <row r="614" spans="12:15" ht="12.75" customHeight="1" x14ac:dyDescent="0.2">
      <c r="L614" s="89"/>
      <c r="M614" s="89"/>
      <c r="O614" s="89"/>
    </row>
    <row r="615" spans="12:15" ht="12.75" customHeight="1" x14ac:dyDescent="0.2">
      <c r="L615" s="89"/>
      <c r="M615" s="89"/>
      <c r="O615" s="89"/>
    </row>
    <row r="616" spans="12:15" ht="12.75" customHeight="1" x14ac:dyDescent="0.2">
      <c r="L616" s="89"/>
      <c r="M616" s="89"/>
      <c r="O616" s="89"/>
    </row>
    <row r="617" spans="12:15" ht="12.75" customHeight="1" x14ac:dyDescent="0.2">
      <c r="L617" s="89"/>
      <c r="M617" s="89"/>
      <c r="O617" s="89"/>
    </row>
    <row r="618" spans="12:15" ht="12.75" customHeight="1" x14ac:dyDescent="0.2">
      <c r="L618" s="89"/>
      <c r="M618" s="89"/>
      <c r="O618" s="89"/>
    </row>
    <row r="619" spans="12:15" ht="12.75" customHeight="1" x14ac:dyDescent="0.2">
      <c r="L619" s="89"/>
      <c r="M619" s="89"/>
      <c r="O619" s="89"/>
    </row>
    <row r="620" spans="12:15" ht="12.75" customHeight="1" x14ac:dyDescent="0.2">
      <c r="L620" s="89"/>
      <c r="M620" s="89"/>
      <c r="O620" s="89"/>
    </row>
    <row r="621" spans="12:15" ht="12.75" customHeight="1" x14ac:dyDescent="0.2">
      <c r="L621" s="89"/>
      <c r="M621" s="89"/>
      <c r="O621" s="89"/>
    </row>
    <row r="622" spans="12:15" ht="12.75" customHeight="1" x14ac:dyDescent="0.2">
      <c r="L622" s="89"/>
      <c r="M622" s="89"/>
      <c r="O622" s="89"/>
    </row>
    <row r="623" spans="12:15" ht="12.75" customHeight="1" x14ac:dyDescent="0.2">
      <c r="L623" s="89"/>
      <c r="M623" s="89"/>
      <c r="O623" s="89"/>
    </row>
    <row r="624" spans="12:15" ht="12.75" customHeight="1" x14ac:dyDescent="0.2">
      <c r="L624" s="89"/>
      <c r="M624" s="89"/>
      <c r="O624" s="89"/>
    </row>
    <row r="625" spans="12:15" ht="12.75" customHeight="1" x14ac:dyDescent="0.2">
      <c r="L625" s="89"/>
      <c r="M625" s="89"/>
      <c r="O625" s="89"/>
    </row>
    <row r="626" spans="12:15" ht="12.75" customHeight="1" x14ac:dyDescent="0.2">
      <c r="L626" s="89"/>
      <c r="M626" s="89"/>
      <c r="O626" s="89"/>
    </row>
    <row r="627" spans="12:15" ht="12.75" customHeight="1" x14ac:dyDescent="0.2">
      <c r="L627" s="89"/>
      <c r="M627" s="89"/>
      <c r="O627" s="89"/>
    </row>
    <row r="628" spans="12:15" ht="12.75" customHeight="1" x14ac:dyDescent="0.2">
      <c r="L628" s="89"/>
      <c r="M628" s="89"/>
      <c r="O628" s="89"/>
    </row>
    <row r="629" spans="12:15" ht="12.75" customHeight="1" x14ac:dyDescent="0.2">
      <c r="L629" s="89"/>
      <c r="M629" s="89"/>
      <c r="O629" s="89"/>
    </row>
    <row r="630" spans="12:15" ht="12.75" customHeight="1" x14ac:dyDescent="0.2">
      <c r="L630" s="89"/>
      <c r="M630" s="89"/>
      <c r="O630" s="89"/>
    </row>
    <row r="631" spans="12:15" ht="12.75" customHeight="1" x14ac:dyDescent="0.2">
      <c r="L631" s="89"/>
      <c r="M631" s="89"/>
      <c r="O631" s="89"/>
    </row>
    <row r="632" spans="12:15" ht="12.75" customHeight="1" x14ac:dyDescent="0.2">
      <c r="L632" s="89"/>
      <c r="M632" s="89"/>
      <c r="O632" s="89"/>
    </row>
    <row r="633" spans="12:15" ht="12.75" customHeight="1" x14ac:dyDescent="0.2">
      <c r="L633" s="89"/>
      <c r="M633" s="89"/>
      <c r="O633" s="89"/>
    </row>
    <row r="634" spans="12:15" ht="12.75" customHeight="1" x14ac:dyDescent="0.2">
      <c r="L634" s="89"/>
      <c r="M634" s="89"/>
      <c r="O634" s="89"/>
    </row>
    <row r="635" spans="12:15" ht="12.75" customHeight="1" x14ac:dyDescent="0.2">
      <c r="L635" s="89"/>
      <c r="M635" s="89"/>
      <c r="O635" s="89"/>
    </row>
    <row r="636" spans="12:15" ht="12.75" customHeight="1" x14ac:dyDescent="0.2">
      <c r="L636" s="89"/>
      <c r="M636" s="89"/>
      <c r="O636" s="89"/>
    </row>
    <row r="637" spans="12:15" ht="12.75" customHeight="1" x14ac:dyDescent="0.2">
      <c r="L637" s="89"/>
      <c r="M637" s="89"/>
      <c r="O637" s="89"/>
    </row>
    <row r="638" spans="12:15" ht="12.75" customHeight="1" x14ac:dyDescent="0.2">
      <c r="L638" s="89"/>
      <c r="M638" s="89"/>
      <c r="O638" s="89"/>
    </row>
    <row r="639" spans="12:15" ht="12.75" customHeight="1" x14ac:dyDescent="0.2">
      <c r="L639" s="89"/>
      <c r="M639" s="89"/>
      <c r="O639" s="89"/>
    </row>
    <row r="640" spans="12:15" ht="12.75" customHeight="1" x14ac:dyDescent="0.2">
      <c r="L640" s="89"/>
      <c r="M640" s="89"/>
      <c r="O640" s="89"/>
    </row>
    <row r="641" spans="12:15" ht="12.75" customHeight="1" x14ac:dyDescent="0.2">
      <c r="L641" s="89"/>
      <c r="M641" s="89"/>
      <c r="O641" s="89"/>
    </row>
    <row r="642" spans="12:15" ht="12.75" customHeight="1" x14ac:dyDescent="0.2">
      <c r="L642" s="89"/>
      <c r="M642" s="89"/>
      <c r="O642" s="89"/>
    </row>
    <row r="643" spans="12:15" ht="12.75" customHeight="1" x14ac:dyDescent="0.2">
      <c r="L643" s="89"/>
      <c r="M643" s="89"/>
      <c r="O643" s="89"/>
    </row>
    <row r="644" spans="12:15" ht="12.75" customHeight="1" x14ac:dyDescent="0.2">
      <c r="L644" s="89"/>
      <c r="M644" s="89"/>
      <c r="O644" s="89"/>
    </row>
    <row r="645" spans="12:15" ht="12.75" customHeight="1" x14ac:dyDescent="0.2">
      <c r="L645" s="89"/>
      <c r="M645" s="89"/>
      <c r="O645" s="89"/>
    </row>
    <row r="646" spans="12:15" ht="12.75" customHeight="1" x14ac:dyDescent="0.2">
      <c r="L646" s="89"/>
      <c r="M646" s="89"/>
      <c r="O646" s="89"/>
    </row>
    <row r="647" spans="12:15" ht="12.75" customHeight="1" x14ac:dyDescent="0.2">
      <c r="L647" s="89"/>
      <c r="M647" s="89"/>
      <c r="O647" s="89"/>
    </row>
    <row r="648" spans="12:15" ht="12.75" customHeight="1" x14ac:dyDescent="0.2">
      <c r="L648" s="89"/>
      <c r="M648" s="89"/>
      <c r="O648" s="89"/>
    </row>
    <row r="649" spans="12:15" ht="12.75" customHeight="1" x14ac:dyDescent="0.2">
      <c r="L649" s="89"/>
      <c r="M649" s="89"/>
      <c r="O649" s="89"/>
    </row>
    <row r="650" spans="12:15" ht="12.75" customHeight="1" x14ac:dyDescent="0.2">
      <c r="L650" s="89"/>
      <c r="M650" s="89"/>
      <c r="O650" s="89"/>
    </row>
    <row r="651" spans="12:15" ht="12.75" customHeight="1" x14ac:dyDescent="0.2">
      <c r="L651" s="89"/>
      <c r="M651" s="89"/>
      <c r="O651" s="89"/>
    </row>
    <row r="652" spans="12:15" ht="12.75" customHeight="1" x14ac:dyDescent="0.2">
      <c r="L652" s="89"/>
      <c r="M652" s="89"/>
      <c r="O652" s="89"/>
    </row>
    <row r="653" spans="12:15" ht="12.75" customHeight="1" x14ac:dyDescent="0.2">
      <c r="L653" s="89"/>
      <c r="M653" s="89"/>
      <c r="O653" s="89"/>
    </row>
    <row r="654" spans="12:15" ht="12.75" customHeight="1" x14ac:dyDescent="0.2">
      <c r="L654" s="89"/>
      <c r="M654" s="89"/>
      <c r="O654" s="89"/>
    </row>
    <row r="655" spans="12:15" ht="12.75" customHeight="1" x14ac:dyDescent="0.2">
      <c r="L655" s="89"/>
      <c r="M655" s="89"/>
      <c r="O655" s="89"/>
    </row>
    <row r="656" spans="12:15" ht="12.75" customHeight="1" x14ac:dyDescent="0.2">
      <c r="L656" s="89"/>
      <c r="M656" s="89"/>
      <c r="O656" s="89"/>
    </row>
    <row r="657" spans="12:15" ht="12.75" customHeight="1" x14ac:dyDescent="0.2">
      <c r="L657" s="89"/>
      <c r="M657" s="89"/>
      <c r="O657" s="89"/>
    </row>
    <row r="658" spans="12:15" ht="12.75" customHeight="1" x14ac:dyDescent="0.2">
      <c r="L658" s="89"/>
      <c r="M658" s="89"/>
      <c r="O658" s="89"/>
    </row>
    <row r="659" spans="12:15" ht="12.75" customHeight="1" x14ac:dyDescent="0.2">
      <c r="L659" s="89"/>
      <c r="M659" s="89"/>
      <c r="O659" s="89"/>
    </row>
    <row r="660" spans="12:15" ht="12.75" customHeight="1" x14ac:dyDescent="0.2">
      <c r="L660" s="89"/>
      <c r="M660" s="89"/>
      <c r="O660" s="89"/>
    </row>
    <row r="661" spans="12:15" ht="12.75" customHeight="1" x14ac:dyDescent="0.2">
      <c r="L661" s="89"/>
      <c r="M661" s="89"/>
      <c r="O661" s="89"/>
    </row>
    <row r="662" spans="12:15" ht="12.75" customHeight="1" x14ac:dyDescent="0.2">
      <c r="L662" s="89"/>
      <c r="M662" s="89"/>
      <c r="O662" s="89"/>
    </row>
    <row r="663" spans="12:15" ht="12.75" customHeight="1" x14ac:dyDescent="0.2">
      <c r="L663" s="89"/>
      <c r="M663" s="89"/>
      <c r="O663" s="89"/>
    </row>
    <row r="664" spans="12:15" ht="12.75" customHeight="1" x14ac:dyDescent="0.2">
      <c r="L664" s="89"/>
      <c r="M664" s="89"/>
      <c r="O664" s="89"/>
    </row>
    <row r="665" spans="12:15" ht="12.75" customHeight="1" x14ac:dyDescent="0.2">
      <c r="L665" s="89"/>
      <c r="M665" s="89"/>
      <c r="O665" s="89"/>
    </row>
    <row r="666" spans="12:15" ht="12.75" customHeight="1" x14ac:dyDescent="0.2">
      <c r="L666" s="89"/>
      <c r="M666" s="89"/>
      <c r="O666" s="89"/>
    </row>
    <row r="667" spans="12:15" ht="12.75" customHeight="1" x14ac:dyDescent="0.2">
      <c r="L667" s="89"/>
      <c r="M667" s="89"/>
      <c r="O667" s="89"/>
    </row>
    <row r="668" spans="12:15" ht="12.75" customHeight="1" x14ac:dyDescent="0.2">
      <c r="L668" s="89"/>
      <c r="M668" s="89"/>
      <c r="O668" s="89"/>
    </row>
    <row r="669" spans="12:15" ht="12.75" customHeight="1" x14ac:dyDescent="0.2">
      <c r="L669" s="89"/>
      <c r="M669" s="89"/>
      <c r="O669" s="89"/>
    </row>
    <row r="670" spans="12:15" ht="12.75" customHeight="1" x14ac:dyDescent="0.2">
      <c r="L670" s="89"/>
      <c r="M670" s="89"/>
      <c r="O670" s="89"/>
    </row>
    <row r="671" spans="12:15" ht="12.75" customHeight="1" x14ac:dyDescent="0.2">
      <c r="L671" s="89"/>
      <c r="M671" s="89"/>
      <c r="O671" s="89"/>
    </row>
    <row r="672" spans="12:15" ht="12.75" customHeight="1" x14ac:dyDescent="0.2">
      <c r="L672" s="89"/>
      <c r="M672" s="89"/>
      <c r="O672" s="89"/>
    </row>
    <row r="673" spans="12:15" ht="12.75" customHeight="1" x14ac:dyDescent="0.2">
      <c r="L673" s="89"/>
      <c r="M673" s="89"/>
      <c r="O673" s="89"/>
    </row>
    <row r="674" spans="12:15" ht="12.75" customHeight="1" x14ac:dyDescent="0.2">
      <c r="L674" s="89"/>
      <c r="M674" s="89"/>
      <c r="O674" s="89"/>
    </row>
    <row r="675" spans="12:15" ht="12.75" customHeight="1" x14ac:dyDescent="0.2">
      <c r="L675" s="89"/>
      <c r="M675" s="89"/>
      <c r="O675" s="89"/>
    </row>
    <row r="676" spans="12:15" ht="12.75" customHeight="1" x14ac:dyDescent="0.2">
      <c r="L676" s="89"/>
      <c r="M676" s="89"/>
      <c r="O676" s="89"/>
    </row>
    <row r="677" spans="12:15" ht="12.75" customHeight="1" x14ac:dyDescent="0.2">
      <c r="L677" s="89"/>
      <c r="M677" s="89"/>
      <c r="O677" s="89"/>
    </row>
    <row r="678" spans="12:15" ht="12.75" customHeight="1" x14ac:dyDescent="0.2">
      <c r="L678" s="89"/>
      <c r="M678" s="89"/>
      <c r="O678" s="89"/>
    </row>
    <row r="679" spans="12:15" ht="12.75" customHeight="1" x14ac:dyDescent="0.2">
      <c r="L679" s="89"/>
      <c r="M679" s="89"/>
      <c r="O679" s="89"/>
    </row>
    <row r="680" spans="12:15" ht="12.75" customHeight="1" x14ac:dyDescent="0.2">
      <c r="L680" s="89"/>
      <c r="M680" s="89"/>
      <c r="O680" s="89"/>
    </row>
    <row r="681" spans="12:15" ht="12.75" customHeight="1" x14ac:dyDescent="0.2">
      <c r="L681" s="89"/>
      <c r="M681" s="89"/>
      <c r="O681" s="89"/>
    </row>
    <row r="682" spans="12:15" ht="12.75" customHeight="1" x14ac:dyDescent="0.2">
      <c r="L682" s="89"/>
      <c r="M682" s="89"/>
      <c r="O682" s="89"/>
    </row>
    <row r="683" spans="12:15" ht="12.75" customHeight="1" x14ac:dyDescent="0.2">
      <c r="L683" s="89"/>
      <c r="M683" s="89"/>
      <c r="O683" s="89"/>
    </row>
    <row r="684" spans="12:15" ht="12.75" customHeight="1" x14ac:dyDescent="0.2">
      <c r="L684" s="89"/>
      <c r="M684" s="89"/>
      <c r="O684" s="89"/>
    </row>
    <row r="685" spans="12:15" ht="12.75" customHeight="1" x14ac:dyDescent="0.2">
      <c r="L685" s="89"/>
      <c r="M685" s="89"/>
      <c r="O685" s="89"/>
    </row>
    <row r="686" spans="12:15" ht="12.75" customHeight="1" x14ac:dyDescent="0.2">
      <c r="L686" s="89"/>
      <c r="M686" s="89"/>
      <c r="O686" s="89"/>
    </row>
    <row r="687" spans="12:15" ht="12.75" customHeight="1" x14ac:dyDescent="0.2">
      <c r="L687" s="89"/>
      <c r="M687" s="89"/>
      <c r="O687" s="89"/>
    </row>
    <row r="688" spans="12:15" ht="12.75" customHeight="1" x14ac:dyDescent="0.2">
      <c r="L688" s="89"/>
      <c r="M688" s="89"/>
      <c r="O688" s="89"/>
    </row>
    <row r="689" spans="12:15" ht="12.75" customHeight="1" x14ac:dyDescent="0.2">
      <c r="L689" s="89"/>
      <c r="M689" s="89"/>
      <c r="O689" s="89"/>
    </row>
    <row r="690" spans="12:15" ht="12.75" customHeight="1" x14ac:dyDescent="0.2">
      <c r="L690" s="89"/>
      <c r="M690" s="89"/>
      <c r="O690" s="89"/>
    </row>
    <row r="691" spans="12:15" ht="12.75" customHeight="1" x14ac:dyDescent="0.2">
      <c r="L691" s="89"/>
      <c r="M691" s="89"/>
      <c r="O691" s="89"/>
    </row>
    <row r="692" spans="12:15" ht="12.75" customHeight="1" x14ac:dyDescent="0.2">
      <c r="L692" s="89"/>
      <c r="M692" s="89"/>
      <c r="O692" s="89"/>
    </row>
    <row r="693" spans="12:15" ht="12.75" customHeight="1" x14ac:dyDescent="0.2">
      <c r="L693" s="89"/>
      <c r="M693" s="89"/>
      <c r="O693" s="89"/>
    </row>
    <row r="694" spans="12:15" ht="12.75" customHeight="1" x14ac:dyDescent="0.2">
      <c r="L694" s="89"/>
      <c r="M694" s="89"/>
      <c r="O694" s="89"/>
    </row>
    <row r="695" spans="12:15" ht="12.75" customHeight="1" x14ac:dyDescent="0.2">
      <c r="L695" s="89"/>
      <c r="M695" s="89"/>
      <c r="O695" s="89"/>
    </row>
    <row r="696" spans="12:15" ht="12.75" customHeight="1" x14ac:dyDescent="0.2">
      <c r="L696" s="89"/>
      <c r="M696" s="89"/>
      <c r="O696" s="89"/>
    </row>
    <row r="697" spans="12:15" ht="12.75" customHeight="1" x14ac:dyDescent="0.2">
      <c r="L697" s="89"/>
      <c r="M697" s="89"/>
      <c r="O697" s="89"/>
    </row>
    <row r="698" spans="12:15" ht="12.75" customHeight="1" x14ac:dyDescent="0.2">
      <c r="L698" s="89"/>
      <c r="M698" s="89"/>
      <c r="O698" s="89"/>
    </row>
    <row r="699" spans="12:15" ht="12.75" customHeight="1" x14ac:dyDescent="0.2">
      <c r="L699" s="89"/>
      <c r="M699" s="89"/>
      <c r="O699" s="89"/>
    </row>
    <row r="700" spans="12:15" ht="12.75" customHeight="1" x14ac:dyDescent="0.2">
      <c r="L700" s="89"/>
      <c r="M700" s="89"/>
      <c r="O700" s="89"/>
    </row>
    <row r="701" spans="12:15" ht="12.75" customHeight="1" x14ac:dyDescent="0.2">
      <c r="L701" s="89"/>
      <c r="M701" s="89"/>
      <c r="O701" s="89"/>
    </row>
    <row r="702" spans="12:15" ht="12.75" customHeight="1" x14ac:dyDescent="0.2">
      <c r="L702" s="89"/>
      <c r="M702" s="89"/>
      <c r="O702" s="89"/>
    </row>
    <row r="703" spans="12:15" ht="12.75" customHeight="1" x14ac:dyDescent="0.2">
      <c r="L703" s="89"/>
      <c r="M703" s="89"/>
      <c r="O703" s="89"/>
    </row>
    <row r="704" spans="12:15" ht="12.75" customHeight="1" x14ac:dyDescent="0.2">
      <c r="L704" s="89"/>
      <c r="M704" s="89"/>
      <c r="O704" s="89"/>
    </row>
    <row r="705" spans="12:15" ht="12.75" customHeight="1" x14ac:dyDescent="0.2">
      <c r="L705" s="89"/>
      <c r="M705" s="89"/>
      <c r="O705" s="89"/>
    </row>
    <row r="706" spans="12:15" ht="12.75" customHeight="1" x14ac:dyDescent="0.2">
      <c r="L706" s="89"/>
      <c r="M706" s="89"/>
      <c r="O706" s="89"/>
    </row>
    <row r="707" spans="12:15" ht="12.75" customHeight="1" x14ac:dyDescent="0.2">
      <c r="L707" s="89"/>
      <c r="M707" s="89"/>
      <c r="O707" s="89"/>
    </row>
    <row r="708" spans="12:15" ht="12.75" customHeight="1" x14ac:dyDescent="0.2">
      <c r="L708" s="89"/>
      <c r="M708" s="89"/>
      <c r="O708" s="89"/>
    </row>
    <row r="709" spans="12:15" ht="12.75" customHeight="1" x14ac:dyDescent="0.2">
      <c r="L709" s="89"/>
      <c r="M709" s="89"/>
      <c r="O709" s="89"/>
    </row>
    <row r="710" spans="12:15" ht="12.75" customHeight="1" x14ac:dyDescent="0.2">
      <c r="L710" s="89"/>
      <c r="M710" s="89"/>
      <c r="O710" s="89"/>
    </row>
    <row r="711" spans="12:15" ht="12.75" customHeight="1" x14ac:dyDescent="0.2">
      <c r="L711" s="89"/>
      <c r="M711" s="89"/>
      <c r="O711" s="89"/>
    </row>
    <row r="712" spans="12:15" ht="12.75" customHeight="1" x14ac:dyDescent="0.2">
      <c r="L712" s="89"/>
      <c r="M712" s="89"/>
      <c r="O712" s="89"/>
    </row>
    <row r="713" spans="12:15" ht="12.75" customHeight="1" x14ac:dyDescent="0.2">
      <c r="L713" s="89"/>
      <c r="M713" s="89"/>
      <c r="O713" s="89"/>
    </row>
    <row r="714" spans="12:15" ht="12.75" customHeight="1" x14ac:dyDescent="0.2">
      <c r="L714" s="89"/>
      <c r="M714" s="89"/>
      <c r="O714" s="89"/>
    </row>
    <row r="715" spans="12:15" ht="12.75" customHeight="1" x14ac:dyDescent="0.2">
      <c r="L715" s="89"/>
      <c r="M715" s="89"/>
      <c r="O715" s="89"/>
    </row>
    <row r="716" spans="12:15" ht="12.75" customHeight="1" x14ac:dyDescent="0.2">
      <c r="L716" s="89"/>
      <c r="M716" s="89"/>
      <c r="O716" s="89"/>
    </row>
    <row r="717" spans="12:15" ht="12.75" customHeight="1" x14ac:dyDescent="0.2">
      <c r="L717" s="89"/>
      <c r="M717" s="89"/>
      <c r="O717" s="89"/>
    </row>
    <row r="718" spans="12:15" ht="12.75" customHeight="1" x14ac:dyDescent="0.2">
      <c r="L718" s="89"/>
      <c r="M718" s="89"/>
      <c r="O718" s="89"/>
    </row>
    <row r="719" spans="12:15" ht="12.75" customHeight="1" x14ac:dyDescent="0.2">
      <c r="L719" s="89"/>
      <c r="M719" s="89"/>
      <c r="O719" s="89"/>
    </row>
    <row r="720" spans="12:15" ht="12.75" customHeight="1" x14ac:dyDescent="0.2">
      <c r="L720" s="89"/>
      <c r="M720" s="89"/>
      <c r="O720" s="89"/>
    </row>
    <row r="721" spans="12:15" ht="12.75" customHeight="1" x14ac:dyDescent="0.2">
      <c r="L721" s="89"/>
      <c r="M721" s="89"/>
      <c r="O721" s="89"/>
    </row>
    <row r="722" spans="12:15" ht="12.75" customHeight="1" x14ac:dyDescent="0.2">
      <c r="L722" s="89"/>
      <c r="M722" s="89"/>
      <c r="O722" s="89"/>
    </row>
    <row r="723" spans="12:15" ht="12.75" customHeight="1" x14ac:dyDescent="0.2">
      <c r="L723" s="89"/>
      <c r="M723" s="89"/>
      <c r="O723" s="89"/>
    </row>
    <row r="724" spans="12:15" ht="12.75" customHeight="1" x14ac:dyDescent="0.2">
      <c r="L724" s="89"/>
      <c r="M724" s="89"/>
      <c r="O724" s="89"/>
    </row>
    <row r="725" spans="12:15" ht="12.75" customHeight="1" x14ac:dyDescent="0.2">
      <c r="L725" s="89"/>
      <c r="M725" s="89"/>
      <c r="O725" s="89"/>
    </row>
    <row r="726" spans="12:15" ht="12.75" customHeight="1" x14ac:dyDescent="0.2">
      <c r="L726" s="89"/>
      <c r="M726" s="89"/>
      <c r="O726" s="89"/>
    </row>
    <row r="727" spans="12:15" ht="12.75" customHeight="1" x14ac:dyDescent="0.2">
      <c r="L727" s="89"/>
      <c r="M727" s="89"/>
      <c r="O727" s="89"/>
    </row>
    <row r="728" spans="12:15" ht="12.75" customHeight="1" x14ac:dyDescent="0.2">
      <c r="L728" s="89"/>
      <c r="M728" s="89"/>
      <c r="O728" s="89"/>
    </row>
    <row r="729" spans="12:15" ht="12.75" customHeight="1" x14ac:dyDescent="0.2">
      <c r="L729" s="89"/>
      <c r="M729" s="89"/>
      <c r="O729" s="89"/>
    </row>
    <row r="730" spans="12:15" ht="12.75" customHeight="1" x14ac:dyDescent="0.2">
      <c r="L730" s="89"/>
      <c r="M730" s="89"/>
      <c r="O730" s="89"/>
    </row>
    <row r="731" spans="12:15" ht="12.75" customHeight="1" x14ac:dyDescent="0.2">
      <c r="L731" s="89"/>
      <c r="M731" s="89"/>
      <c r="O731" s="89"/>
    </row>
    <row r="732" spans="12:15" ht="12.75" customHeight="1" x14ac:dyDescent="0.2">
      <c r="L732" s="89"/>
      <c r="M732" s="89"/>
      <c r="O732" s="89"/>
    </row>
    <row r="733" spans="12:15" ht="12.75" customHeight="1" x14ac:dyDescent="0.2">
      <c r="L733" s="89"/>
      <c r="M733" s="89"/>
      <c r="O733" s="89"/>
    </row>
    <row r="734" spans="12:15" ht="12.75" customHeight="1" x14ac:dyDescent="0.2">
      <c r="L734" s="89"/>
      <c r="M734" s="89"/>
      <c r="O734" s="89"/>
    </row>
    <row r="735" spans="12:15" ht="12.75" customHeight="1" x14ac:dyDescent="0.2">
      <c r="L735" s="89"/>
      <c r="M735" s="89"/>
      <c r="O735" s="89"/>
    </row>
    <row r="736" spans="12:15" ht="12.75" customHeight="1" x14ac:dyDescent="0.2">
      <c r="L736" s="89"/>
      <c r="M736" s="89"/>
      <c r="O736" s="89"/>
    </row>
    <row r="737" spans="12:15" ht="12.75" customHeight="1" x14ac:dyDescent="0.2">
      <c r="L737" s="89"/>
      <c r="M737" s="89"/>
      <c r="O737" s="89"/>
    </row>
    <row r="738" spans="12:15" ht="12.75" customHeight="1" x14ac:dyDescent="0.2">
      <c r="L738" s="89"/>
      <c r="M738" s="89"/>
      <c r="O738" s="89"/>
    </row>
    <row r="739" spans="12:15" ht="12.75" customHeight="1" x14ac:dyDescent="0.2">
      <c r="L739" s="89"/>
      <c r="M739" s="89"/>
      <c r="O739" s="89"/>
    </row>
    <row r="740" spans="12:15" ht="12.75" customHeight="1" x14ac:dyDescent="0.2">
      <c r="L740" s="89"/>
      <c r="M740" s="89"/>
      <c r="O740" s="89"/>
    </row>
    <row r="741" spans="12:15" ht="12.75" customHeight="1" x14ac:dyDescent="0.2">
      <c r="L741" s="89"/>
      <c r="M741" s="89"/>
      <c r="O741" s="89"/>
    </row>
    <row r="742" spans="12:15" ht="12.75" customHeight="1" x14ac:dyDescent="0.2">
      <c r="L742" s="89"/>
      <c r="M742" s="89"/>
      <c r="O742" s="89"/>
    </row>
    <row r="743" spans="12:15" ht="12.75" customHeight="1" x14ac:dyDescent="0.2">
      <c r="L743" s="89"/>
      <c r="M743" s="89"/>
      <c r="O743" s="89"/>
    </row>
    <row r="744" spans="12:15" ht="12.75" customHeight="1" x14ac:dyDescent="0.2">
      <c r="L744" s="89"/>
      <c r="M744" s="89"/>
      <c r="O744" s="89"/>
    </row>
    <row r="745" spans="12:15" ht="12.75" customHeight="1" x14ac:dyDescent="0.2">
      <c r="L745" s="89"/>
      <c r="M745" s="89"/>
      <c r="O745" s="89"/>
    </row>
    <row r="746" spans="12:15" ht="12.75" customHeight="1" x14ac:dyDescent="0.2">
      <c r="L746" s="89"/>
      <c r="M746" s="89"/>
      <c r="O746" s="89"/>
    </row>
    <row r="747" spans="12:15" ht="12.75" customHeight="1" x14ac:dyDescent="0.2">
      <c r="L747" s="89"/>
      <c r="M747" s="89"/>
      <c r="O747" s="89"/>
    </row>
    <row r="748" spans="12:15" ht="12.75" customHeight="1" x14ac:dyDescent="0.2">
      <c r="L748" s="89"/>
      <c r="M748" s="89"/>
      <c r="O748" s="89"/>
    </row>
    <row r="749" spans="12:15" ht="12.75" customHeight="1" x14ac:dyDescent="0.2">
      <c r="L749" s="89"/>
      <c r="M749" s="89"/>
      <c r="O749" s="89"/>
    </row>
    <row r="750" spans="12:15" ht="12.75" customHeight="1" x14ac:dyDescent="0.2">
      <c r="L750" s="89"/>
      <c r="M750" s="89"/>
      <c r="O750" s="89"/>
    </row>
    <row r="751" spans="12:15" ht="12.75" customHeight="1" x14ac:dyDescent="0.2">
      <c r="L751" s="89"/>
      <c r="M751" s="89"/>
      <c r="O751" s="89"/>
    </row>
    <row r="752" spans="12:15" ht="12.75" customHeight="1" x14ac:dyDescent="0.2">
      <c r="L752" s="89"/>
      <c r="M752" s="89"/>
      <c r="O752" s="89"/>
    </row>
    <row r="753" spans="12:15" ht="12.75" customHeight="1" x14ac:dyDescent="0.2">
      <c r="L753" s="89"/>
      <c r="M753" s="89"/>
      <c r="O753" s="89"/>
    </row>
    <row r="754" spans="12:15" ht="12.75" customHeight="1" x14ac:dyDescent="0.2">
      <c r="L754" s="89"/>
      <c r="M754" s="89"/>
      <c r="O754" s="89"/>
    </row>
    <row r="755" spans="12:15" ht="12.75" customHeight="1" x14ac:dyDescent="0.2">
      <c r="L755" s="89"/>
      <c r="M755" s="89"/>
      <c r="O755" s="89"/>
    </row>
    <row r="756" spans="12:15" ht="12.75" customHeight="1" x14ac:dyDescent="0.2">
      <c r="L756" s="89"/>
      <c r="M756" s="89"/>
      <c r="O756" s="89"/>
    </row>
    <row r="757" spans="12:15" ht="12.75" customHeight="1" x14ac:dyDescent="0.2">
      <c r="L757" s="89"/>
      <c r="M757" s="89"/>
      <c r="O757" s="89"/>
    </row>
    <row r="758" spans="12:15" ht="12.75" customHeight="1" x14ac:dyDescent="0.2">
      <c r="L758" s="89"/>
      <c r="M758" s="89"/>
      <c r="O758" s="89"/>
    </row>
    <row r="759" spans="12:15" ht="12.75" customHeight="1" x14ac:dyDescent="0.2">
      <c r="L759" s="89"/>
      <c r="M759" s="89"/>
      <c r="O759" s="89"/>
    </row>
    <row r="760" spans="12:15" ht="12.75" customHeight="1" x14ac:dyDescent="0.2">
      <c r="L760" s="89"/>
      <c r="M760" s="89"/>
      <c r="O760" s="89"/>
    </row>
    <row r="761" spans="12:15" ht="12.75" customHeight="1" x14ac:dyDescent="0.2">
      <c r="L761" s="89"/>
      <c r="M761" s="89"/>
      <c r="O761" s="89"/>
    </row>
    <row r="762" spans="12:15" ht="12.75" customHeight="1" x14ac:dyDescent="0.2">
      <c r="L762" s="89"/>
      <c r="M762" s="89"/>
      <c r="O762" s="89"/>
    </row>
    <row r="763" spans="12:15" ht="12.75" customHeight="1" x14ac:dyDescent="0.2">
      <c r="L763" s="89"/>
      <c r="M763" s="89"/>
      <c r="O763" s="89"/>
    </row>
    <row r="764" spans="12:15" ht="12.75" customHeight="1" x14ac:dyDescent="0.2">
      <c r="L764" s="89"/>
      <c r="M764" s="89"/>
      <c r="O764" s="89"/>
    </row>
    <row r="765" spans="12:15" ht="12.75" customHeight="1" x14ac:dyDescent="0.2">
      <c r="L765" s="89"/>
      <c r="M765" s="89"/>
      <c r="O765" s="89"/>
    </row>
    <row r="766" spans="12:15" ht="12.75" customHeight="1" x14ac:dyDescent="0.2">
      <c r="L766" s="89"/>
      <c r="M766" s="89"/>
      <c r="O766" s="89"/>
    </row>
    <row r="767" spans="12:15" ht="12.75" customHeight="1" x14ac:dyDescent="0.2">
      <c r="L767" s="89"/>
      <c r="M767" s="89"/>
      <c r="O767" s="89"/>
    </row>
    <row r="768" spans="12:15" ht="12.75" customHeight="1" x14ac:dyDescent="0.2">
      <c r="L768" s="89"/>
      <c r="M768" s="89"/>
      <c r="O768" s="89"/>
    </row>
    <row r="769" spans="12:15" ht="12.75" customHeight="1" x14ac:dyDescent="0.2">
      <c r="L769" s="89"/>
      <c r="M769" s="89"/>
      <c r="O769" s="89"/>
    </row>
    <row r="770" spans="12:15" ht="12.75" customHeight="1" x14ac:dyDescent="0.2">
      <c r="L770" s="89"/>
      <c r="M770" s="89"/>
      <c r="O770" s="89"/>
    </row>
    <row r="771" spans="12:15" ht="12.75" customHeight="1" x14ac:dyDescent="0.2">
      <c r="L771" s="89"/>
      <c r="M771" s="89"/>
      <c r="O771" s="89"/>
    </row>
    <row r="772" spans="12:15" ht="12.75" customHeight="1" x14ac:dyDescent="0.2">
      <c r="L772" s="89"/>
      <c r="M772" s="89"/>
      <c r="O772" s="89"/>
    </row>
    <row r="773" spans="12:15" ht="12.75" customHeight="1" x14ac:dyDescent="0.2">
      <c r="L773" s="89"/>
      <c r="M773" s="89"/>
      <c r="O773" s="89"/>
    </row>
    <row r="774" spans="12:15" ht="12.75" customHeight="1" x14ac:dyDescent="0.2">
      <c r="L774" s="89"/>
      <c r="M774" s="89"/>
      <c r="O774" s="89"/>
    </row>
    <row r="775" spans="12:15" ht="12.75" customHeight="1" x14ac:dyDescent="0.2">
      <c r="L775" s="89"/>
      <c r="M775" s="89"/>
      <c r="O775" s="89"/>
    </row>
    <row r="776" spans="12:15" ht="12.75" customHeight="1" x14ac:dyDescent="0.2">
      <c r="L776" s="89"/>
      <c r="M776" s="89"/>
      <c r="O776" s="89"/>
    </row>
    <row r="777" spans="12:15" ht="12.75" customHeight="1" x14ac:dyDescent="0.2">
      <c r="L777" s="89"/>
      <c r="M777" s="89"/>
      <c r="O777" s="89"/>
    </row>
    <row r="778" spans="12:15" ht="12.75" customHeight="1" x14ac:dyDescent="0.2">
      <c r="L778" s="89"/>
      <c r="M778" s="89"/>
      <c r="O778" s="89"/>
    </row>
    <row r="779" spans="12:15" ht="12.75" customHeight="1" x14ac:dyDescent="0.2">
      <c r="L779" s="89"/>
      <c r="M779" s="89"/>
      <c r="O779" s="89"/>
    </row>
    <row r="780" spans="12:15" ht="12.75" customHeight="1" x14ac:dyDescent="0.2">
      <c r="L780" s="89"/>
      <c r="M780" s="89"/>
      <c r="O780" s="89"/>
    </row>
    <row r="781" spans="12:15" ht="12.75" customHeight="1" x14ac:dyDescent="0.2">
      <c r="L781" s="89"/>
      <c r="M781" s="89"/>
      <c r="O781" s="89"/>
    </row>
    <row r="782" spans="12:15" ht="12.75" customHeight="1" x14ac:dyDescent="0.2">
      <c r="L782" s="89"/>
      <c r="M782" s="89"/>
      <c r="O782" s="89"/>
    </row>
    <row r="783" spans="12:15" ht="12.75" customHeight="1" x14ac:dyDescent="0.2">
      <c r="L783" s="89"/>
      <c r="M783" s="89"/>
      <c r="O783" s="89"/>
    </row>
    <row r="784" spans="12:15" ht="12.75" customHeight="1" x14ac:dyDescent="0.2">
      <c r="L784" s="89"/>
      <c r="M784" s="89"/>
      <c r="O784" s="89"/>
    </row>
    <row r="785" spans="12:15" ht="12.75" customHeight="1" x14ac:dyDescent="0.2">
      <c r="L785" s="89"/>
      <c r="M785" s="89"/>
      <c r="O785" s="89"/>
    </row>
    <row r="786" spans="12:15" ht="12.75" customHeight="1" x14ac:dyDescent="0.2">
      <c r="L786" s="89"/>
      <c r="M786" s="89"/>
      <c r="O786" s="89"/>
    </row>
    <row r="787" spans="12:15" ht="12.75" customHeight="1" x14ac:dyDescent="0.2">
      <c r="L787" s="89"/>
      <c r="M787" s="89"/>
      <c r="O787" s="89"/>
    </row>
    <row r="788" spans="12:15" ht="12.75" customHeight="1" x14ac:dyDescent="0.2">
      <c r="L788" s="89"/>
      <c r="M788" s="89"/>
      <c r="O788" s="89"/>
    </row>
    <row r="789" spans="12:15" ht="12.75" customHeight="1" x14ac:dyDescent="0.2">
      <c r="L789" s="89"/>
      <c r="M789" s="89"/>
      <c r="O789" s="89"/>
    </row>
    <row r="790" spans="12:15" ht="12.75" customHeight="1" x14ac:dyDescent="0.2">
      <c r="L790" s="89"/>
      <c r="M790" s="89"/>
      <c r="O790" s="89"/>
    </row>
    <row r="791" spans="12:15" ht="12.75" customHeight="1" x14ac:dyDescent="0.2">
      <c r="L791" s="89"/>
      <c r="M791" s="89"/>
      <c r="O791" s="89"/>
    </row>
    <row r="792" spans="12:15" ht="12.75" customHeight="1" x14ac:dyDescent="0.2">
      <c r="L792" s="89"/>
      <c r="M792" s="89"/>
      <c r="O792" s="89"/>
    </row>
    <row r="793" spans="12:15" ht="12.75" customHeight="1" x14ac:dyDescent="0.2">
      <c r="L793" s="89"/>
      <c r="M793" s="89"/>
      <c r="O793" s="89"/>
    </row>
    <row r="794" spans="12:15" ht="12.75" customHeight="1" x14ac:dyDescent="0.2">
      <c r="L794" s="89"/>
      <c r="M794" s="89"/>
      <c r="O794" s="89"/>
    </row>
    <row r="795" spans="12:15" ht="12.75" customHeight="1" x14ac:dyDescent="0.2">
      <c r="L795" s="89"/>
      <c r="M795" s="89"/>
      <c r="O795" s="89"/>
    </row>
    <row r="796" spans="12:15" ht="12.75" customHeight="1" x14ac:dyDescent="0.2">
      <c r="L796" s="89"/>
      <c r="M796" s="89"/>
      <c r="O796" s="89"/>
    </row>
    <row r="797" spans="12:15" ht="12.75" customHeight="1" x14ac:dyDescent="0.2">
      <c r="L797" s="89"/>
      <c r="M797" s="89"/>
      <c r="O797" s="89"/>
    </row>
    <row r="798" spans="12:15" ht="12.75" customHeight="1" x14ac:dyDescent="0.2">
      <c r="L798" s="89"/>
      <c r="M798" s="89"/>
      <c r="O798" s="89"/>
    </row>
    <row r="799" spans="12:15" ht="12.75" customHeight="1" x14ac:dyDescent="0.2">
      <c r="L799" s="89"/>
      <c r="M799" s="89"/>
      <c r="O799" s="89"/>
    </row>
    <row r="800" spans="12:15" ht="12.75" customHeight="1" x14ac:dyDescent="0.2">
      <c r="L800" s="89"/>
      <c r="M800" s="89"/>
      <c r="O800" s="89"/>
    </row>
    <row r="801" spans="12:15" ht="12.75" customHeight="1" x14ac:dyDescent="0.2">
      <c r="L801" s="89"/>
      <c r="M801" s="89"/>
      <c r="O801" s="89"/>
    </row>
    <row r="802" spans="12:15" ht="12.75" customHeight="1" x14ac:dyDescent="0.2">
      <c r="L802" s="89"/>
      <c r="M802" s="89"/>
      <c r="O802" s="89"/>
    </row>
    <row r="803" spans="12:15" ht="12.75" customHeight="1" x14ac:dyDescent="0.2">
      <c r="L803" s="89"/>
      <c r="M803" s="89"/>
      <c r="O803" s="89"/>
    </row>
    <row r="804" spans="12:15" ht="12.75" customHeight="1" x14ac:dyDescent="0.2">
      <c r="L804" s="89"/>
      <c r="M804" s="89"/>
      <c r="O804" s="89"/>
    </row>
    <row r="805" spans="12:15" ht="12.75" customHeight="1" x14ac:dyDescent="0.2">
      <c r="L805" s="89"/>
      <c r="M805" s="89"/>
      <c r="O805" s="89"/>
    </row>
    <row r="806" spans="12:15" ht="12.75" customHeight="1" x14ac:dyDescent="0.2">
      <c r="L806" s="89"/>
      <c r="M806" s="89"/>
      <c r="O806" s="89"/>
    </row>
    <row r="807" spans="12:15" ht="12.75" customHeight="1" x14ac:dyDescent="0.2">
      <c r="L807" s="89"/>
      <c r="M807" s="89"/>
      <c r="O807" s="89"/>
    </row>
    <row r="808" spans="12:15" ht="12.75" customHeight="1" x14ac:dyDescent="0.2">
      <c r="L808" s="89"/>
      <c r="M808" s="89"/>
      <c r="O808" s="89"/>
    </row>
    <row r="809" spans="12:15" ht="12.75" customHeight="1" x14ac:dyDescent="0.2">
      <c r="L809" s="89"/>
      <c r="M809" s="89"/>
      <c r="O809" s="89"/>
    </row>
    <row r="810" spans="12:15" ht="12.75" customHeight="1" x14ac:dyDescent="0.2">
      <c r="L810" s="89"/>
      <c r="M810" s="89"/>
      <c r="O810" s="89"/>
    </row>
    <row r="811" spans="12:15" ht="12.75" customHeight="1" x14ac:dyDescent="0.2">
      <c r="L811" s="89"/>
      <c r="M811" s="89"/>
      <c r="O811" s="89"/>
    </row>
    <row r="812" spans="12:15" ht="12.75" customHeight="1" x14ac:dyDescent="0.2">
      <c r="L812" s="89"/>
      <c r="M812" s="89"/>
      <c r="O812" s="89"/>
    </row>
    <row r="813" spans="12:15" ht="12.75" customHeight="1" x14ac:dyDescent="0.2">
      <c r="L813" s="89"/>
      <c r="M813" s="89"/>
      <c r="O813" s="89"/>
    </row>
    <row r="814" spans="12:15" ht="12.75" customHeight="1" x14ac:dyDescent="0.2">
      <c r="L814" s="89"/>
      <c r="M814" s="89"/>
      <c r="O814" s="89"/>
    </row>
    <row r="815" spans="12:15" ht="12.75" customHeight="1" x14ac:dyDescent="0.2">
      <c r="L815" s="89"/>
      <c r="M815" s="89"/>
      <c r="O815" s="89"/>
    </row>
    <row r="816" spans="12:15" ht="12.75" customHeight="1" x14ac:dyDescent="0.2">
      <c r="L816" s="89"/>
      <c r="M816" s="89"/>
      <c r="O816" s="89"/>
    </row>
    <row r="817" spans="12:15" ht="12.75" customHeight="1" x14ac:dyDescent="0.2">
      <c r="L817" s="89"/>
      <c r="M817" s="89"/>
      <c r="O817" s="89"/>
    </row>
    <row r="818" spans="12:15" ht="12.75" customHeight="1" x14ac:dyDescent="0.2">
      <c r="L818" s="89"/>
      <c r="M818" s="89"/>
      <c r="O818" s="89"/>
    </row>
    <row r="819" spans="12:15" ht="12.75" customHeight="1" x14ac:dyDescent="0.2">
      <c r="L819" s="89"/>
      <c r="M819" s="89"/>
      <c r="O819" s="89"/>
    </row>
    <row r="820" spans="12:15" ht="12.75" customHeight="1" x14ac:dyDescent="0.2">
      <c r="L820" s="89"/>
      <c r="M820" s="89"/>
      <c r="O820" s="89"/>
    </row>
    <row r="821" spans="12:15" ht="12.75" customHeight="1" x14ac:dyDescent="0.2">
      <c r="L821" s="89"/>
      <c r="M821" s="89"/>
      <c r="O821" s="89"/>
    </row>
    <row r="822" spans="12:15" ht="12.75" customHeight="1" x14ac:dyDescent="0.2">
      <c r="L822" s="89"/>
      <c r="M822" s="89"/>
      <c r="O822" s="89"/>
    </row>
    <row r="823" spans="12:15" ht="12.75" customHeight="1" x14ac:dyDescent="0.2">
      <c r="L823" s="89"/>
      <c r="M823" s="89"/>
      <c r="O823" s="89"/>
    </row>
    <row r="824" spans="12:15" ht="12.75" customHeight="1" x14ac:dyDescent="0.2">
      <c r="L824" s="89"/>
      <c r="M824" s="89"/>
      <c r="O824" s="89"/>
    </row>
    <row r="825" spans="12:15" ht="12.75" customHeight="1" x14ac:dyDescent="0.2">
      <c r="L825" s="89"/>
      <c r="M825" s="89"/>
      <c r="O825" s="89"/>
    </row>
    <row r="826" spans="12:15" ht="12.75" customHeight="1" x14ac:dyDescent="0.2">
      <c r="L826" s="89"/>
      <c r="M826" s="89"/>
      <c r="O826" s="89"/>
    </row>
    <row r="827" spans="12:15" ht="12.75" customHeight="1" x14ac:dyDescent="0.2">
      <c r="L827" s="89"/>
      <c r="M827" s="89"/>
      <c r="O827" s="89"/>
    </row>
    <row r="828" spans="12:15" ht="12.75" customHeight="1" x14ac:dyDescent="0.2">
      <c r="L828" s="89"/>
      <c r="M828" s="89"/>
      <c r="O828" s="89"/>
    </row>
    <row r="829" spans="12:15" ht="12.75" customHeight="1" x14ac:dyDescent="0.2">
      <c r="L829" s="89"/>
      <c r="M829" s="89"/>
      <c r="O829" s="89"/>
    </row>
    <row r="830" spans="12:15" ht="12.75" customHeight="1" x14ac:dyDescent="0.2">
      <c r="L830" s="89"/>
      <c r="M830" s="89"/>
      <c r="O830" s="89"/>
    </row>
    <row r="831" spans="12:15" ht="12.75" customHeight="1" x14ac:dyDescent="0.2">
      <c r="L831" s="89"/>
      <c r="M831" s="89"/>
      <c r="O831" s="89"/>
    </row>
    <row r="832" spans="12:15" ht="12.75" customHeight="1" x14ac:dyDescent="0.2">
      <c r="L832" s="89"/>
      <c r="M832" s="89"/>
      <c r="O832" s="89"/>
    </row>
    <row r="833" spans="12:15" ht="12.75" customHeight="1" x14ac:dyDescent="0.2">
      <c r="L833" s="89"/>
      <c r="M833" s="89"/>
      <c r="O833" s="89"/>
    </row>
    <row r="834" spans="12:15" ht="12.75" customHeight="1" x14ac:dyDescent="0.2">
      <c r="L834" s="89"/>
      <c r="M834" s="89"/>
      <c r="O834" s="89"/>
    </row>
    <row r="835" spans="12:15" ht="12.75" customHeight="1" x14ac:dyDescent="0.2">
      <c r="L835" s="89"/>
      <c r="M835" s="89"/>
      <c r="O835" s="89"/>
    </row>
    <row r="836" spans="12:15" ht="12.75" customHeight="1" x14ac:dyDescent="0.2">
      <c r="L836" s="89"/>
      <c r="M836" s="89"/>
      <c r="O836" s="89"/>
    </row>
    <row r="837" spans="12:15" ht="12.75" customHeight="1" x14ac:dyDescent="0.2">
      <c r="L837" s="89"/>
      <c r="M837" s="89"/>
      <c r="O837" s="89"/>
    </row>
    <row r="838" spans="12:15" ht="12.75" customHeight="1" x14ac:dyDescent="0.2">
      <c r="L838" s="89"/>
      <c r="M838" s="89"/>
      <c r="O838" s="89"/>
    </row>
    <row r="839" spans="12:15" ht="12.75" customHeight="1" x14ac:dyDescent="0.2">
      <c r="L839" s="89"/>
      <c r="M839" s="89"/>
      <c r="O839" s="89"/>
    </row>
    <row r="840" spans="12:15" ht="12.75" customHeight="1" x14ac:dyDescent="0.2">
      <c r="L840" s="89"/>
      <c r="M840" s="89"/>
      <c r="O840" s="89"/>
    </row>
    <row r="841" spans="12:15" ht="12.75" customHeight="1" x14ac:dyDescent="0.2">
      <c r="L841" s="89"/>
      <c r="M841" s="89"/>
      <c r="O841" s="89"/>
    </row>
    <row r="842" spans="12:15" ht="12.75" customHeight="1" x14ac:dyDescent="0.2">
      <c r="L842" s="89"/>
      <c r="M842" s="89"/>
      <c r="O842" s="89"/>
    </row>
    <row r="843" spans="12:15" ht="12.75" customHeight="1" x14ac:dyDescent="0.2">
      <c r="L843" s="89"/>
      <c r="M843" s="89"/>
      <c r="O843" s="89"/>
    </row>
    <row r="844" spans="12:15" ht="12.75" customHeight="1" x14ac:dyDescent="0.2">
      <c r="L844" s="89"/>
      <c r="M844" s="89"/>
      <c r="O844" s="89"/>
    </row>
    <row r="845" spans="12:15" ht="12.75" customHeight="1" x14ac:dyDescent="0.2">
      <c r="L845" s="89"/>
      <c r="M845" s="89"/>
      <c r="O845" s="89"/>
    </row>
    <row r="846" spans="12:15" ht="12.75" customHeight="1" x14ac:dyDescent="0.2">
      <c r="L846" s="89"/>
      <c r="M846" s="89"/>
      <c r="O846" s="89"/>
    </row>
    <row r="847" spans="12:15" ht="12.75" customHeight="1" x14ac:dyDescent="0.2">
      <c r="L847" s="89"/>
      <c r="M847" s="89"/>
      <c r="O847" s="89"/>
    </row>
    <row r="848" spans="12:15" ht="12.75" customHeight="1" x14ac:dyDescent="0.2">
      <c r="L848" s="89"/>
      <c r="M848" s="89"/>
      <c r="O848" s="89"/>
    </row>
    <row r="849" spans="12:15" ht="12.75" customHeight="1" x14ac:dyDescent="0.2">
      <c r="L849" s="89"/>
      <c r="M849" s="89"/>
      <c r="O849" s="89"/>
    </row>
    <row r="850" spans="12:15" ht="12.75" customHeight="1" x14ac:dyDescent="0.2">
      <c r="L850" s="89"/>
      <c r="M850" s="89"/>
      <c r="O850" s="89"/>
    </row>
    <row r="851" spans="12:15" ht="12.75" customHeight="1" x14ac:dyDescent="0.2">
      <c r="L851" s="89"/>
      <c r="M851" s="89"/>
      <c r="O851" s="89"/>
    </row>
    <row r="852" spans="12:15" ht="12.75" customHeight="1" x14ac:dyDescent="0.2">
      <c r="L852" s="89"/>
      <c r="M852" s="89"/>
      <c r="O852" s="89"/>
    </row>
    <row r="853" spans="12:15" ht="12.75" customHeight="1" x14ac:dyDescent="0.2">
      <c r="L853" s="89"/>
      <c r="M853" s="89"/>
      <c r="O853" s="89"/>
    </row>
    <row r="854" spans="12:15" ht="12.75" customHeight="1" x14ac:dyDescent="0.2">
      <c r="L854" s="89"/>
      <c r="M854" s="89"/>
      <c r="O854" s="89"/>
    </row>
    <row r="855" spans="12:15" ht="12.75" customHeight="1" x14ac:dyDescent="0.2">
      <c r="L855" s="89"/>
      <c r="M855" s="89"/>
      <c r="O855" s="89"/>
    </row>
    <row r="856" spans="12:15" ht="12.75" customHeight="1" x14ac:dyDescent="0.2">
      <c r="L856" s="89"/>
      <c r="M856" s="89"/>
      <c r="O856" s="89"/>
    </row>
    <row r="857" spans="12:15" ht="12.75" customHeight="1" x14ac:dyDescent="0.2">
      <c r="L857" s="89"/>
      <c r="M857" s="89"/>
      <c r="O857" s="89"/>
    </row>
    <row r="858" spans="12:15" ht="12.75" customHeight="1" x14ac:dyDescent="0.2">
      <c r="L858" s="89"/>
      <c r="M858" s="89"/>
      <c r="O858" s="89"/>
    </row>
    <row r="859" spans="12:15" ht="12.75" customHeight="1" x14ac:dyDescent="0.2">
      <c r="L859" s="89"/>
      <c r="M859" s="89"/>
      <c r="O859" s="89"/>
    </row>
    <row r="860" spans="12:15" ht="12.75" customHeight="1" x14ac:dyDescent="0.2">
      <c r="L860" s="89"/>
      <c r="M860" s="89"/>
      <c r="O860" s="89"/>
    </row>
    <row r="861" spans="12:15" ht="12.75" customHeight="1" x14ac:dyDescent="0.2">
      <c r="L861" s="89"/>
      <c r="M861" s="89"/>
      <c r="O861" s="89"/>
    </row>
    <row r="862" spans="12:15" ht="12.75" customHeight="1" x14ac:dyDescent="0.2">
      <c r="L862" s="89"/>
      <c r="M862" s="89"/>
      <c r="O862" s="89"/>
    </row>
    <row r="863" spans="12:15" ht="12.75" customHeight="1" x14ac:dyDescent="0.2">
      <c r="L863" s="89"/>
      <c r="M863" s="89"/>
      <c r="O863" s="89"/>
    </row>
    <row r="864" spans="12:15" ht="12.75" customHeight="1" x14ac:dyDescent="0.2">
      <c r="L864" s="89"/>
      <c r="M864" s="89"/>
      <c r="O864" s="89"/>
    </row>
    <row r="865" spans="12:15" ht="12.75" customHeight="1" x14ac:dyDescent="0.2">
      <c r="L865" s="89"/>
      <c r="M865" s="89"/>
      <c r="O865" s="89"/>
    </row>
    <row r="866" spans="12:15" ht="12.75" customHeight="1" x14ac:dyDescent="0.2">
      <c r="L866" s="89"/>
      <c r="M866" s="89"/>
      <c r="O866" s="89"/>
    </row>
    <row r="867" spans="12:15" ht="12.75" customHeight="1" x14ac:dyDescent="0.2">
      <c r="L867" s="89"/>
      <c r="M867" s="89"/>
      <c r="O867" s="89"/>
    </row>
    <row r="868" spans="12:15" ht="12.75" customHeight="1" x14ac:dyDescent="0.2">
      <c r="L868" s="89"/>
      <c r="M868" s="89"/>
      <c r="O868" s="89"/>
    </row>
    <row r="869" spans="12:15" ht="12.75" customHeight="1" x14ac:dyDescent="0.2">
      <c r="L869" s="89"/>
      <c r="M869" s="89"/>
      <c r="O869" s="89"/>
    </row>
    <row r="870" spans="12:15" ht="12.75" customHeight="1" x14ac:dyDescent="0.2">
      <c r="L870" s="89"/>
      <c r="M870" s="89"/>
      <c r="O870" s="89"/>
    </row>
    <row r="871" spans="12:15" ht="12.75" customHeight="1" x14ac:dyDescent="0.2">
      <c r="L871" s="89"/>
      <c r="M871" s="89"/>
      <c r="O871" s="89"/>
    </row>
    <row r="872" spans="12:15" ht="12.75" customHeight="1" x14ac:dyDescent="0.2">
      <c r="L872" s="89"/>
      <c r="M872" s="89"/>
      <c r="O872" s="89"/>
    </row>
    <row r="873" spans="12:15" ht="12.75" customHeight="1" x14ac:dyDescent="0.2">
      <c r="L873" s="89"/>
      <c r="M873" s="89"/>
      <c r="O873" s="89"/>
    </row>
    <row r="874" spans="12:15" ht="12.75" customHeight="1" x14ac:dyDescent="0.2">
      <c r="L874" s="89"/>
      <c r="M874" s="89"/>
      <c r="O874" s="89"/>
    </row>
    <row r="875" spans="12:15" ht="12.75" customHeight="1" x14ac:dyDescent="0.2">
      <c r="L875" s="89"/>
      <c r="M875" s="89"/>
      <c r="O875" s="89"/>
    </row>
    <row r="876" spans="12:15" ht="12.75" customHeight="1" x14ac:dyDescent="0.2">
      <c r="L876" s="89"/>
      <c r="M876" s="89"/>
      <c r="O876" s="89"/>
    </row>
    <row r="877" spans="12:15" ht="12.75" customHeight="1" x14ac:dyDescent="0.2">
      <c r="L877" s="89"/>
      <c r="M877" s="89"/>
      <c r="O877" s="89"/>
    </row>
    <row r="878" spans="12:15" ht="12.75" customHeight="1" x14ac:dyDescent="0.2">
      <c r="L878" s="89"/>
      <c r="M878" s="89"/>
      <c r="O878" s="89"/>
    </row>
    <row r="879" spans="12:15" ht="12.75" customHeight="1" x14ac:dyDescent="0.2">
      <c r="L879" s="89"/>
      <c r="M879" s="89"/>
      <c r="O879" s="89"/>
    </row>
    <row r="880" spans="12:15" ht="12.75" customHeight="1" x14ac:dyDescent="0.2">
      <c r="L880" s="89"/>
      <c r="M880" s="89"/>
      <c r="O880" s="89"/>
    </row>
    <row r="881" spans="12:15" ht="12.75" customHeight="1" x14ac:dyDescent="0.2">
      <c r="L881" s="89"/>
      <c r="M881" s="89"/>
      <c r="O881" s="89"/>
    </row>
    <row r="882" spans="12:15" ht="12.75" customHeight="1" x14ac:dyDescent="0.2">
      <c r="L882" s="89"/>
      <c r="M882" s="89"/>
      <c r="O882" s="89"/>
    </row>
    <row r="883" spans="12:15" ht="12.75" customHeight="1" x14ac:dyDescent="0.2">
      <c r="L883" s="89"/>
      <c r="M883" s="89"/>
      <c r="O883" s="89"/>
    </row>
    <row r="884" spans="12:15" ht="12.75" customHeight="1" x14ac:dyDescent="0.2">
      <c r="L884" s="89"/>
      <c r="M884" s="89"/>
      <c r="O884" s="89"/>
    </row>
    <row r="885" spans="12:15" ht="12.75" customHeight="1" x14ac:dyDescent="0.2">
      <c r="L885" s="89"/>
      <c r="M885" s="89"/>
      <c r="O885" s="89"/>
    </row>
    <row r="886" spans="12:15" ht="12.75" customHeight="1" x14ac:dyDescent="0.2">
      <c r="L886" s="89"/>
      <c r="M886" s="89"/>
      <c r="O886" s="89"/>
    </row>
    <row r="887" spans="12:15" ht="12.75" customHeight="1" x14ac:dyDescent="0.2">
      <c r="L887" s="89"/>
      <c r="M887" s="89"/>
      <c r="O887" s="89"/>
    </row>
    <row r="888" spans="12:15" ht="12.75" customHeight="1" x14ac:dyDescent="0.2">
      <c r="L888" s="89"/>
      <c r="M888" s="89"/>
      <c r="O888" s="89"/>
    </row>
    <row r="889" spans="12:15" ht="12.75" customHeight="1" x14ac:dyDescent="0.2">
      <c r="L889" s="89"/>
      <c r="M889" s="89"/>
      <c r="O889" s="89"/>
    </row>
    <row r="890" spans="12:15" ht="12.75" customHeight="1" x14ac:dyDescent="0.2">
      <c r="L890" s="89"/>
      <c r="M890" s="89"/>
      <c r="O890" s="89"/>
    </row>
    <row r="891" spans="12:15" ht="12.75" customHeight="1" x14ac:dyDescent="0.2">
      <c r="L891" s="89"/>
      <c r="M891" s="89"/>
      <c r="O891" s="89"/>
    </row>
    <row r="892" spans="12:15" ht="12.75" customHeight="1" x14ac:dyDescent="0.2">
      <c r="L892" s="89"/>
      <c r="M892" s="89"/>
      <c r="O892" s="89"/>
    </row>
    <row r="893" spans="12:15" ht="12.75" customHeight="1" x14ac:dyDescent="0.2">
      <c r="L893" s="89"/>
      <c r="M893" s="89"/>
      <c r="O893" s="89"/>
    </row>
    <row r="894" spans="12:15" ht="12.75" customHeight="1" x14ac:dyDescent="0.2">
      <c r="L894" s="89"/>
      <c r="M894" s="89"/>
      <c r="O894" s="89"/>
    </row>
    <row r="895" spans="12:15" ht="12.75" customHeight="1" x14ac:dyDescent="0.2">
      <c r="L895" s="89"/>
      <c r="M895" s="89"/>
      <c r="O895" s="89"/>
    </row>
    <row r="896" spans="12:15" ht="12.75" customHeight="1" x14ac:dyDescent="0.2">
      <c r="L896" s="89"/>
      <c r="M896" s="89"/>
      <c r="O896" s="89"/>
    </row>
    <row r="897" spans="12:15" ht="12.75" customHeight="1" x14ac:dyDescent="0.2">
      <c r="L897" s="89"/>
      <c r="M897" s="89"/>
      <c r="O897" s="89"/>
    </row>
    <row r="898" spans="12:15" ht="12.75" customHeight="1" x14ac:dyDescent="0.2">
      <c r="L898" s="89"/>
      <c r="M898" s="89"/>
      <c r="O898" s="89"/>
    </row>
    <row r="899" spans="12:15" ht="12.75" customHeight="1" x14ac:dyDescent="0.2">
      <c r="L899" s="89"/>
      <c r="M899" s="89"/>
      <c r="O899" s="89"/>
    </row>
    <row r="900" spans="12:15" ht="12.75" customHeight="1" x14ac:dyDescent="0.2">
      <c r="L900" s="89"/>
      <c r="M900" s="89"/>
      <c r="O900" s="89"/>
    </row>
    <row r="901" spans="12:15" ht="12.75" customHeight="1" x14ac:dyDescent="0.2">
      <c r="L901" s="89"/>
      <c r="M901" s="89"/>
      <c r="O901" s="89"/>
    </row>
    <row r="902" spans="12:15" ht="12.75" customHeight="1" x14ac:dyDescent="0.2">
      <c r="L902" s="89"/>
      <c r="M902" s="89"/>
      <c r="O902" s="89"/>
    </row>
    <row r="903" spans="12:15" ht="12.75" customHeight="1" x14ac:dyDescent="0.2">
      <c r="L903" s="89"/>
      <c r="M903" s="89"/>
      <c r="O903" s="89"/>
    </row>
    <row r="904" spans="12:15" ht="12.75" customHeight="1" x14ac:dyDescent="0.2">
      <c r="L904" s="89"/>
      <c r="M904" s="89"/>
      <c r="O904" s="89"/>
    </row>
    <row r="905" spans="12:15" ht="12.75" customHeight="1" x14ac:dyDescent="0.2">
      <c r="L905" s="89"/>
      <c r="M905" s="89"/>
      <c r="O905" s="89"/>
    </row>
    <row r="906" spans="12:15" ht="12.75" customHeight="1" x14ac:dyDescent="0.2">
      <c r="L906" s="89"/>
      <c r="M906" s="89"/>
      <c r="O906" s="89"/>
    </row>
    <row r="907" spans="12:15" ht="12.75" customHeight="1" x14ac:dyDescent="0.2">
      <c r="L907" s="89"/>
      <c r="M907" s="89"/>
      <c r="O907" s="89"/>
    </row>
    <row r="908" spans="12:15" ht="12.75" customHeight="1" x14ac:dyDescent="0.2">
      <c r="L908" s="89"/>
      <c r="M908" s="89"/>
      <c r="O908" s="89"/>
    </row>
    <row r="909" spans="12:15" ht="12.75" customHeight="1" x14ac:dyDescent="0.2">
      <c r="L909" s="89"/>
      <c r="M909" s="89"/>
      <c r="O909" s="89"/>
    </row>
    <row r="910" spans="12:15" ht="12.75" customHeight="1" x14ac:dyDescent="0.2">
      <c r="L910" s="89"/>
      <c r="M910" s="89"/>
      <c r="O910" s="89"/>
    </row>
    <row r="911" spans="12:15" ht="12.75" customHeight="1" x14ac:dyDescent="0.2">
      <c r="L911" s="89"/>
      <c r="M911" s="89"/>
      <c r="O911" s="89"/>
    </row>
    <row r="912" spans="12:15" ht="12.75" customHeight="1" x14ac:dyDescent="0.2">
      <c r="L912" s="89"/>
      <c r="M912" s="89"/>
      <c r="O912" s="89"/>
    </row>
    <row r="913" spans="12:15" ht="12.75" customHeight="1" x14ac:dyDescent="0.2">
      <c r="L913" s="89"/>
      <c r="M913" s="89"/>
      <c r="O913" s="89"/>
    </row>
    <row r="914" spans="12:15" ht="12.75" customHeight="1" x14ac:dyDescent="0.2">
      <c r="L914" s="89"/>
      <c r="M914" s="89"/>
      <c r="O914" s="89"/>
    </row>
    <row r="915" spans="12:15" ht="12.75" customHeight="1" x14ac:dyDescent="0.2">
      <c r="L915" s="89"/>
      <c r="M915" s="89"/>
      <c r="O915" s="89"/>
    </row>
    <row r="916" spans="12:15" ht="12.75" customHeight="1" x14ac:dyDescent="0.2">
      <c r="L916" s="89"/>
      <c r="M916" s="89"/>
      <c r="O916" s="89"/>
    </row>
    <row r="917" spans="12:15" ht="12.75" customHeight="1" x14ac:dyDescent="0.2">
      <c r="L917" s="89"/>
      <c r="M917" s="89"/>
      <c r="O917" s="89"/>
    </row>
    <row r="918" spans="12:15" ht="12.75" customHeight="1" x14ac:dyDescent="0.2">
      <c r="L918" s="89"/>
      <c r="M918" s="89"/>
      <c r="O918" s="89"/>
    </row>
    <row r="919" spans="12:15" ht="12.75" customHeight="1" x14ac:dyDescent="0.2">
      <c r="L919" s="89"/>
      <c r="M919" s="89"/>
      <c r="O919" s="89"/>
    </row>
    <row r="920" spans="12:15" ht="12.75" customHeight="1" x14ac:dyDescent="0.2">
      <c r="L920" s="89"/>
      <c r="M920" s="89"/>
      <c r="O920" s="89"/>
    </row>
    <row r="921" spans="12:15" ht="12.75" customHeight="1" x14ac:dyDescent="0.2">
      <c r="L921" s="89"/>
      <c r="M921" s="89"/>
      <c r="O921" s="89"/>
    </row>
    <row r="922" spans="12:15" ht="12.75" customHeight="1" x14ac:dyDescent="0.2">
      <c r="L922" s="89"/>
      <c r="M922" s="89"/>
      <c r="O922" s="89"/>
    </row>
    <row r="923" spans="12:15" ht="12.75" customHeight="1" x14ac:dyDescent="0.2">
      <c r="L923" s="89"/>
      <c r="M923" s="89"/>
      <c r="O923" s="89"/>
    </row>
    <row r="924" spans="12:15" ht="12.75" customHeight="1" x14ac:dyDescent="0.2">
      <c r="L924" s="89"/>
      <c r="M924" s="89"/>
      <c r="O924" s="89"/>
    </row>
    <row r="925" spans="12:15" ht="12.75" customHeight="1" x14ac:dyDescent="0.2">
      <c r="L925" s="89"/>
      <c r="M925" s="89"/>
      <c r="O925" s="89"/>
    </row>
    <row r="926" spans="12:15" ht="12.75" customHeight="1" x14ac:dyDescent="0.2">
      <c r="L926" s="89"/>
      <c r="M926" s="89"/>
      <c r="O926" s="89"/>
    </row>
    <row r="927" spans="12:15" ht="12.75" customHeight="1" x14ac:dyDescent="0.2">
      <c r="L927" s="89"/>
      <c r="M927" s="89"/>
      <c r="O927" s="89"/>
    </row>
    <row r="928" spans="12:15" ht="12.75" customHeight="1" x14ac:dyDescent="0.2">
      <c r="L928" s="89"/>
      <c r="M928" s="89"/>
      <c r="O928" s="89"/>
    </row>
    <row r="929" spans="12:15" ht="12.75" customHeight="1" x14ac:dyDescent="0.2">
      <c r="L929" s="89"/>
      <c r="M929" s="89"/>
      <c r="O929" s="89"/>
    </row>
    <row r="930" spans="12:15" ht="12.75" customHeight="1" x14ac:dyDescent="0.2">
      <c r="L930" s="89"/>
      <c r="M930" s="89"/>
      <c r="O930" s="89"/>
    </row>
    <row r="931" spans="12:15" ht="12.75" customHeight="1" x14ac:dyDescent="0.2">
      <c r="L931" s="89"/>
      <c r="M931" s="89"/>
      <c r="O931" s="89"/>
    </row>
    <row r="932" spans="12:15" ht="12.75" customHeight="1" x14ac:dyDescent="0.2">
      <c r="L932" s="89"/>
      <c r="M932" s="89"/>
      <c r="O932" s="89"/>
    </row>
    <row r="933" spans="12:15" ht="12.75" customHeight="1" x14ac:dyDescent="0.2">
      <c r="L933" s="89"/>
      <c r="M933" s="89"/>
      <c r="O933" s="89"/>
    </row>
    <row r="934" spans="12:15" ht="12.75" customHeight="1" x14ac:dyDescent="0.2">
      <c r="L934" s="89"/>
      <c r="M934" s="89"/>
      <c r="O934" s="89"/>
    </row>
    <row r="935" spans="12:15" ht="12.75" customHeight="1" x14ac:dyDescent="0.2">
      <c r="L935" s="89"/>
      <c r="M935" s="89"/>
      <c r="O935" s="89"/>
    </row>
    <row r="936" spans="12:15" ht="12.75" customHeight="1" x14ac:dyDescent="0.2">
      <c r="L936" s="89"/>
      <c r="M936" s="89"/>
      <c r="O936" s="89"/>
    </row>
    <row r="937" spans="12:15" ht="12.75" customHeight="1" x14ac:dyDescent="0.2">
      <c r="L937" s="89"/>
      <c r="M937" s="89"/>
      <c r="O937" s="89"/>
    </row>
    <row r="938" spans="12:15" ht="12.75" customHeight="1" x14ac:dyDescent="0.2">
      <c r="L938" s="89"/>
      <c r="M938" s="89"/>
      <c r="O938" s="89"/>
    </row>
    <row r="939" spans="12:15" ht="12.75" customHeight="1" x14ac:dyDescent="0.2">
      <c r="L939" s="89"/>
      <c r="M939" s="89"/>
      <c r="O939" s="89"/>
    </row>
    <row r="940" spans="12:15" ht="12.75" customHeight="1" x14ac:dyDescent="0.2">
      <c r="L940" s="89"/>
      <c r="M940" s="89"/>
      <c r="O940" s="89"/>
    </row>
    <row r="941" spans="12:15" ht="12.75" customHeight="1" x14ac:dyDescent="0.2">
      <c r="L941" s="89"/>
      <c r="M941" s="89"/>
      <c r="O941" s="89"/>
    </row>
    <row r="942" spans="12:15" ht="12.75" customHeight="1" x14ac:dyDescent="0.2">
      <c r="L942" s="89"/>
      <c r="M942" s="89"/>
      <c r="O942" s="89"/>
    </row>
    <row r="943" spans="12:15" ht="12.75" customHeight="1" x14ac:dyDescent="0.2">
      <c r="L943" s="89"/>
      <c r="M943" s="89"/>
      <c r="O943" s="89"/>
    </row>
    <row r="944" spans="12:15" ht="12.75" customHeight="1" x14ac:dyDescent="0.2">
      <c r="L944" s="89"/>
      <c r="M944" s="89"/>
      <c r="O944" s="89"/>
    </row>
    <row r="945" spans="12:15" ht="12.75" customHeight="1" x14ac:dyDescent="0.2">
      <c r="L945" s="89"/>
      <c r="M945" s="89"/>
      <c r="O945" s="89"/>
    </row>
    <row r="946" spans="12:15" ht="12.75" customHeight="1" x14ac:dyDescent="0.2">
      <c r="L946" s="89"/>
      <c r="M946" s="89"/>
      <c r="O946" s="89"/>
    </row>
    <row r="947" spans="12:15" ht="12.75" customHeight="1" x14ac:dyDescent="0.2">
      <c r="L947" s="89"/>
      <c r="M947" s="89"/>
      <c r="O947" s="89"/>
    </row>
    <row r="948" spans="12:15" ht="12.75" customHeight="1" x14ac:dyDescent="0.2">
      <c r="L948" s="89"/>
      <c r="M948" s="89"/>
      <c r="O948" s="89"/>
    </row>
    <row r="949" spans="12:15" ht="12.75" customHeight="1" x14ac:dyDescent="0.2">
      <c r="L949" s="89"/>
      <c r="M949" s="89"/>
      <c r="O949" s="89"/>
    </row>
    <row r="950" spans="12:15" ht="12.75" customHeight="1" x14ac:dyDescent="0.2">
      <c r="L950" s="89"/>
      <c r="M950" s="89"/>
      <c r="O950" s="89"/>
    </row>
    <row r="951" spans="12:15" ht="12.75" customHeight="1" x14ac:dyDescent="0.2">
      <c r="L951" s="89"/>
      <c r="M951" s="89"/>
      <c r="O951" s="89"/>
    </row>
    <row r="952" spans="12:15" ht="12.75" customHeight="1" x14ac:dyDescent="0.2">
      <c r="L952" s="89"/>
      <c r="M952" s="89"/>
      <c r="O952" s="89"/>
    </row>
    <row r="953" spans="12:15" ht="12.75" customHeight="1" x14ac:dyDescent="0.2">
      <c r="L953" s="89"/>
      <c r="M953" s="89"/>
      <c r="O953" s="89"/>
    </row>
    <row r="954" spans="12:15" ht="12.75" customHeight="1" x14ac:dyDescent="0.2">
      <c r="L954" s="89"/>
      <c r="M954" s="89"/>
      <c r="O954" s="89"/>
    </row>
    <row r="955" spans="12:15" ht="12.75" customHeight="1" x14ac:dyDescent="0.2">
      <c r="L955" s="89"/>
      <c r="M955" s="89"/>
      <c r="O955" s="89"/>
    </row>
    <row r="956" spans="12:15" ht="12.75" customHeight="1" x14ac:dyDescent="0.2">
      <c r="L956" s="89"/>
      <c r="M956" s="89"/>
      <c r="O956" s="89"/>
    </row>
    <row r="957" spans="12:15" ht="12.75" customHeight="1" x14ac:dyDescent="0.2">
      <c r="L957" s="89"/>
      <c r="M957" s="89"/>
      <c r="O957" s="89"/>
    </row>
    <row r="958" spans="12:15" ht="12.75" customHeight="1" x14ac:dyDescent="0.2">
      <c r="L958" s="89"/>
      <c r="M958" s="89"/>
      <c r="O958" s="89"/>
    </row>
    <row r="959" spans="12:15" ht="12.75" customHeight="1" x14ac:dyDescent="0.2">
      <c r="L959" s="89"/>
      <c r="M959" s="89"/>
      <c r="O959" s="89"/>
    </row>
    <row r="960" spans="12:15" ht="12.75" customHeight="1" x14ac:dyDescent="0.2">
      <c r="L960" s="89"/>
      <c r="M960" s="89"/>
      <c r="O960" s="89"/>
    </row>
    <row r="961" spans="12:15" ht="12.75" customHeight="1" x14ac:dyDescent="0.2">
      <c r="L961" s="89"/>
      <c r="M961" s="89"/>
      <c r="O961" s="89"/>
    </row>
    <row r="962" spans="12:15" ht="12.75" customHeight="1" x14ac:dyDescent="0.2">
      <c r="L962" s="89"/>
      <c r="M962" s="89"/>
      <c r="O962" s="89"/>
    </row>
    <row r="963" spans="12:15" ht="12.75" customHeight="1" x14ac:dyDescent="0.2">
      <c r="L963" s="89"/>
      <c r="M963" s="89"/>
      <c r="O963" s="89"/>
    </row>
    <row r="964" spans="12:15" ht="12.75" customHeight="1" x14ac:dyDescent="0.2">
      <c r="L964" s="89"/>
      <c r="M964" s="89"/>
      <c r="O964" s="89"/>
    </row>
    <row r="965" spans="12:15" ht="12.75" customHeight="1" x14ac:dyDescent="0.2">
      <c r="L965" s="89"/>
      <c r="M965" s="89"/>
      <c r="O965" s="89"/>
    </row>
    <row r="966" spans="12:15" ht="12.75" customHeight="1" x14ac:dyDescent="0.2">
      <c r="L966" s="89"/>
      <c r="M966" s="89"/>
      <c r="O966" s="89"/>
    </row>
    <row r="967" spans="12:15" ht="12.75" customHeight="1" x14ac:dyDescent="0.2">
      <c r="L967" s="89"/>
      <c r="M967" s="89"/>
      <c r="O967" s="89"/>
    </row>
    <row r="968" spans="12:15" ht="12.75" customHeight="1" x14ac:dyDescent="0.2">
      <c r="L968" s="89"/>
      <c r="M968" s="89"/>
      <c r="O968" s="89"/>
    </row>
    <row r="969" spans="12:15" ht="12.75" customHeight="1" x14ac:dyDescent="0.2">
      <c r="L969" s="89"/>
      <c r="M969" s="89"/>
      <c r="O969" s="89"/>
    </row>
    <row r="970" spans="12:15" ht="12.75" customHeight="1" x14ac:dyDescent="0.2">
      <c r="L970" s="89"/>
      <c r="M970" s="89"/>
      <c r="O970" s="89"/>
    </row>
    <row r="971" spans="12:15" ht="12.75" customHeight="1" x14ac:dyDescent="0.2">
      <c r="L971" s="89"/>
      <c r="M971" s="89"/>
      <c r="O971" s="89"/>
    </row>
    <row r="972" spans="12:15" ht="12.75" customHeight="1" x14ac:dyDescent="0.2">
      <c r="L972" s="89"/>
      <c r="M972" s="89"/>
      <c r="O972" s="89"/>
    </row>
    <row r="973" spans="12:15" ht="12.75" customHeight="1" x14ac:dyDescent="0.2">
      <c r="L973" s="89"/>
      <c r="M973" s="89"/>
      <c r="O973" s="89"/>
    </row>
    <row r="974" spans="12:15" ht="12.75" customHeight="1" x14ac:dyDescent="0.2">
      <c r="L974" s="89"/>
      <c r="M974" s="89"/>
      <c r="O974" s="89"/>
    </row>
    <row r="975" spans="12:15" ht="12.75" customHeight="1" x14ac:dyDescent="0.2">
      <c r="L975" s="89"/>
      <c r="M975" s="89"/>
      <c r="O975" s="89"/>
    </row>
    <row r="976" spans="12:15" ht="12.75" customHeight="1" x14ac:dyDescent="0.2">
      <c r="L976" s="89"/>
      <c r="M976" s="89"/>
      <c r="O976" s="89"/>
    </row>
    <row r="977" spans="12:15" ht="12.75" customHeight="1" x14ac:dyDescent="0.2">
      <c r="L977" s="89"/>
      <c r="M977" s="89"/>
      <c r="O977" s="89"/>
    </row>
    <row r="978" spans="12:15" ht="12.75" customHeight="1" x14ac:dyDescent="0.2">
      <c r="L978" s="89"/>
      <c r="M978" s="89"/>
      <c r="O978" s="89"/>
    </row>
    <row r="979" spans="12:15" ht="12.75" customHeight="1" x14ac:dyDescent="0.2">
      <c r="L979" s="89"/>
      <c r="M979" s="89"/>
      <c r="O979" s="89"/>
    </row>
    <row r="980" spans="12:15" ht="12.75" customHeight="1" x14ac:dyDescent="0.2">
      <c r="L980" s="89"/>
      <c r="M980" s="89"/>
      <c r="O980" s="89"/>
    </row>
    <row r="981" spans="12:15" ht="12.75" customHeight="1" x14ac:dyDescent="0.2">
      <c r="L981" s="89"/>
      <c r="M981" s="89"/>
      <c r="O981" s="89"/>
    </row>
    <row r="982" spans="12:15" ht="12.75" customHeight="1" x14ac:dyDescent="0.2">
      <c r="L982" s="89"/>
      <c r="M982" s="89"/>
      <c r="O982" s="89"/>
    </row>
    <row r="983" spans="12:15" ht="12.75" customHeight="1" x14ac:dyDescent="0.2">
      <c r="L983" s="89"/>
      <c r="M983" s="89"/>
      <c r="O983" s="89"/>
    </row>
    <row r="984" spans="12:15" ht="12.75" customHeight="1" x14ac:dyDescent="0.2">
      <c r="L984" s="89"/>
      <c r="M984" s="89"/>
      <c r="O984" s="89"/>
    </row>
    <row r="985" spans="12:15" ht="12.75" customHeight="1" x14ac:dyDescent="0.2">
      <c r="L985" s="89"/>
      <c r="M985" s="89"/>
      <c r="O985" s="89"/>
    </row>
    <row r="986" spans="12:15" ht="12.75" customHeight="1" x14ac:dyDescent="0.2">
      <c r="L986" s="89"/>
      <c r="M986" s="89"/>
      <c r="O986" s="89"/>
    </row>
    <row r="987" spans="12:15" ht="12.75" customHeight="1" x14ac:dyDescent="0.2">
      <c r="L987" s="89"/>
      <c r="M987" s="89"/>
      <c r="O987" s="89"/>
    </row>
    <row r="988" spans="12:15" ht="12.75" customHeight="1" x14ac:dyDescent="0.2">
      <c r="L988" s="89"/>
      <c r="M988" s="89"/>
      <c r="O988" s="89"/>
    </row>
    <row r="989" spans="12:15" ht="12.75" customHeight="1" x14ac:dyDescent="0.2">
      <c r="L989" s="89"/>
      <c r="M989" s="89"/>
      <c r="O989" s="89"/>
    </row>
  </sheetData>
  <mergeCells count="264">
    <mergeCell ref="Q419:Q420"/>
    <mergeCell ref="R419:R420"/>
    <mergeCell ref="B418:J418"/>
    <mergeCell ref="A419:A420"/>
    <mergeCell ref="B419:J419"/>
    <mergeCell ref="K419:K420"/>
    <mergeCell ref="L419:L420"/>
    <mergeCell ref="M419:M420"/>
    <mergeCell ref="N419:N420"/>
    <mergeCell ref="O419:O420"/>
    <mergeCell ref="P419:P420"/>
    <mergeCell ref="Q397:Q398"/>
    <mergeCell ref="R397:R398"/>
    <mergeCell ref="B396:J396"/>
    <mergeCell ref="A397:A398"/>
    <mergeCell ref="B397:J397"/>
    <mergeCell ref="K397:K398"/>
    <mergeCell ref="L397:L398"/>
    <mergeCell ref="M397:M398"/>
    <mergeCell ref="N397:N398"/>
    <mergeCell ref="O397:O398"/>
    <mergeCell ref="P397:P398"/>
    <mergeCell ref="Q375:Q376"/>
    <mergeCell ref="R375:R376"/>
    <mergeCell ref="B374:J374"/>
    <mergeCell ref="A375:A376"/>
    <mergeCell ref="B375:J375"/>
    <mergeCell ref="K375:K376"/>
    <mergeCell ref="L375:L376"/>
    <mergeCell ref="M375:M376"/>
    <mergeCell ref="N375:N376"/>
    <mergeCell ref="O375:O376"/>
    <mergeCell ref="P375:P376"/>
    <mergeCell ref="Q221:Q222"/>
    <mergeCell ref="R221:R222"/>
    <mergeCell ref="B220:J220"/>
    <mergeCell ref="A221:A222"/>
    <mergeCell ref="B221:J221"/>
    <mergeCell ref="K221:K222"/>
    <mergeCell ref="L221:L222"/>
    <mergeCell ref="M221:M222"/>
    <mergeCell ref="N243:N244"/>
    <mergeCell ref="O243:O244"/>
    <mergeCell ref="P243:P244"/>
    <mergeCell ref="Q243:Q244"/>
    <mergeCell ref="R243:R244"/>
    <mergeCell ref="B242:J242"/>
    <mergeCell ref="A243:A244"/>
    <mergeCell ref="B243:J243"/>
    <mergeCell ref="K243:K244"/>
    <mergeCell ref="L243:L244"/>
    <mergeCell ref="M243:M244"/>
    <mergeCell ref="B198:J198"/>
    <mergeCell ref="A199:A200"/>
    <mergeCell ref="B199:J199"/>
    <mergeCell ref="K199:K200"/>
    <mergeCell ref="L199:L200"/>
    <mergeCell ref="M199:M200"/>
    <mergeCell ref="N221:N222"/>
    <mergeCell ref="O221:O222"/>
    <mergeCell ref="P221:P222"/>
    <mergeCell ref="B217:J217"/>
    <mergeCell ref="L154:L155"/>
    <mergeCell ref="M154:M155"/>
    <mergeCell ref="N177:N178"/>
    <mergeCell ref="O177:O178"/>
    <mergeCell ref="P177:P178"/>
    <mergeCell ref="Q177:Q178"/>
    <mergeCell ref="B176:J176"/>
    <mergeCell ref="A177:A178"/>
    <mergeCell ref="B177:J177"/>
    <mergeCell ref="K177:K178"/>
    <mergeCell ref="L177:L178"/>
    <mergeCell ref="M177:M178"/>
    <mergeCell ref="R177:R178"/>
    <mergeCell ref="N199:N200"/>
    <mergeCell ref="O199:O200"/>
    <mergeCell ref="P199:P200"/>
    <mergeCell ref="Q199:Q200"/>
    <mergeCell ref="R199:R200"/>
    <mergeCell ref="A85:A86"/>
    <mergeCell ref="B85:J85"/>
    <mergeCell ref="K85:K86"/>
    <mergeCell ref="L85:L86"/>
    <mergeCell ref="N108:N109"/>
    <mergeCell ref="O108:O109"/>
    <mergeCell ref="P108:P109"/>
    <mergeCell ref="Q108:Q109"/>
    <mergeCell ref="R108:R109"/>
    <mergeCell ref="B107:J107"/>
    <mergeCell ref="A108:A109"/>
    <mergeCell ref="B108:J108"/>
    <mergeCell ref="K108:K109"/>
    <mergeCell ref="L108:L109"/>
    <mergeCell ref="M108:M109"/>
    <mergeCell ref="A154:A155"/>
    <mergeCell ref="B154:J154"/>
    <mergeCell ref="K154:K155"/>
    <mergeCell ref="M85:M86"/>
    <mergeCell ref="N85:N86"/>
    <mergeCell ref="O85:O86"/>
    <mergeCell ref="P85:P86"/>
    <mergeCell ref="Q85:Q86"/>
    <mergeCell ref="R85:R86"/>
    <mergeCell ref="N154:N155"/>
    <mergeCell ref="O154:O155"/>
    <mergeCell ref="P154:P155"/>
    <mergeCell ref="Q154:Q155"/>
    <mergeCell ref="R154:R155"/>
    <mergeCell ref="N131:N132"/>
    <mergeCell ref="O131:O132"/>
    <mergeCell ref="P131:P132"/>
    <mergeCell ref="Q131:Q132"/>
    <mergeCell ref="R131:R132"/>
    <mergeCell ref="N353:N354"/>
    <mergeCell ref="O353:O354"/>
    <mergeCell ref="P353:P354"/>
    <mergeCell ref="Q353:Q354"/>
    <mergeCell ref="R353:R354"/>
    <mergeCell ref="B352:J352"/>
    <mergeCell ref="A353:A354"/>
    <mergeCell ref="B353:J353"/>
    <mergeCell ref="K353:K354"/>
    <mergeCell ref="L353:L354"/>
    <mergeCell ref="M353:M354"/>
    <mergeCell ref="N62:N63"/>
    <mergeCell ref="O62:O63"/>
    <mergeCell ref="P62:P63"/>
    <mergeCell ref="Q62:Q63"/>
    <mergeCell ref="R62:R63"/>
    <mergeCell ref="B61:J61"/>
    <mergeCell ref="A62:A63"/>
    <mergeCell ref="B62:J62"/>
    <mergeCell ref="K62:K63"/>
    <mergeCell ref="L62:L63"/>
    <mergeCell ref="M62:M63"/>
    <mergeCell ref="N39:N40"/>
    <mergeCell ref="O39:O40"/>
    <mergeCell ref="P39:P40"/>
    <mergeCell ref="Q39:Q40"/>
    <mergeCell ref="R39:R40"/>
    <mergeCell ref="B38:J38"/>
    <mergeCell ref="A39:A40"/>
    <mergeCell ref="B39:J39"/>
    <mergeCell ref="K39:K40"/>
    <mergeCell ref="L39:L40"/>
    <mergeCell ref="M39:M40"/>
    <mergeCell ref="O16:O17"/>
    <mergeCell ref="P16:P17"/>
    <mergeCell ref="Q16:Q17"/>
    <mergeCell ref="R16:R17"/>
    <mergeCell ref="B15:J15"/>
    <mergeCell ref="A16:A17"/>
    <mergeCell ref="B16:J16"/>
    <mergeCell ref="K16:K17"/>
    <mergeCell ref="L16:L17"/>
    <mergeCell ref="M16:M17"/>
    <mergeCell ref="N16:N17"/>
    <mergeCell ref="R309:R310"/>
    <mergeCell ref="B308:J308"/>
    <mergeCell ref="A309:A310"/>
    <mergeCell ref="B309:J309"/>
    <mergeCell ref="K309:K310"/>
    <mergeCell ref="L309:L310"/>
    <mergeCell ref="M309:M310"/>
    <mergeCell ref="N331:N332"/>
    <mergeCell ref="O331:O332"/>
    <mergeCell ref="P331:P332"/>
    <mergeCell ref="Q331:Q332"/>
    <mergeCell ref="R331:R332"/>
    <mergeCell ref="B330:J330"/>
    <mergeCell ref="A331:A332"/>
    <mergeCell ref="B331:J331"/>
    <mergeCell ref="K331:K332"/>
    <mergeCell ref="L331:L332"/>
    <mergeCell ref="M331:M332"/>
    <mergeCell ref="A287:A288"/>
    <mergeCell ref="B287:J287"/>
    <mergeCell ref="K287:K288"/>
    <mergeCell ref="L287:L288"/>
    <mergeCell ref="M287:M288"/>
    <mergeCell ref="N309:N310"/>
    <mergeCell ref="O309:O310"/>
    <mergeCell ref="P309:P310"/>
    <mergeCell ref="Q309:Q310"/>
    <mergeCell ref="K265:K266"/>
    <mergeCell ref="L265:L266"/>
    <mergeCell ref="M265:M266"/>
    <mergeCell ref="N287:N288"/>
    <mergeCell ref="O287:O288"/>
    <mergeCell ref="P287:P288"/>
    <mergeCell ref="Q287:Q288"/>
    <mergeCell ref="R287:R288"/>
    <mergeCell ref="B286:J286"/>
    <mergeCell ref="A131:A132"/>
    <mergeCell ref="B131:J131"/>
    <mergeCell ref="K131:K132"/>
    <mergeCell ref="L131:L132"/>
    <mergeCell ref="M131:M132"/>
    <mergeCell ref="Q441:Q442"/>
    <mergeCell ref="R441:R442"/>
    <mergeCell ref="B440:J440"/>
    <mergeCell ref="A441:A442"/>
    <mergeCell ref="B441:J441"/>
    <mergeCell ref="K441:K442"/>
    <mergeCell ref="L441:L442"/>
    <mergeCell ref="M441:M442"/>
    <mergeCell ref="N441:N442"/>
    <mergeCell ref="O441:O442"/>
    <mergeCell ref="P441:P442"/>
    <mergeCell ref="B437:J437"/>
    <mergeCell ref="N265:N266"/>
    <mergeCell ref="O265:O266"/>
    <mergeCell ref="P265:P266"/>
    <mergeCell ref="Q265:Q266"/>
    <mergeCell ref="R265:R266"/>
    <mergeCell ref="B264:J264"/>
    <mergeCell ref="A265:A266"/>
    <mergeCell ref="B35:J35"/>
    <mergeCell ref="B58:J58"/>
    <mergeCell ref="B81:J81"/>
    <mergeCell ref="B104:J104"/>
    <mergeCell ref="B84:J84"/>
    <mergeCell ref="B127:J127"/>
    <mergeCell ref="B150:J150"/>
    <mergeCell ref="B173:J173"/>
    <mergeCell ref="B195:J195"/>
    <mergeCell ref="B153:J153"/>
    <mergeCell ref="B130:J130"/>
    <mergeCell ref="B459:J459"/>
    <mergeCell ref="B239:J239"/>
    <mergeCell ref="B261:J261"/>
    <mergeCell ref="B283:J283"/>
    <mergeCell ref="B305:J305"/>
    <mergeCell ref="B327:J327"/>
    <mergeCell ref="B349:J349"/>
    <mergeCell ref="B371:J371"/>
    <mergeCell ref="B393:J393"/>
    <mergeCell ref="B415:J415"/>
    <mergeCell ref="B265:J265"/>
    <mergeCell ref="B462:J462"/>
    <mergeCell ref="A463:A464"/>
    <mergeCell ref="B463:J463"/>
    <mergeCell ref="K463:K464"/>
    <mergeCell ref="L463:L464"/>
    <mergeCell ref="M463:M464"/>
    <mergeCell ref="N463:N464"/>
    <mergeCell ref="O463:O464"/>
    <mergeCell ref="P463:P464"/>
    <mergeCell ref="B503:J503"/>
    <mergeCell ref="Q463:Q464"/>
    <mergeCell ref="R463:R464"/>
    <mergeCell ref="B481:J481"/>
    <mergeCell ref="B484:J484"/>
    <mergeCell ref="A485:A486"/>
    <mergeCell ref="B485:J485"/>
    <mergeCell ref="K485:K486"/>
    <mergeCell ref="L485:L486"/>
    <mergeCell ref="M485:M486"/>
    <mergeCell ref="N485:N486"/>
    <mergeCell ref="O485:O486"/>
    <mergeCell ref="P485:P486"/>
    <mergeCell ref="Q485:Q486"/>
    <mergeCell ref="R485:R486"/>
  </mergeCell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8080"/>
  </sheetPr>
  <dimension ref="A1:AE1012"/>
  <sheetViews>
    <sheetView topLeftCell="A676" zoomScaleNormal="100" workbookViewId="0">
      <selection activeCell="P701" sqref="P701"/>
    </sheetView>
  </sheetViews>
  <sheetFormatPr baseColWidth="10" defaultColWidth="12.5703125" defaultRowHeight="15" customHeight="1" x14ac:dyDescent="0.2"/>
  <cols>
    <col min="1" max="1" width="8.5703125" style="79" customWidth="1"/>
    <col min="2" max="10" width="7.140625" style="79" customWidth="1"/>
    <col min="11" max="11" width="15.7109375" style="79" customWidth="1"/>
    <col min="12" max="18" width="12.85546875" style="79" customWidth="1"/>
    <col min="19" max="31" width="10" style="79" customWidth="1"/>
    <col min="32" max="16384" width="12.5703125" style="79"/>
  </cols>
  <sheetData>
    <row r="1" spans="1:18" s="220" customFormat="1" ht="15" customHeight="1" x14ac:dyDescent="0.2"/>
    <row r="2" spans="1:18" s="220" customFormat="1" ht="15" customHeight="1" x14ac:dyDescent="0.2"/>
    <row r="3" spans="1:18" s="220" customFormat="1" ht="15" customHeight="1" x14ac:dyDescent="0.2"/>
    <row r="4" spans="1:18" s="220" customFormat="1" ht="15" customHeight="1" x14ac:dyDescent="0.2"/>
    <row r="5" spans="1:18" s="220" customFormat="1" ht="15" customHeight="1" x14ac:dyDescent="0.2"/>
    <row r="6" spans="1:18" s="220" customFormat="1" ht="15" customHeight="1" x14ac:dyDescent="0.2"/>
    <row r="7" spans="1:18" s="220" customFormat="1" ht="15" customHeight="1" x14ac:dyDescent="0.2"/>
    <row r="8" spans="1:18" s="220" customFormat="1" ht="15" customHeight="1" x14ac:dyDescent="0.2"/>
    <row r="9" spans="1:18" s="220" customFormat="1" ht="15" customHeight="1" x14ac:dyDescent="0.2"/>
    <row r="10" spans="1:18" s="220" customFormat="1" ht="15" customHeight="1" x14ac:dyDescent="0.2"/>
    <row r="11" spans="1:18" s="220" customFormat="1" ht="15" customHeight="1" x14ac:dyDescent="0.2"/>
    <row r="12" spans="1:18" s="220" customFormat="1" ht="15" customHeight="1" x14ac:dyDescent="0.2"/>
    <row r="13" spans="1:18" s="220" customFormat="1" ht="15" customHeight="1" x14ac:dyDescent="0.2"/>
    <row r="14" spans="1:18" ht="12.75" customHeight="1" x14ac:dyDescent="0.2"/>
    <row r="15" spans="1:18" ht="12.75" customHeight="1" x14ac:dyDescent="0.2">
      <c r="A15" s="119" t="s">
        <v>62</v>
      </c>
      <c r="L15" s="89"/>
      <c r="M15" s="89"/>
      <c r="O15" s="89"/>
    </row>
    <row r="16" spans="1:18" ht="25.5" customHeight="1" x14ac:dyDescent="0.2">
      <c r="B16" s="241" t="s">
        <v>1</v>
      </c>
      <c r="C16" s="242"/>
      <c r="D16" s="242"/>
      <c r="E16" s="242"/>
      <c r="F16" s="242"/>
      <c r="G16" s="242"/>
      <c r="H16" s="242"/>
      <c r="I16" s="242"/>
      <c r="J16" s="242"/>
      <c r="L16" s="120" t="s">
        <v>2</v>
      </c>
      <c r="M16" s="120" t="s">
        <v>3</v>
      </c>
      <c r="N16" s="121" t="s">
        <v>4</v>
      </c>
      <c r="O16" s="120" t="s">
        <v>5</v>
      </c>
      <c r="P16" s="122" t="s">
        <v>6</v>
      </c>
      <c r="Q16" s="122" t="s">
        <v>7</v>
      </c>
      <c r="R16" s="123" t="s">
        <v>8</v>
      </c>
    </row>
    <row r="17" spans="1:18" ht="12.75" customHeight="1" x14ac:dyDescent="0.2">
      <c r="A17" s="125" t="s">
        <v>9</v>
      </c>
      <c r="B17" s="126">
        <v>1</v>
      </c>
      <c r="C17" s="126">
        <v>2</v>
      </c>
      <c r="D17" s="126">
        <v>3</v>
      </c>
      <c r="E17" s="126">
        <v>4</v>
      </c>
      <c r="F17" s="126">
        <v>5</v>
      </c>
      <c r="G17" s="126">
        <v>6</v>
      </c>
      <c r="H17" s="126">
        <v>7</v>
      </c>
      <c r="I17" s="126">
        <v>8</v>
      </c>
      <c r="J17" s="126">
        <v>9</v>
      </c>
      <c r="K17" s="80" t="s">
        <v>10</v>
      </c>
      <c r="L17" s="127"/>
      <c r="M17" s="127"/>
      <c r="N17" s="128"/>
      <c r="O17" s="129"/>
      <c r="P17" s="130"/>
      <c r="Q17" s="130"/>
      <c r="R17" s="89"/>
    </row>
    <row r="18" spans="1:18" ht="12.75" customHeight="1" x14ac:dyDescent="0.2">
      <c r="A18" s="131" t="s">
        <v>18</v>
      </c>
      <c r="B18" s="29">
        <v>13</v>
      </c>
      <c r="C18" s="29"/>
      <c r="D18" s="29"/>
      <c r="E18" s="29"/>
      <c r="F18" s="29"/>
      <c r="G18" s="29"/>
      <c r="H18" s="29"/>
      <c r="I18" s="29"/>
      <c r="J18" s="29"/>
      <c r="K18" s="81"/>
      <c r="L18" s="127"/>
      <c r="M18" s="127"/>
      <c r="N18" s="128"/>
      <c r="O18" s="129"/>
      <c r="P18" s="132">
        <f>B18</f>
        <v>13</v>
      </c>
      <c r="Q18" s="130"/>
      <c r="R18" s="89"/>
    </row>
    <row r="19" spans="1:18" ht="12.75" customHeight="1" x14ac:dyDescent="0.2">
      <c r="A19" s="114" t="s">
        <v>19</v>
      </c>
      <c r="C19" s="86">
        <v>10</v>
      </c>
      <c r="K19" s="81"/>
      <c r="L19" s="89"/>
      <c r="M19" s="89"/>
      <c r="O19" s="89">
        <f>C19/B18</f>
        <v>0.76923076923076927</v>
      </c>
      <c r="P19" s="133">
        <v>10</v>
      </c>
      <c r="Q19" s="134">
        <f t="shared" ref="Q19:Q25" si="0">P19/P18</f>
        <v>0.76923076923076927</v>
      </c>
      <c r="R19" s="89">
        <f t="shared" ref="R19:R25" si="1">100%-Q19</f>
        <v>0.23076923076923073</v>
      </c>
    </row>
    <row r="20" spans="1:18" ht="12.75" customHeight="1" x14ac:dyDescent="0.2">
      <c r="A20" s="114" t="s">
        <v>31</v>
      </c>
      <c r="D20" s="86">
        <v>8</v>
      </c>
      <c r="K20" s="81"/>
      <c r="L20" s="89"/>
      <c r="M20" s="89"/>
      <c r="O20" s="89">
        <f>D20/C19</f>
        <v>0.8</v>
      </c>
      <c r="P20" s="133">
        <v>9</v>
      </c>
      <c r="Q20" s="134">
        <f t="shared" si="0"/>
        <v>0.9</v>
      </c>
      <c r="R20" s="89">
        <f t="shared" si="1"/>
        <v>9.9999999999999978E-2</v>
      </c>
    </row>
    <row r="21" spans="1:18" ht="12.75" customHeight="1" x14ac:dyDescent="0.2">
      <c r="A21" s="114" t="s">
        <v>20</v>
      </c>
      <c r="E21" s="86">
        <v>8</v>
      </c>
      <c r="K21" s="81"/>
      <c r="L21" s="89"/>
      <c r="M21" s="89"/>
      <c r="O21" s="89">
        <f>E21/D20</f>
        <v>1</v>
      </c>
      <c r="P21" s="133">
        <v>9</v>
      </c>
      <c r="Q21" s="134">
        <f t="shared" si="0"/>
        <v>1</v>
      </c>
      <c r="R21" s="89">
        <f t="shared" si="1"/>
        <v>0</v>
      </c>
    </row>
    <row r="22" spans="1:18" ht="12.75" customHeight="1" x14ac:dyDescent="0.2">
      <c r="A22" s="114" t="s">
        <v>21</v>
      </c>
      <c r="F22" s="86">
        <v>8</v>
      </c>
      <c r="K22" s="81"/>
      <c r="L22" s="89"/>
      <c r="M22" s="89"/>
      <c r="O22" s="89">
        <f>F22/E21</f>
        <v>1</v>
      </c>
      <c r="P22" s="133">
        <v>9</v>
      </c>
      <c r="Q22" s="134">
        <f t="shared" si="0"/>
        <v>1</v>
      </c>
      <c r="R22" s="89">
        <f t="shared" si="1"/>
        <v>0</v>
      </c>
    </row>
    <row r="23" spans="1:18" ht="12.75" customHeight="1" x14ac:dyDescent="0.2">
      <c r="A23" s="114" t="s">
        <v>43</v>
      </c>
      <c r="G23" s="86">
        <v>6</v>
      </c>
      <c r="K23" s="81"/>
      <c r="L23" s="89"/>
      <c r="M23" s="89"/>
      <c r="O23" s="89">
        <f>G23/F22</f>
        <v>0.75</v>
      </c>
      <c r="P23" s="133">
        <v>9</v>
      </c>
      <c r="Q23" s="134">
        <f t="shared" si="0"/>
        <v>1</v>
      </c>
      <c r="R23" s="89">
        <f t="shared" si="1"/>
        <v>0</v>
      </c>
    </row>
    <row r="24" spans="1:18" ht="12.75" customHeight="1" x14ac:dyDescent="0.2">
      <c r="A24" s="114" t="s">
        <v>44</v>
      </c>
      <c r="H24" s="86">
        <v>6</v>
      </c>
      <c r="K24" s="81"/>
      <c r="L24" s="89"/>
      <c r="M24" s="89"/>
      <c r="O24" s="89">
        <f>H24/G23</f>
        <v>1</v>
      </c>
      <c r="P24" s="133">
        <v>8</v>
      </c>
      <c r="Q24" s="134">
        <f t="shared" si="0"/>
        <v>0.88888888888888884</v>
      </c>
      <c r="R24" s="89">
        <f t="shared" si="1"/>
        <v>0.11111111111111116</v>
      </c>
    </row>
    <row r="25" spans="1:18" ht="12.75" customHeight="1" x14ac:dyDescent="0.2">
      <c r="A25" s="114" t="s">
        <v>45</v>
      </c>
      <c r="I25" s="86">
        <v>6</v>
      </c>
      <c r="K25" s="81"/>
      <c r="L25" s="89"/>
      <c r="M25" s="89"/>
      <c r="O25" s="89">
        <f>I25/H24</f>
        <v>1</v>
      </c>
      <c r="P25" s="133">
        <v>8</v>
      </c>
      <c r="Q25" s="134">
        <f t="shared" si="0"/>
        <v>1</v>
      </c>
      <c r="R25" s="89">
        <f t="shared" si="1"/>
        <v>0</v>
      </c>
    </row>
    <row r="26" spans="1:18" ht="12.75" customHeight="1" x14ac:dyDescent="0.2">
      <c r="A26" s="114" t="s">
        <v>46</v>
      </c>
      <c r="J26" s="86">
        <v>6</v>
      </c>
      <c r="K26" s="81">
        <v>5</v>
      </c>
      <c r="L26" s="89"/>
      <c r="M26" s="89"/>
      <c r="O26" s="89"/>
      <c r="P26" s="133">
        <v>6</v>
      </c>
      <c r="Q26" s="134"/>
      <c r="R26" s="89"/>
    </row>
    <row r="27" spans="1:18" ht="12.75" customHeight="1" x14ac:dyDescent="0.2">
      <c r="A27" s="114" t="s">
        <v>47</v>
      </c>
      <c r="J27" s="86">
        <v>2</v>
      </c>
      <c r="K27" s="82">
        <v>1</v>
      </c>
      <c r="L27" s="89"/>
      <c r="M27" s="89"/>
      <c r="O27" s="89"/>
      <c r="P27" s="133">
        <v>3</v>
      </c>
      <c r="Q27" s="134"/>
      <c r="R27" s="89"/>
    </row>
    <row r="28" spans="1:18" ht="12.75" customHeight="1" x14ac:dyDescent="0.2">
      <c r="A28" s="114" t="s">
        <v>48</v>
      </c>
      <c r="J28" s="86">
        <v>1</v>
      </c>
      <c r="K28" s="82">
        <v>1</v>
      </c>
      <c r="L28" s="89"/>
      <c r="M28" s="89"/>
      <c r="O28" s="89"/>
      <c r="P28" s="133">
        <v>1</v>
      </c>
      <c r="Q28" s="134"/>
      <c r="R28" s="89"/>
    </row>
    <row r="29" spans="1:18" ht="12.75" customHeight="1" x14ac:dyDescent="0.2">
      <c r="A29" s="114" t="s">
        <v>49</v>
      </c>
      <c r="K29" s="82"/>
      <c r="L29" s="89"/>
      <c r="M29" s="89"/>
      <c r="O29" s="89"/>
      <c r="P29" s="133"/>
      <c r="Q29" s="134"/>
      <c r="R29" s="89"/>
    </row>
    <row r="30" spans="1:18" ht="12.75" customHeight="1" x14ac:dyDescent="0.2">
      <c r="A30" s="114" t="s">
        <v>50</v>
      </c>
      <c r="K30" s="82"/>
      <c r="L30" s="89"/>
      <c r="M30" s="89"/>
      <c r="O30" s="89"/>
      <c r="P30" s="133"/>
      <c r="Q30" s="134"/>
      <c r="R30" s="89"/>
    </row>
    <row r="31" spans="1:18" ht="12.75" customHeight="1" x14ac:dyDescent="0.2">
      <c r="A31" s="114" t="s">
        <v>66</v>
      </c>
      <c r="E31" s="86">
        <v>1</v>
      </c>
      <c r="K31" s="82"/>
      <c r="L31" s="89"/>
      <c r="M31" s="89"/>
      <c r="O31" s="89"/>
      <c r="P31" s="133">
        <v>1</v>
      </c>
      <c r="Q31" s="134"/>
      <c r="R31" s="89"/>
    </row>
    <row r="32" spans="1:18" ht="12.75" customHeight="1" x14ac:dyDescent="0.2">
      <c r="A32" s="114" t="s">
        <v>69</v>
      </c>
      <c r="F32" s="86">
        <v>1</v>
      </c>
      <c r="K32" s="82"/>
      <c r="L32" s="89"/>
      <c r="M32" s="89"/>
      <c r="O32" s="89"/>
      <c r="P32" s="133">
        <v>1</v>
      </c>
      <c r="Q32" s="134"/>
      <c r="R32" s="89"/>
    </row>
    <row r="33" spans="1:31" ht="12.75" customHeight="1" x14ac:dyDescent="0.2">
      <c r="A33" s="114" t="s">
        <v>70</v>
      </c>
      <c r="G33" s="86">
        <v>1</v>
      </c>
      <c r="K33" s="82"/>
      <c r="L33" s="89"/>
      <c r="M33" s="89"/>
      <c r="O33" s="89"/>
      <c r="P33" s="133">
        <v>1</v>
      </c>
      <c r="Q33" s="134"/>
      <c r="R33" s="89"/>
    </row>
    <row r="34" spans="1:31" ht="12.75" customHeight="1" x14ac:dyDescent="0.2">
      <c r="A34" s="114" t="s">
        <v>71</v>
      </c>
      <c r="H34" s="86">
        <v>1</v>
      </c>
      <c r="K34" s="82"/>
      <c r="L34" s="89"/>
      <c r="M34" s="89"/>
      <c r="O34" s="89"/>
      <c r="P34" s="133">
        <v>1</v>
      </c>
      <c r="Q34" s="134"/>
      <c r="R34" s="89"/>
    </row>
    <row r="35" spans="1:31" ht="12.75" customHeight="1" x14ac:dyDescent="0.2">
      <c r="A35" s="114" t="s">
        <v>72</v>
      </c>
      <c r="I35" s="86">
        <v>1</v>
      </c>
      <c r="K35" s="82"/>
      <c r="L35" s="89"/>
      <c r="M35" s="89"/>
      <c r="O35" s="89"/>
      <c r="P35" s="133">
        <v>1</v>
      </c>
      <c r="Q35" s="134"/>
      <c r="R35" s="89"/>
    </row>
    <row r="36" spans="1:31" ht="12.75" customHeight="1" x14ac:dyDescent="0.2">
      <c r="A36" s="114" t="s">
        <v>78</v>
      </c>
      <c r="J36" s="86">
        <v>1</v>
      </c>
      <c r="K36" s="82"/>
      <c r="L36" s="89"/>
      <c r="M36" s="89"/>
      <c r="O36" s="89"/>
      <c r="P36" s="133">
        <v>1</v>
      </c>
      <c r="Q36" s="134"/>
      <c r="R36" s="89"/>
    </row>
    <row r="37" spans="1:31" ht="12.75" customHeight="1" x14ac:dyDescent="0.2">
      <c r="K37" s="86">
        <f>SUM(K26:K28)</f>
        <v>7</v>
      </c>
      <c r="L37" s="89">
        <f>K26/B18</f>
        <v>0.38461538461538464</v>
      </c>
      <c r="M37" s="89">
        <f>K37/B18</f>
        <v>0.53846153846153844</v>
      </c>
      <c r="N37" s="89">
        <f>M37-L37</f>
        <v>0.1538461538461538</v>
      </c>
      <c r="O37" s="89"/>
    </row>
    <row r="38" spans="1:31" ht="12.75" customHeight="1" x14ac:dyDescent="0.2">
      <c r="A38" s="119" t="s">
        <v>63</v>
      </c>
      <c r="L38" s="89"/>
      <c r="M38" s="89"/>
      <c r="O38" s="89"/>
    </row>
    <row r="39" spans="1:31" ht="25.5" customHeight="1" x14ac:dyDescent="0.2">
      <c r="B39" s="241" t="s">
        <v>1</v>
      </c>
      <c r="C39" s="242"/>
      <c r="D39" s="242"/>
      <c r="E39" s="242"/>
      <c r="F39" s="242"/>
      <c r="G39" s="242"/>
      <c r="H39" s="242"/>
      <c r="I39" s="242"/>
      <c r="J39" s="242"/>
      <c r="L39" s="120" t="s">
        <v>2</v>
      </c>
      <c r="M39" s="120" t="s">
        <v>3</v>
      </c>
      <c r="N39" s="121" t="s">
        <v>4</v>
      </c>
      <c r="O39" s="120" t="s">
        <v>5</v>
      </c>
      <c r="P39" s="122" t="s">
        <v>6</v>
      </c>
      <c r="Q39" s="122" t="s">
        <v>7</v>
      </c>
      <c r="R39" s="123" t="s">
        <v>8</v>
      </c>
    </row>
    <row r="40" spans="1:31" ht="12.75" customHeight="1" x14ac:dyDescent="0.2">
      <c r="A40" s="125" t="s">
        <v>9</v>
      </c>
      <c r="B40" s="126">
        <v>1</v>
      </c>
      <c r="C40" s="126">
        <v>2</v>
      </c>
      <c r="D40" s="126">
        <v>3</v>
      </c>
      <c r="E40" s="126">
        <v>4</v>
      </c>
      <c r="F40" s="126">
        <v>5</v>
      </c>
      <c r="G40" s="126">
        <v>6</v>
      </c>
      <c r="H40" s="126">
        <v>7</v>
      </c>
      <c r="I40" s="126">
        <v>8</v>
      </c>
      <c r="J40" s="126">
        <v>9</v>
      </c>
      <c r="K40" s="80" t="s">
        <v>10</v>
      </c>
      <c r="L40" s="127"/>
      <c r="M40" s="127"/>
      <c r="N40" s="128"/>
      <c r="O40" s="129"/>
      <c r="P40" s="130"/>
      <c r="Q40" s="130"/>
      <c r="R40" s="89"/>
      <c r="U40" s="116" t="s">
        <v>18</v>
      </c>
      <c r="V40" s="116" t="s">
        <v>19</v>
      </c>
      <c r="W40" s="116" t="s">
        <v>31</v>
      </c>
      <c r="X40" s="116" t="s">
        <v>20</v>
      </c>
      <c r="Y40" s="116" t="s">
        <v>21</v>
      </c>
      <c r="Z40" s="116" t="s">
        <v>43</v>
      </c>
      <c r="AA40" s="116" t="s">
        <v>44</v>
      </c>
      <c r="AB40" s="116" t="s">
        <v>46</v>
      </c>
      <c r="AC40" s="116" t="s">
        <v>48</v>
      </c>
      <c r="AD40" s="116" t="s">
        <v>50</v>
      </c>
      <c r="AE40" s="116" t="s">
        <v>51</v>
      </c>
    </row>
    <row r="41" spans="1:31" ht="12.75" customHeight="1" x14ac:dyDescent="0.2">
      <c r="A41" s="114" t="s">
        <v>19</v>
      </c>
      <c r="B41" s="29">
        <v>6</v>
      </c>
      <c r="C41" s="29"/>
      <c r="D41" s="29"/>
      <c r="E41" s="29"/>
      <c r="F41" s="29"/>
      <c r="G41" s="29"/>
      <c r="H41" s="29"/>
      <c r="I41" s="29"/>
      <c r="J41" s="29"/>
      <c r="K41" s="81"/>
      <c r="L41" s="127"/>
      <c r="M41" s="127"/>
      <c r="N41" s="128"/>
      <c r="O41" s="129"/>
      <c r="P41" s="132">
        <f>B41</f>
        <v>6</v>
      </c>
      <c r="Q41" s="130"/>
      <c r="R41" s="89"/>
      <c r="U41" s="179">
        <f>P20/P18</f>
        <v>0.69230769230769229</v>
      </c>
      <c r="V41" s="179">
        <f>P43/P41</f>
        <v>0.66666666666666663</v>
      </c>
      <c r="W41" s="179">
        <f>P61/P59</f>
        <v>0.68421052631578949</v>
      </c>
      <c r="X41" s="179">
        <f>P78/P76</f>
        <v>0.5</v>
      </c>
      <c r="Y41" s="179">
        <f>P91/P89</f>
        <v>0.77777777777777779</v>
      </c>
      <c r="Z41" s="179">
        <f>P110/P108</f>
        <v>0.8571428571428571</v>
      </c>
      <c r="AA41" s="179">
        <f>P124/P122</f>
        <v>0.6</v>
      </c>
      <c r="AB41" s="179">
        <f>P142/P140</f>
        <v>0.76190476190476186</v>
      </c>
      <c r="AC41" s="179">
        <f>P158/P156</f>
        <v>0.52</v>
      </c>
      <c r="AD41" s="179">
        <f>P175/P173</f>
        <v>0.5</v>
      </c>
      <c r="AE41" s="179">
        <f>P190/P188</f>
        <v>0.5</v>
      </c>
    </row>
    <row r="42" spans="1:31" ht="12.75" customHeight="1" x14ac:dyDescent="0.2">
      <c r="A42" s="114" t="s">
        <v>31</v>
      </c>
      <c r="C42" s="86">
        <v>4</v>
      </c>
      <c r="K42" s="82"/>
      <c r="L42" s="89"/>
      <c r="M42" s="89"/>
      <c r="O42" s="129">
        <f>C42/B41</f>
        <v>0.66666666666666663</v>
      </c>
      <c r="P42" s="133">
        <v>5</v>
      </c>
      <c r="Q42" s="134">
        <f t="shared" ref="Q42:Q48" si="2">P42/P41</f>
        <v>0.83333333333333337</v>
      </c>
      <c r="R42" s="89">
        <f t="shared" ref="R42:R48" si="3">100%-Q42</f>
        <v>0.16666666666666663</v>
      </c>
    </row>
    <row r="43" spans="1:31" ht="12.75" customHeight="1" x14ac:dyDescent="0.2">
      <c r="A43" s="114" t="s">
        <v>20</v>
      </c>
      <c r="D43" s="86">
        <v>4</v>
      </c>
      <c r="K43" s="82"/>
      <c r="L43" s="89"/>
      <c r="M43" s="89"/>
      <c r="O43" s="89">
        <f>D43/C42</f>
        <v>1</v>
      </c>
      <c r="P43" s="133">
        <v>4</v>
      </c>
      <c r="Q43" s="134">
        <f t="shared" si="2"/>
        <v>0.8</v>
      </c>
      <c r="R43" s="89">
        <f t="shared" si="3"/>
        <v>0.19999999999999996</v>
      </c>
    </row>
    <row r="44" spans="1:31" ht="12.75" customHeight="1" x14ac:dyDescent="0.2">
      <c r="A44" s="114" t="s">
        <v>21</v>
      </c>
      <c r="E44" s="86">
        <v>3</v>
      </c>
      <c r="K44" s="82"/>
      <c r="L44" s="89"/>
      <c r="M44" s="89"/>
      <c r="O44" s="89">
        <f>E44/D43</f>
        <v>0.75</v>
      </c>
      <c r="P44" s="133">
        <v>3</v>
      </c>
      <c r="Q44" s="134">
        <f t="shared" si="2"/>
        <v>0.75</v>
      </c>
      <c r="R44" s="89">
        <f t="shared" si="3"/>
        <v>0.25</v>
      </c>
    </row>
    <row r="45" spans="1:31" ht="12.75" customHeight="1" x14ac:dyDescent="0.2">
      <c r="A45" s="114" t="s">
        <v>43</v>
      </c>
      <c r="B45" s="85"/>
      <c r="C45" s="85"/>
      <c r="D45" s="85"/>
      <c r="E45" s="85"/>
      <c r="F45" s="85">
        <v>3</v>
      </c>
      <c r="G45" s="85"/>
      <c r="H45" s="85"/>
      <c r="I45" s="85"/>
      <c r="J45" s="85"/>
      <c r="K45" s="82"/>
      <c r="L45" s="89"/>
      <c r="M45" s="89"/>
      <c r="N45" s="85"/>
      <c r="O45" s="89">
        <f>F45/E44</f>
        <v>1</v>
      </c>
      <c r="P45" s="133">
        <v>3</v>
      </c>
      <c r="Q45" s="134">
        <f t="shared" si="2"/>
        <v>1</v>
      </c>
      <c r="R45" s="89">
        <f t="shared" si="3"/>
        <v>0</v>
      </c>
    </row>
    <row r="46" spans="1:31" ht="12.75" customHeight="1" x14ac:dyDescent="0.2">
      <c r="A46" s="114" t="s">
        <v>44</v>
      </c>
      <c r="B46" s="85"/>
      <c r="C46" s="85"/>
      <c r="D46" s="85"/>
      <c r="E46" s="85"/>
      <c r="F46" s="85"/>
      <c r="G46" s="85">
        <v>3</v>
      </c>
      <c r="H46" s="85"/>
      <c r="I46" s="85"/>
      <c r="J46" s="85"/>
      <c r="K46" s="82"/>
      <c r="L46" s="89"/>
      <c r="M46" s="89"/>
      <c r="N46" s="85"/>
      <c r="O46" s="89">
        <f>G46/F45</f>
        <v>1</v>
      </c>
      <c r="P46" s="133">
        <v>3</v>
      </c>
      <c r="Q46" s="134">
        <f t="shared" si="2"/>
        <v>1</v>
      </c>
      <c r="R46" s="89">
        <f t="shared" si="3"/>
        <v>0</v>
      </c>
    </row>
    <row r="47" spans="1:31" ht="12.75" customHeight="1" x14ac:dyDescent="0.2">
      <c r="A47" s="114" t="s">
        <v>45</v>
      </c>
      <c r="B47" s="85"/>
      <c r="C47" s="85"/>
      <c r="D47" s="85"/>
      <c r="E47" s="85"/>
      <c r="F47" s="85"/>
      <c r="G47" s="85"/>
      <c r="H47" s="85">
        <v>3</v>
      </c>
      <c r="I47" s="85"/>
      <c r="J47" s="85"/>
      <c r="K47" s="82"/>
      <c r="L47" s="89"/>
      <c r="M47" s="89"/>
      <c r="N47" s="85"/>
      <c r="O47" s="89">
        <f>H47/G46</f>
        <v>1</v>
      </c>
      <c r="P47" s="133">
        <v>3</v>
      </c>
      <c r="Q47" s="134">
        <f t="shared" si="2"/>
        <v>1</v>
      </c>
      <c r="R47" s="89">
        <f t="shared" si="3"/>
        <v>0</v>
      </c>
    </row>
    <row r="48" spans="1:31" ht="12.75" customHeight="1" x14ac:dyDescent="0.2">
      <c r="A48" s="114" t="s">
        <v>46</v>
      </c>
      <c r="B48" s="85"/>
      <c r="C48" s="85"/>
      <c r="D48" s="85"/>
      <c r="E48" s="85"/>
      <c r="F48" s="85"/>
      <c r="G48" s="85"/>
      <c r="H48" s="85">
        <v>2</v>
      </c>
      <c r="I48" s="85"/>
      <c r="J48" s="85"/>
      <c r="K48" s="82"/>
      <c r="L48" s="89"/>
      <c r="M48" s="89"/>
      <c r="N48" s="85"/>
      <c r="O48" s="89">
        <f>I48/H47</f>
        <v>0</v>
      </c>
      <c r="P48" s="133">
        <v>2</v>
      </c>
      <c r="Q48" s="134">
        <f t="shared" si="2"/>
        <v>0.66666666666666663</v>
      </c>
      <c r="R48" s="89">
        <f t="shared" si="3"/>
        <v>0.33333333333333337</v>
      </c>
    </row>
    <row r="49" spans="1:18" ht="12.75" customHeight="1" x14ac:dyDescent="0.2">
      <c r="A49" s="114" t="s">
        <v>47</v>
      </c>
      <c r="B49" s="85"/>
      <c r="C49" s="85"/>
      <c r="D49" s="85"/>
      <c r="E49" s="85"/>
      <c r="F49" s="85"/>
      <c r="G49" s="85"/>
      <c r="H49" s="85">
        <v>1</v>
      </c>
      <c r="I49" s="85">
        <v>1</v>
      </c>
      <c r="J49" s="85"/>
      <c r="K49" s="82"/>
      <c r="L49" s="89"/>
      <c r="M49" s="89"/>
      <c r="N49" s="85"/>
      <c r="O49" s="89"/>
      <c r="P49" s="133">
        <v>2</v>
      </c>
      <c r="Q49" s="134"/>
      <c r="R49" s="89"/>
    </row>
    <row r="50" spans="1:18" ht="12.75" customHeight="1" x14ac:dyDescent="0.2">
      <c r="A50" s="114" t="s">
        <v>48</v>
      </c>
      <c r="B50" s="85"/>
      <c r="C50" s="85"/>
      <c r="D50" s="85"/>
      <c r="E50" s="85"/>
      <c r="F50" s="85"/>
      <c r="G50" s="85"/>
      <c r="H50" s="85"/>
      <c r="I50" s="85"/>
      <c r="J50" s="85">
        <v>1</v>
      </c>
      <c r="K50" s="82">
        <v>1</v>
      </c>
      <c r="L50" s="89"/>
      <c r="M50" s="89"/>
      <c r="N50" s="85"/>
      <c r="O50" s="89"/>
      <c r="P50" s="133">
        <v>2</v>
      </c>
      <c r="Q50" s="134"/>
      <c r="R50" s="89"/>
    </row>
    <row r="51" spans="1:18" ht="12.75" customHeight="1" x14ac:dyDescent="0.2">
      <c r="A51" s="114" t="s">
        <v>49</v>
      </c>
      <c r="B51" s="85"/>
      <c r="C51" s="85"/>
      <c r="D51" s="85"/>
      <c r="E51" s="85"/>
      <c r="F51" s="85"/>
      <c r="G51" s="85"/>
      <c r="H51" s="85"/>
      <c r="I51" s="85"/>
      <c r="J51" s="85"/>
      <c r="K51" s="82"/>
      <c r="L51" s="89"/>
      <c r="M51" s="89"/>
      <c r="N51" s="85"/>
      <c r="O51" s="89"/>
      <c r="P51" s="133"/>
      <c r="Q51" s="134"/>
      <c r="R51" s="89"/>
    </row>
    <row r="52" spans="1:18" ht="12.75" customHeight="1" x14ac:dyDescent="0.2">
      <c r="A52" s="114" t="s">
        <v>50</v>
      </c>
      <c r="B52" s="85"/>
      <c r="C52" s="85"/>
      <c r="D52" s="85"/>
      <c r="E52" s="85"/>
      <c r="F52" s="85"/>
      <c r="G52" s="85"/>
      <c r="H52" s="85"/>
      <c r="I52" s="85"/>
      <c r="J52" s="85">
        <v>1</v>
      </c>
      <c r="K52" s="82">
        <v>1</v>
      </c>
      <c r="L52" s="89"/>
      <c r="M52" s="89"/>
      <c r="N52" s="85"/>
      <c r="O52" s="89"/>
      <c r="P52" s="133">
        <v>1</v>
      </c>
      <c r="Q52" s="134"/>
      <c r="R52" s="89"/>
    </row>
    <row r="53" spans="1:18" ht="12.75" customHeight="1" x14ac:dyDescent="0.2">
      <c r="A53" s="114" t="s">
        <v>66</v>
      </c>
      <c r="B53" s="85"/>
      <c r="C53" s="85"/>
      <c r="D53" s="85"/>
      <c r="E53" s="85"/>
      <c r="F53" s="85"/>
      <c r="G53" s="85"/>
      <c r="H53" s="85"/>
      <c r="I53" s="85"/>
      <c r="J53" s="85"/>
      <c r="K53" s="82"/>
      <c r="L53" s="89"/>
      <c r="M53" s="89"/>
      <c r="N53" s="85"/>
      <c r="O53" s="89"/>
      <c r="P53" s="133"/>
      <c r="Q53" s="134"/>
      <c r="R53" s="89"/>
    </row>
    <row r="54" spans="1:18" ht="12.75" customHeight="1" x14ac:dyDescent="0.2">
      <c r="A54" s="114"/>
      <c r="B54" s="85"/>
      <c r="C54" s="85"/>
      <c r="D54" s="85"/>
      <c r="E54" s="85"/>
      <c r="F54" s="85"/>
      <c r="G54" s="85"/>
      <c r="H54" s="85"/>
      <c r="I54" s="85"/>
      <c r="J54" s="85"/>
      <c r="K54" s="82"/>
      <c r="L54" s="89"/>
      <c r="M54" s="89"/>
      <c r="N54" s="85"/>
      <c r="O54" s="89"/>
      <c r="P54" s="133"/>
      <c r="Q54" s="134"/>
      <c r="R54" s="89"/>
    </row>
    <row r="55" spans="1:18" ht="12.75" customHeight="1" x14ac:dyDescent="0.2">
      <c r="K55" s="86">
        <f>SUM(K50:K52)</f>
        <v>2</v>
      </c>
      <c r="L55" s="89">
        <f>K49/B41</f>
        <v>0</v>
      </c>
      <c r="M55" s="89">
        <f>K55/B41</f>
        <v>0.33333333333333331</v>
      </c>
      <c r="N55" s="89">
        <f>M55-L55</f>
        <v>0.33333333333333331</v>
      </c>
      <c r="O55" s="89"/>
    </row>
    <row r="56" spans="1:18" ht="12.75" customHeight="1" x14ac:dyDescent="0.2">
      <c r="A56" s="119" t="s">
        <v>64</v>
      </c>
      <c r="L56" s="89"/>
      <c r="M56" s="89"/>
      <c r="O56" s="89"/>
    </row>
    <row r="57" spans="1:18" ht="25.5" customHeight="1" x14ac:dyDescent="0.2">
      <c r="B57" s="241" t="s">
        <v>1</v>
      </c>
      <c r="C57" s="242"/>
      <c r="D57" s="242"/>
      <c r="E57" s="242"/>
      <c r="F57" s="242"/>
      <c r="G57" s="242"/>
      <c r="H57" s="242"/>
      <c r="I57" s="242"/>
      <c r="J57" s="242"/>
      <c r="L57" s="123" t="s">
        <v>2</v>
      </c>
      <c r="M57" s="123" t="s">
        <v>3</v>
      </c>
      <c r="N57" s="137" t="s">
        <v>4</v>
      </c>
      <c r="O57" s="123" t="s">
        <v>5</v>
      </c>
      <c r="P57" s="122" t="s">
        <v>6</v>
      </c>
      <c r="Q57" s="122" t="s">
        <v>7</v>
      </c>
      <c r="R57" s="123" t="s">
        <v>8</v>
      </c>
    </row>
    <row r="58" spans="1:18" ht="12.75" customHeight="1" x14ac:dyDescent="0.2">
      <c r="A58" s="139" t="s">
        <v>9</v>
      </c>
      <c r="B58" s="91">
        <v>1</v>
      </c>
      <c r="C58" s="91">
        <v>2</v>
      </c>
      <c r="D58" s="91">
        <v>3</v>
      </c>
      <c r="E58" s="91">
        <v>4</v>
      </c>
      <c r="F58" s="91">
        <v>5</v>
      </c>
      <c r="G58" s="91">
        <v>6</v>
      </c>
      <c r="H58" s="91">
        <v>7</v>
      </c>
      <c r="I58" s="91">
        <v>8</v>
      </c>
      <c r="J58" s="91">
        <v>9</v>
      </c>
      <c r="K58" s="87" t="s">
        <v>10</v>
      </c>
      <c r="L58" s="89"/>
      <c r="M58" s="89"/>
      <c r="O58" s="89"/>
      <c r="P58" s="130"/>
      <c r="Q58" s="130"/>
      <c r="R58" s="89"/>
    </row>
    <row r="59" spans="1:18" ht="12.75" customHeight="1" x14ac:dyDescent="0.2">
      <c r="A59" s="114" t="s">
        <v>31</v>
      </c>
      <c r="B59" s="86">
        <v>19</v>
      </c>
      <c r="K59" s="82"/>
      <c r="L59" s="89"/>
      <c r="M59" s="89"/>
      <c r="O59" s="89"/>
      <c r="P59" s="132">
        <f>B59</f>
        <v>19</v>
      </c>
      <c r="Q59" s="130"/>
      <c r="R59" s="89"/>
    </row>
    <row r="60" spans="1:18" ht="12.75" customHeight="1" x14ac:dyDescent="0.2">
      <c r="A60" s="114" t="s">
        <v>20</v>
      </c>
      <c r="C60" s="86">
        <v>13</v>
      </c>
      <c r="K60" s="82"/>
      <c r="L60" s="89"/>
      <c r="M60" s="89"/>
      <c r="O60" s="89">
        <f>C60/B59</f>
        <v>0.68421052631578949</v>
      </c>
      <c r="P60" s="132">
        <v>14</v>
      </c>
      <c r="Q60" s="134">
        <f t="shared" ref="Q60:Q67" si="4">P60/P59</f>
        <v>0.73684210526315785</v>
      </c>
      <c r="R60" s="89">
        <f t="shared" ref="R60:R67" si="5">100%-Q60</f>
        <v>0.26315789473684215</v>
      </c>
    </row>
    <row r="61" spans="1:18" ht="12.75" customHeight="1" x14ac:dyDescent="0.2">
      <c r="A61" s="114" t="s">
        <v>21</v>
      </c>
      <c r="D61" s="86">
        <v>11</v>
      </c>
      <c r="K61" s="82"/>
      <c r="L61" s="89"/>
      <c r="M61" s="89"/>
      <c r="O61" s="89">
        <f>D61/C60</f>
        <v>0.84615384615384615</v>
      </c>
      <c r="P61" s="132">
        <v>13</v>
      </c>
      <c r="Q61" s="134">
        <f t="shared" si="4"/>
        <v>0.9285714285714286</v>
      </c>
      <c r="R61" s="89">
        <f t="shared" si="5"/>
        <v>7.1428571428571397E-2</v>
      </c>
    </row>
    <row r="62" spans="1:18" ht="12.75" customHeight="1" x14ac:dyDescent="0.2">
      <c r="A62" s="114" t="s">
        <v>43</v>
      </c>
      <c r="E62" s="86">
        <v>10</v>
      </c>
      <c r="K62" s="82"/>
      <c r="L62" s="89"/>
      <c r="M62" s="89"/>
      <c r="N62" s="89"/>
      <c r="O62" s="89">
        <f>E62/D61</f>
        <v>0.90909090909090906</v>
      </c>
      <c r="P62" s="132">
        <v>13</v>
      </c>
      <c r="Q62" s="134">
        <f t="shared" si="4"/>
        <v>1</v>
      </c>
      <c r="R62" s="89">
        <f t="shared" si="5"/>
        <v>0</v>
      </c>
    </row>
    <row r="63" spans="1:18" ht="12.75" customHeight="1" x14ac:dyDescent="0.2">
      <c r="A63" s="114" t="s">
        <v>44</v>
      </c>
      <c r="F63" s="86">
        <v>10</v>
      </c>
      <c r="K63" s="82"/>
      <c r="L63" s="89"/>
      <c r="M63" s="89"/>
      <c r="N63" s="89"/>
      <c r="O63" s="89">
        <f>F63/E62</f>
        <v>1</v>
      </c>
      <c r="P63" s="133">
        <v>13</v>
      </c>
      <c r="Q63" s="134">
        <f t="shared" si="4"/>
        <v>1</v>
      </c>
      <c r="R63" s="89">
        <f t="shared" si="5"/>
        <v>0</v>
      </c>
    </row>
    <row r="64" spans="1:18" ht="12.75" customHeight="1" x14ac:dyDescent="0.2">
      <c r="A64" s="114" t="s">
        <v>45</v>
      </c>
      <c r="G64" s="86">
        <v>10</v>
      </c>
      <c r="K64" s="82"/>
      <c r="L64" s="89"/>
      <c r="M64" s="89"/>
      <c r="N64" s="89"/>
      <c r="O64" s="89">
        <f>G64/F63</f>
        <v>1</v>
      </c>
      <c r="P64" s="133">
        <v>13</v>
      </c>
      <c r="Q64" s="134">
        <f t="shared" si="4"/>
        <v>1</v>
      </c>
      <c r="R64" s="89">
        <f t="shared" si="5"/>
        <v>0</v>
      </c>
    </row>
    <row r="65" spans="1:18" ht="12.75" customHeight="1" x14ac:dyDescent="0.2">
      <c r="A65" s="114" t="s">
        <v>46</v>
      </c>
      <c r="H65" s="86">
        <v>10</v>
      </c>
      <c r="K65" s="82">
        <v>1</v>
      </c>
      <c r="L65" s="89"/>
      <c r="M65" s="89"/>
      <c r="N65" s="89"/>
      <c r="O65" s="89">
        <f>H65/G64</f>
        <v>1</v>
      </c>
      <c r="P65" s="133">
        <v>13</v>
      </c>
      <c r="Q65" s="134">
        <f t="shared" si="4"/>
        <v>1</v>
      </c>
      <c r="R65" s="89">
        <f t="shared" si="5"/>
        <v>0</v>
      </c>
    </row>
    <row r="66" spans="1:18" ht="12.75" customHeight="1" x14ac:dyDescent="0.2">
      <c r="A66" s="114" t="s">
        <v>47</v>
      </c>
      <c r="I66" s="86">
        <v>10</v>
      </c>
      <c r="K66" s="82"/>
      <c r="L66" s="89"/>
      <c r="M66" s="89"/>
      <c r="N66" s="89"/>
      <c r="O66" s="89">
        <f>I66/H65</f>
        <v>1</v>
      </c>
      <c r="P66" s="133">
        <v>12</v>
      </c>
      <c r="Q66" s="134">
        <f t="shared" si="4"/>
        <v>0.92307692307692313</v>
      </c>
      <c r="R66" s="89">
        <f t="shared" si="5"/>
        <v>7.6923076923076872E-2</v>
      </c>
    </row>
    <row r="67" spans="1:18" ht="12.75" customHeight="1" x14ac:dyDescent="0.2">
      <c r="A67" s="114" t="s">
        <v>48</v>
      </c>
      <c r="J67" s="86">
        <v>7</v>
      </c>
      <c r="K67" s="82">
        <v>6</v>
      </c>
      <c r="L67" s="89"/>
      <c r="M67" s="89"/>
      <c r="N67" s="89"/>
      <c r="O67" s="89">
        <f>J67/I66</f>
        <v>0.7</v>
      </c>
      <c r="P67" s="133">
        <v>11</v>
      </c>
      <c r="Q67" s="134">
        <f t="shared" si="4"/>
        <v>0.91666666666666663</v>
      </c>
      <c r="R67" s="89">
        <f t="shared" si="5"/>
        <v>8.333333333333337E-2</v>
      </c>
    </row>
    <row r="68" spans="1:18" ht="12.75" customHeight="1" x14ac:dyDescent="0.2">
      <c r="A68" s="114" t="s">
        <v>49</v>
      </c>
      <c r="J68" s="86">
        <v>1</v>
      </c>
      <c r="K68" s="82">
        <v>2</v>
      </c>
      <c r="L68" s="89"/>
      <c r="M68" s="89"/>
      <c r="N68" s="89"/>
      <c r="O68" s="89"/>
      <c r="P68" s="133">
        <v>1</v>
      </c>
      <c r="Q68" s="134"/>
      <c r="R68" s="89"/>
    </row>
    <row r="69" spans="1:18" ht="12.75" customHeight="1" x14ac:dyDescent="0.2">
      <c r="A69" s="114" t="s">
        <v>50</v>
      </c>
      <c r="J69" s="86">
        <v>1</v>
      </c>
      <c r="K69" s="82"/>
      <c r="L69" s="89"/>
      <c r="M69" s="89"/>
      <c r="N69" s="89"/>
      <c r="O69" s="89"/>
      <c r="P69" s="133">
        <v>3</v>
      </c>
      <c r="Q69" s="134"/>
      <c r="R69" s="89"/>
    </row>
    <row r="70" spans="1:18" ht="12.75" customHeight="1" x14ac:dyDescent="0.2">
      <c r="A70" s="114" t="s">
        <v>66</v>
      </c>
      <c r="J70" s="86">
        <v>3</v>
      </c>
      <c r="K70" s="82">
        <v>2</v>
      </c>
      <c r="L70" s="89"/>
      <c r="M70" s="89"/>
      <c r="N70" s="89"/>
      <c r="O70" s="89"/>
      <c r="P70" s="133">
        <v>3</v>
      </c>
      <c r="Q70" s="134"/>
      <c r="R70" s="89"/>
    </row>
    <row r="71" spans="1:18" ht="12.75" customHeight="1" x14ac:dyDescent="0.2">
      <c r="A71" s="114" t="s">
        <v>51</v>
      </c>
      <c r="I71" s="86">
        <v>1</v>
      </c>
      <c r="K71" s="82">
        <v>1</v>
      </c>
      <c r="L71" s="89"/>
      <c r="M71" s="89"/>
      <c r="N71" s="89"/>
      <c r="O71" s="89"/>
      <c r="P71" s="133">
        <v>1</v>
      </c>
      <c r="Q71" s="134"/>
      <c r="R71" s="89"/>
    </row>
    <row r="72" spans="1:18" ht="12.75" customHeight="1" x14ac:dyDescent="0.2">
      <c r="K72" s="86">
        <f>SUM(K65:K71)</f>
        <v>12</v>
      </c>
      <c r="L72" s="89">
        <f>SUM(K65:K67)/B59</f>
        <v>0.36842105263157893</v>
      </c>
      <c r="M72" s="89">
        <f>K72/B59</f>
        <v>0.63157894736842102</v>
      </c>
      <c r="N72" s="89">
        <f>M72-L72</f>
        <v>0.26315789473684209</v>
      </c>
      <c r="O72" s="89"/>
    </row>
    <row r="73" spans="1:18" ht="12.75" customHeight="1" x14ac:dyDescent="0.2">
      <c r="A73" s="119" t="s">
        <v>65</v>
      </c>
      <c r="L73" s="89"/>
      <c r="M73" s="89"/>
      <c r="O73" s="89"/>
    </row>
    <row r="74" spans="1:18" ht="25.5" customHeight="1" x14ac:dyDescent="0.2">
      <c r="B74" s="241" t="s">
        <v>1</v>
      </c>
      <c r="C74" s="242"/>
      <c r="D74" s="242"/>
      <c r="E74" s="242"/>
      <c r="F74" s="242"/>
      <c r="G74" s="242"/>
      <c r="H74" s="242"/>
      <c r="I74" s="242"/>
      <c r="J74" s="242"/>
      <c r="L74" s="123" t="s">
        <v>2</v>
      </c>
      <c r="M74" s="123" t="s">
        <v>3</v>
      </c>
      <c r="N74" s="137" t="s">
        <v>4</v>
      </c>
      <c r="O74" s="123" t="s">
        <v>5</v>
      </c>
      <c r="P74" s="122" t="s">
        <v>6</v>
      </c>
      <c r="Q74" s="122" t="s">
        <v>7</v>
      </c>
      <c r="R74" s="123" t="s">
        <v>8</v>
      </c>
    </row>
    <row r="75" spans="1:18" ht="12.75" customHeight="1" x14ac:dyDescent="0.2">
      <c r="A75" s="139" t="s">
        <v>9</v>
      </c>
      <c r="B75" s="91">
        <v>1</v>
      </c>
      <c r="C75" s="91">
        <v>2</v>
      </c>
      <c r="D75" s="91">
        <v>3</v>
      </c>
      <c r="E75" s="91">
        <v>4</v>
      </c>
      <c r="F75" s="91">
        <v>5</v>
      </c>
      <c r="G75" s="91">
        <v>6</v>
      </c>
      <c r="H75" s="91">
        <v>7</v>
      </c>
      <c r="I75" s="91">
        <v>8</v>
      </c>
      <c r="J75" s="91">
        <v>9</v>
      </c>
      <c r="K75" s="87" t="s">
        <v>10</v>
      </c>
      <c r="L75" s="89"/>
      <c r="M75" s="89"/>
      <c r="O75" s="89"/>
      <c r="P75" s="130"/>
      <c r="Q75" s="130"/>
      <c r="R75" s="89"/>
    </row>
    <row r="76" spans="1:18" ht="12.75" customHeight="1" x14ac:dyDescent="0.2">
      <c r="A76" s="114" t="s">
        <v>20</v>
      </c>
      <c r="B76" s="86">
        <v>2</v>
      </c>
      <c r="K76" s="82"/>
      <c r="L76" s="89"/>
      <c r="M76" s="89"/>
      <c r="O76" s="89"/>
      <c r="P76" s="132">
        <f>B76</f>
        <v>2</v>
      </c>
      <c r="Q76" s="130"/>
      <c r="R76" s="89"/>
    </row>
    <row r="77" spans="1:18" ht="12.75" customHeight="1" x14ac:dyDescent="0.2">
      <c r="A77" s="114" t="s">
        <v>21</v>
      </c>
      <c r="C77" s="86">
        <v>1</v>
      </c>
      <c r="K77" s="82"/>
      <c r="L77" s="89"/>
      <c r="M77" s="89"/>
      <c r="N77" s="89"/>
      <c r="O77" s="89">
        <f>C77/B76</f>
        <v>0.5</v>
      </c>
      <c r="P77" s="133">
        <v>1</v>
      </c>
      <c r="Q77" s="134">
        <f t="shared" ref="Q77:Q79" si="6">P77/P76</f>
        <v>0.5</v>
      </c>
      <c r="R77" s="89">
        <f t="shared" ref="R77:R79" si="7">100%-Q77</f>
        <v>0.5</v>
      </c>
    </row>
    <row r="78" spans="1:18" ht="12.75" customHeight="1" x14ac:dyDescent="0.2">
      <c r="A78" s="114" t="s">
        <v>43</v>
      </c>
      <c r="C78" s="86">
        <v>1</v>
      </c>
      <c r="K78" s="82"/>
      <c r="L78" s="89"/>
      <c r="M78" s="89"/>
      <c r="N78" s="89"/>
      <c r="O78" s="89">
        <f>D78/C77</f>
        <v>0</v>
      </c>
      <c r="P78" s="133">
        <v>1</v>
      </c>
      <c r="Q78" s="134">
        <f t="shared" si="6"/>
        <v>1</v>
      </c>
      <c r="R78" s="89">
        <f t="shared" si="7"/>
        <v>0</v>
      </c>
    </row>
    <row r="79" spans="1:18" ht="12.75" customHeight="1" x14ac:dyDescent="0.2">
      <c r="A79" s="114" t="s">
        <v>44</v>
      </c>
      <c r="C79" s="86">
        <v>1</v>
      </c>
      <c r="K79" s="82"/>
      <c r="L79" s="89"/>
      <c r="M79" s="89"/>
      <c r="N79" s="89"/>
      <c r="O79" s="89" t="e">
        <f>E79/D78</f>
        <v>#DIV/0!</v>
      </c>
      <c r="P79" s="133">
        <v>1</v>
      </c>
      <c r="Q79" s="134">
        <f t="shared" si="6"/>
        <v>1</v>
      </c>
      <c r="R79" s="89">
        <f t="shared" si="7"/>
        <v>0</v>
      </c>
    </row>
    <row r="80" spans="1:18" ht="12.75" customHeight="1" x14ac:dyDescent="0.2">
      <c r="A80" s="114" t="s">
        <v>46</v>
      </c>
      <c r="K80" s="82"/>
      <c r="L80" s="89"/>
      <c r="M80" s="89"/>
      <c r="N80" s="89"/>
      <c r="O80" s="89"/>
      <c r="P80" s="133"/>
      <c r="Q80" s="134"/>
      <c r="R80" s="89"/>
    </row>
    <row r="81" spans="1:18" ht="12.75" customHeight="1" x14ac:dyDescent="0.2">
      <c r="A81" s="114" t="s">
        <v>47</v>
      </c>
      <c r="K81" s="82"/>
      <c r="L81" s="89"/>
      <c r="M81" s="89"/>
      <c r="N81" s="89"/>
      <c r="O81" s="89"/>
      <c r="P81" s="133"/>
      <c r="Q81" s="134"/>
      <c r="R81" s="89"/>
    </row>
    <row r="82" spans="1:18" ht="12.75" customHeight="1" x14ac:dyDescent="0.2">
      <c r="A82" s="114" t="s">
        <v>48</v>
      </c>
      <c r="K82" s="82"/>
      <c r="L82" s="89"/>
      <c r="M82" s="89"/>
      <c r="N82" s="89"/>
      <c r="O82" s="89"/>
      <c r="P82" s="133"/>
      <c r="Q82" s="134"/>
      <c r="R82" s="89"/>
    </row>
    <row r="83" spans="1:18" ht="12.75" customHeight="1" x14ac:dyDescent="0.2">
      <c r="A83" s="114" t="s">
        <v>49</v>
      </c>
      <c r="K83" s="82"/>
      <c r="L83" s="89"/>
      <c r="M83" s="89"/>
      <c r="N83" s="89"/>
      <c r="O83" s="89"/>
      <c r="P83" s="133"/>
      <c r="Q83" s="134"/>
      <c r="R83" s="89"/>
    </row>
    <row r="84" spans="1:18" ht="12.75" customHeight="1" x14ac:dyDescent="0.2">
      <c r="A84" s="114" t="s">
        <v>50</v>
      </c>
      <c r="K84" s="82"/>
      <c r="L84" s="89"/>
      <c r="M84" s="89"/>
      <c r="N84" s="89"/>
      <c r="O84" s="89"/>
      <c r="P84" s="133"/>
      <c r="Q84" s="134"/>
      <c r="R84" s="89"/>
    </row>
    <row r="85" spans="1:18" ht="12.75" customHeight="1" x14ac:dyDescent="0.2">
      <c r="L85" s="89"/>
      <c r="M85" s="89"/>
      <c r="O85" s="89"/>
    </row>
    <row r="86" spans="1:18" ht="12.75" customHeight="1" x14ac:dyDescent="0.2">
      <c r="A86" s="119" t="s">
        <v>67</v>
      </c>
      <c r="L86" s="89"/>
      <c r="M86" s="89"/>
      <c r="O86" s="89"/>
    </row>
    <row r="87" spans="1:18" ht="25.5" customHeight="1" x14ac:dyDescent="0.2">
      <c r="B87" s="241" t="s">
        <v>1</v>
      </c>
      <c r="C87" s="242"/>
      <c r="D87" s="242"/>
      <c r="E87" s="242"/>
      <c r="F87" s="242"/>
      <c r="G87" s="242"/>
      <c r="H87" s="242"/>
      <c r="I87" s="242"/>
      <c r="J87" s="242"/>
      <c r="L87" s="123" t="s">
        <v>2</v>
      </c>
      <c r="M87" s="123" t="s">
        <v>3</v>
      </c>
      <c r="N87" s="137" t="s">
        <v>4</v>
      </c>
      <c r="O87" s="123" t="s">
        <v>5</v>
      </c>
      <c r="P87" s="122" t="s">
        <v>6</v>
      </c>
      <c r="Q87" s="122" t="s">
        <v>7</v>
      </c>
      <c r="R87" s="123" t="s">
        <v>8</v>
      </c>
    </row>
    <row r="88" spans="1:18" ht="12.75" customHeight="1" x14ac:dyDescent="0.2">
      <c r="A88" s="139" t="s">
        <v>9</v>
      </c>
      <c r="B88" s="91">
        <v>1</v>
      </c>
      <c r="C88" s="91">
        <v>2</v>
      </c>
      <c r="D88" s="91">
        <v>3</v>
      </c>
      <c r="E88" s="91">
        <v>4</v>
      </c>
      <c r="F88" s="91">
        <v>5</v>
      </c>
      <c r="G88" s="91">
        <v>6</v>
      </c>
      <c r="H88" s="91">
        <v>7</v>
      </c>
      <c r="I88" s="91">
        <v>8</v>
      </c>
      <c r="J88" s="91">
        <v>9</v>
      </c>
      <c r="K88" s="87" t="s">
        <v>10</v>
      </c>
      <c r="L88" s="89"/>
      <c r="M88" s="89"/>
      <c r="O88" s="89"/>
      <c r="P88" s="130"/>
      <c r="Q88" s="130"/>
      <c r="R88" s="89"/>
    </row>
    <row r="89" spans="1:18" ht="12.75" customHeight="1" x14ac:dyDescent="0.2">
      <c r="A89" s="114" t="s">
        <v>21</v>
      </c>
      <c r="B89" s="86">
        <v>18</v>
      </c>
      <c r="K89" s="82"/>
      <c r="L89" s="89"/>
      <c r="M89" s="89"/>
      <c r="O89" s="89"/>
      <c r="P89" s="132">
        <f>B89</f>
        <v>18</v>
      </c>
      <c r="Q89" s="130"/>
      <c r="R89" s="89"/>
    </row>
    <row r="90" spans="1:18" ht="12.75" customHeight="1" x14ac:dyDescent="0.2">
      <c r="A90" s="114" t="s">
        <v>43</v>
      </c>
      <c r="C90" s="86">
        <v>16</v>
      </c>
      <c r="K90" s="82"/>
      <c r="L90" s="89"/>
      <c r="M90" s="89"/>
      <c r="O90" s="89">
        <f>C90/B89</f>
        <v>0.88888888888888884</v>
      </c>
      <c r="P90" s="132">
        <v>17</v>
      </c>
      <c r="Q90" s="134">
        <f t="shared" ref="Q90:Q97" si="8">P90/P89</f>
        <v>0.94444444444444442</v>
      </c>
      <c r="R90" s="89">
        <f t="shared" ref="R90:R97" si="9">100%-Q90</f>
        <v>5.555555555555558E-2</v>
      </c>
    </row>
    <row r="91" spans="1:18" ht="12.75" customHeight="1" x14ac:dyDescent="0.2">
      <c r="A91" s="114" t="s">
        <v>44</v>
      </c>
      <c r="D91" s="86">
        <v>11</v>
      </c>
      <c r="K91" s="82"/>
      <c r="L91" s="89"/>
      <c r="M91" s="89"/>
      <c r="O91" s="89">
        <f>D91/C90</f>
        <v>0.6875</v>
      </c>
      <c r="P91" s="132">
        <v>14</v>
      </c>
      <c r="Q91" s="134">
        <f t="shared" si="8"/>
        <v>0.82352941176470584</v>
      </c>
      <c r="R91" s="89">
        <f t="shared" si="9"/>
        <v>0.17647058823529416</v>
      </c>
    </row>
    <row r="92" spans="1:18" ht="12.75" customHeight="1" x14ac:dyDescent="0.2">
      <c r="A92" s="114" t="s">
        <v>45</v>
      </c>
      <c r="E92" s="86">
        <v>10</v>
      </c>
      <c r="K92" s="82"/>
      <c r="L92" s="89"/>
      <c r="M92" s="89"/>
      <c r="O92" s="89">
        <f>E92/D91</f>
        <v>0.90909090909090906</v>
      </c>
      <c r="P92" s="132">
        <v>12</v>
      </c>
      <c r="Q92" s="134">
        <f t="shared" si="8"/>
        <v>0.8571428571428571</v>
      </c>
      <c r="R92" s="89">
        <f t="shared" si="9"/>
        <v>0.1428571428571429</v>
      </c>
    </row>
    <row r="93" spans="1:18" ht="12.75" customHeight="1" x14ac:dyDescent="0.2">
      <c r="A93" s="114" t="s">
        <v>46</v>
      </c>
      <c r="F93" s="86">
        <v>10</v>
      </c>
      <c r="K93" s="82"/>
      <c r="L93" s="89"/>
      <c r="M93" s="89"/>
      <c r="O93" s="89">
        <f>F93/E92</f>
        <v>1</v>
      </c>
      <c r="P93" s="132">
        <v>12</v>
      </c>
      <c r="Q93" s="134">
        <f t="shared" si="8"/>
        <v>1</v>
      </c>
      <c r="R93" s="89">
        <f t="shared" si="9"/>
        <v>0</v>
      </c>
    </row>
    <row r="94" spans="1:18" ht="12.75" customHeight="1" x14ac:dyDescent="0.2">
      <c r="A94" s="114" t="s">
        <v>47</v>
      </c>
      <c r="G94" s="86">
        <v>10</v>
      </c>
      <c r="K94" s="82"/>
      <c r="L94" s="89"/>
      <c r="M94" s="89"/>
      <c r="O94" s="89">
        <f>G94/F93</f>
        <v>1</v>
      </c>
      <c r="P94" s="132">
        <v>12</v>
      </c>
      <c r="Q94" s="134">
        <f t="shared" si="8"/>
        <v>1</v>
      </c>
      <c r="R94" s="89">
        <f t="shared" si="9"/>
        <v>0</v>
      </c>
    </row>
    <row r="95" spans="1:18" ht="12.75" customHeight="1" x14ac:dyDescent="0.2">
      <c r="A95" s="114" t="s">
        <v>48</v>
      </c>
      <c r="H95" s="86">
        <v>10</v>
      </c>
      <c r="K95" s="82"/>
      <c r="L95" s="89"/>
      <c r="M95" s="89"/>
      <c r="O95" s="89">
        <f>H95/G94</f>
        <v>1</v>
      </c>
      <c r="P95" s="132">
        <v>11</v>
      </c>
      <c r="Q95" s="134">
        <f t="shared" si="8"/>
        <v>0.91666666666666663</v>
      </c>
      <c r="R95" s="89">
        <f t="shared" si="9"/>
        <v>8.333333333333337E-2</v>
      </c>
    </row>
    <row r="96" spans="1:18" ht="12.75" customHeight="1" x14ac:dyDescent="0.2">
      <c r="A96" s="114" t="s">
        <v>49</v>
      </c>
      <c r="I96" s="86">
        <v>9</v>
      </c>
      <c r="K96" s="82"/>
      <c r="L96" s="89"/>
      <c r="M96" s="89"/>
      <c r="O96" s="89">
        <f>I96/H95</f>
        <v>0.9</v>
      </c>
      <c r="P96" s="132">
        <v>11</v>
      </c>
      <c r="Q96" s="134">
        <f t="shared" si="8"/>
        <v>1</v>
      </c>
      <c r="R96" s="89">
        <f t="shared" si="9"/>
        <v>0</v>
      </c>
    </row>
    <row r="97" spans="1:18" ht="12.75" customHeight="1" x14ac:dyDescent="0.2">
      <c r="A97" s="114" t="s">
        <v>50</v>
      </c>
      <c r="J97" s="86">
        <v>7</v>
      </c>
      <c r="K97" s="82">
        <v>6</v>
      </c>
      <c r="L97" s="89"/>
      <c r="M97" s="89"/>
      <c r="O97" s="89">
        <f>J97/I96</f>
        <v>0.77777777777777779</v>
      </c>
      <c r="P97" s="132">
        <v>11</v>
      </c>
      <c r="Q97" s="134">
        <f t="shared" si="8"/>
        <v>1</v>
      </c>
      <c r="R97" s="89">
        <f t="shared" si="9"/>
        <v>0</v>
      </c>
    </row>
    <row r="98" spans="1:18" ht="12.75" customHeight="1" x14ac:dyDescent="0.2">
      <c r="A98" s="114" t="s">
        <v>66</v>
      </c>
      <c r="J98" s="86">
        <v>4</v>
      </c>
      <c r="K98" s="82">
        <v>2</v>
      </c>
      <c r="L98" s="89"/>
      <c r="M98" s="89"/>
      <c r="O98" s="89"/>
      <c r="P98" s="132">
        <v>5</v>
      </c>
      <c r="Q98" s="134"/>
      <c r="R98" s="89"/>
    </row>
    <row r="99" spans="1:18" ht="12.75" customHeight="1" x14ac:dyDescent="0.2">
      <c r="A99" s="114" t="s">
        <v>51</v>
      </c>
      <c r="J99" s="86">
        <v>2</v>
      </c>
      <c r="K99" s="82">
        <v>1</v>
      </c>
      <c r="L99" s="89"/>
      <c r="M99" s="89"/>
      <c r="O99" s="89"/>
      <c r="P99" s="132">
        <v>3</v>
      </c>
      <c r="Q99" s="134"/>
      <c r="R99" s="89"/>
    </row>
    <row r="100" spans="1:18" ht="12.75" customHeight="1" x14ac:dyDescent="0.2">
      <c r="A100" s="114" t="s">
        <v>69</v>
      </c>
      <c r="K100" s="82"/>
      <c r="L100" s="89"/>
      <c r="M100" s="89"/>
      <c r="O100" s="89"/>
      <c r="P100" s="132"/>
      <c r="Q100" s="134"/>
      <c r="R100" s="89"/>
    </row>
    <row r="101" spans="1:18" ht="12.75" customHeight="1" x14ac:dyDescent="0.2">
      <c r="A101" s="114" t="s">
        <v>72</v>
      </c>
      <c r="K101" s="82"/>
      <c r="L101" s="89"/>
      <c r="M101" s="89"/>
      <c r="O101" s="89"/>
      <c r="P101" s="132"/>
      <c r="Q101" s="134"/>
      <c r="R101" s="89"/>
    </row>
    <row r="102" spans="1:18" ht="12.75" customHeight="1" x14ac:dyDescent="0.2">
      <c r="A102" s="114" t="s">
        <v>71</v>
      </c>
      <c r="J102" s="86">
        <v>1</v>
      </c>
      <c r="K102" s="82"/>
      <c r="L102" s="89"/>
      <c r="M102" s="89"/>
      <c r="O102" s="89"/>
      <c r="P102" s="132">
        <v>1</v>
      </c>
      <c r="Q102" s="134"/>
      <c r="R102" s="89"/>
    </row>
    <row r="103" spans="1:18" ht="12.75" customHeight="1" x14ac:dyDescent="0.2">
      <c r="A103" s="114" t="s">
        <v>72</v>
      </c>
      <c r="J103" s="86">
        <v>1</v>
      </c>
      <c r="K103" s="82">
        <v>1</v>
      </c>
      <c r="L103" s="89"/>
      <c r="M103" s="89"/>
      <c r="O103" s="89"/>
      <c r="P103" s="132">
        <v>1</v>
      </c>
      <c r="Q103" s="134"/>
      <c r="R103" s="89"/>
    </row>
    <row r="104" spans="1:18" ht="12.75" customHeight="1" x14ac:dyDescent="0.2">
      <c r="K104" s="86">
        <f>SUM(K97:K103)</f>
        <v>10</v>
      </c>
      <c r="L104" s="89">
        <f>K97/B89</f>
        <v>0.33333333333333331</v>
      </c>
      <c r="M104" s="89">
        <f>K104/B89</f>
        <v>0.55555555555555558</v>
      </c>
      <c r="N104" s="89">
        <f>M104-L104</f>
        <v>0.22222222222222227</v>
      </c>
      <c r="O104" s="89"/>
    </row>
    <row r="105" spans="1:18" ht="12.75" customHeight="1" x14ac:dyDescent="0.2">
      <c r="A105" s="119" t="s">
        <v>68</v>
      </c>
      <c r="L105" s="89"/>
      <c r="M105" s="89"/>
      <c r="O105" s="89"/>
    </row>
    <row r="106" spans="1:18" ht="25.5" customHeight="1" x14ac:dyDescent="0.2">
      <c r="B106" s="241" t="s">
        <v>1</v>
      </c>
      <c r="C106" s="242"/>
      <c r="D106" s="242"/>
      <c r="E106" s="242"/>
      <c r="F106" s="242"/>
      <c r="G106" s="242"/>
      <c r="H106" s="242"/>
      <c r="I106" s="242"/>
      <c r="J106" s="242"/>
      <c r="L106" s="123" t="s">
        <v>2</v>
      </c>
      <c r="M106" s="123" t="s">
        <v>3</v>
      </c>
      <c r="N106" s="137" t="s">
        <v>4</v>
      </c>
      <c r="O106" s="123" t="s">
        <v>5</v>
      </c>
      <c r="P106" s="122" t="s">
        <v>6</v>
      </c>
      <c r="Q106" s="122" t="s">
        <v>7</v>
      </c>
      <c r="R106" s="123" t="s">
        <v>8</v>
      </c>
    </row>
    <row r="107" spans="1:18" ht="12.75" customHeight="1" x14ac:dyDescent="0.2">
      <c r="A107" s="139" t="s">
        <v>9</v>
      </c>
      <c r="B107" s="91">
        <v>1</v>
      </c>
      <c r="C107" s="91">
        <v>2</v>
      </c>
      <c r="D107" s="91">
        <v>3</v>
      </c>
      <c r="E107" s="91">
        <v>4</v>
      </c>
      <c r="F107" s="91">
        <v>5</v>
      </c>
      <c r="G107" s="91">
        <v>6</v>
      </c>
      <c r="H107" s="91">
        <v>7</v>
      </c>
      <c r="I107" s="91">
        <v>8</v>
      </c>
      <c r="J107" s="91">
        <v>9</v>
      </c>
      <c r="K107" s="87" t="s">
        <v>10</v>
      </c>
      <c r="L107" s="89"/>
      <c r="M107" s="89"/>
      <c r="O107" s="89"/>
      <c r="P107" s="130"/>
      <c r="Q107" s="130"/>
      <c r="R107" s="89"/>
    </row>
    <row r="108" spans="1:18" ht="12.75" customHeight="1" x14ac:dyDescent="0.2">
      <c r="A108" s="114" t="s">
        <v>43</v>
      </c>
      <c r="B108" s="86">
        <v>7</v>
      </c>
      <c r="K108" s="82"/>
      <c r="L108" s="89"/>
      <c r="M108" s="89"/>
      <c r="O108" s="89"/>
      <c r="P108" s="132">
        <f>B108</f>
        <v>7</v>
      </c>
      <c r="Q108" s="130"/>
      <c r="R108" s="89"/>
    </row>
    <row r="109" spans="1:18" ht="12.75" customHeight="1" x14ac:dyDescent="0.2">
      <c r="A109" s="114" t="s">
        <v>44</v>
      </c>
      <c r="C109" s="86">
        <v>4</v>
      </c>
      <c r="K109" s="82"/>
      <c r="L109" s="89"/>
      <c r="M109" s="89"/>
      <c r="O109" s="89">
        <f>C109/B108</f>
        <v>0.5714285714285714</v>
      </c>
      <c r="P109" s="132">
        <v>6</v>
      </c>
      <c r="Q109" s="134">
        <f t="shared" ref="Q109:Q116" si="10">P109/P108</f>
        <v>0.8571428571428571</v>
      </c>
      <c r="R109" s="89">
        <f t="shared" ref="R109:R116" si="11">100%-Q109</f>
        <v>0.1428571428571429</v>
      </c>
    </row>
    <row r="110" spans="1:18" ht="12.75" customHeight="1" x14ac:dyDescent="0.2">
      <c r="A110" s="114" t="s">
        <v>45</v>
      </c>
      <c r="D110" s="86">
        <v>4</v>
      </c>
      <c r="K110" s="82"/>
      <c r="L110" s="89"/>
      <c r="M110" s="89"/>
      <c r="O110" s="89">
        <f>D110/C109</f>
        <v>1</v>
      </c>
      <c r="P110" s="132">
        <v>6</v>
      </c>
      <c r="Q110" s="134">
        <f t="shared" si="10"/>
        <v>1</v>
      </c>
      <c r="R110" s="89">
        <f t="shared" si="11"/>
        <v>0</v>
      </c>
    </row>
    <row r="111" spans="1:18" ht="12.75" customHeight="1" x14ac:dyDescent="0.2">
      <c r="A111" s="114" t="s">
        <v>46</v>
      </c>
      <c r="E111" s="86">
        <v>4</v>
      </c>
      <c r="K111" s="82"/>
      <c r="L111" s="89"/>
      <c r="M111" s="89"/>
      <c r="O111" s="89">
        <f>E111/D110</f>
        <v>1</v>
      </c>
      <c r="P111" s="132">
        <v>6</v>
      </c>
      <c r="Q111" s="134">
        <f t="shared" si="10"/>
        <v>1</v>
      </c>
      <c r="R111" s="89">
        <f t="shared" si="11"/>
        <v>0</v>
      </c>
    </row>
    <row r="112" spans="1:18" ht="12.75" customHeight="1" x14ac:dyDescent="0.2">
      <c r="A112" s="114" t="s">
        <v>47</v>
      </c>
      <c r="F112" s="86">
        <v>2</v>
      </c>
      <c r="K112" s="82"/>
      <c r="L112" s="89"/>
      <c r="M112" s="89"/>
      <c r="O112" s="89">
        <f>F112/E111</f>
        <v>0.5</v>
      </c>
      <c r="P112" s="132">
        <v>5</v>
      </c>
      <c r="Q112" s="134">
        <f t="shared" si="10"/>
        <v>0.83333333333333337</v>
      </c>
      <c r="R112" s="89">
        <f t="shared" si="11"/>
        <v>0.16666666666666663</v>
      </c>
    </row>
    <row r="113" spans="1:18" ht="12.75" customHeight="1" x14ac:dyDescent="0.2">
      <c r="A113" s="114" t="s">
        <v>48</v>
      </c>
      <c r="G113" s="86">
        <v>2</v>
      </c>
      <c r="K113" s="82"/>
      <c r="L113" s="89"/>
      <c r="M113" s="89"/>
      <c r="O113" s="89">
        <f>G113/F112</f>
        <v>1</v>
      </c>
      <c r="P113" s="132">
        <v>5</v>
      </c>
      <c r="Q113" s="134">
        <f t="shared" si="10"/>
        <v>1</v>
      </c>
      <c r="R113" s="89">
        <f t="shared" si="11"/>
        <v>0</v>
      </c>
    </row>
    <row r="114" spans="1:18" ht="12.75" customHeight="1" x14ac:dyDescent="0.2">
      <c r="A114" s="114" t="s">
        <v>49</v>
      </c>
      <c r="H114" s="86">
        <v>2</v>
      </c>
      <c r="K114" s="82">
        <v>1</v>
      </c>
      <c r="L114" s="89"/>
      <c r="M114" s="89"/>
      <c r="O114" s="89">
        <f>H114/G113</f>
        <v>1</v>
      </c>
      <c r="P114" s="132">
        <v>4</v>
      </c>
      <c r="Q114" s="134">
        <f t="shared" si="10"/>
        <v>0.8</v>
      </c>
      <c r="R114" s="89">
        <f t="shared" si="11"/>
        <v>0.19999999999999996</v>
      </c>
    </row>
    <row r="115" spans="1:18" ht="12.75" customHeight="1" x14ac:dyDescent="0.2">
      <c r="A115" s="114" t="s">
        <v>50</v>
      </c>
      <c r="I115" s="86">
        <v>2</v>
      </c>
      <c r="K115" s="82"/>
      <c r="L115" s="89"/>
      <c r="M115" s="89"/>
      <c r="O115" s="89">
        <f>I115/H114</f>
        <v>1</v>
      </c>
      <c r="P115" s="132">
        <v>3</v>
      </c>
      <c r="Q115" s="134">
        <f t="shared" si="10"/>
        <v>0.75</v>
      </c>
      <c r="R115" s="89">
        <f t="shared" si="11"/>
        <v>0.25</v>
      </c>
    </row>
    <row r="116" spans="1:18" ht="12.75" customHeight="1" x14ac:dyDescent="0.2">
      <c r="A116" s="114" t="s">
        <v>66</v>
      </c>
      <c r="J116" s="86">
        <v>1</v>
      </c>
      <c r="K116" s="82">
        <v>1</v>
      </c>
      <c r="L116" s="89"/>
      <c r="M116" s="89"/>
      <c r="O116" s="89">
        <f>J116/I115</f>
        <v>0.5</v>
      </c>
      <c r="P116" s="132">
        <v>3</v>
      </c>
      <c r="Q116" s="134">
        <f t="shared" si="10"/>
        <v>1</v>
      </c>
      <c r="R116" s="89">
        <f t="shared" si="11"/>
        <v>0</v>
      </c>
    </row>
    <row r="117" spans="1:18" ht="12.75" customHeight="1" x14ac:dyDescent="0.2">
      <c r="A117" s="114" t="s">
        <v>51</v>
      </c>
      <c r="J117" s="86">
        <v>1</v>
      </c>
      <c r="K117" s="82">
        <v>1</v>
      </c>
      <c r="L117" s="89"/>
      <c r="M117" s="89"/>
      <c r="O117" s="89"/>
      <c r="P117" s="132">
        <v>1</v>
      </c>
      <c r="Q117" s="134"/>
      <c r="R117" s="89"/>
    </row>
    <row r="118" spans="1:18" ht="12.75" customHeight="1" x14ac:dyDescent="0.2">
      <c r="K118" s="86">
        <f>SUM(K114:K117)</f>
        <v>3</v>
      </c>
      <c r="L118" s="89">
        <f>SUM(K114:K116)/B108</f>
        <v>0.2857142857142857</v>
      </c>
      <c r="M118" s="89">
        <f>K118/B108</f>
        <v>0.42857142857142855</v>
      </c>
      <c r="N118" s="89">
        <f>M118-L118</f>
        <v>0.14285714285714285</v>
      </c>
      <c r="O118" s="89"/>
    </row>
    <row r="119" spans="1:18" ht="12.75" customHeight="1" x14ac:dyDescent="0.2">
      <c r="A119" s="119" t="s">
        <v>73</v>
      </c>
      <c r="L119" s="89"/>
      <c r="M119" s="89"/>
      <c r="O119" s="89"/>
    </row>
    <row r="120" spans="1:18" ht="25.5" customHeight="1" x14ac:dyDescent="0.2">
      <c r="B120" s="241" t="s">
        <v>1</v>
      </c>
      <c r="C120" s="242"/>
      <c r="D120" s="242"/>
      <c r="E120" s="242"/>
      <c r="F120" s="242"/>
      <c r="G120" s="242"/>
      <c r="H120" s="242"/>
      <c r="I120" s="242"/>
      <c r="J120" s="242"/>
      <c r="L120" s="123" t="s">
        <v>2</v>
      </c>
      <c r="M120" s="123" t="s">
        <v>3</v>
      </c>
      <c r="N120" s="137" t="s">
        <v>4</v>
      </c>
      <c r="O120" s="123" t="s">
        <v>5</v>
      </c>
      <c r="P120" s="122" t="s">
        <v>6</v>
      </c>
      <c r="Q120" s="122" t="s">
        <v>7</v>
      </c>
      <c r="R120" s="123" t="s">
        <v>8</v>
      </c>
    </row>
    <row r="121" spans="1:18" ht="12.75" customHeight="1" x14ac:dyDescent="0.2">
      <c r="A121" s="139" t="s">
        <v>9</v>
      </c>
      <c r="B121" s="91">
        <v>1</v>
      </c>
      <c r="C121" s="91">
        <v>2</v>
      </c>
      <c r="D121" s="91">
        <v>3</v>
      </c>
      <c r="E121" s="91">
        <v>4</v>
      </c>
      <c r="F121" s="91">
        <v>5</v>
      </c>
      <c r="G121" s="91">
        <v>6</v>
      </c>
      <c r="H121" s="91">
        <v>7</v>
      </c>
      <c r="I121" s="91">
        <v>8</v>
      </c>
      <c r="J121" s="91">
        <v>9</v>
      </c>
      <c r="K121" s="87" t="s">
        <v>10</v>
      </c>
      <c r="L121" s="89"/>
      <c r="M121" s="89"/>
      <c r="O121" s="89"/>
      <c r="P121" s="130"/>
      <c r="Q121" s="130"/>
      <c r="R121" s="89"/>
    </row>
    <row r="122" spans="1:18" ht="12.75" customHeight="1" x14ac:dyDescent="0.2">
      <c r="A122" s="114" t="s">
        <v>44</v>
      </c>
      <c r="B122" s="86">
        <v>25</v>
      </c>
      <c r="K122" s="82"/>
      <c r="L122" s="89"/>
      <c r="M122" s="89"/>
      <c r="O122" s="89"/>
      <c r="P122" s="132">
        <f>B122</f>
        <v>25</v>
      </c>
      <c r="Q122" s="130"/>
      <c r="R122" s="89"/>
    </row>
    <row r="123" spans="1:18" ht="12.75" customHeight="1" x14ac:dyDescent="0.2">
      <c r="A123" s="114" t="s">
        <v>45</v>
      </c>
      <c r="C123" s="86">
        <v>14</v>
      </c>
      <c r="K123" s="82"/>
      <c r="L123" s="89"/>
      <c r="M123" s="89"/>
      <c r="O123" s="89">
        <f>C123/B122</f>
        <v>0.56000000000000005</v>
      </c>
      <c r="P123" s="132">
        <v>16</v>
      </c>
      <c r="Q123" s="134">
        <f t="shared" ref="Q123:Q130" si="12">P123/P122</f>
        <v>0.64</v>
      </c>
      <c r="R123" s="89">
        <f t="shared" ref="R123:R130" si="13">100%-Q123</f>
        <v>0.36</v>
      </c>
    </row>
    <row r="124" spans="1:18" ht="12.75" customHeight="1" x14ac:dyDescent="0.2">
      <c r="A124" s="114" t="s">
        <v>46</v>
      </c>
      <c r="D124" s="86">
        <v>13</v>
      </c>
      <c r="K124" s="82"/>
      <c r="O124" s="89">
        <f>D124/C123</f>
        <v>0.9285714285714286</v>
      </c>
      <c r="P124" s="132">
        <v>15</v>
      </c>
      <c r="Q124" s="134">
        <f t="shared" si="12"/>
        <v>0.9375</v>
      </c>
      <c r="R124" s="89">
        <f t="shared" si="13"/>
        <v>6.25E-2</v>
      </c>
    </row>
    <row r="125" spans="1:18" ht="12.75" customHeight="1" x14ac:dyDescent="0.2">
      <c r="A125" s="114" t="s">
        <v>47</v>
      </c>
      <c r="E125" s="86">
        <v>11</v>
      </c>
      <c r="K125" s="82"/>
      <c r="O125" s="89">
        <f>E125/D124</f>
        <v>0.84615384615384615</v>
      </c>
      <c r="P125" s="132">
        <v>13</v>
      </c>
      <c r="Q125" s="134">
        <f t="shared" si="12"/>
        <v>0.8666666666666667</v>
      </c>
      <c r="R125" s="89">
        <f t="shared" si="13"/>
        <v>0.1333333333333333</v>
      </c>
    </row>
    <row r="126" spans="1:18" ht="12.75" customHeight="1" x14ac:dyDescent="0.2">
      <c r="A126" s="114" t="s">
        <v>48</v>
      </c>
      <c r="F126" s="86">
        <v>11</v>
      </c>
      <c r="K126" s="82"/>
      <c r="O126" s="89">
        <f>F126/E125</f>
        <v>1</v>
      </c>
      <c r="P126" s="132">
        <v>13</v>
      </c>
      <c r="Q126" s="134">
        <f t="shared" si="12"/>
        <v>1</v>
      </c>
      <c r="R126" s="89">
        <f t="shared" si="13"/>
        <v>0</v>
      </c>
    </row>
    <row r="127" spans="1:18" ht="12.75" customHeight="1" x14ac:dyDescent="0.2">
      <c r="A127" s="114" t="s">
        <v>49</v>
      </c>
      <c r="G127" s="86">
        <v>11</v>
      </c>
      <c r="K127" s="82"/>
      <c r="O127" s="89">
        <f>G127/F126</f>
        <v>1</v>
      </c>
      <c r="P127" s="132">
        <v>13</v>
      </c>
      <c r="Q127" s="134">
        <f t="shared" si="12"/>
        <v>1</v>
      </c>
      <c r="R127" s="89">
        <f t="shared" si="13"/>
        <v>0</v>
      </c>
    </row>
    <row r="128" spans="1:18" ht="12.75" customHeight="1" x14ac:dyDescent="0.2">
      <c r="A128" s="114" t="s">
        <v>50</v>
      </c>
      <c r="H128" s="86">
        <v>11</v>
      </c>
      <c r="K128" s="82"/>
      <c r="O128" s="89">
        <f>H128/G127</f>
        <v>1</v>
      </c>
      <c r="P128" s="132">
        <v>13</v>
      </c>
      <c r="Q128" s="134">
        <f t="shared" si="12"/>
        <v>1</v>
      </c>
      <c r="R128" s="89">
        <f t="shared" si="13"/>
        <v>0</v>
      </c>
    </row>
    <row r="129" spans="1:18" ht="12.75" customHeight="1" x14ac:dyDescent="0.2">
      <c r="A129" s="114" t="s">
        <v>66</v>
      </c>
      <c r="I129" s="86">
        <v>11</v>
      </c>
      <c r="K129" s="82"/>
      <c r="O129" s="89">
        <f>I129/H128</f>
        <v>1</v>
      </c>
      <c r="P129" s="132">
        <v>11</v>
      </c>
      <c r="Q129" s="134">
        <f t="shared" si="12"/>
        <v>0.84615384615384615</v>
      </c>
      <c r="R129" s="89">
        <f t="shared" si="13"/>
        <v>0.15384615384615385</v>
      </c>
    </row>
    <row r="130" spans="1:18" ht="12.75" customHeight="1" x14ac:dyDescent="0.2">
      <c r="A130" s="114" t="s">
        <v>51</v>
      </c>
      <c r="J130" s="86">
        <v>9</v>
      </c>
      <c r="K130" s="82">
        <v>4</v>
      </c>
      <c r="O130" s="89">
        <f>J130/I129</f>
        <v>0.81818181818181823</v>
      </c>
      <c r="P130" s="132">
        <v>10</v>
      </c>
      <c r="Q130" s="134">
        <f t="shared" si="12"/>
        <v>0.90909090909090906</v>
      </c>
      <c r="R130" s="89">
        <f t="shared" si="13"/>
        <v>9.0909090909090939E-2</v>
      </c>
    </row>
    <row r="131" spans="1:18" ht="12.75" customHeight="1" x14ac:dyDescent="0.2">
      <c r="A131" s="114" t="s">
        <v>69</v>
      </c>
      <c r="J131" s="86">
        <v>2</v>
      </c>
      <c r="K131" s="82">
        <v>1</v>
      </c>
      <c r="O131" s="89"/>
      <c r="P131" s="132">
        <v>3</v>
      </c>
      <c r="Q131" s="134"/>
      <c r="R131" s="89"/>
    </row>
    <row r="132" spans="1:18" ht="12.75" customHeight="1" x14ac:dyDescent="0.2">
      <c r="A132" s="114" t="s">
        <v>70</v>
      </c>
      <c r="J132" s="86">
        <v>3</v>
      </c>
      <c r="K132" s="82">
        <v>3</v>
      </c>
      <c r="O132" s="89"/>
      <c r="P132" s="132">
        <v>3</v>
      </c>
      <c r="Q132" s="134"/>
      <c r="R132" s="89"/>
    </row>
    <row r="133" spans="1:18" ht="12.75" customHeight="1" x14ac:dyDescent="0.2">
      <c r="K133" s="86">
        <f>SUM(K130:K132)</f>
        <v>8</v>
      </c>
      <c r="L133" s="89">
        <f>K130/B122</f>
        <v>0.16</v>
      </c>
      <c r="M133" s="89">
        <f>K133/B122</f>
        <v>0.32</v>
      </c>
      <c r="N133" s="89">
        <f>M133-L133</f>
        <v>0.16</v>
      </c>
    </row>
    <row r="134" spans="1:18" ht="12.75" customHeight="1" x14ac:dyDescent="0.2">
      <c r="A134" s="119" t="s">
        <v>74</v>
      </c>
      <c r="E134" s="136" t="s">
        <v>75</v>
      </c>
    </row>
    <row r="135" spans="1:18" ht="12.75" customHeight="1" x14ac:dyDescent="0.2"/>
    <row r="136" spans="1:18" ht="12.75" customHeight="1" x14ac:dyDescent="0.2"/>
    <row r="137" spans="1:18" ht="12.75" customHeight="1" x14ac:dyDescent="0.2">
      <c r="A137" s="119" t="s">
        <v>76</v>
      </c>
      <c r="L137" s="89"/>
      <c r="M137" s="89"/>
      <c r="O137" s="89"/>
    </row>
    <row r="138" spans="1:18" ht="25.5" customHeight="1" x14ac:dyDescent="0.2">
      <c r="B138" s="241" t="s">
        <v>1</v>
      </c>
      <c r="C138" s="242"/>
      <c r="D138" s="242"/>
      <c r="E138" s="242"/>
      <c r="F138" s="242"/>
      <c r="G138" s="242"/>
      <c r="H138" s="242"/>
      <c r="I138" s="242"/>
      <c r="J138" s="242"/>
      <c r="L138" s="123" t="s">
        <v>2</v>
      </c>
      <c r="M138" s="123" t="s">
        <v>3</v>
      </c>
      <c r="N138" s="137" t="s">
        <v>4</v>
      </c>
      <c r="O138" s="123" t="s">
        <v>5</v>
      </c>
      <c r="P138" s="122" t="s">
        <v>6</v>
      </c>
      <c r="Q138" s="122" t="s">
        <v>7</v>
      </c>
      <c r="R138" s="123" t="s">
        <v>8</v>
      </c>
    </row>
    <row r="139" spans="1:18" ht="12.75" customHeight="1" x14ac:dyDescent="0.2">
      <c r="A139" s="139" t="s">
        <v>9</v>
      </c>
      <c r="B139" s="91">
        <v>1</v>
      </c>
      <c r="C139" s="91">
        <v>2</v>
      </c>
      <c r="D139" s="91">
        <v>3</v>
      </c>
      <c r="E139" s="91">
        <v>4</v>
      </c>
      <c r="F139" s="91">
        <v>5</v>
      </c>
      <c r="G139" s="91">
        <v>6</v>
      </c>
      <c r="H139" s="91">
        <v>7</v>
      </c>
      <c r="I139" s="91">
        <v>8</v>
      </c>
      <c r="J139" s="91">
        <v>9</v>
      </c>
      <c r="K139" s="87" t="s">
        <v>10</v>
      </c>
      <c r="L139" s="89"/>
      <c r="M139" s="89"/>
      <c r="O139" s="89"/>
      <c r="P139" s="130"/>
      <c r="Q139" s="130"/>
      <c r="R139" s="89"/>
    </row>
    <row r="140" spans="1:18" ht="12.75" customHeight="1" x14ac:dyDescent="0.2">
      <c r="A140" s="114" t="s">
        <v>46</v>
      </c>
      <c r="B140" s="86">
        <v>21</v>
      </c>
      <c r="K140" s="82"/>
      <c r="L140" s="89"/>
      <c r="M140" s="89"/>
      <c r="O140" s="89"/>
      <c r="P140" s="132">
        <f>B140</f>
        <v>21</v>
      </c>
      <c r="Q140" s="130"/>
      <c r="R140" s="89"/>
    </row>
    <row r="141" spans="1:18" ht="12.75" customHeight="1" x14ac:dyDescent="0.2">
      <c r="A141" s="114" t="s">
        <v>47</v>
      </c>
      <c r="C141" s="86">
        <v>17</v>
      </c>
      <c r="K141" s="82"/>
      <c r="L141" s="89"/>
      <c r="M141" s="89"/>
      <c r="O141" s="138">
        <f>C141/B140</f>
        <v>0.80952380952380953</v>
      </c>
      <c r="P141" s="132">
        <v>18</v>
      </c>
      <c r="Q141" s="134">
        <f t="shared" ref="Q141:Q148" si="14">P141/P140</f>
        <v>0.8571428571428571</v>
      </c>
      <c r="R141" s="89">
        <f t="shared" ref="R141:R148" si="15">100%-Q141</f>
        <v>0.1428571428571429</v>
      </c>
    </row>
    <row r="142" spans="1:18" ht="12.75" customHeight="1" x14ac:dyDescent="0.2">
      <c r="A142" s="114" t="s">
        <v>48</v>
      </c>
      <c r="D142" s="86">
        <v>12</v>
      </c>
      <c r="K142" s="82"/>
      <c r="O142" s="138">
        <f>D142/C141</f>
        <v>0.70588235294117652</v>
      </c>
      <c r="P142" s="132">
        <v>16</v>
      </c>
      <c r="Q142" s="134">
        <f t="shared" si="14"/>
        <v>0.88888888888888884</v>
      </c>
      <c r="R142" s="89">
        <f t="shared" si="15"/>
        <v>0.11111111111111116</v>
      </c>
    </row>
    <row r="143" spans="1:18" ht="12.75" customHeight="1" x14ac:dyDescent="0.2">
      <c r="A143" s="114" t="s">
        <v>49</v>
      </c>
      <c r="E143" s="86">
        <v>12</v>
      </c>
      <c r="K143" s="82"/>
      <c r="O143" s="138">
        <f>E143/D142</f>
        <v>1</v>
      </c>
      <c r="P143" s="132">
        <v>16</v>
      </c>
      <c r="Q143" s="134">
        <f t="shared" si="14"/>
        <v>1</v>
      </c>
      <c r="R143" s="89">
        <f t="shared" si="15"/>
        <v>0</v>
      </c>
    </row>
    <row r="144" spans="1:18" ht="12.75" customHeight="1" x14ac:dyDescent="0.2">
      <c r="A144" s="114" t="s">
        <v>50</v>
      </c>
      <c r="F144" s="86">
        <v>10</v>
      </c>
      <c r="K144" s="82"/>
      <c r="O144" s="138">
        <f>F144/E143</f>
        <v>0.83333333333333337</v>
      </c>
      <c r="P144" s="132">
        <v>14</v>
      </c>
      <c r="Q144" s="134">
        <f t="shared" si="14"/>
        <v>0.875</v>
      </c>
      <c r="R144" s="89">
        <f t="shared" si="15"/>
        <v>0.125</v>
      </c>
    </row>
    <row r="145" spans="1:22" ht="12.75" customHeight="1" x14ac:dyDescent="0.2">
      <c r="A145" s="114" t="s">
        <v>66</v>
      </c>
      <c r="G145" s="86">
        <v>10</v>
      </c>
      <c r="K145" s="82"/>
      <c r="O145" s="138">
        <f>G145/F144</f>
        <v>1</v>
      </c>
      <c r="P145" s="132">
        <v>14</v>
      </c>
      <c r="Q145" s="134">
        <f t="shared" si="14"/>
        <v>1</v>
      </c>
      <c r="R145" s="89">
        <f t="shared" si="15"/>
        <v>0</v>
      </c>
    </row>
    <row r="146" spans="1:22" ht="12.75" customHeight="1" x14ac:dyDescent="0.2">
      <c r="A146" s="114" t="s">
        <v>51</v>
      </c>
      <c r="H146" s="86">
        <v>10</v>
      </c>
      <c r="K146" s="82"/>
      <c r="O146" s="138">
        <f>H146/G145</f>
        <v>1</v>
      </c>
      <c r="P146" s="132">
        <v>13</v>
      </c>
      <c r="Q146" s="134">
        <f t="shared" si="14"/>
        <v>0.9285714285714286</v>
      </c>
      <c r="R146" s="89">
        <f t="shared" si="15"/>
        <v>7.1428571428571397E-2</v>
      </c>
    </row>
    <row r="147" spans="1:22" ht="12.75" customHeight="1" x14ac:dyDescent="0.2">
      <c r="A147" s="114" t="s">
        <v>69</v>
      </c>
      <c r="I147" s="86">
        <v>8</v>
      </c>
      <c r="K147" s="82"/>
      <c r="O147" s="138">
        <f>I147/H146</f>
        <v>0.8</v>
      </c>
      <c r="P147" s="132">
        <v>13</v>
      </c>
      <c r="Q147" s="134">
        <f t="shared" si="14"/>
        <v>1</v>
      </c>
      <c r="R147" s="89">
        <f t="shared" si="15"/>
        <v>0</v>
      </c>
    </row>
    <row r="148" spans="1:22" ht="12.75" customHeight="1" x14ac:dyDescent="0.2">
      <c r="A148" s="114" t="s">
        <v>70</v>
      </c>
      <c r="J148" s="86">
        <v>7</v>
      </c>
      <c r="K148" s="82">
        <v>5</v>
      </c>
      <c r="O148" s="138">
        <f>J148/I147</f>
        <v>0.875</v>
      </c>
      <c r="P148" s="132">
        <v>13</v>
      </c>
      <c r="Q148" s="134">
        <f t="shared" si="14"/>
        <v>1</v>
      </c>
      <c r="R148" s="89">
        <f t="shared" si="15"/>
        <v>0</v>
      </c>
    </row>
    <row r="149" spans="1:22" ht="12.75" customHeight="1" x14ac:dyDescent="0.2">
      <c r="A149" s="114" t="s">
        <v>71</v>
      </c>
      <c r="J149" s="86">
        <v>1</v>
      </c>
      <c r="K149" s="82">
        <v>1</v>
      </c>
      <c r="O149" s="138"/>
      <c r="P149" s="132">
        <v>8</v>
      </c>
      <c r="Q149" s="134"/>
      <c r="R149" s="89"/>
    </row>
    <row r="150" spans="1:22" ht="12.75" customHeight="1" x14ac:dyDescent="0.2">
      <c r="A150" s="114" t="s">
        <v>72</v>
      </c>
      <c r="J150" s="86">
        <v>6</v>
      </c>
      <c r="K150" s="82">
        <v>3</v>
      </c>
      <c r="O150" s="138"/>
      <c r="P150" s="132">
        <v>6</v>
      </c>
      <c r="Q150" s="134"/>
      <c r="R150" s="89"/>
    </row>
    <row r="151" spans="1:22" ht="12.75" customHeight="1" x14ac:dyDescent="0.2">
      <c r="A151" s="114" t="s">
        <v>78</v>
      </c>
      <c r="J151" s="86">
        <v>2</v>
      </c>
      <c r="K151" s="82">
        <v>2</v>
      </c>
      <c r="O151" s="138"/>
      <c r="P151" s="132">
        <v>2</v>
      </c>
      <c r="Q151" s="134"/>
      <c r="R151" s="89"/>
      <c r="S151" s="85" t="s">
        <v>81</v>
      </c>
      <c r="T151" s="85">
        <v>11</v>
      </c>
      <c r="U151" s="85">
        <f>K152</f>
        <v>11</v>
      </c>
      <c r="V151" s="85" t="s">
        <v>10</v>
      </c>
    </row>
    <row r="152" spans="1:22" ht="12.75" customHeight="1" x14ac:dyDescent="0.2">
      <c r="K152" s="86">
        <f>SUM(K148:K151)</f>
        <v>11</v>
      </c>
      <c r="L152" s="89">
        <f>K148/B140</f>
        <v>0.23809523809523808</v>
      </c>
      <c r="M152" s="89">
        <f>K152/B140</f>
        <v>0.52380952380952384</v>
      </c>
      <c r="N152" s="89">
        <f>M152-L152</f>
        <v>0.28571428571428575</v>
      </c>
      <c r="S152" s="85" t="s">
        <v>83</v>
      </c>
      <c r="T152" s="134">
        <f>T151/B140</f>
        <v>0.52380952380952384</v>
      </c>
      <c r="U152" s="134">
        <f>T151/U151</f>
        <v>1</v>
      </c>
      <c r="V152" s="85" t="s">
        <v>84</v>
      </c>
    </row>
    <row r="153" spans="1:22" ht="12.75" customHeight="1" x14ac:dyDescent="0.2">
      <c r="A153" s="119" t="s">
        <v>77</v>
      </c>
      <c r="L153" s="89"/>
      <c r="M153" s="89"/>
      <c r="O153" s="89"/>
    </row>
    <row r="154" spans="1:22" ht="25.5" customHeight="1" x14ac:dyDescent="0.2">
      <c r="B154" s="241" t="s">
        <v>1</v>
      </c>
      <c r="C154" s="242"/>
      <c r="D154" s="242"/>
      <c r="E154" s="242"/>
      <c r="F154" s="242"/>
      <c r="G154" s="242"/>
      <c r="H154" s="242"/>
      <c r="I154" s="242"/>
      <c r="J154" s="242"/>
      <c r="L154" s="123" t="s">
        <v>2</v>
      </c>
      <c r="M154" s="123" t="s">
        <v>3</v>
      </c>
      <c r="N154" s="137" t="s">
        <v>4</v>
      </c>
      <c r="O154" s="123" t="s">
        <v>5</v>
      </c>
      <c r="P154" s="122" t="s">
        <v>6</v>
      </c>
      <c r="Q154" s="122" t="s">
        <v>7</v>
      </c>
      <c r="R154" s="123" t="s">
        <v>8</v>
      </c>
    </row>
    <row r="155" spans="1:22" ht="12.75" customHeight="1" x14ac:dyDescent="0.2">
      <c r="A155" s="139" t="s">
        <v>9</v>
      </c>
      <c r="B155" s="91">
        <v>1</v>
      </c>
      <c r="C155" s="91">
        <v>2</v>
      </c>
      <c r="D155" s="91">
        <v>3</v>
      </c>
      <c r="E155" s="91">
        <v>4</v>
      </c>
      <c r="F155" s="91">
        <v>5</v>
      </c>
      <c r="G155" s="91">
        <v>6</v>
      </c>
      <c r="H155" s="91">
        <v>7</v>
      </c>
      <c r="I155" s="91">
        <v>8</v>
      </c>
      <c r="J155" s="91">
        <v>9</v>
      </c>
      <c r="K155" s="87" t="s">
        <v>10</v>
      </c>
      <c r="L155" s="89"/>
      <c r="M155" s="89"/>
      <c r="O155" s="89"/>
      <c r="P155" s="130"/>
      <c r="Q155" s="130"/>
      <c r="R155" s="89"/>
    </row>
    <row r="156" spans="1:22" ht="12.75" customHeight="1" x14ac:dyDescent="0.2">
      <c r="A156" s="114" t="s">
        <v>48</v>
      </c>
      <c r="B156" s="86">
        <v>25</v>
      </c>
      <c r="K156" s="82"/>
      <c r="L156" s="89"/>
      <c r="M156" s="89"/>
      <c r="O156" s="89"/>
      <c r="P156" s="132">
        <f>B156</f>
        <v>25</v>
      </c>
      <c r="Q156" s="130"/>
      <c r="R156" s="89"/>
    </row>
    <row r="157" spans="1:22" ht="12.75" customHeight="1" x14ac:dyDescent="0.2">
      <c r="A157" s="114" t="s">
        <v>49</v>
      </c>
      <c r="C157" s="86">
        <v>15</v>
      </c>
      <c r="K157" s="82"/>
      <c r="L157" s="89"/>
      <c r="M157" s="89"/>
      <c r="O157" s="89">
        <f>C157/B156</f>
        <v>0.6</v>
      </c>
      <c r="P157" s="132">
        <v>15</v>
      </c>
      <c r="Q157" s="134">
        <f t="shared" ref="Q157:Q164" si="16">P157/P156</f>
        <v>0.6</v>
      </c>
      <c r="R157" s="89">
        <f t="shared" ref="R157:R164" si="17">100%-Q157</f>
        <v>0.4</v>
      </c>
    </row>
    <row r="158" spans="1:22" ht="12.75" customHeight="1" x14ac:dyDescent="0.2">
      <c r="A158" s="114" t="s">
        <v>50</v>
      </c>
      <c r="D158" s="86">
        <v>13</v>
      </c>
      <c r="K158" s="82"/>
      <c r="O158" s="89">
        <f>D158/C157</f>
        <v>0.8666666666666667</v>
      </c>
      <c r="P158" s="132">
        <v>13</v>
      </c>
      <c r="Q158" s="134">
        <f t="shared" si="16"/>
        <v>0.8666666666666667</v>
      </c>
      <c r="R158" s="89">
        <f t="shared" si="17"/>
        <v>0.1333333333333333</v>
      </c>
    </row>
    <row r="159" spans="1:22" ht="12.75" customHeight="1" x14ac:dyDescent="0.2">
      <c r="A159" s="114" t="s">
        <v>66</v>
      </c>
      <c r="E159" s="86">
        <v>13</v>
      </c>
      <c r="K159" s="82"/>
      <c r="O159" s="89">
        <f>E159/D158</f>
        <v>1</v>
      </c>
      <c r="P159" s="132">
        <v>13</v>
      </c>
      <c r="Q159" s="134">
        <f t="shared" si="16"/>
        <v>1</v>
      </c>
      <c r="R159" s="89">
        <f t="shared" si="17"/>
        <v>0</v>
      </c>
    </row>
    <row r="160" spans="1:22" ht="12.75" customHeight="1" x14ac:dyDescent="0.2">
      <c r="A160" s="114" t="s">
        <v>51</v>
      </c>
      <c r="F160" s="86">
        <v>13</v>
      </c>
      <c r="K160" s="82"/>
      <c r="O160" s="89">
        <f>F160/E159</f>
        <v>1</v>
      </c>
      <c r="P160" s="132">
        <v>13</v>
      </c>
      <c r="Q160" s="134">
        <f t="shared" si="16"/>
        <v>1</v>
      </c>
      <c r="R160" s="89">
        <f t="shared" si="17"/>
        <v>0</v>
      </c>
    </row>
    <row r="161" spans="1:22" ht="12.75" customHeight="1" x14ac:dyDescent="0.2">
      <c r="A161" s="114" t="s">
        <v>69</v>
      </c>
      <c r="G161" s="86">
        <v>9</v>
      </c>
      <c r="K161" s="82"/>
      <c r="O161" s="89">
        <f>G161/F160</f>
        <v>0.69230769230769229</v>
      </c>
      <c r="P161" s="132">
        <v>11</v>
      </c>
      <c r="Q161" s="134">
        <f t="shared" si="16"/>
        <v>0.84615384615384615</v>
      </c>
      <c r="R161" s="89">
        <f t="shared" si="17"/>
        <v>0.15384615384615385</v>
      </c>
    </row>
    <row r="162" spans="1:22" ht="12.75" customHeight="1" x14ac:dyDescent="0.2">
      <c r="A162" s="114" t="s">
        <v>70</v>
      </c>
      <c r="H162" s="86">
        <v>8</v>
      </c>
      <c r="K162" s="82"/>
      <c r="O162" s="89">
        <f>H162/G161</f>
        <v>0.88888888888888884</v>
      </c>
      <c r="P162" s="132">
        <v>12</v>
      </c>
      <c r="Q162" s="134">
        <f t="shared" si="16"/>
        <v>1.0909090909090908</v>
      </c>
      <c r="R162" s="89">
        <f t="shared" si="17"/>
        <v>-9.0909090909090828E-2</v>
      </c>
    </row>
    <row r="163" spans="1:22" ht="12.75" customHeight="1" x14ac:dyDescent="0.2">
      <c r="A163" s="114" t="s">
        <v>71</v>
      </c>
      <c r="I163" s="86">
        <v>8</v>
      </c>
      <c r="K163" s="82"/>
      <c r="O163" s="89">
        <f>I163/H162</f>
        <v>1</v>
      </c>
      <c r="P163" s="132">
        <v>12</v>
      </c>
      <c r="Q163" s="134">
        <f t="shared" si="16"/>
        <v>1</v>
      </c>
      <c r="R163" s="89">
        <f t="shared" si="17"/>
        <v>0</v>
      </c>
    </row>
    <row r="164" spans="1:22" ht="12.75" customHeight="1" x14ac:dyDescent="0.2">
      <c r="A164" s="114" t="s">
        <v>72</v>
      </c>
      <c r="J164" s="86">
        <v>7</v>
      </c>
      <c r="K164" s="82">
        <v>2</v>
      </c>
      <c r="O164" s="89">
        <f>J164/I163</f>
        <v>0.875</v>
      </c>
      <c r="P164" s="132">
        <v>12</v>
      </c>
      <c r="Q164" s="134">
        <f t="shared" si="16"/>
        <v>1</v>
      </c>
      <c r="R164" s="89">
        <f t="shared" si="17"/>
        <v>0</v>
      </c>
    </row>
    <row r="165" spans="1:22" ht="12.75" customHeight="1" x14ac:dyDescent="0.2">
      <c r="A165" s="114" t="s">
        <v>78</v>
      </c>
      <c r="J165" s="86">
        <v>7</v>
      </c>
      <c r="K165" s="82">
        <v>2</v>
      </c>
      <c r="O165" s="89"/>
      <c r="P165" s="132">
        <v>7</v>
      </c>
      <c r="Q165" s="134"/>
      <c r="R165" s="89"/>
    </row>
    <row r="166" spans="1:22" ht="12.75" customHeight="1" x14ac:dyDescent="0.2">
      <c r="A166" s="114" t="s">
        <v>79</v>
      </c>
      <c r="J166" s="86">
        <v>3</v>
      </c>
      <c r="K166" s="82">
        <v>3</v>
      </c>
      <c r="O166" s="89"/>
      <c r="P166" s="132">
        <v>5</v>
      </c>
      <c r="Q166" s="134"/>
      <c r="R166" s="89"/>
    </row>
    <row r="167" spans="1:22" ht="12.75" customHeight="1" x14ac:dyDescent="0.2">
      <c r="A167" s="114" t="s">
        <v>80</v>
      </c>
      <c r="J167" s="86">
        <v>1</v>
      </c>
      <c r="K167" s="82"/>
      <c r="O167" s="89"/>
      <c r="P167" s="132">
        <v>1</v>
      </c>
      <c r="Q167" s="134"/>
      <c r="R167" s="89"/>
      <c r="S167" s="85" t="s">
        <v>81</v>
      </c>
      <c r="T167" s="85">
        <v>8</v>
      </c>
      <c r="U167" s="85">
        <f>K169</f>
        <v>8</v>
      </c>
      <c r="V167" s="85" t="s">
        <v>10</v>
      </c>
    </row>
    <row r="168" spans="1:22" ht="12.75" customHeight="1" x14ac:dyDescent="0.2">
      <c r="A168" s="114" t="s">
        <v>82</v>
      </c>
      <c r="J168" s="86">
        <v>1</v>
      </c>
      <c r="K168" s="82">
        <v>1</v>
      </c>
      <c r="O168" s="89"/>
      <c r="P168" s="132">
        <v>1</v>
      </c>
      <c r="Q168" s="134"/>
      <c r="R168" s="89"/>
      <c r="S168" s="85" t="s">
        <v>83</v>
      </c>
      <c r="T168" s="134">
        <f>T167/B156</f>
        <v>0.32</v>
      </c>
      <c r="U168" s="134">
        <f>T167/U167</f>
        <v>1</v>
      </c>
      <c r="V168" s="85" t="s">
        <v>84</v>
      </c>
    </row>
    <row r="169" spans="1:22" ht="12.75" customHeight="1" x14ac:dyDescent="0.2">
      <c r="K169" s="86">
        <f>SUM(K164:K168)</f>
        <v>8</v>
      </c>
      <c r="L169" s="89">
        <f>K164/B156</f>
        <v>0.08</v>
      </c>
      <c r="M169" s="89">
        <f>K169/B156</f>
        <v>0.32</v>
      </c>
      <c r="N169" s="89">
        <f>M169-L169</f>
        <v>0.24</v>
      </c>
    </row>
    <row r="170" spans="1:22" ht="12.75" customHeight="1" x14ac:dyDescent="0.2">
      <c r="A170" s="119" t="s">
        <v>89</v>
      </c>
      <c r="L170" s="89"/>
      <c r="M170" s="89"/>
      <c r="O170" s="89"/>
    </row>
    <row r="171" spans="1:22" ht="25.5" customHeight="1" x14ac:dyDescent="0.2">
      <c r="B171" s="241" t="s">
        <v>1</v>
      </c>
      <c r="C171" s="242"/>
      <c r="D171" s="242"/>
      <c r="E171" s="242"/>
      <c r="F171" s="242"/>
      <c r="G171" s="242"/>
      <c r="H171" s="242"/>
      <c r="I171" s="242"/>
      <c r="J171" s="242"/>
      <c r="L171" s="123" t="s">
        <v>2</v>
      </c>
      <c r="M171" s="123" t="s">
        <v>3</v>
      </c>
      <c r="N171" s="137" t="s">
        <v>4</v>
      </c>
      <c r="O171" s="123" t="s">
        <v>5</v>
      </c>
      <c r="P171" s="122" t="s">
        <v>6</v>
      </c>
      <c r="Q171" s="122" t="s">
        <v>7</v>
      </c>
      <c r="R171" s="123" t="s">
        <v>8</v>
      </c>
    </row>
    <row r="172" spans="1:22" ht="12.75" customHeight="1" x14ac:dyDescent="0.2">
      <c r="A172" s="139" t="s">
        <v>9</v>
      </c>
      <c r="B172" s="91">
        <v>1</v>
      </c>
      <c r="C172" s="91">
        <v>2</v>
      </c>
      <c r="D172" s="91">
        <v>3</v>
      </c>
      <c r="E172" s="91">
        <v>4</v>
      </c>
      <c r="F172" s="91">
        <v>5</v>
      </c>
      <c r="G172" s="91">
        <v>6</v>
      </c>
      <c r="H172" s="91">
        <v>7</v>
      </c>
      <c r="I172" s="91">
        <v>8</v>
      </c>
      <c r="J172" s="91">
        <v>9</v>
      </c>
      <c r="K172" s="87" t="s">
        <v>10</v>
      </c>
      <c r="L172" s="89"/>
      <c r="M172" s="89"/>
      <c r="O172" s="89"/>
      <c r="P172" s="130"/>
      <c r="Q172" s="130"/>
      <c r="R172" s="89"/>
    </row>
    <row r="173" spans="1:22" ht="12.75" customHeight="1" x14ac:dyDescent="0.2">
      <c r="A173" s="114" t="s">
        <v>50</v>
      </c>
      <c r="B173" s="86">
        <v>24</v>
      </c>
      <c r="K173" s="82"/>
      <c r="L173" s="89"/>
      <c r="M173" s="89"/>
      <c r="O173" s="89"/>
      <c r="P173" s="132">
        <f>B173</f>
        <v>24</v>
      </c>
      <c r="Q173" s="130"/>
      <c r="R173" s="89"/>
    </row>
    <row r="174" spans="1:22" ht="12.75" customHeight="1" x14ac:dyDescent="0.2">
      <c r="A174" s="114" t="s">
        <v>66</v>
      </c>
      <c r="C174" s="86">
        <v>16</v>
      </c>
      <c r="K174" s="82"/>
      <c r="L174" s="89"/>
      <c r="M174" s="89"/>
      <c r="O174" s="89">
        <f>C174/B173</f>
        <v>0.66666666666666663</v>
      </c>
      <c r="P174" s="132">
        <v>16</v>
      </c>
      <c r="Q174" s="134">
        <f t="shared" ref="Q174:Q181" si="18">P174/P173</f>
        <v>0.66666666666666663</v>
      </c>
      <c r="R174" s="89">
        <f t="shared" ref="R174:R181" si="19">100%-Q174</f>
        <v>0.33333333333333337</v>
      </c>
    </row>
    <row r="175" spans="1:22" ht="12.75" customHeight="1" x14ac:dyDescent="0.2">
      <c r="A175" s="114" t="s">
        <v>51</v>
      </c>
      <c r="D175" s="86">
        <v>12</v>
      </c>
      <c r="K175" s="82"/>
      <c r="O175" s="89">
        <f>D175/C174</f>
        <v>0.75</v>
      </c>
      <c r="P175" s="132">
        <v>12</v>
      </c>
      <c r="Q175" s="134">
        <f t="shared" si="18"/>
        <v>0.75</v>
      </c>
      <c r="R175" s="89">
        <f t="shared" si="19"/>
        <v>0.25</v>
      </c>
    </row>
    <row r="176" spans="1:22" ht="12.75" customHeight="1" x14ac:dyDescent="0.2">
      <c r="A176" s="114" t="s">
        <v>69</v>
      </c>
      <c r="E176" s="86">
        <v>9</v>
      </c>
      <c r="K176" s="82"/>
      <c r="O176" s="89">
        <f>E176/D175</f>
        <v>0.75</v>
      </c>
      <c r="P176" s="132">
        <v>14</v>
      </c>
      <c r="Q176" s="134">
        <f t="shared" si="18"/>
        <v>1.1666666666666667</v>
      </c>
      <c r="R176" s="89">
        <f t="shared" si="19"/>
        <v>-0.16666666666666674</v>
      </c>
    </row>
    <row r="177" spans="1:22" ht="12.75" customHeight="1" x14ac:dyDescent="0.2">
      <c r="A177" s="86">
        <v>1002</v>
      </c>
      <c r="F177" s="86">
        <v>9</v>
      </c>
      <c r="K177" s="82"/>
      <c r="O177" s="89">
        <f>F177/E176</f>
        <v>1</v>
      </c>
      <c r="P177" s="132">
        <v>11</v>
      </c>
      <c r="Q177" s="134">
        <f t="shared" si="18"/>
        <v>0.7857142857142857</v>
      </c>
      <c r="R177" s="89">
        <f t="shared" si="19"/>
        <v>0.2142857142857143</v>
      </c>
    </row>
    <row r="178" spans="1:22" ht="12.75" customHeight="1" x14ac:dyDescent="0.2">
      <c r="A178" s="86">
        <v>1101</v>
      </c>
      <c r="G178" s="86">
        <v>9</v>
      </c>
      <c r="K178" s="82"/>
      <c r="O178" s="89">
        <f>G178/F177</f>
        <v>1</v>
      </c>
      <c r="P178" s="132">
        <v>11</v>
      </c>
      <c r="Q178" s="134">
        <f t="shared" si="18"/>
        <v>1</v>
      </c>
      <c r="R178" s="89">
        <f t="shared" si="19"/>
        <v>0</v>
      </c>
    </row>
    <row r="179" spans="1:22" ht="12.75" customHeight="1" x14ac:dyDescent="0.2">
      <c r="A179" s="86">
        <v>1102</v>
      </c>
      <c r="H179" s="86">
        <v>8</v>
      </c>
      <c r="K179" s="82"/>
      <c r="O179" s="89">
        <f>H179/G178</f>
        <v>0.88888888888888884</v>
      </c>
      <c r="P179" s="132">
        <v>10</v>
      </c>
      <c r="Q179" s="134">
        <f t="shared" si="18"/>
        <v>0.90909090909090906</v>
      </c>
      <c r="R179" s="89">
        <f t="shared" si="19"/>
        <v>9.0909090909090939E-2</v>
      </c>
    </row>
    <row r="180" spans="1:22" ht="12.75" customHeight="1" x14ac:dyDescent="0.2">
      <c r="A180" s="86">
        <v>1201</v>
      </c>
      <c r="I180" s="86">
        <v>8</v>
      </c>
      <c r="K180" s="82"/>
      <c r="O180" s="89">
        <f>I180/H179</f>
        <v>1</v>
      </c>
      <c r="P180" s="132">
        <v>10</v>
      </c>
      <c r="Q180" s="134">
        <f t="shared" si="18"/>
        <v>1</v>
      </c>
      <c r="R180" s="89">
        <f t="shared" si="19"/>
        <v>0</v>
      </c>
    </row>
    <row r="181" spans="1:22" ht="12.75" customHeight="1" x14ac:dyDescent="0.2">
      <c r="A181" s="86">
        <v>1202</v>
      </c>
      <c r="J181" s="86">
        <v>8</v>
      </c>
      <c r="K181" s="82">
        <v>8</v>
      </c>
      <c r="O181" s="89">
        <f>J181/I180</f>
        <v>1</v>
      </c>
      <c r="P181" s="132">
        <v>10</v>
      </c>
      <c r="Q181" s="134">
        <f t="shared" si="18"/>
        <v>1</v>
      </c>
      <c r="R181" s="89">
        <f t="shared" si="19"/>
        <v>0</v>
      </c>
    </row>
    <row r="182" spans="1:22" ht="12.75" customHeight="1" x14ac:dyDescent="0.2">
      <c r="A182" s="86">
        <v>1301</v>
      </c>
      <c r="J182" s="86">
        <v>2</v>
      </c>
      <c r="K182" s="82"/>
      <c r="O182" s="89"/>
      <c r="P182" s="132">
        <v>2</v>
      </c>
      <c r="Q182" s="134"/>
      <c r="R182" s="89"/>
    </row>
    <row r="183" spans="1:22" ht="12.75" customHeight="1" x14ac:dyDescent="0.2">
      <c r="A183" s="86">
        <v>1302</v>
      </c>
      <c r="J183" s="86">
        <v>2</v>
      </c>
      <c r="K183" s="82">
        <v>2</v>
      </c>
      <c r="O183" s="89"/>
      <c r="P183" s="132">
        <v>2</v>
      </c>
      <c r="Q183" s="134"/>
      <c r="R183" s="89"/>
    </row>
    <row r="184" spans="1:22" ht="12.75" customHeight="1" x14ac:dyDescent="0.2">
      <c r="K184" s="86">
        <f>SUM(K181:K183)</f>
        <v>10</v>
      </c>
      <c r="L184" s="89">
        <f>K181/B173</f>
        <v>0.33333333333333331</v>
      </c>
      <c r="M184" s="89">
        <f>K184/B173</f>
        <v>0.41666666666666669</v>
      </c>
      <c r="N184" s="89">
        <f>M184-L184</f>
        <v>8.333333333333337E-2</v>
      </c>
      <c r="S184" s="85" t="s">
        <v>81</v>
      </c>
      <c r="T184" s="85">
        <v>10</v>
      </c>
      <c r="U184" s="85">
        <f>SUM(K181:K183)</f>
        <v>10</v>
      </c>
      <c r="V184" s="85" t="s">
        <v>10</v>
      </c>
    </row>
    <row r="185" spans="1:22" ht="12.75" customHeight="1" x14ac:dyDescent="0.2">
      <c r="A185" s="119" t="s">
        <v>92</v>
      </c>
      <c r="L185" s="89"/>
      <c r="M185" s="89"/>
      <c r="O185" s="89"/>
      <c r="S185" s="85" t="s">
        <v>83</v>
      </c>
      <c r="T185" s="134">
        <f>T184/B173</f>
        <v>0.41666666666666669</v>
      </c>
      <c r="U185" s="134">
        <f>T184/U184</f>
        <v>1</v>
      </c>
      <c r="V185" s="85" t="s">
        <v>84</v>
      </c>
    </row>
    <row r="186" spans="1:22" ht="25.5" customHeight="1" x14ac:dyDescent="0.2">
      <c r="B186" s="241" t="s">
        <v>1</v>
      </c>
      <c r="C186" s="242"/>
      <c r="D186" s="242"/>
      <c r="E186" s="242"/>
      <c r="F186" s="242"/>
      <c r="G186" s="242"/>
      <c r="H186" s="242"/>
      <c r="I186" s="242"/>
      <c r="J186" s="242"/>
      <c r="L186" s="123" t="s">
        <v>2</v>
      </c>
      <c r="M186" s="123" t="s">
        <v>3</v>
      </c>
      <c r="N186" s="137" t="s">
        <v>4</v>
      </c>
      <c r="O186" s="123" t="s">
        <v>5</v>
      </c>
      <c r="P186" s="122" t="s">
        <v>6</v>
      </c>
      <c r="Q186" s="122" t="s">
        <v>7</v>
      </c>
      <c r="R186" s="123" t="s">
        <v>8</v>
      </c>
    </row>
    <row r="187" spans="1:22" ht="12.75" customHeight="1" x14ac:dyDescent="0.2">
      <c r="A187" s="139" t="s">
        <v>9</v>
      </c>
      <c r="B187" s="91">
        <v>1</v>
      </c>
      <c r="C187" s="91">
        <v>2</v>
      </c>
      <c r="D187" s="91">
        <v>3</v>
      </c>
      <c r="E187" s="91">
        <v>4</v>
      </c>
      <c r="F187" s="91">
        <v>5</v>
      </c>
      <c r="G187" s="91">
        <v>6</v>
      </c>
      <c r="H187" s="91">
        <v>7</v>
      </c>
      <c r="I187" s="91">
        <v>8</v>
      </c>
      <c r="J187" s="91">
        <v>9</v>
      </c>
      <c r="K187" s="87" t="s">
        <v>10</v>
      </c>
      <c r="L187" s="89"/>
      <c r="M187" s="89"/>
      <c r="O187" s="89"/>
      <c r="P187" s="130"/>
      <c r="Q187" s="130"/>
      <c r="R187" s="89"/>
    </row>
    <row r="188" spans="1:22" ht="12.75" customHeight="1" x14ac:dyDescent="0.2">
      <c r="A188" s="114" t="s">
        <v>51</v>
      </c>
      <c r="B188" s="86">
        <v>32</v>
      </c>
      <c r="K188" s="82"/>
      <c r="L188" s="89"/>
      <c r="M188" s="89"/>
      <c r="O188" s="89"/>
      <c r="P188" s="132">
        <f>B188</f>
        <v>32</v>
      </c>
      <c r="Q188" s="130"/>
      <c r="R188" s="89"/>
      <c r="T188" s="114" t="s">
        <v>51</v>
      </c>
    </row>
    <row r="189" spans="1:22" ht="12.75" customHeight="1" x14ac:dyDescent="0.2">
      <c r="A189" s="114" t="s">
        <v>69</v>
      </c>
      <c r="C189" s="86">
        <v>19</v>
      </c>
      <c r="K189" s="82"/>
      <c r="L189" s="89"/>
      <c r="M189" s="89"/>
      <c r="O189" s="89">
        <f>C189/B188</f>
        <v>0.59375</v>
      </c>
      <c r="P189" s="132">
        <v>19</v>
      </c>
      <c r="Q189" s="134">
        <f t="shared" ref="Q189:Q195" si="20">P189/P188</f>
        <v>0.59375</v>
      </c>
      <c r="R189" s="89">
        <f t="shared" ref="R189:R195" si="21">100%-Q189</f>
        <v>0.40625</v>
      </c>
      <c r="T189" s="114" t="s">
        <v>69</v>
      </c>
    </row>
    <row r="190" spans="1:22" ht="12.75" customHeight="1" x14ac:dyDescent="0.2">
      <c r="A190" s="86">
        <v>1002</v>
      </c>
      <c r="D190" s="86">
        <v>15</v>
      </c>
      <c r="K190" s="82"/>
      <c r="O190" s="89">
        <f>D190/C189</f>
        <v>0.78947368421052633</v>
      </c>
      <c r="P190" s="132">
        <v>16</v>
      </c>
      <c r="Q190" s="134">
        <f t="shared" si="20"/>
        <v>0.84210526315789469</v>
      </c>
      <c r="R190" s="89">
        <f t="shared" si="21"/>
        <v>0.15789473684210531</v>
      </c>
      <c r="T190" s="86">
        <v>1002</v>
      </c>
    </row>
    <row r="191" spans="1:22" ht="12.75" customHeight="1" x14ac:dyDescent="0.2">
      <c r="A191" s="86">
        <v>1101</v>
      </c>
      <c r="E191" s="86">
        <v>13</v>
      </c>
      <c r="K191" s="82"/>
      <c r="O191" s="89">
        <f>E191/D190</f>
        <v>0.8666666666666667</v>
      </c>
      <c r="P191" s="132">
        <v>16</v>
      </c>
      <c r="Q191" s="134">
        <f t="shared" si="20"/>
        <v>1</v>
      </c>
      <c r="R191" s="89">
        <f t="shared" si="21"/>
        <v>0</v>
      </c>
      <c r="T191" s="86">
        <v>1101</v>
      </c>
    </row>
    <row r="192" spans="1:22" ht="12.75" customHeight="1" x14ac:dyDescent="0.2">
      <c r="A192" s="86">
        <v>1102</v>
      </c>
      <c r="F192" s="86">
        <v>10</v>
      </c>
      <c r="K192" s="82"/>
      <c r="O192" s="89">
        <f>F192/E191</f>
        <v>0.76923076923076927</v>
      </c>
      <c r="P192" s="132">
        <v>15</v>
      </c>
      <c r="Q192" s="134">
        <f t="shared" si="20"/>
        <v>0.9375</v>
      </c>
      <c r="R192" s="89">
        <f t="shared" si="21"/>
        <v>6.25E-2</v>
      </c>
      <c r="T192" s="86">
        <v>1102</v>
      </c>
    </row>
    <row r="193" spans="1:22" ht="12.75" customHeight="1" x14ac:dyDescent="0.2">
      <c r="A193" s="86">
        <v>1201</v>
      </c>
      <c r="G193" s="86">
        <v>10</v>
      </c>
      <c r="K193" s="82"/>
      <c r="O193" s="89">
        <f>G193/F192</f>
        <v>1</v>
      </c>
      <c r="P193" s="132">
        <v>15</v>
      </c>
      <c r="Q193" s="134">
        <f t="shared" si="20"/>
        <v>1</v>
      </c>
      <c r="R193" s="89">
        <f t="shared" si="21"/>
        <v>0</v>
      </c>
      <c r="T193" s="86">
        <v>1201</v>
      </c>
    </row>
    <row r="194" spans="1:22" ht="12.75" customHeight="1" x14ac:dyDescent="0.2">
      <c r="A194" s="86">
        <v>1202</v>
      </c>
      <c r="H194" s="86">
        <v>10</v>
      </c>
      <c r="K194" s="82"/>
      <c r="O194" s="89">
        <f>H194/G193</f>
        <v>1</v>
      </c>
      <c r="P194" s="132">
        <v>16</v>
      </c>
      <c r="Q194" s="134">
        <f t="shared" si="20"/>
        <v>1.0666666666666667</v>
      </c>
      <c r="R194" s="89">
        <f t="shared" si="21"/>
        <v>-6.6666666666666652E-2</v>
      </c>
      <c r="T194" s="86">
        <v>1202</v>
      </c>
    </row>
    <row r="195" spans="1:22" ht="12.75" customHeight="1" x14ac:dyDescent="0.2">
      <c r="A195" s="86">
        <v>1301</v>
      </c>
      <c r="I195" s="86">
        <v>10</v>
      </c>
      <c r="K195" s="82"/>
      <c r="O195" s="89">
        <f>I195/H194</f>
        <v>1</v>
      </c>
      <c r="P195" s="132">
        <v>15</v>
      </c>
      <c r="Q195" s="134">
        <f t="shared" si="20"/>
        <v>0.9375</v>
      </c>
      <c r="R195" s="89">
        <f t="shared" si="21"/>
        <v>6.25E-2</v>
      </c>
      <c r="T195" s="86">
        <v>1301</v>
      </c>
    </row>
    <row r="196" spans="1:22" ht="12.75" customHeight="1" x14ac:dyDescent="0.2">
      <c r="A196" s="86">
        <v>1302</v>
      </c>
      <c r="J196" s="86">
        <v>10</v>
      </c>
      <c r="K196" s="82">
        <v>10</v>
      </c>
      <c r="O196" s="89"/>
      <c r="P196" s="132">
        <v>16</v>
      </c>
      <c r="Q196" s="134"/>
      <c r="R196" s="89"/>
    </row>
    <row r="197" spans="1:22" ht="12.75" customHeight="1" x14ac:dyDescent="0.2">
      <c r="A197" s="86">
        <v>1401</v>
      </c>
      <c r="J197" s="86">
        <v>4</v>
      </c>
      <c r="K197" s="82">
        <v>5</v>
      </c>
      <c r="O197" s="89"/>
      <c r="P197" s="132">
        <v>6</v>
      </c>
      <c r="Q197" s="134"/>
      <c r="R197" s="89"/>
    </row>
    <row r="198" spans="1:22" ht="12.75" customHeight="1" x14ac:dyDescent="0.2">
      <c r="A198" s="86">
        <v>1402</v>
      </c>
      <c r="J198" s="86">
        <v>1</v>
      </c>
      <c r="K198" s="82"/>
      <c r="O198" s="89"/>
      <c r="P198" s="132">
        <v>1</v>
      </c>
      <c r="Q198" s="134"/>
      <c r="R198" s="89"/>
    </row>
    <row r="199" spans="1:22" ht="12.75" customHeight="1" x14ac:dyDescent="0.2">
      <c r="A199" s="86">
        <v>1501</v>
      </c>
      <c r="K199" s="82"/>
      <c r="O199" s="89"/>
      <c r="P199" s="132">
        <v>1</v>
      </c>
      <c r="Q199" s="134"/>
      <c r="R199" s="89"/>
    </row>
    <row r="200" spans="1:22" ht="12.75" customHeight="1" x14ac:dyDescent="0.2">
      <c r="A200" s="86">
        <v>1502</v>
      </c>
      <c r="J200" s="86">
        <v>1</v>
      </c>
      <c r="K200" s="82">
        <v>1</v>
      </c>
      <c r="O200" s="89"/>
      <c r="P200" s="132">
        <v>1</v>
      </c>
      <c r="Q200" s="134"/>
      <c r="R200" s="89"/>
      <c r="S200" s="85" t="s">
        <v>81</v>
      </c>
      <c r="T200" s="85">
        <v>14</v>
      </c>
      <c r="U200" s="85">
        <f>SUM(K196:K198)</f>
        <v>15</v>
      </c>
      <c r="V200" s="85" t="s">
        <v>10</v>
      </c>
    </row>
    <row r="201" spans="1:22" ht="12.75" customHeight="1" x14ac:dyDescent="0.2">
      <c r="K201" s="86">
        <f>SUM(K196:K197)</f>
        <v>15</v>
      </c>
      <c r="L201" s="89">
        <f>K196/B188</f>
        <v>0.3125</v>
      </c>
      <c r="M201" s="138">
        <f>K201/B188</f>
        <v>0.46875</v>
      </c>
      <c r="N201" s="138">
        <f>M201-L201</f>
        <v>0.15625</v>
      </c>
      <c r="S201" s="85" t="s">
        <v>83</v>
      </c>
      <c r="T201" s="134">
        <f>T200/B188</f>
        <v>0.4375</v>
      </c>
      <c r="U201" s="134">
        <f>T200/U200</f>
        <v>0.93333333333333335</v>
      </c>
      <c r="V201" s="85" t="s">
        <v>84</v>
      </c>
    </row>
    <row r="202" spans="1:22" ht="12.75" customHeight="1" x14ac:dyDescent="0.2">
      <c r="L202" s="138"/>
      <c r="M202" s="138"/>
      <c r="N202" s="138"/>
    </row>
    <row r="203" spans="1:22" ht="12.75" customHeight="1" x14ac:dyDescent="0.2">
      <c r="L203" s="138"/>
      <c r="M203" s="138"/>
      <c r="N203" s="138"/>
      <c r="S203" s="85"/>
      <c r="T203" s="134"/>
      <c r="U203" s="134"/>
      <c r="V203" s="85"/>
    </row>
    <row r="204" spans="1:22" ht="12.75" customHeight="1" x14ac:dyDescent="0.2">
      <c r="L204" s="138"/>
      <c r="M204" s="138"/>
      <c r="N204" s="138"/>
      <c r="S204" s="85"/>
      <c r="T204" s="134"/>
      <c r="U204" s="134"/>
      <c r="V204" s="85"/>
    </row>
    <row r="205" spans="1:22" ht="26.25" x14ac:dyDescent="0.2">
      <c r="B205" s="232" t="s">
        <v>94</v>
      </c>
      <c r="C205" s="233"/>
      <c r="D205" s="233"/>
      <c r="E205" s="233"/>
      <c r="F205" s="233"/>
      <c r="G205" s="233"/>
      <c r="H205" s="233"/>
      <c r="I205" s="233"/>
      <c r="J205" s="233"/>
      <c r="K205" s="78" t="s">
        <v>69</v>
      </c>
      <c r="L205" s="89"/>
      <c r="M205" s="89"/>
      <c r="N205" s="85"/>
      <c r="O205" s="89"/>
      <c r="P205" s="85"/>
      <c r="Q205" s="85"/>
      <c r="R205" s="85"/>
      <c r="T205" s="134"/>
      <c r="U205" s="134"/>
      <c r="V205" s="85"/>
    </row>
    <row r="206" spans="1:22" ht="20.25" x14ac:dyDescent="0.2">
      <c r="A206" s="234" t="s">
        <v>9</v>
      </c>
      <c r="B206" s="235" t="s">
        <v>95</v>
      </c>
      <c r="C206" s="236"/>
      <c r="D206" s="236"/>
      <c r="E206" s="236"/>
      <c r="F206" s="236"/>
      <c r="G206" s="236"/>
      <c r="H206" s="236"/>
      <c r="I206" s="236"/>
      <c r="J206" s="237"/>
      <c r="K206" s="238" t="s">
        <v>10</v>
      </c>
      <c r="L206" s="230" t="s">
        <v>2</v>
      </c>
      <c r="M206" s="230" t="s">
        <v>3</v>
      </c>
      <c r="N206" s="240" t="s">
        <v>4</v>
      </c>
      <c r="O206" s="230" t="s">
        <v>5</v>
      </c>
      <c r="P206" s="228" t="s">
        <v>6</v>
      </c>
      <c r="Q206" s="228" t="s">
        <v>7</v>
      </c>
      <c r="R206" s="230" t="s">
        <v>96</v>
      </c>
      <c r="T206" s="134"/>
      <c r="U206" s="134"/>
      <c r="V206" s="85"/>
    </row>
    <row r="207" spans="1:22" ht="15.75" x14ac:dyDescent="0.2">
      <c r="A207" s="229"/>
      <c r="B207" s="97" t="s">
        <v>97</v>
      </c>
      <c r="C207" s="97" t="s">
        <v>98</v>
      </c>
      <c r="D207" s="97" t="s">
        <v>99</v>
      </c>
      <c r="E207" s="97" t="s">
        <v>100</v>
      </c>
      <c r="F207" s="97" t="s">
        <v>101</v>
      </c>
      <c r="G207" s="97" t="s">
        <v>102</v>
      </c>
      <c r="H207" s="97" t="s">
        <v>103</v>
      </c>
      <c r="I207" s="97" t="s">
        <v>104</v>
      </c>
      <c r="J207" s="97" t="s">
        <v>105</v>
      </c>
      <c r="K207" s="229"/>
      <c r="L207" s="229"/>
      <c r="M207" s="229"/>
      <c r="N207" s="229"/>
      <c r="O207" s="229"/>
      <c r="P207" s="229"/>
      <c r="Q207" s="229"/>
      <c r="R207" s="229"/>
      <c r="T207" s="134"/>
      <c r="U207" s="134"/>
      <c r="V207" s="85"/>
    </row>
    <row r="208" spans="1:22" ht="15.75" customHeight="1" x14ac:dyDescent="0.2">
      <c r="A208" s="97">
        <v>1001</v>
      </c>
      <c r="B208" s="17">
        <v>12</v>
      </c>
      <c r="C208" s="17"/>
      <c r="D208" s="17"/>
      <c r="E208" s="17"/>
      <c r="F208" s="17"/>
      <c r="G208" s="17"/>
      <c r="H208" s="17"/>
      <c r="I208" s="17"/>
      <c r="J208" s="17"/>
      <c r="K208" s="54"/>
      <c r="L208" s="143"/>
      <c r="M208" s="144"/>
      <c r="N208" s="104"/>
      <c r="O208" s="98"/>
      <c r="P208" s="19">
        <f>B208</f>
        <v>12</v>
      </c>
      <c r="Q208" s="99"/>
      <c r="R208" s="98"/>
      <c r="T208" s="134"/>
      <c r="U208" s="134"/>
      <c r="V208" s="85"/>
    </row>
    <row r="209" spans="1:22" ht="15.75" customHeight="1" x14ac:dyDescent="0.2">
      <c r="A209" s="97">
        <v>1002</v>
      </c>
      <c r="B209" s="17"/>
      <c r="C209" s="17">
        <v>6</v>
      </c>
      <c r="D209" s="17"/>
      <c r="E209" s="17"/>
      <c r="F209" s="17"/>
      <c r="G209" s="17"/>
      <c r="H209" s="17"/>
      <c r="I209" s="17"/>
      <c r="J209" s="17"/>
      <c r="K209" s="54"/>
      <c r="L209" s="145"/>
      <c r="M209" s="49"/>
      <c r="N209" s="146"/>
      <c r="O209" s="21">
        <f>IF(C209=0,"",C209/B208)</f>
        <v>0.5</v>
      </c>
      <c r="P209" s="22">
        <v>6</v>
      </c>
      <c r="Q209" s="100">
        <f t="shared" ref="Q209:Q216" si="22">IF(P209=0,"",P209/P208)</f>
        <v>0.5</v>
      </c>
      <c r="R209" s="100">
        <f t="shared" ref="R209:R216" si="23">IF(P209=0,"",100%-Q209)</f>
        <v>0.5</v>
      </c>
      <c r="T209" s="134"/>
      <c r="U209" s="134"/>
      <c r="V209" s="85"/>
    </row>
    <row r="210" spans="1:22" ht="15.75" customHeight="1" x14ac:dyDescent="0.2">
      <c r="A210" s="97">
        <v>1101</v>
      </c>
      <c r="B210" s="17"/>
      <c r="C210" s="17"/>
      <c r="D210" s="17">
        <v>4</v>
      </c>
      <c r="E210" s="17"/>
      <c r="F210" s="17"/>
      <c r="G210" s="17"/>
      <c r="H210" s="17"/>
      <c r="I210" s="17"/>
      <c r="J210" s="17"/>
      <c r="K210" s="54"/>
      <c r="L210" s="145"/>
      <c r="M210" s="49"/>
      <c r="N210" s="146"/>
      <c r="O210" s="21">
        <f>IF(D210=0,"",D210/C209)</f>
        <v>0.66666666666666663</v>
      </c>
      <c r="P210" s="22">
        <v>6</v>
      </c>
      <c r="Q210" s="100">
        <f t="shared" si="22"/>
        <v>1</v>
      </c>
      <c r="R210" s="100">
        <f t="shared" si="23"/>
        <v>0</v>
      </c>
      <c r="S210" s="124">
        <f>P210/P208</f>
        <v>0.5</v>
      </c>
      <c r="T210" s="134"/>
      <c r="U210" s="134"/>
      <c r="V210" s="85"/>
    </row>
    <row r="211" spans="1:22" ht="15.75" customHeight="1" x14ac:dyDescent="0.2">
      <c r="A211" s="97">
        <v>1102</v>
      </c>
      <c r="B211" s="17"/>
      <c r="C211" s="17"/>
      <c r="D211" s="17"/>
      <c r="E211" s="17">
        <v>4</v>
      </c>
      <c r="F211" s="17"/>
      <c r="G211" s="17"/>
      <c r="H211" s="17"/>
      <c r="I211" s="17"/>
      <c r="J211" s="17"/>
      <c r="K211" s="54"/>
      <c r="L211" s="145"/>
      <c r="M211" s="49"/>
      <c r="N211" s="146"/>
      <c r="O211" s="21">
        <f>IF(E211=0,"",E211/D210)</f>
        <v>1</v>
      </c>
      <c r="P211" s="22">
        <v>5</v>
      </c>
      <c r="Q211" s="100">
        <f t="shared" si="22"/>
        <v>0.83333333333333337</v>
      </c>
      <c r="R211" s="100">
        <f t="shared" si="23"/>
        <v>0.16666666666666663</v>
      </c>
      <c r="T211" s="134"/>
      <c r="U211" s="134"/>
      <c r="V211" s="85"/>
    </row>
    <row r="212" spans="1:22" ht="15.75" customHeight="1" x14ac:dyDescent="0.2">
      <c r="A212" s="97">
        <v>1201</v>
      </c>
      <c r="B212" s="17"/>
      <c r="C212" s="17"/>
      <c r="D212" s="17"/>
      <c r="E212" s="17"/>
      <c r="F212" s="17">
        <v>4</v>
      </c>
      <c r="G212" s="17"/>
      <c r="H212" s="17"/>
      <c r="I212" s="17"/>
      <c r="J212" s="17"/>
      <c r="K212" s="54"/>
      <c r="L212" s="145"/>
      <c r="M212" s="49"/>
      <c r="N212" s="146"/>
      <c r="O212" s="21">
        <f>IF(F212=0,"",F212/E211)</f>
        <v>1</v>
      </c>
      <c r="P212" s="22">
        <v>5</v>
      </c>
      <c r="Q212" s="100">
        <f t="shared" si="22"/>
        <v>1</v>
      </c>
      <c r="R212" s="100">
        <f t="shared" si="23"/>
        <v>0</v>
      </c>
      <c r="T212" s="134"/>
      <c r="U212" s="134"/>
      <c r="V212" s="85"/>
    </row>
    <row r="213" spans="1:22" ht="15.75" customHeight="1" x14ac:dyDescent="0.2">
      <c r="A213" s="97">
        <v>1202</v>
      </c>
      <c r="B213" s="17"/>
      <c r="C213" s="17"/>
      <c r="D213" s="17"/>
      <c r="E213" s="17"/>
      <c r="F213" s="17"/>
      <c r="G213" s="17">
        <v>4</v>
      </c>
      <c r="H213" s="17"/>
      <c r="I213" s="17"/>
      <c r="J213" s="17"/>
      <c r="K213" s="54"/>
      <c r="L213" s="145"/>
      <c r="M213" s="49"/>
      <c r="N213" s="146"/>
      <c r="O213" s="21">
        <f>IF(G213=0,"",G213/F212)</f>
        <v>1</v>
      </c>
      <c r="P213" s="22">
        <v>4</v>
      </c>
      <c r="Q213" s="100">
        <f t="shared" si="22"/>
        <v>0.8</v>
      </c>
      <c r="R213" s="100">
        <f t="shared" si="23"/>
        <v>0.19999999999999996</v>
      </c>
      <c r="T213" s="134"/>
      <c r="U213" s="134"/>
      <c r="V213" s="85"/>
    </row>
    <row r="214" spans="1:22" ht="15.75" customHeight="1" x14ac:dyDescent="0.2">
      <c r="A214" s="97">
        <v>1301</v>
      </c>
      <c r="B214" s="17"/>
      <c r="C214" s="17"/>
      <c r="D214" s="17"/>
      <c r="E214" s="17"/>
      <c r="F214" s="17"/>
      <c r="G214" s="17"/>
      <c r="H214" s="17">
        <v>3</v>
      </c>
      <c r="I214" s="17"/>
      <c r="J214" s="17"/>
      <c r="K214" s="54"/>
      <c r="L214" s="145"/>
      <c r="M214" s="49"/>
      <c r="N214" s="146"/>
      <c r="O214" s="21">
        <f>IF(H214=0,"",H214/G213)</f>
        <v>0.75</v>
      </c>
      <c r="P214" s="22">
        <v>4</v>
      </c>
      <c r="Q214" s="100">
        <f t="shared" si="22"/>
        <v>1</v>
      </c>
      <c r="R214" s="100">
        <f t="shared" si="23"/>
        <v>0</v>
      </c>
      <c r="T214" s="134"/>
      <c r="U214" s="134"/>
      <c r="V214" s="85"/>
    </row>
    <row r="215" spans="1:22" ht="15.75" customHeight="1" x14ac:dyDescent="0.2">
      <c r="A215" s="97">
        <v>1302</v>
      </c>
      <c r="B215" s="17"/>
      <c r="C215" s="17"/>
      <c r="D215" s="17"/>
      <c r="E215" s="17"/>
      <c r="F215" s="17"/>
      <c r="G215" s="17"/>
      <c r="H215" s="17"/>
      <c r="I215" s="17">
        <v>3</v>
      </c>
      <c r="J215" s="17"/>
      <c r="K215" s="54"/>
      <c r="L215" s="145"/>
      <c r="M215" s="49"/>
      <c r="N215" s="146"/>
      <c r="O215" s="21">
        <f>IF(I215=0,"",I215/H214)</f>
        <v>1</v>
      </c>
      <c r="P215" s="22">
        <v>4</v>
      </c>
      <c r="Q215" s="100">
        <f t="shared" si="22"/>
        <v>1</v>
      </c>
      <c r="R215" s="100">
        <f t="shared" si="23"/>
        <v>0</v>
      </c>
      <c r="T215" s="134"/>
      <c r="U215" s="134"/>
      <c r="V215" s="85"/>
    </row>
    <row r="216" spans="1:22" ht="15.75" customHeight="1" x14ac:dyDescent="0.2">
      <c r="A216" s="97">
        <v>1401</v>
      </c>
      <c r="B216" s="17"/>
      <c r="C216" s="17"/>
      <c r="D216" s="17"/>
      <c r="E216" s="17"/>
      <c r="F216" s="17"/>
      <c r="G216" s="17"/>
      <c r="H216" s="17"/>
      <c r="I216" s="17"/>
      <c r="J216" s="17">
        <v>3</v>
      </c>
      <c r="K216" s="54">
        <v>3</v>
      </c>
      <c r="L216" s="145"/>
      <c r="M216" s="49"/>
      <c r="N216" s="146"/>
      <c r="O216" s="24">
        <f>IF(J216=0,"",J216/I215)</f>
        <v>1</v>
      </c>
      <c r="P216" s="22">
        <v>4</v>
      </c>
      <c r="Q216" s="24">
        <f t="shared" si="22"/>
        <v>1</v>
      </c>
      <c r="R216" s="24">
        <f t="shared" si="23"/>
        <v>0</v>
      </c>
      <c r="T216" s="134"/>
      <c r="U216" s="134"/>
      <c r="V216" s="85"/>
    </row>
    <row r="217" spans="1:22" ht="15.75" customHeight="1" x14ac:dyDescent="0.2">
      <c r="A217" s="97">
        <v>1402</v>
      </c>
      <c r="B217" s="17"/>
      <c r="C217" s="17"/>
      <c r="D217" s="17"/>
      <c r="E217" s="17"/>
      <c r="F217" s="17"/>
      <c r="G217" s="17"/>
      <c r="H217" s="17"/>
      <c r="I217" s="17"/>
      <c r="J217" s="17">
        <v>1</v>
      </c>
      <c r="K217" s="54">
        <v>1</v>
      </c>
      <c r="L217" s="145"/>
      <c r="M217" s="49"/>
      <c r="N217" s="147"/>
      <c r="O217" s="49"/>
      <c r="P217" s="22">
        <v>1</v>
      </c>
      <c r="Q217" s="49"/>
      <c r="R217" s="165"/>
      <c r="T217" s="134"/>
      <c r="U217" s="134"/>
      <c r="V217" s="85"/>
    </row>
    <row r="218" spans="1:22" ht="15.75" customHeight="1" x14ac:dyDescent="0.2">
      <c r="A218" s="97">
        <v>1501</v>
      </c>
      <c r="B218" s="17"/>
      <c r="C218" s="17"/>
      <c r="D218" s="17"/>
      <c r="E218" s="17"/>
      <c r="F218" s="17"/>
      <c r="G218" s="17"/>
      <c r="H218" s="17"/>
      <c r="I218" s="17"/>
      <c r="J218" s="17"/>
      <c r="K218" s="54"/>
      <c r="L218" s="145"/>
      <c r="M218" s="49"/>
      <c r="N218" s="147"/>
      <c r="O218" s="148"/>
      <c r="P218" s="51"/>
      <c r="Q218" s="149"/>
      <c r="R218" s="148"/>
      <c r="T218" s="134"/>
      <c r="U218" s="134"/>
      <c r="V218" s="85"/>
    </row>
    <row r="219" spans="1:22" ht="15.75" customHeight="1" x14ac:dyDescent="0.2">
      <c r="A219" s="97">
        <v>1502</v>
      </c>
      <c r="B219" s="17"/>
      <c r="C219" s="17"/>
      <c r="D219" s="17"/>
      <c r="E219" s="17"/>
      <c r="F219" s="17"/>
      <c r="G219" s="17"/>
      <c r="H219" s="17"/>
      <c r="I219" s="17"/>
      <c r="J219" s="17"/>
      <c r="K219" s="54"/>
      <c r="L219" s="145"/>
      <c r="M219" s="49"/>
      <c r="N219" s="147"/>
      <c r="O219" s="148"/>
      <c r="P219" s="51"/>
      <c r="Q219" s="149"/>
      <c r="R219" s="148"/>
      <c r="T219" s="134"/>
      <c r="U219" s="134"/>
      <c r="V219" s="85"/>
    </row>
    <row r="220" spans="1:22" ht="15.75" customHeight="1" x14ac:dyDescent="0.2">
      <c r="A220" s="97">
        <v>1601</v>
      </c>
      <c r="B220" s="17"/>
      <c r="C220" s="17"/>
      <c r="D220" s="17"/>
      <c r="E220" s="17"/>
      <c r="F220" s="17"/>
      <c r="G220" s="17"/>
      <c r="H220" s="17"/>
      <c r="I220" s="17"/>
      <c r="J220" s="17"/>
      <c r="K220" s="54"/>
      <c r="L220" s="145"/>
      <c r="M220" s="49"/>
      <c r="N220" s="147"/>
      <c r="O220" s="148"/>
      <c r="P220" s="51"/>
      <c r="Q220" s="149"/>
      <c r="R220" s="148"/>
      <c r="T220" s="134"/>
      <c r="U220" s="134"/>
      <c r="V220" s="85"/>
    </row>
    <row r="221" spans="1:22" ht="15.75" customHeight="1" x14ac:dyDescent="0.2">
      <c r="A221" s="97">
        <v>1602</v>
      </c>
      <c r="B221" s="17"/>
      <c r="C221" s="17"/>
      <c r="D221" s="17"/>
      <c r="E221" s="17"/>
      <c r="F221" s="17"/>
      <c r="G221" s="17"/>
      <c r="H221" s="17"/>
      <c r="I221" s="17"/>
      <c r="J221" s="17"/>
      <c r="K221" s="54"/>
      <c r="L221" s="145"/>
      <c r="M221" s="49"/>
      <c r="N221" s="147"/>
      <c r="O221" s="49"/>
      <c r="P221" s="147"/>
      <c r="Q221" s="150"/>
      <c r="R221" s="148"/>
      <c r="T221" s="134"/>
      <c r="U221" s="134"/>
      <c r="V221" s="85"/>
    </row>
    <row r="222" spans="1:22" ht="15.75" customHeight="1" x14ac:dyDescent="0.2">
      <c r="A222" s="97">
        <v>1701</v>
      </c>
      <c r="B222" s="17"/>
      <c r="C222" s="17"/>
      <c r="D222" s="17"/>
      <c r="E222" s="17"/>
      <c r="F222" s="17"/>
      <c r="G222" s="17"/>
      <c r="H222" s="17"/>
      <c r="I222" s="17"/>
      <c r="J222" s="17"/>
      <c r="K222" s="54"/>
      <c r="L222" s="145"/>
      <c r="M222" s="49"/>
      <c r="N222" s="147"/>
      <c r="O222" s="102" t="s">
        <v>81</v>
      </c>
      <c r="P222" s="103">
        <v>3</v>
      </c>
      <c r="Q222" s="104">
        <f>IF(SUM(K214:K221)=0,"",SUM(K214:K221))</f>
        <v>4</v>
      </c>
      <c r="R222" s="105" t="s">
        <v>10</v>
      </c>
      <c r="T222" s="134"/>
      <c r="U222" s="134"/>
      <c r="V222" s="85"/>
    </row>
    <row r="223" spans="1:22" ht="15.75" x14ac:dyDescent="0.2">
      <c r="A223" s="97">
        <v>1702</v>
      </c>
      <c r="B223" s="17"/>
      <c r="C223" s="17"/>
      <c r="D223" s="17"/>
      <c r="E223" s="17"/>
      <c r="F223" s="17"/>
      <c r="G223" s="17"/>
      <c r="H223" s="17"/>
      <c r="I223" s="17"/>
      <c r="J223" s="17"/>
      <c r="K223" s="54"/>
      <c r="L223" s="145"/>
      <c r="M223" s="49"/>
      <c r="N223" s="147"/>
      <c r="O223" s="106" t="s">
        <v>83</v>
      </c>
      <c r="P223" s="32">
        <f>IF(P222/B208=0,"",P222/B208)</f>
        <v>0.25</v>
      </c>
      <c r="Q223" s="107">
        <f>IF(P222/Q222=0,"",P222/Q222)</f>
        <v>0.75</v>
      </c>
      <c r="R223" s="108" t="s">
        <v>84</v>
      </c>
      <c r="T223" s="134"/>
      <c r="U223" s="134"/>
      <c r="V223" s="85"/>
    </row>
    <row r="224" spans="1:22" ht="15.75" x14ac:dyDescent="0.2">
      <c r="A224" s="97">
        <v>1801</v>
      </c>
      <c r="B224" s="75"/>
      <c r="C224" s="75"/>
      <c r="D224" s="75"/>
      <c r="E224" s="75"/>
      <c r="F224" s="75"/>
      <c r="G224" s="75"/>
      <c r="H224" s="75"/>
      <c r="I224" s="75"/>
      <c r="J224" s="75"/>
      <c r="K224" s="54"/>
      <c r="L224" s="151"/>
      <c r="M224" s="152"/>
      <c r="N224" s="153"/>
      <c r="O224" s="154"/>
      <c r="P224" s="155"/>
      <c r="Q224" s="155"/>
      <c r="R224" s="156"/>
      <c r="T224" s="134"/>
      <c r="U224" s="134"/>
      <c r="V224" s="85"/>
    </row>
    <row r="225" spans="1:22" ht="18" x14ac:dyDescent="0.2">
      <c r="A225" s="114"/>
      <c r="B225" s="231" t="s">
        <v>106</v>
      </c>
      <c r="C225" s="231"/>
      <c r="D225" s="231"/>
      <c r="E225" s="231"/>
      <c r="F225" s="231"/>
      <c r="G225" s="231"/>
      <c r="H225" s="231"/>
      <c r="I225" s="231"/>
      <c r="J225" s="231"/>
      <c r="K225" s="74">
        <f>SUM(K208:K221)</f>
        <v>4</v>
      </c>
      <c r="L225" s="109">
        <f>IF(K216=0,"",K216/B208)</f>
        <v>0.25</v>
      </c>
      <c r="M225" s="109">
        <f>IF(K225=0,"",K225/B208)</f>
        <v>0.33333333333333331</v>
      </c>
      <c r="N225" s="109">
        <f>IF(K216=0,"",M225-L225)</f>
        <v>8.3333333333333315E-2</v>
      </c>
      <c r="O225" s="89"/>
      <c r="P225" s="85"/>
      <c r="Q225" s="134"/>
      <c r="R225" s="89"/>
      <c r="T225" s="134"/>
      <c r="U225" s="134"/>
      <c r="V225" s="85"/>
    </row>
    <row r="226" spans="1:22" ht="12.75" customHeight="1" x14ac:dyDescent="0.2">
      <c r="L226" s="138"/>
      <c r="M226" s="138"/>
      <c r="N226" s="138"/>
      <c r="S226" s="85"/>
      <c r="T226" s="134"/>
      <c r="U226" s="134"/>
      <c r="V226" s="85"/>
    </row>
    <row r="227" spans="1:22" ht="12.75" customHeight="1" x14ac:dyDescent="0.2">
      <c r="L227" s="138"/>
      <c r="M227" s="138"/>
      <c r="N227" s="138"/>
    </row>
    <row r="228" spans="1:22" ht="26.25" x14ac:dyDescent="0.2">
      <c r="B228" s="232" t="s">
        <v>94</v>
      </c>
      <c r="C228" s="233"/>
      <c r="D228" s="233"/>
      <c r="E228" s="233"/>
      <c r="F228" s="233"/>
      <c r="G228" s="233"/>
      <c r="H228" s="233"/>
      <c r="I228" s="233"/>
      <c r="J228" s="233"/>
      <c r="K228" s="78" t="s">
        <v>70</v>
      </c>
      <c r="L228" s="89"/>
      <c r="M228" s="89"/>
      <c r="N228" s="85"/>
      <c r="O228" s="89"/>
      <c r="P228" s="85"/>
      <c r="Q228" s="85"/>
      <c r="R228" s="85"/>
    </row>
    <row r="229" spans="1:22" ht="20.25" x14ac:dyDescent="0.2">
      <c r="A229" s="234" t="s">
        <v>9</v>
      </c>
      <c r="B229" s="235" t="s">
        <v>95</v>
      </c>
      <c r="C229" s="236"/>
      <c r="D229" s="236"/>
      <c r="E229" s="236"/>
      <c r="F229" s="236"/>
      <c r="G229" s="236"/>
      <c r="H229" s="236"/>
      <c r="I229" s="236"/>
      <c r="J229" s="237"/>
      <c r="K229" s="238" t="s">
        <v>10</v>
      </c>
      <c r="L229" s="230" t="s">
        <v>2</v>
      </c>
      <c r="M229" s="230" t="s">
        <v>3</v>
      </c>
      <c r="N229" s="240" t="s">
        <v>4</v>
      </c>
      <c r="O229" s="230" t="s">
        <v>5</v>
      </c>
      <c r="P229" s="228" t="s">
        <v>6</v>
      </c>
      <c r="Q229" s="228" t="s">
        <v>7</v>
      </c>
      <c r="R229" s="230" t="s">
        <v>96</v>
      </c>
    </row>
    <row r="230" spans="1:22" ht="15.75" x14ac:dyDescent="0.2">
      <c r="A230" s="229"/>
      <c r="B230" s="97" t="s">
        <v>97</v>
      </c>
      <c r="C230" s="97" t="s">
        <v>98</v>
      </c>
      <c r="D230" s="97" t="s">
        <v>99</v>
      </c>
      <c r="E230" s="97" t="s">
        <v>100</v>
      </c>
      <c r="F230" s="97" t="s">
        <v>101</v>
      </c>
      <c r="G230" s="97" t="s">
        <v>102</v>
      </c>
      <c r="H230" s="97" t="s">
        <v>103</v>
      </c>
      <c r="I230" s="97" t="s">
        <v>104</v>
      </c>
      <c r="J230" s="97" t="s">
        <v>105</v>
      </c>
      <c r="K230" s="229"/>
      <c r="L230" s="229"/>
      <c r="M230" s="229"/>
      <c r="N230" s="229"/>
      <c r="O230" s="229"/>
      <c r="P230" s="229"/>
      <c r="Q230" s="229"/>
      <c r="R230" s="229"/>
    </row>
    <row r="231" spans="1:22" ht="15.75" customHeight="1" x14ac:dyDescent="0.2">
      <c r="A231" s="97">
        <v>1002</v>
      </c>
      <c r="B231" s="17">
        <v>15</v>
      </c>
      <c r="C231" s="17"/>
      <c r="D231" s="17"/>
      <c r="E231" s="17"/>
      <c r="F231" s="17"/>
      <c r="G231" s="17"/>
      <c r="H231" s="17"/>
      <c r="I231" s="17"/>
      <c r="J231" s="17"/>
      <c r="K231" s="54"/>
      <c r="L231" s="143"/>
      <c r="M231" s="144"/>
      <c r="N231" s="104"/>
      <c r="O231" s="98"/>
      <c r="P231" s="19">
        <f>B231</f>
        <v>15</v>
      </c>
      <c r="Q231" s="99"/>
      <c r="R231" s="98"/>
    </row>
    <row r="232" spans="1:22" ht="15.75" customHeight="1" x14ac:dyDescent="0.2">
      <c r="A232" s="97">
        <v>1101</v>
      </c>
      <c r="B232" s="17"/>
      <c r="C232" s="17">
        <v>8</v>
      </c>
      <c r="D232" s="17"/>
      <c r="E232" s="17"/>
      <c r="F232" s="17"/>
      <c r="G232" s="17"/>
      <c r="H232" s="17"/>
      <c r="I232" s="17"/>
      <c r="J232" s="17"/>
      <c r="K232" s="54"/>
      <c r="L232" s="145"/>
      <c r="M232" s="49"/>
      <c r="N232" s="146"/>
      <c r="O232" s="21">
        <f>IF(C232=0,"",C232/B231)</f>
        <v>0.53333333333333333</v>
      </c>
      <c r="P232" s="22">
        <v>10</v>
      </c>
      <c r="Q232" s="100">
        <f t="shared" ref="Q232:Q239" si="24">IF(P232=0,"",P232/P231)</f>
        <v>0.66666666666666663</v>
      </c>
      <c r="R232" s="100">
        <f t="shared" ref="R232:R239" si="25">IF(P232=0,"",100%-Q232)</f>
        <v>0.33333333333333337</v>
      </c>
    </row>
    <row r="233" spans="1:22" ht="15.75" customHeight="1" x14ac:dyDescent="0.2">
      <c r="A233" s="97">
        <v>1102</v>
      </c>
      <c r="B233" s="17"/>
      <c r="C233" s="17"/>
      <c r="D233" s="17">
        <v>6</v>
      </c>
      <c r="E233" s="17"/>
      <c r="F233" s="17"/>
      <c r="G233" s="17"/>
      <c r="H233" s="17"/>
      <c r="I233" s="17"/>
      <c r="J233" s="17"/>
      <c r="K233" s="54"/>
      <c r="L233" s="145"/>
      <c r="M233" s="49"/>
      <c r="N233" s="146"/>
      <c r="O233" s="21">
        <f>IF(D233=0,"",D233/C232)</f>
        <v>0.75</v>
      </c>
      <c r="P233" s="22">
        <v>8</v>
      </c>
      <c r="Q233" s="100">
        <f t="shared" si="24"/>
        <v>0.8</v>
      </c>
      <c r="R233" s="100">
        <f t="shared" si="25"/>
        <v>0.19999999999999996</v>
      </c>
      <c r="S233" s="124">
        <f>P233/P231</f>
        <v>0.53333333333333333</v>
      </c>
    </row>
    <row r="234" spans="1:22" ht="15.75" customHeight="1" x14ac:dyDescent="0.2">
      <c r="A234" s="97">
        <v>1201</v>
      </c>
      <c r="B234" s="17"/>
      <c r="C234" s="17"/>
      <c r="D234" s="17"/>
      <c r="E234" s="17">
        <v>6</v>
      </c>
      <c r="F234" s="17"/>
      <c r="G234" s="17"/>
      <c r="H234" s="17"/>
      <c r="I234" s="17"/>
      <c r="J234" s="17"/>
      <c r="K234" s="54"/>
      <c r="L234" s="145"/>
      <c r="M234" s="49"/>
      <c r="N234" s="146"/>
      <c r="O234" s="21">
        <f>IF(E234=0,"",E234/D233)</f>
        <v>1</v>
      </c>
      <c r="P234" s="22">
        <v>8</v>
      </c>
      <c r="Q234" s="100">
        <f t="shared" si="24"/>
        <v>1</v>
      </c>
      <c r="R234" s="100">
        <f t="shared" si="25"/>
        <v>0</v>
      </c>
    </row>
    <row r="235" spans="1:22" ht="15.75" customHeight="1" x14ac:dyDescent="0.2">
      <c r="A235" s="97">
        <v>1202</v>
      </c>
      <c r="B235" s="17"/>
      <c r="C235" s="17"/>
      <c r="D235" s="17"/>
      <c r="E235" s="17"/>
      <c r="F235" s="17">
        <v>4</v>
      </c>
      <c r="G235" s="17"/>
      <c r="H235" s="17"/>
      <c r="I235" s="17"/>
      <c r="J235" s="17"/>
      <c r="K235" s="54"/>
      <c r="L235" s="145"/>
      <c r="M235" s="49"/>
      <c r="N235" s="146"/>
      <c r="O235" s="21">
        <f>IF(F235=0,"",F235/E234)</f>
        <v>0.66666666666666663</v>
      </c>
      <c r="P235" s="22">
        <v>8</v>
      </c>
      <c r="Q235" s="100">
        <f t="shared" si="24"/>
        <v>1</v>
      </c>
      <c r="R235" s="100">
        <f t="shared" si="25"/>
        <v>0</v>
      </c>
    </row>
    <row r="236" spans="1:22" ht="15.75" customHeight="1" x14ac:dyDescent="0.2">
      <c r="A236" s="97">
        <v>1301</v>
      </c>
      <c r="B236" s="17"/>
      <c r="C236" s="17"/>
      <c r="D236" s="17"/>
      <c r="E236" s="17"/>
      <c r="F236" s="17"/>
      <c r="G236" s="17">
        <v>4</v>
      </c>
      <c r="H236" s="17"/>
      <c r="I236" s="17"/>
      <c r="J236" s="17"/>
      <c r="K236" s="54"/>
      <c r="L236" s="145"/>
      <c r="M236" s="49"/>
      <c r="N236" s="146"/>
      <c r="O236" s="21">
        <f>IF(G236=0,"",G236/F235)</f>
        <v>1</v>
      </c>
      <c r="P236" s="22">
        <v>8</v>
      </c>
      <c r="Q236" s="100">
        <f t="shared" si="24"/>
        <v>1</v>
      </c>
      <c r="R236" s="100">
        <f t="shared" si="25"/>
        <v>0</v>
      </c>
    </row>
    <row r="237" spans="1:22" ht="15.75" customHeight="1" x14ac:dyDescent="0.2">
      <c r="A237" s="97">
        <v>1302</v>
      </c>
      <c r="B237" s="17"/>
      <c r="C237" s="17"/>
      <c r="D237" s="17"/>
      <c r="E237" s="17"/>
      <c r="F237" s="17"/>
      <c r="G237" s="17"/>
      <c r="H237" s="17">
        <v>4</v>
      </c>
      <c r="I237" s="17"/>
      <c r="J237" s="17"/>
      <c r="K237" s="54"/>
      <c r="L237" s="145"/>
      <c r="M237" s="49"/>
      <c r="N237" s="146"/>
      <c r="O237" s="21">
        <f>IF(H237=0,"",H237/G236)</f>
        <v>1</v>
      </c>
      <c r="P237" s="22">
        <v>8</v>
      </c>
      <c r="Q237" s="100">
        <f t="shared" si="24"/>
        <v>1</v>
      </c>
      <c r="R237" s="100">
        <f t="shared" si="25"/>
        <v>0</v>
      </c>
    </row>
    <row r="238" spans="1:22" ht="15.75" customHeight="1" x14ac:dyDescent="0.2">
      <c r="A238" s="97">
        <v>1401</v>
      </c>
      <c r="B238" s="17"/>
      <c r="C238" s="17"/>
      <c r="D238" s="17"/>
      <c r="E238" s="17"/>
      <c r="F238" s="17"/>
      <c r="G238" s="17"/>
      <c r="H238" s="17"/>
      <c r="I238" s="17">
        <v>4</v>
      </c>
      <c r="J238" s="17"/>
      <c r="K238" s="54">
        <v>1</v>
      </c>
      <c r="L238" s="145"/>
      <c r="M238" s="49"/>
      <c r="N238" s="146"/>
      <c r="O238" s="21">
        <f>IF(I238=0,"",I238/H237)</f>
        <v>1</v>
      </c>
      <c r="P238" s="22">
        <v>7</v>
      </c>
      <c r="Q238" s="100">
        <f t="shared" si="24"/>
        <v>0.875</v>
      </c>
      <c r="R238" s="100">
        <f t="shared" si="25"/>
        <v>0.125</v>
      </c>
    </row>
    <row r="239" spans="1:22" ht="15.75" customHeight="1" x14ac:dyDescent="0.2">
      <c r="A239" s="97">
        <v>1402</v>
      </c>
      <c r="B239" s="17"/>
      <c r="C239" s="17"/>
      <c r="D239" s="17"/>
      <c r="E239" s="17"/>
      <c r="F239" s="17"/>
      <c r="G239" s="17"/>
      <c r="H239" s="17"/>
      <c r="I239" s="17"/>
      <c r="J239" s="17">
        <v>4</v>
      </c>
      <c r="K239" s="54">
        <v>4</v>
      </c>
      <c r="L239" s="145"/>
      <c r="M239" s="49"/>
      <c r="N239" s="146"/>
      <c r="O239" s="24">
        <f>IF(J239=0,"",J239/I238)</f>
        <v>1</v>
      </c>
      <c r="P239" s="22">
        <v>7</v>
      </c>
      <c r="Q239" s="24">
        <f t="shared" si="24"/>
        <v>1</v>
      </c>
      <c r="R239" s="24">
        <f t="shared" si="25"/>
        <v>0</v>
      </c>
    </row>
    <row r="240" spans="1:22" ht="15.75" customHeight="1" x14ac:dyDescent="0.2">
      <c r="A240" s="97">
        <v>1501</v>
      </c>
      <c r="B240" s="17"/>
      <c r="C240" s="17"/>
      <c r="D240" s="17"/>
      <c r="E240" s="17"/>
      <c r="F240" s="17"/>
      <c r="G240" s="17"/>
      <c r="H240" s="17"/>
      <c r="I240" s="17"/>
      <c r="J240" s="17">
        <v>2</v>
      </c>
      <c r="K240" s="54">
        <v>1</v>
      </c>
      <c r="L240" s="145"/>
      <c r="M240" s="49"/>
      <c r="N240" s="147"/>
      <c r="O240" s="49"/>
      <c r="P240" s="22">
        <v>3</v>
      </c>
      <c r="Q240" s="49"/>
      <c r="R240" s="165"/>
    </row>
    <row r="241" spans="1:20" ht="15.75" customHeight="1" x14ac:dyDescent="0.2">
      <c r="A241" s="97">
        <v>1502</v>
      </c>
      <c r="B241" s="17"/>
      <c r="C241" s="17"/>
      <c r="D241" s="17"/>
      <c r="E241" s="17"/>
      <c r="F241" s="17"/>
      <c r="G241" s="17"/>
      <c r="H241" s="17"/>
      <c r="I241" s="17"/>
      <c r="J241" s="17">
        <v>2</v>
      </c>
      <c r="K241" s="54">
        <v>2</v>
      </c>
      <c r="L241" s="145"/>
      <c r="M241" s="49"/>
      <c r="N241" s="147"/>
      <c r="O241" s="148"/>
      <c r="P241" s="51">
        <v>2</v>
      </c>
      <c r="Q241" s="149"/>
      <c r="R241" s="148"/>
    </row>
    <row r="242" spans="1:20" ht="15.75" customHeight="1" x14ac:dyDescent="0.2">
      <c r="A242" s="97">
        <v>1601</v>
      </c>
      <c r="B242" s="17"/>
      <c r="C242" s="17"/>
      <c r="D242" s="17"/>
      <c r="E242" s="17"/>
      <c r="F242" s="17"/>
      <c r="G242" s="17"/>
      <c r="H242" s="17"/>
      <c r="I242" s="17"/>
      <c r="J242" s="17"/>
      <c r="K242" s="54"/>
      <c r="L242" s="145"/>
      <c r="M242" s="49"/>
      <c r="N242" s="147"/>
      <c r="O242" s="148"/>
      <c r="P242" s="51"/>
      <c r="Q242" s="149"/>
      <c r="R242" s="148"/>
    </row>
    <row r="243" spans="1:20" ht="15.75" customHeight="1" x14ac:dyDescent="0.2">
      <c r="A243" s="97">
        <v>1602</v>
      </c>
      <c r="B243" s="17"/>
      <c r="C243" s="17"/>
      <c r="D243" s="17"/>
      <c r="E243" s="17"/>
      <c r="F243" s="17"/>
      <c r="G243" s="17"/>
      <c r="H243" s="17"/>
      <c r="I243" s="17"/>
      <c r="J243" s="17"/>
      <c r="K243" s="54"/>
      <c r="L243" s="145"/>
      <c r="M243" s="49"/>
      <c r="N243" s="147"/>
      <c r="O243" s="148"/>
      <c r="P243" s="51"/>
      <c r="Q243" s="149"/>
      <c r="R243" s="148"/>
    </row>
    <row r="244" spans="1:20" ht="15.75" customHeight="1" x14ac:dyDescent="0.2">
      <c r="A244" s="97">
        <v>1701</v>
      </c>
      <c r="B244" s="17"/>
      <c r="C244" s="17"/>
      <c r="D244" s="17"/>
      <c r="E244" s="17"/>
      <c r="F244" s="17"/>
      <c r="G244" s="17"/>
      <c r="H244" s="17"/>
      <c r="I244" s="17"/>
      <c r="J244" s="17"/>
      <c r="K244" s="54"/>
      <c r="L244" s="145"/>
      <c r="M244" s="49"/>
      <c r="N244" s="147"/>
      <c r="O244" s="49"/>
      <c r="P244" s="147"/>
      <c r="Q244" s="150"/>
      <c r="R244" s="148"/>
    </row>
    <row r="245" spans="1:20" ht="15.75" customHeight="1" x14ac:dyDescent="0.2">
      <c r="A245" s="97">
        <v>1702</v>
      </c>
      <c r="B245" s="17"/>
      <c r="C245" s="17"/>
      <c r="D245" s="17"/>
      <c r="E245" s="17"/>
      <c r="F245" s="17"/>
      <c r="G245" s="17"/>
      <c r="H245" s="17"/>
      <c r="I245" s="17"/>
      <c r="J245" s="17"/>
      <c r="K245" s="54"/>
      <c r="L245" s="145"/>
      <c r="M245" s="49"/>
      <c r="N245" s="147"/>
      <c r="O245" s="102" t="s">
        <v>81</v>
      </c>
      <c r="P245" s="103">
        <v>8</v>
      </c>
      <c r="Q245" s="104">
        <f>IF(SUM(K237:K244)=0,"",SUM(K237:K244))</f>
        <v>8</v>
      </c>
      <c r="R245" s="105" t="s">
        <v>10</v>
      </c>
    </row>
    <row r="246" spans="1:20" ht="15.75" customHeight="1" x14ac:dyDescent="0.2">
      <c r="A246" s="97">
        <v>1801</v>
      </c>
      <c r="B246" s="17"/>
      <c r="C246" s="17"/>
      <c r="D246" s="17"/>
      <c r="E246" s="17"/>
      <c r="F246" s="17"/>
      <c r="G246" s="17"/>
      <c r="H246" s="17"/>
      <c r="I246" s="17"/>
      <c r="J246" s="17"/>
      <c r="K246" s="54"/>
      <c r="L246" s="145"/>
      <c r="M246" s="49"/>
      <c r="N246" s="147"/>
      <c r="O246" s="106" t="s">
        <v>83</v>
      </c>
      <c r="P246" s="32">
        <f>IF(P245/B231=0,"",P245/B231)</f>
        <v>0.53333333333333333</v>
      </c>
      <c r="Q246" s="107">
        <f>IF(P245/Q245=0,"",P245/Q245)</f>
        <v>1</v>
      </c>
      <c r="R246" s="108" t="s">
        <v>84</v>
      </c>
    </row>
    <row r="247" spans="1:20" ht="15.75" customHeight="1" x14ac:dyDescent="0.2">
      <c r="A247" s="97">
        <v>1802</v>
      </c>
      <c r="B247" s="75"/>
      <c r="C247" s="75"/>
      <c r="D247" s="75"/>
      <c r="E247" s="75"/>
      <c r="F247" s="75"/>
      <c r="G247" s="75"/>
      <c r="H247" s="75"/>
      <c r="I247" s="75"/>
      <c r="J247" s="75"/>
      <c r="K247" s="54"/>
      <c r="L247" s="151"/>
      <c r="M247" s="152"/>
      <c r="N247" s="153"/>
      <c r="O247" s="154"/>
      <c r="P247" s="155"/>
      <c r="Q247" s="155"/>
      <c r="R247" s="156"/>
    </row>
    <row r="248" spans="1:20" ht="18" x14ac:dyDescent="0.2">
      <c r="A248" s="114"/>
      <c r="B248" s="231" t="s">
        <v>106</v>
      </c>
      <c r="C248" s="231"/>
      <c r="D248" s="231"/>
      <c r="E248" s="231"/>
      <c r="F248" s="231"/>
      <c r="G248" s="231"/>
      <c r="H248" s="231"/>
      <c r="I248" s="231"/>
      <c r="J248" s="231"/>
      <c r="K248" s="74">
        <f>SUM(K231:K244)</f>
        <v>8</v>
      </c>
      <c r="L248" s="109">
        <f>IF(SUM(K238:K239)=0,"",SUM(K238:K239)/B231)</f>
        <v>0.33333333333333331</v>
      </c>
      <c r="M248" s="109">
        <f>IF(K248=0,"",K248/B231)</f>
        <v>0.53333333333333333</v>
      </c>
      <c r="N248" s="109">
        <f>IF(K239=0,"",M248-L248)</f>
        <v>0.2</v>
      </c>
      <c r="O248" s="89"/>
      <c r="P248" s="85"/>
      <c r="Q248" s="134"/>
      <c r="R248" s="89"/>
      <c r="T248" s="90"/>
    </row>
    <row r="249" spans="1:20" ht="12.75" customHeight="1" x14ac:dyDescent="0.2">
      <c r="L249" s="138"/>
      <c r="M249" s="138"/>
      <c r="N249" s="138"/>
      <c r="T249" s="90"/>
    </row>
    <row r="250" spans="1:20" ht="12.75" customHeight="1" x14ac:dyDescent="0.2">
      <c r="T250" s="90"/>
    </row>
    <row r="251" spans="1:20" ht="26.25" x14ac:dyDescent="0.2">
      <c r="B251" s="232" t="s">
        <v>94</v>
      </c>
      <c r="C251" s="233"/>
      <c r="D251" s="233"/>
      <c r="E251" s="233"/>
      <c r="F251" s="233"/>
      <c r="G251" s="233"/>
      <c r="H251" s="233"/>
      <c r="I251" s="233"/>
      <c r="J251" s="233"/>
      <c r="K251" s="78" t="s">
        <v>71</v>
      </c>
      <c r="L251" s="89"/>
      <c r="M251" s="89"/>
      <c r="N251" s="85"/>
      <c r="O251" s="89"/>
      <c r="P251" s="85"/>
      <c r="Q251" s="85"/>
      <c r="R251" s="85"/>
      <c r="T251" s="90"/>
    </row>
    <row r="252" spans="1:20" ht="20.25" x14ac:dyDescent="0.2">
      <c r="A252" s="234" t="s">
        <v>9</v>
      </c>
      <c r="B252" s="235" t="s">
        <v>95</v>
      </c>
      <c r="C252" s="236"/>
      <c r="D252" s="236"/>
      <c r="E252" s="236"/>
      <c r="F252" s="236"/>
      <c r="G252" s="236"/>
      <c r="H252" s="236"/>
      <c r="I252" s="236"/>
      <c r="J252" s="237"/>
      <c r="K252" s="238" t="s">
        <v>10</v>
      </c>
      <c r="L252" s="230" t="s">
        <v>2</v>
      </c>
      <c r="M252" s="230" t="s">
        <v>3</v>
      </c>
      <c r="N252" s="240" t="s">
        <v>4</v>
      </c>
      <c r="O252" s="230" t="s">
        <v>5</v>
      </c>
      <c r="P252" s="228" t="s">
        <v>6</v>
      </c>
      <c r="Q252" s="228" t="s">
        <v>7</v>
      </c>
      <c r="R252" s="230" t="s">
        <v>96</v>
      </c>
      <c r="T252" s="90"/>
    </row>
    <row r="253" spans="1:20" ht="15.75" x14ac:dyDescent="0.2">
      <c r="A253" s="229"/>
      <c r="B253" s="97" t="s">
        <v>97</v>
      </c>
      <c r="C253" s="97" t="s">
        <v>98</v>
      </c>
      <c r="D253" s="97" t="s">
        <v>99</v>
      </c>
      <c r="E253" s="97" t="s">
        <v>100</v>
      </c>
      <c r="F253" s="97" t="s">
        <v>101</v>
      </c>
      <c r="G253" s="97" t="s">
        <v>102</v>
      </c>
      <c r="H253" s="97" t="s">
        <v>103</v>
      </c>
      <c r="I253" s="97" t="s">
        <v>104</v>
      </c>
      <c r="J253" s="97" t="s">
        <v>105</v>
      </c>
      <c r="K253" s="229"/>
      <c r="L253" s="229"/>
      <c r="M253" s="229"/>
      <c r="N253" s="229"/>
      <c r="O253" s="229"/>
      <c r="P253" s="229"/>
      <c r="Q253" s="229"/>
      <c r="R253" s="229"/>
      <c r="T253" s="90"/>
    </row>
    <row r="254" spans="1:20" ht="15.75" customHeight="1" x14ac:dyDescent="0.2">
      <c r="A254" s="97">
        <v>1101</v>
      </c>
      <c r="B254" s="17">
        <v>5</v>
      </c>
      <c r="C254" s="17"/>
      <c r="D254" s="17"/>
      <c r="E254" s="17"/>
      <c r="F254" s="17"/>
      <c r="G254" s="17"/>
      <c r="H254" s="17"/>
      <c r="I254" s="17"/>
      <c r="J254" s="17"/>
      <c r="K254" s="54"/>
      <c r="L254" s="143"/>
      <c r="M254" s="144"/>
      <c r="N254" s="104"/>
      <c r="O254" s="98"/>
      <c r="P254" s="19">
        <f>B254</f>
        <v>5</v>
      </c>
      <c r="Q254" s="99"/>
      <c r="R254" s="98"/>
      <c r="T254" s="90"/>
    </row>
    <row r="255" spans="1:20" ht="15.75" customHeight="1" x14ac:dyDescent="0.2">
      <c r="A255" s="97">
        <v>1102</v>
      </c>
      <c r="B255" s="17"/>
      <c r="C255" s="17">
        <v>3</v>
      </c>
      <c r="D255" s="17"/>
      <c r="E255" s="17"/>
      <c r="F255" s="17"/>
      <c r="G255" s="17"/>
      <c r="H255" s="17"/>
      <c r="I255" s="17"/>
      <c r="J255" s="17"/>
      <c r="K255" s="54"/>
      <c r="L255" s="145"/>
      <c r="M255" s="49"/>
      <c r="N255" s="146"/>
      <c r="O255" s="21">
        <f>IF(C255=0,"",C255/B254)</f>
        <v>0.6</v>
      </c>
      <c r="P255" s="22">
        <v>3</v>
      </c>
      <c r="Q255" s="100">
        <f t="shared" ref="Q255:Q262" si="26">IF(P255=0,"",P255/P254)</f>
        <v>0.6</v>
      </c>
      <c r="R255" s="100">
        <f t="shared" ref="R255:R262" si="27">IF(P255=0,"",100%-Q255)</f>
        <v>0.4</v>
      </c>
      <c r="T255" s="90"/>
    </row>
    <row r="256" spans="1:20" ht="15.75" customHeight="1" x14ac:dyDescent="0.2">
      <c r="A256" s="97">
        <v>1201</v>
      </c>
      <c r="B256" s="17"/>
      <c r="C256" s="17"/>
      <c r="D256" s="17">
        <v>2</v>
      </c>
      <c r="E256" s="17"/>
      <c r="F256" s="17"/>
      <c r="G256" s="17"/>
      <c r="H256" s="17"/>
      <c r="I256" s="17"/>
      <c r="J256" s="17"/>
      <c r="K256" s="54"/>
      <c r="L256" s="145"/>
      <c r="M256" s="49"/>
      <c r="N256" s="146"/>
      <c r="O256" s="21">
        <f>IF(D256=0,"",D256/C255)</f>
        <v>0.66666666666666663</v>
      </c>
      <c r="P256" s="22">
        <v>2</v>
      </c>
      <c r="Q256" s="100">
        <f t="shared" si="26"/>
        <v>0.66666666666666663</v>
      </c>
      <c r="R256" s="100">
        <f t="shared" si="27"/>
        <v>0.33333333333333337</v>
      </c>
      <c r="S256" s="124">
        <f>P256/P254</f>
        <v>0.4</v>
      </c>
      <c r="T256" s="90"/>
    </row>
    <row r="257" spans="1:20" ht="15.75" customHeight="1" x14ac:dyDescent="0.2">
      <c r="A257" s="97">
        <v>1202</v>
      </c>
      <c r="B257" s="17"/>
      <c r="C257" s="17"/>
      <c r="D257" s="17"/>
      <c r="E257" s="17">
        <v>2</v>
      </c>
      <c r="F257" s="17"/>
      <c r="G257" s="17"/>
      <c r="H257" s="17"/>
      <c r="I257" s="17"/>
      <c r="J257" s="17"/>
      <c r="K257" s="54"/>
      <c r="L257" s="145"/>
      <c r="M257" s="49"/>
      <c r="N257" s="146"/>
      <c r="O257" s="21">
        <f>IF(E257=0,"",E257/D256)</f>
        <v>1</v>
      </c>
      <c r="P257" s="22">
        <v>2</v>
      </c>
      <c r="Q257" s="100">
        <f t="shared" si="26"/>
        <v>1</v>
      </c>
      <c r="R257" s="100">
        <f t="shared" si="27"/>
        <v>0</v>
      </c>
      <c r="T257" s="90"/>
    </row>
    <row r="258" spans="1:20" ht="15.75" customHeight="1" x14ac:dyDescent="0.2">
      <c r="A258" s="97">
        <v>1301</v>
      </c>
      <c r="B258" s="17"/>
      <c r="C258" s="17"/>
      <c r="D258" s="17"/>
      <c r="E258" s="17"/>
      <c r="F258" s="17">
        <v>2</v>
      </c>
      <c r="G258" s="17"/>
      <c r="H258" s="17"/>
      <c r="I258" s="17"/>
      <c r="J258" s="17"/>
      <c r="K258" s="54"/>
      <c r="L258" s="145"/>
      <c r="M258" s="49"/>
      <c r="N258" s="146"/>
      <c r="O258" s="21">
        <f>IF(F258=0,"",F258/E257)</f>
        <v>1</v>
      </c>
      <c r="P258" s="22">
        <v>2</v>
      </c>
      <c r="Q258" s="100">
        <f t="shared" si="26"/>
        <v>1</v>
      </c>
      <c r="R258" s="100">
        <f t="shared" si="27"/>
        <v>0</v>
      </c>
      <c r="T258" s="90"/>
    </row>
    <row r="259" spans="1:20" ht="15.75" customHeight="1" x14ac:dyDescent="0.2">
      <c r="A259" s="97">
        <v>1302</v>
      </c>
      <c r="B259" s="17"/>
      <c r="C259" s="17"/>
      <c r="D259" s="17"/>
      <c r="E259" s="17"/>
      <c r="F259" s="17"/>
      <c r="G259" s="17">
        <v>2</v>
      </c>
      <c r="H259" s="17"/>
      <c r="I259" s="17"/>
      <c r="J259" s="17"/>
      <c r="K259" s="54"/>
      <c r="L259" s="145"/>
      <c r="M259" s="49"/>
      <c r="N259" s="146"/>
      <c r="O259" s="21">
        <f>IF(G259=0,"",G259/F258)</f>
        <v>1</v>
      </c>
      <c r="P259" s="22">
        <v>2</v>
      </c>
      <c r="Q259" s="100">
        <f t="shared" si="26"/>
        <v>1</v>
      </c>
      <c r="R259" s="100">
        <f t="shared" si="27"/>
        <v>0</v>
      </c>
      <c r="T259" s="90"/>
    </row>
    <row r="260" spans="1:20" ht="15.75" customHeight="1" x14ac:dyDescent="0.2">
      <c r="A260" s="97">
        <v>1401</v>
      </c>
      <c r="B260" s="17"/>
      <c r="C260" s="17"/>
      <c r="D260" s="17"/>
      <c r="E260" s="17"/>
      <c r="F260" s="17"/>
      <c r="G260" s="17"/>
      <c r="H260" s="17">
        <v>2</v>
      </c>
      <c r="I260" s="17"/>
      <c r="J260" s="17"/>
      <c r="K260" s="54"/>
      <c r="L260" s="145"/>
      <c r="M260" s="49"/>
      <c r="N260" s="146"/>
      <c r="O260" s="21">
        <f>IF(H260=0,"",H260/G259)</f>
        <v>1</v>
      </c>
      <c r="P260" s="22">
        <v>2</v>
      </c>
      <c r="Q260" s="100">
        <f t="shared" si="26"/>
        <v>1</v>
      </c>
      <c r="R260" s="100">
        <f t="shared" si="27"/>
        <v>0</v>
      </c>
      <c r="T260" s="90"/>
    </row>
    <row r="261" spans="1:20" ht="15.75" customHeight="1" x14ac:dyDescent="0.2">
      <c r="A261" s="97">
        <v>1402</v>
      </c>
      <c r="B261" s="17"/>
      <c r="C261" s="17"/>
      <c r="D261" s="17"/>
      <c r="E261" s="17"/>
      <c r="F261" s="17"/>
      <c r="G261" s="17"/>
      <c r="H261" s="17"/>
      <c r="I261" s="17">
        <v>2</v>
      </c>
      <c r="J261" s="17"/>
      <c r="K261" s="54"/>
      <c r="L261" s="145"/>
      <c r="M261" s="49"/>
      <c r="N261" s="146"/>
      <c r="O261" s="21">
        <f>IF(I261=0,"",I261/H260)</f>
        <v>1</v>
      </c>
      <c r="P261" s="22">
        <v>2</v>
      </c>
      <c r="Q261" s="100">
        <f t="shared" si="26"/>
        <v>1</v>
      </c>
      <c r="R261" s="100">
        <f t="shared" si="27"/>
        <v>0</v>
      </c>
      <c r="T261" s="90"/>
    </row>
    <row r="262" spans="1:20" ht="15.75" customHeight="1" x14ac:dyDescent="0.2">
      <c r="A262" s="97">
        <v>1501</v>
      </c>
      <c r="B262" s="17"/>
      <c r="C262" s="17"/>
      <c r="D262" s="17"/>
      <c r="E262" s="17"/>
      <c r="F262" s="17"/>
      <c r="G262" s="17"/>
      <c r="H262" s="17"/>
      <c r="I262" s="17"/>
      <c r="J262" s="17">
        <v>2</v>
      </c>
      <c r="K262" s="54"/>
      <c r="L262" s="145"/>
      <c r="M262" s="49"/>
      <c r="N262" s="146"/>
      <c r="O262" s="24">
        <f>IF(J262=0,"",J262/I261)</f>
        <v>1</v>
      </c>
      <c r="P262" s="22">
        <v>2</v>
      </c>
      <c r="Q262" s="24">
        <f t="shared" si="26"/>
        <v>1</v>
      </c>
      <c r="R262" s="24">
        <f t="shared" si="27"/>
        <v>0</v>
      </c>
      <c r="T262" s="90"/>
    </row>
    <row r="263" spans="1:20" ht="15.75" customHeight="1" x14ac:dyDescent="0.2">
      <c r="A263" s="97">
        <v>1502</v>
      </c>
      <c r="B263" s="17"/>
      <c r="C263" s="17"/>
      <c r="D263" s="17"/>
      <c r="E263" s="17"/>
      <c r="F263" s="17"/>
      <c r="G263" s="17"/>
      <c r="H263" s="17"/>
      <c r="I263" s="17"/>
      <c r="J263" s="17">
        <v>0</v>
      </c>
      <c r="K263" s="54">
        <v>1</v>
      </c>
      <c r="L263" s="145"/>
      <c r="M263" s="49"/>
      <c r="N263" s="147"/>
      <c r="O263" s="49"/>
      <c r="P263" s="22">
        <v>1</v>
      </c>
      <c r="Q263" s="49"/>
      <c r="R263" s="165"/>
      <c r="T263" s="90"/>
    </row>
    <row r="264" spans="1:20" ht="15.75" customHeight="1" x14ac:dyDescent="0.2">
      <c r="A264" s="97">
        <v>1601</v>
      </c>
      <c r="B264" s="17"/>
      <c r="C264" s="17"/>
      <c r="D264" s="17"/>
      <c r="E264" s="17"/>
      <c r="F264" s="17"/>
      <c r="G264" s="17"/>
      <c r="H264" s="17"/>
      <c r="I264" s="17"/>
      <c r="J264" s="17">
        <v>0</v>
      </c>
      <c r="K264" s="54"/>
      <c r="L264" s="145"/>
      <c r="M264" s="49"/>
      <c r="N264" s="147"/>
      <c r="O264" s="148"/>
      <c r="P264" s="51"/>
      <c r="Q264" s="149"/>
      <c r="R264" s="148"/>
      <c r="T264" s="90"/>
    </row>
    <row r="265" spans="1:20" ht="15.75" customHeight="1" x14ac:dyDescent="0.2">
      <c r="A265" s="97">
        <v>1602</v>
      </c>
      <c r="B265" s="17"/>
      <c r="C265" s="17"/>
      <c r="D265" s="17"/>
      <c r="E265" s="17"/>
      <c r="F265" s="17"/>
      <c r="G265" s="17"/>
      <c r="H265" s="17"/>
      <c r="I265" s="17"/>
      <c r="J265" s="17"/>
      <c r="K265" s="54"/>
      <c r="L265" s="145"/>
      <c r="M265" s="49"/>
      <c r="N265" s="147"/>
      <c r="O265" s="148"/>
      <c r="P265" s="51"/>
      <c r="Q265" s="149"/>
      <c r="R265" s="148"/>
      <c r="T265" s="90"/>
    </row>
    <row r="266" spans="1:20" ht="15.75" customHeight="1" x14ac:dyDescent="0.2">
      <c r="A266" s="97">
        <v>1701</v>
      </c>
      <c r="B266" s="17"/>
      <c r="C266" s="17"/>
      <c r="D266" s="17"/>
      <c r="E266" s="17"/>
      <c r="F266" s="17"/>
      <c r="G266" s="17"/>
      <c r="H266" s="17"/>
      <c r="I266" s="17"/>
      <c r="J266" s="17"/>
      <c r="K266" s="54"/>
      <c r="L266" s="145"/>
      <c r="M266" s="49"/>
      <c r="N266" s="147"/>
      <c r="O266" s="148"/>
      <c r="P266" s="51"/>
      <c r="Q266" s="149"/>
      <c r="R266" s="148"/>
      <c r="T266" s="90"/>
    </row>
    <row r="267" spans="1:20" ht="15.75" customHeight="1" x14ac:dyDescent="0.2">
      <c r="A267" s="97">
        <v>1702</v>
      </c>
      <c r="B267" s="17"/>
      <c r="C267" s="17"/>
      <c r="D267" s="17"/>
      <c r="E267" s="17"/>
      <c r="F267" s="17"/>
      <c r="G267" s="17"/>
      <c r="H267" s="17"/>
      <c r="I267" s="17"/>
      <c r="J267" s="17"/>
      <c r="K267" s="54"/>
      <c r="L267" s="145"/>
      <c r="M267" s="49"/>
      <c r="N267" s="147"/>
      <c r="O267" s="49"/>
      <c r="P267" s="147"/>
      <c r="Q267" s="150"/>
      <c r="R267" s="148"/>
      <c r="T267" s="90"/>
    </row>
    <row r="268" spans="1:20" ht="15.75" customHeight="1" x14ac:dyDescent="0.2">
      <c r="A268" s="97">
        <v>1801</v>
      </c>
      <c r="B268" s="17"/>
      <c r="C268" s="17"/>
      <c r="D268" s="17"/>
      <c r="E268" s="17"/>
      <c r="F268" s="17"/>
      <c r="G268" s="17"/>
      <c r="H268" s="17"/>
      <c r="I268" s="17"/>
      <c r="J268" s="17"/>
      <c r="K268" s="54"/>
      <c r="L268" s="145"/>
      <c r="M268" s="49"/>
      <c r="N268" s="147"/>
      <c r="O268" s="102" t="s">
        <v>81</v>
      </c>
      <c r="P268" s="103">
        <v>1</v>
      </c>
      <c r="Q268" s="104">
        <f>IF(SUM(K260:K267)=0,"",SUM(K260:K267))</f>
        <v>1</v>
      </c>
      <c r="R268" s="105" t="s">
        <v>10</v>
      </c>
      <c r="T268" s="90"/>
    </row>
    <row r="269" spans="1:20" ht="15.75" customHeight="1" x14ac:dyDescent="0.2">
      <c r="A269" s="97">
        <v>1802</v>
      </c>
      <c r="B269" s="17"/>
      <c r="C269" s="17"/>
      <c r="D269" s="17"/>
      <c r="E269" s="17"/>
      <c r="F269" s="17"/>
      <c r="G269" s="17"/>
      <c r="H269" s="17"/>
      <c r="I269" s="17"/>
      <c r="J269" s="17"/>
      <c r="K269" s="54"/>
      <c r="L269" s="145"/>
      <c r="M269" s="49"/>
      <c r="N269" s="147"/>
      <c r="O269" s="106" t="s">
        <v>83</v>
      </c>
      <c r="P269" s="32">
        <f>IF(P268/B254=0,"",P268/B254)</f>
        <v>0.2</v>
      </c>
      <c r="Q269" s="107">
        <f>IF(P268/Q268=0,"",P268/Q268)</f>
        <v>1</v>
      </c>
      <c r="R269" s="108" t="s">
        <v>84</v>
      </c>
      <c r="T269" s="90"/>
    </row>
    <row r="270" spans="1:20" ht="15.75" customHeight="1" x14ac:dyDescent="0.2">
      <c r="A270" s="97">
        <v>1901</v>
      </c>
      <c r="B270" s="75"/>
      <c r="C270" s="75"/>
      <c r="D270" s="75"/>
      <c r="E270" s="75"/>
      <c r="F270" s="75"/>
      <c r="G270" s="75"/>
      <c r="H270" s="75"/>
      <c r="I270" s="75"/>
      <c r="J270" s="75"/>
      <c r="K270" s="54"/>
      <c r="L270" s="151"/>
      <c r="M270" s="152"/>
      <c r="N270" s="153"/>
      <c r="O270" s="154"/>
      <c r="P270" s="155"/>
      <c r="Q270" s="155"/>
      <c r="R270" s="156"/>
      <c r="T270" s="90"/>
    </row>
    <row r="271" spans="1:20" ht="18" customHeight="1" x14ac:dyDescent="0.2">
      <c r="A271" s="114"/>
      <c r="B271" s="231" t="s">
        <v>106</v>
      </c>
      <c r="C271" s="231"/>
      <c r="D271" s="231"/>
      <c r="E271" s="231"/>
      <c r="F271" s="231"/>
      <c r="G271" s="231"/>
      <c r="H271" s="231"/>
      <c r="I271" s="231"/>
      <c r="J271" s="231"/>
      <c r="K271" s="74">
        <f>SUM(K254:K267)</f>
        <v>1</v>
      </c>
      <c r="L271" s="109" t="str">
        <f>IF(K262=0,"0%",K262/B254)</f>
        <v>0%</v>
      </c>
      <c r="M271" s="109">
        <f>IF(K271=0,"",K271/B254)</f>
        <v>0.2</v>
      </c>
      <c r="N271" s="109">
        <f>M271-L271</f>
        <v>0.2</v>
      </c>
      <c r="O271" s="89"/>
      <c r="P271" s="85"/>
      <c r="Q271" s="134"/>
      <c r="R271" s="89"/>
      <c r="T271" s="90"/>
    </row>
    <row r="272" spans="1:20" ht="12.75" customHeight="1" x14ac:dyDescent="0.2">
      <c r="T272" s="90"/>
    </row>
    <row r="273" spans="1:19" ht="12.75" customHeight="1" x14ac:dyDescent="0.2"/>
    <row r="274" spans="1:19" ht="26.25" customHeight="1" x14ac:dyDescent="0.2">
      <c r="B274" s="232" t="s">
        <v>94</v>
      </c>
      <c r="C274" s="233"/>
      <c r="D274" s="233"/>
      <c r="E274" s="233"/>
      <c r="F274" s="233"/>
      <c r="G274" s="233"/>
      <c r="H274" s="233"/>
      <c r="I274" s="233"/>
      <c r="J274" s="233"/>
      <c r="K274" s="78" t="s">
        <v>72</v>
      </c>
      <c r="L274" s="89"/>
      <c r="M274" s="89"/>
      <c r="N274" s="85"/>
      <c r="O274" s="89"/>
      <c r="P274" s="85"/>
      <c r="Q274" s="85"/>
      <c r="R274" s="85"/>
    </row>
    <row r="275" spans="1:19" ht="20.25" customHeight="1" x14ac:dyDescent="0.2">
      <c r="A275" s="234" t="s">
        <v>9</v>
      </c>
      <c r="B275" s="235" t="s">
        <v>95</v>
      </c>
      <c r="C275" s="236"/>
      <c r="D275" s="236"/>
      <c r="E275" s="236"/>
      <c r="F275" s="236"/>
      <c r="G275" s="236"/>
      <c r="H275" s="236"/>
      <c r="I275" s="236"/>
      <c r="J275" s="237"/>
      <c r="K275" s="238" t="s">
        <v>10</v>
      </c>
      <c r="L275" s="230" t="s">
        <v>2</v>
      </c>
      <c r="M275" s="230" t="s">
        <v>3</v>
      </c>
      <c r="N275" s="240" t="s">
        <v>4</v>
      </c>
      <c r="O275" s="230" t="s">
        <v>5</v>
      </c>
      <c r="P275" s="228" t="s">
        <v>6</v>
      </c>
      <c r="Q275" s="228" t="s">
        <v>7</v>
      </c>
      <c r="R275" s="230" t="s">
        <v>96</v>
      </c>
    </row>
    <row r="276" spans="1:19" ht="15.75" customHeight="1" x14ac:dyDescent="0.2">
      <c r="A276" s="229"/>
      <c r="B276" s="97" t="s">
        <v>97</v>
      </c>
      <c r="C276" s="97" t="s">
        <v>98</v>
      </c>
      <c r="D276" s="97" t="s">
        <v>99</v>
      </c>
      <c r="E276" s="97" t="s">
        <v>100</v>
      </c>
      <c r="F276" s="97" t="s">
        <v>101</v>
      </c>
      <c r="G276" s="97" t="s">
        <v>102</v>
      </c>
      <c r="H276" s="97" t="s">
        <v>103</v>
      </c>
      <c r="I276" s="97" t="s">
        <v>104</v>
      </c>
      <c r="J276" s="97" t="s">
        <v>105</v>
      </c>
      <c r="K276" s="229"/>
      <c r="L276" s="229"/>
      <c r="M276" s="229"/>
      <c r="N276" s="229"/>
      <c r="O276" s="229"/>
      <c r="P276" s="229"/>
      <c r="Q276" s="229"/>
      <c r="R276" s="229"/>
    </row>
    <row r="277" spans="1:19" ht="15.75" customHeight="1" x14ac:dyDescent="0.2">
      <c r="A277" s="97">
        <v>1102</v>
      </c>
      <c r="B277" s="17">
        <v>27</v>
      </c>
      <c r="C277" s="17"/>
      <c r="D277" s="17"/>
      <c r="E277" s="17"/>
      <c r="F277" s="17"/>
      <c r="G277" s="17"/>
      <c r="H277" s="17"/>
      <c r="I277" s="17"/>
      <c r="J277" s="17"/>
      <c r="K277" s="54"/>
      <c r="L277" s="143"/>
      <c r="M277" s="144"/>
      <c r="N277" s="104"/>
      <c r="O277" s="98"/>
      <c r="P277" s="19">
        <f>B277</f>
        <v>27</v>
      </c>
      <c r="Q277" s="99"/>
      <c r="R277" s="98"/>
    </row>
    <row r="278" spans="1:19" ht="15.75" customHeight="1" x14ac:dyDescent="0.2">
      <c r="A278" s="97">
        <v>1201</v>
      </c>
      <c r="B278" s="17"/>
      <c r="C278" s="17">
        <v>20</v>
      </c>
      <c r="D278" s="17"/>
      <c r="E278" s="17"/>
      <c r="F278" s="17"/>
      <c r="G278" s="17"/>
      <c r="H278" s="17"/>
      <c r="I278" s="17"/>
      <c r="J278" s="17"/>
      <c r="K278" s="54"/>
      <c r="L278" s="145"/>
      <c r="M278" s="49"/>
      <c r="N278" s="146"/>
      <c r="O278" s="21">
        <f>IF(C278=0,"",C278/B277)</f>
        <v>0.7407407407407407</v>
      </c>
      <c r="P278" s="22">
        <v>20</v>
      </c>
      <c r="Q278" s="100">
        <f t="shared" ref="Q278:Q285" si="28">IF(P278=0,"",P278/P277)</f>
        <v>0.7407407407407407</v>
      </c>
      <c r="R278" s="100">
        <f t="shared" ref="R278:R285" si="29">IF(P278=0,"",100%-Q278)</f>
        <v>0.2592592592592593</v>
      </c>
    </row>
    <row r="279" spans="1:19" ht="15.75" customHeight="1" x14ac:dyDescent="0.2">
      <c r="A279" s="97">
        <v>1202</v>
      </c>
      <c r="B279" s="17"/>
      <c r="C279" s="17"/>
      <c r="D279" s="17">
        <v>15</v>
      </c>
      <c r="E279" s="17"/>
      <c r="F279" s="17"/>
      <c r="G279" s="17"/>
      <c r="H279" s="17"/>
      <c r="I279" s="17"/>
      <c r="J279" s="17"/>
      <c r="K279" s="54"/>
      <c r="L279" s="145"/>
      <c r="M279" s="49"/>
      <c r="N279" s="146"/>
      <c r="O279" s="21">
        <f>IF(D279=0,"",D279/C278)</f>
        <v>0.75</v>
      </c>
      <c r="P279" s="22">
        <v>18</v>
      </c>
      <c r="Q279" s="100">
        <f t="shared" si="28"/>
        <v>0.9</v>
      </c>
      <c r="R279" s="100">
        <f t="shared" si="29"/>
        <v>9.9999999999999978E-2</v>
      </c>
      <c r="S279" s="124">
        <f>P279/P277</f>
        <v>0.66666666666666663</v>
      </c>
    </row>
    <row r="280" spans="1:19" ht="15.75" customHeight="1" x14ac:dyDescent="0.2">
      <c r="A280" s="97">
        <v>1301</v>
      </c>
      <c r="B280" s="17"/>
      <c r="C280" s="17"/>
      <c r="D280" s="17"/>
      <c r="E280" s="17">
        <v>14</v>
      </c>
      <c r="F280" s="17"/>
      <c r="G280" s="17"/>
      <c r="H280" s="17"/>
      <c r="I280" s="17"/>
      <c r="J280" s="17"/>
      <c r="K280" s="54"/>
      <c r="L280" s="145"/>
      <c r="M280" s="49"/>
      <c r="N280" s="146"/>
      <c r="O280" s="21">
        <f>IF(E280=0,"",E280/D279)</f>
        <v>0.93333333333333335</v>
      </c>
      <c r="P280" s="22">
        <v>15</v>
      </c>
      <c r="Q280" s="100">
        <f t="shared" si="28"/>
        <v>0.83333333333333337</v>
      </c>
      <c r="R280" s="100">
        <f t="shared" si="29"/>
        <v>0.16666666666666663</v>
      </c>
    </row>
    <row r="281" spans="1:19" ht="15.75" customHeight="1" x14ac:dyDescent="0.2">
      <c r="A281" s="97">
        <v>1302</v>
      </c>
      <c r="B281" s="17"/>
      <c r="C281" s="17"/>
      <c r="D281" s="17"/>
      <c r="E281" s="17"/>
      <c r="F281" s="17">
        <v>14</v>
      </c>
      <c r="G281" s="17"/>
      <c r="H281" s="17"/>
      <c r="I281" s="17"/>
      <c r="J281" s="17"/>
      <c r="K281" s="54"/>
      <c r="L281" s="145"/>
      <c r="M281" s="49"/>
      <c r="N281" s="146"/>
      <c r="O281" s="21">
        <f>IF(F281=0,"",F281/E280)</f>
        <v>1</v>
      </c>
      <c r="P281" s="22">
        <v>15</v>
      </c>
      <c r="Q281" s="100">
        <f t="shared" si="28"/>
        <v>1</v>
      </c>
      <c r="R281" s="100">
        <f t="shared" si="29"/>
        <v>0</v>
      </c>
    </row>
    <row r="282" spans="1:19" ht="15.75" customHeight="1" x14ac:dyDescent="0.2">
      <c r="A282" s="97">
        <v>1401</v>
      </c>
      <c r="B282" s="17"/>
      <c r="C282" s="17"/>
      <c r="D282" s="17"/>
      <c r="E282" s="17"/>
      <c r="F282" s="17"/>
      <c r="G282" s="17">
        <v>12</v>
      </c>
      <c r="H282" s="17"/>
      <c r="I282" s="17"/>
      <c r="J282" s="17"/>
      <c r="K282" s="54"/>
      <c r="L282" s="145"/>
      <c r="M282" s="49"/>
      <c r="N282" s="146"/>
      <c r="O282" s="21">
        <f>IF(G282=0,"",G282/F281)</f>
        <v>0.8571428571428571</v>
      </c>
      <c r="P282" s="22">
        <v>15</v>
      </c>
      <c r="Q282" s="100">
        <f t="shared" si="28"/>
        <v>1</v>
      </c>
      <c r="R282" s="100">
        <f t="shared" si="29"/>
        <v>0</v>
      </c>
    </row>
    <row r="283" spans="1:19" ht="15.75" customHeight="1" x14ac:dyDescent="0.2">
      <c r="A283" s="97">
        <v>1402</v>
      </c>
      <c r="B283" s="17"/>
      <c r="C283" s="17"/>
      <c r="D283" s="17"/>
      <c r="E283" s="17"/>
      <c r="F283" s="17"/>
      <c r="G283" s="17"/>
      <c r="H283" s="17">
        <v>12</v>
      </c>
      <c r="I283" s="17"/>
      <c r="J283" s="17"/>
      <c r="K283" s="54"/>
      <c r="L283" s="145"/>
      <c r="M283" s="49"/>
      <c r="N283" s="146"/>
      <c r="O283" s="21">
        <f>IF(H283=0,"",H283/G282)</f>
        <v>1</v>
      </c>
      <c r="P283" s="22">
        <v>15</v>
      </c>
      <c r="Q283" s="100">
        <f t="shared" si="28"/>
        <v>1</v>
      </c>
      <c r="R283" s="100">
        <f t="shared" si="29"/>
        <v>0</v>
      </c>
    </row>
    <row r="284" spans="1:19" ht="15.75" customHeight="1" x14ac:dyDescent="0.2">
      <c r="A284" s="97">
        <v>1501</v>
      </c>
      <c r="B284" s="17"/>
      <c r="C284" s="17"/>
      <c r="D284" s="17"/>
      <c r="E284" s="17"/>
      <c r="F284" s="17"/>
      <c r="G284" s="17"/>
      <c r="H284" s="17"/>
      <c r="I284" s="17">
        <v>12</v>
      </c>
      <c r="J284" s="17"/>
      <c r="K284" s="54"/>
      <c r="L284" s="145"/>
      <c r="M284" s="49"/>
      <c r="N284" s="146"/>
      <c r="O284" s="21">
        <f>IF(I284=0,"",I284/H283)</f>
        <v>1</v>
      </c>
      <c r="P284" s="22">
        <v>15</v>
      </c>
      <c r="Q284" s="100">
        <f t="shared" si="28"/>
        <v>1</v>
      </c>
      <c r="R284" s="100">
        <f t="shared" si="29"/>
        <v>0</v>
      </c>
    </row>
    <row r="285" spans="1:19" ht="15.75" customHeight="1" x14ac:dyDescent="0.2">
      <c r="A285" s="97">
        <v>1502</v>
      </c>
      <c r="B285" s="17"/>
      <c r="C285" s="17"/>
      <c r="D285" s="17"/>
      <c r="E285" s="17"/>
      <c r="F285" s="17"/>
      <c r="G285" s="17"/>
      <c r="H285" s="17"/>
      <c r="I285" s="17"/>
      <c r="J285" s="17">
        <v>11</v>
      </c>
      <c r="K285" s="54">
        <v>10</v>
      </c>
      <c r="L285" s="145"/>
      <c r="M285" s="49"/>
      <c r="N285" s="146"/>
      <c r="O285" s="24">
        <f>IF(J285=0,"",J285/I284)</f>
        <v>0.91666666666666663</v>
      </c>
      <c r="P285" s="22">
        <v>15</v>
      </c>
      <c r="Q285" s="24">
        <f t="shared" si="28"/>
        <v>1</v>
      </c>
      <c r="R285" s="24">
        <f t="shared" si="29"/>
        <v>0</v>
      </c>
    </row>
    <row r="286" spans="1:19" ht="15.75" customHeight="1" x14ac:dyDescent="0.2">
      <c r="A286" s="97">
        <v>1601</v>
      </c>
      <c r="B286" s="17"/>
      <c r="C286" s="17"/>
      <c r="D286" s="17"/>
      <c r="E286" s="17"/>
      <c r="F286" s="17"/>
      <c r="G286" s="17"/>
      <c r="H286" s="17"/>
      <c r="I286" s="17"/>
      <c r="J286" s="17">
        <v>4</v>
      </c>
      <c r="K286" s="54">
        <v>3</v>
      </c>
      <c r="L286" s="145"/>
      <c r="M286" s="49"/>
      <c r="N286" s="147"/>
      <c r="O286" s="49"/>
      <c r="P286" s="22"/>
      <c r="Q286" s="49"/>
      <c r="R286" s="165"/>
    </row>
    <row r="287" spans="1:19" ht="15.75" customHeight="1" x14ac:dyDescent="0.2">
      <c r="A287" s="97">
        <v>1602</v>
      </c>
      <c r="B287" s="17"/>
      <c r="C287" s="17"/>
      <c r="D287" s="17"/>
      <c r="E287" s="17"/>
      <c r="F287" s="17"/>
      <c r="G287" s="17"/>
      <c r="H287" s="17"/>
      <c r="I287" s="17"/>
      <c r="J287" s="17">
        <v>0</v>
      </c>
      <c r="K287" s="54">
        <v>0</v>
      </c>
      <c r="L287" s="145"/>
      <c r="M287" s="49"/>
      <c r="N287" s="147"/>
      <c r="O287" s="148"/>
      <c r="P287" s="51"/>
      <c r="Q287" s="149"/>
      <c r="R287" s="148"/>
    </row>
    <row r="288" spans="1:19" ht="15.75" customHeight="1" x14ac:dyDescent="0.2">
      <c r="A288" s="97">
        <v>1701</v>
      </c>
      <c r="B288" s="17"/>
      <c r="C288" s="17"/>
      <c r="D288" s="17"/>
      <c r="E288" s="17"/>
      <c r="F288" s="17"/>
      <c r="G288" s="17"/>
      <c r="H288" s="17"/>
      <c r="I288" s="17"/>
      <c r="J288" s="17"/>
      <c r="K288" s="54"/>
      <c r="L288" s="145"/>
      <c r="M288" s="49"/>
      <c r="N288" s="147"/>
      <c r="O288" s="148"/>
      <c r="P288" s="51"/>
      <c r="Q288" s="149"/>
      <c r="R288" s="148"/>
    </row>
    <row r="289" spans="1:19" ht="15.75" customHeight="1" x14ac:dyDescent="0.2">
      <c r="A289" s="97">
        <v>1702</v>
      </c>
      <c r="B289" s="17"/>
      <c r="C289" s="17"/>
      <c r="D289" s="17"/>
      <c r="E289" s="17"/>
      <c r="F289" s="17"/>
      <c r="G289" s="17"/>
      <c r="H289" s="17"/>
      <c r="I289" s="17"/>
      <c r="J289" s="17"/>
      <c r="K289" s="54"/>
      <c r="L289" s="145"/>
      <c r="M289" s="49"/>
      <c r="N289" s="147"/>
      <c r="O289" s="148"/>
      <c r="P289" s="51"/>
      <c r="Q289" s="149"/>
      <c r="R289" s="148"/>
    </row>
    <row r="290" spans="1:19" ht="15.75" customHeight="1" x14ac:dyDescent="0.2">
      <c r="A290" s="97">
        <v>1801</v>
      </c>
      <c r="B290" s="17"/>
      <c r="C290" s="17"/>
      <c r="D290" s="17"/>
      <c r="E290" s="17"/>
      <c r="F290" s="17"/>
      <c r="G290" s="17"/>
      <c r="H290" s="17"/>
      <c r="I290" s="17"/>
      <c r="J290" s="17"/>
      <c r="K290" s="54"/>
      <c r="L290" s="145"/>
      <c r="M290" s="49"/>
      <c r="N290" s="147"/>
      <c r="O290" s="49"/>
      <c r="P290" s="147"/>
      <c r="Q290" s="150"/>
      <c r="R290" s="148"/>
    </row>
    <row r="291" spans="1:19" ht="15.75" customHeight="1" x14ac:dyDescent="0.2">
      <c r="A291" s="97">
        <v>1802</v>
      </c>
      <c r="B291" s="17"/>
      <c r="C291" s="17"/>
      <c r="D291" s="17"/>
      <c r="E291" s="17"/>
      <c r="F291" s="17"/>
      <c r="G291" s="17"/>
      <c r="H291" s="17"/>
      <c r="I291" s="17"/>
      <c r="J291" s="17"/>
      <c r="K291" s="54"/>
      <c r="L291" s="145"/>
      <c r="M291" s="49"/>
      <c r="N291" s="147"/>
      <c r="O291" s="102" t="s">
        <v>81</v>
      </c>
      <c r="P291" s="103">
        <v>13</v>
      </c>
      <c r="Q291" s="104">
        <f>IF(SUM(K283:K290)=0,"",SUM(K283:K290))</f>
        <v>13</v>
      </c>
      <c r="R291" s="105" t="s">
        <v>10</v>
      </c>
    </row>
    <row r="292" spans="1:19" ht="15.75" customHeight="1" x14ac:dyDescent="0.2">
      <c r="A292" s="97">
        <v>1901</v>
      </c>
      <c r="B292" s="17"/>
      <c r="C292" s="17"/>
      <c r="D292" s="17"/>
      <c r="E292" s="17"/>
      <c r="F292" s="17"/>
      <c r="G292" s="17"/>
      <c r="H292" s="17"/>
      <c r="I292" s="17"/>
      <c r="J292" s="17"/>
      <c r="K292" s="54"/>
      <c r="L292" s="145"/>
      <c r="M292" s="49"/>
      <c r="N292" s="147"/>
      <c r="O292" s="106" t="s">
        <v>83</v>
      </c>
      <c r="P292" s="32">
        <f>IF(P291/B277=0,"",P291/B277)</f>
        <v>0.48148148148148145</v>
      </c>
      <c r="Q292" s="107">
        <f>IF(P291/Q291=0,"",P291/Q291)</f>
        <v>1</v>
      </c>
      <c r="R292" s="108" t="s">
        <v>84</v>
      </c>
    </row>
    <row r="293" spans="1:19" ht="15.75" x14ac:dyDescent="0.2">
      <c r="A293" s="97">
        <v>1902</v>
      </c>
      <c r="B293" s="75"/>
      <c r="C293" s="75"/>
      <c r="D293" s="75"/>
      <c r="E293" s="75"/>
      <c r="F293" s="75"/>
      <c r="G293" s="75"/>
      <c r="H293" s="75"/>
      <c r="I293" s="75"/>
      <c r="J293" s="75"/>
      <c r="K293" s="54"/>
      <c r="L293" s="151"/>
      <c r="M293" s="152"/>
      <c r="N293" s="153"/>
      <c r="O293" s="154"/>
      <c r="P293" s="155"/>
      <c r="Q293" s="155"/>
      <c r="R293" s="156"/>
    </row>
    <row r="294" spans="1:19" ht="18" x14ac:dyDescent="0.2">
      <c r="A294" s="114"/>
      <c r="B294" s="231" t="s">
        <v>106</v>
      </c>
      <c r="C294" s="231"/>
      <c r="D294" s="231"/>
      <c r="E294" s="231"/>
      <c r="F294" s="231"/>
      <c r="G294" s="231"/>
      <c r="H294" s="231"/>
      <c r="I294" s="231"/>
      <c r="J294" s="231"/>
      <c r="K294" s="74">
        <f>SUM(K277:K290)</f>
        <v>13</v>
      </c>
      <c r="L294" s="109">
        <f>IF(K285=0,"",K285/B277)</f>
        <v>0.37037037037037035</v>
      </c>
      <c r="M294" s="109">
        <f>IF(K294=0,"",K294/B277)</f>
        <v>0.48148148148148145</v>
      </c>
      <c r="N294" s="109">
        <f>IF(K285=0,"",M294-L294)</f>
        <v>0.1111111111111111</v>
      </c>
      <c r="O294" s="89"/>
      <c r="P294" s="85"/>
      <c r="Q294" s="134"/>
      <c r="R294" s="89"/>
    </row>
    <row r="295" spans="1:19" ht="12.75" customHeight="1" x14ac:dyDescent="0.2"/>
    <row r="296" spans="1:19" ht="12.75" customHeight="1" x14ac:dyDescent="0.2"/>
    <row r="297" spans="1:19" ht="26.25" x14ac:dyDescent="0.2">
      <c r="B297" s="232" t="s">
        <v>94</v>
      </c>
      <c r="C297" s="233"/>
      <c r="D297" s="233"/>
      <c r="E297" s="233"/>
      <c r="F297" s="233"/>
      <c r="G297" s="233"/>
      <c r="H297" s="233"/>
      <c r="I297" s="233"/>
      <c r="J297" s="233"/>
      <c r="K297" s="78" t="s">
        <v>78</v>
      </c>
      <c r="L297" s="89"/>
      <c r="M297" s="89"/>
      <c r="N297" s="85"/>
      <c r="O297" s="89"/>
      <c r="P297" s="85"/>
      <c r="Q297" s="85"/>
      <c r="R297" s="85"/>
    </row>
    <row r="298" spans="1:19" ht="20.25" x14ac:dyDescent="0.2">
      <c r="A298" s="234" t="s">
        <v>9</v>
      </c>
      <c r="B298" s="235" t="s">
        <v>95</v>
      </c>
      <c r="C298" s="236"/>
      <c r="D298" s="236"/>
      <c r="E298" s="236"/>
      <c r="F298" s="236"/>
      <c r="G298" s="236"/>
      <c r="H298" s="236"/>
      <c r="I298" s="236"/>
      <c r="J298" s="237"/>
      <c r="K298" s="238" t="s">
        <v>10</v>
      </c>
      <c r="L298" s="230" t="s">
        <v>2</v>
      </c>
      <c r="M298" s="230" t="s">
        <v>3</v>
      </c>
      <c r="N298" s="240" t="s">
        <v>4</v>
      </c>
      <c r="O298" s="230" t="s">
        <v>5</v>
      </c>
      <c r="P298" s="228" t="s">
        <v>6</v>
      </c>
      <c r="Q298" s="228" t="s">
        <v>7</v>
      </c>
      <c r="R298" s="230" t="s">
        <v>96</v>
      </c>
    </row>
    <row r="299" spans="1:19" ht="15.75" x14ac:dyDescent="0.2">
      <c r="A299" s="229"/>
      <c r="B299" s="97" t="s">
        <v>97</v>
      </c>
      <c r="C299" s="97" t="s">
        <v>98</v>
      </c>
      <c r="D299" s="97" t="s">
        <v>99</v>
      </c>
      <c r="E299" s="97" t="s">
        <v>100</v>
      </c>
      <c r="F299" s="97" t="s">
        <v>101</v>
      </c>
      <c r="G299" s="97" t="s">
        <v>102</v>
      </c>
      <c r="H299" s="97" t="s">
        <v>103</v>
      </c>
      <c r="I299" s="97" t="s">
        <v>104</v>
      </c>
      <c r="J299" s="97" t="s">
        <v>105</v>
      </c>
      <c r="K299" s="229"/>
      <c r="L299" s="229"/>
      <c r="M299" s="229"/>
      <c r="N299" s="229"/>
      <c r="O299" s="229"/>
      <c r="P299" s="229"/>
      <c r="Q299" s="229"/>
      <c r="R299" s="229"/>
    </row>
    <row r="300" spans="1:19" ht="15.75" customHeight="1" x14ac:dyDescent="0.2">
      <c r="A300" s="97">
        <v>1201</v>
      </c>
      <c r="B300" s="17">
        <v>19</v>
      </c>
      <c r="C300" s="17"/>
      <c r="D300" s="17"/>
      <c r="E300" s="17"/>
      <c r="F300" s="17"/>
      <c r="G300" s="17"/>
      <c r="H300" s="17"/>
      <c r="I300" s="17"/>
      <c r="J300" s="17"/>
      <c r="K300" s="54"/>
      <c r="L300" s="143"/>
      <c r="M300" s="144"/>
      <c r="N300" s="104"/>
      <c r="O300" s="98"/>
      <c r="P300" s="19">
        <f>B300</f>
        <v>19</v>
      </c>
      <c r="Q300" s="99"/>
      <c r="R300" s="98"/>
    </row>
    <row r="301" spans="1:19" ht="15.75" customHeight="1" x14ac:dyDescent="0.2">
      <c r="A301" s="97">
        <v>1202</v>
      </c>
      <c r="B301" s="17"/>
      <c r="C301" s="17">
        <v>8</v>
      </c>
      <c r="D301" s="17"/>
      <c r="E301" s="17"/>
      <c r="F301" s="17"/>
      <c r="G301" s="17"/>
      <c r="H301" s="17"/>
      <c r="I301" s="17"/>
      <c r="J301" s="17"/>
      <c r="K301" s="54"/>
      <c r="L301" s="145"/>
      <c r="M301" s="49"/>
      <c r="N301" s="146"/>
      <c r="O301" s="21">
        <f>IF(C301=0,"",C301/B300)</f>
        <v>0.42105263157894735</v>
      </c>
      <c r="P301" s="22">
        <v>8</v>
      </c>
      <c r="Q301" s="100">
        <f t="shared" ref="Q301:Q308" si="30">IF(P301=0,"",P301/P300)</f>
        <v>0.42105263157894735</v>
      </c>
      <c r="R301" s="100">
        <f t="shared" ref="R301:R308" si="31">IF(P301=0,"",100%-Q301)</f>
        <v>0.57894736842105265</v>
      </c>
    </row>
    <row r="302" spans="1:19" ht="15.75" customHeight="1" x14ac:dyDescent="0.2">
      <c r="A302" s="97">
        <v>1301</v>
      </c>
      <c r="B302" s="17"/>
      <c r="C302" s="17"/>
      <c r="D302" s="17">
        <v>5</v>
      </c>
      <c r="E302" s="17"/>
      <c r="F302" s="17"/>
      <c r="G302" s="17"/>
      <c r="H302" s="17"/>
      <c r="I302" s="17"/>
      <c r="J302" s="17"/>
      <c r="K302" s="54"/>
      <c r="L302" s="145"/>
      <c r="M302" s="49"/>
      <c r="N302" s="146"/>
      <c r="O302" s="21">
        <f>IF(D302=0,"",D302/C301)</f>
        <v>0.625</v>
      </c>
      <c r="P302" s="22">
        <v>7</v>
      </c>
      <c r="Q302" s="100">
        <f t="shared" si="30"/>
        <v>0.875</v>
      </c>
      <c r="R302" s="100">
        <f t="shared" si="31"/>
        <v>0.125</v>
      </c>
      <c r="S302" s="124">
        <f>P302/P300</f>
        <v>0.36842105263157893</v>
      </c>
    </row>
    <row r="303" spans="1:19" ht="15.75" customHeight="1" x14ac:dyDescent="0.2">
      <c r="A303" s="97">
        <v>1302</v>
      </c>
      <c r="B303" s="17"/>
      <c r="C303" s="17"/>
      <c r="D303" s="17"/>
      <c r="E303" s="17">
        <v>5</v>
      </c>
      <c r="F303" s="17"/>
      <c r="G303" s="17"/>
      <c r="H303" s="17"/>
      <c r="I303" s="17"/>
      <c r="J303" s="17"/>
      <c r="K303" s="54"/>
      <c r="L303" s="145"/>
      <c r="M303" s="49"/>
      <c r="N303" s="146"/>
      <c r="O303" s="21">
        <f>IF(E303=0,"",E303/D302)</f>
        <v>1</v>
      </c>
      <c r="P303" s="22">
        <v>6</v>
      </c>
      <c r="Q303" s="100">
        <f t="shared" si="30"/>
        <v>0.8571428571428571</v>
      </c>
      <c r="R303" s="100">
        <f t="shared" si="31"/>
        <v>0.1428571428571429</v>
      </c>
    </row>
    <row r="304" spans="1:19" ht="15.75" customHeight="1" x14ac:dyDescent="0.2">
      <c r="A304" s="97">
        <v>1401</v>
      </c>
      <c r="B304" s="17"/>
      <c r="C304" s="17"/>
      <c r="D304" s="17"/>
      <c r="E304" s="17"/>
      <c r="F304" s="17">
        <v>5</v>
      </c>
      <c r="G304" s="17"/>
      <c r="H304" s="17"/>
      <c r="I304" s="17"/>
      <c r="J304" s="17"/>
      <c r="K304" s="54"/>
      <c r="L304" s="145"/>
      <c r="M304" s="49"/>
      <c r="N304" s="146"/>
      <c r="O304" s="21">
        <f>IF(F304=0,"",F304/E303)</f>
        <v>1</v>
      </c>
      <c r="P304" s="22">
        <v>6</v>
      </c>
      <c r="Q304" s="100">
        <f t="shared" si="30"/>
        <v>1</v>
      </c>
      <c r="R304" s="100">
        <f t="shared" si="31"/>
        <v>0</v>
      </c>
    </row>
    <row r="305" spans="1:18" ht="15.75" customHeight="1" x14ac:dyDescent="0.2">
      <c r="A305" s="97">
        <v>1402</v>
      </c>
      <c r="B305" s="17"/>
      <c r="C305" s="17"/>
      <c r="D305" s="17"/>
      <c r="E305" s="17"/>
      <c r="F305" s="17"/>
      <c r="G305" s="17">
        <v>5</v>
      </c>
      <c r="H305" s="17"/>
      <c r="I305" s="17"/>
      <c r="J305" s="17"/>
      <c r="K305" s="54"/>
      <c r="L305" s="145"/>
      <c r="M305" s="49"/>
      <c r="N305" s="146"/>
      <c r="O305" s="21">
        <f>IF(G305=0,"",G305/F304)</f>
        <v>1</v>
      </c>
      <c r="P305" s="22">
        <v>6</v>
      </c>
      <c r="Q305" s="100">
        <f t="shared" si="30"/>
        <v>1</v>
      </c>
      <c r="R305" s="100">
        <f t="shared" si="31"/>
        <v>0</v>
      </c>
    </row>
    <row r="306" spans="1:18" ht="15.75" customHeight="1" x14ac:dyDescent="0.2">
      <c r="A306" s="97">
        <v>1501</v>
      </c>
      <c r="B306" s="17"/>
      <c r="C306" s="17"/>
      <c r="D306" s="17"/>
      <c r="E306" s="17"/>
      <c r="F306" s="17"/>
      <c r="G306" s="17"/>
      <c r="H306" s="17">
        <v>5</v>
      </c>
      <c r="I306" s="17"/>
      <c r="J306" s="17"/>
      <c r="K306" s="54"/>
      <c r="L306" s="145"/>
      <c r="M306" s="49"/>
      <c r="N306" s="146"/>
      <c r="O306" s="21">
        <f>IF(H306=0,"",H306/G305)</f>
        <v>1</v>
      </c>
      <c r="P306" s="22">
        <v>6</v>
      </c>
      <c r="Q306" s="100">
        <f t="shared" si="30"/>
        <v>1</v>
      </c>
      <c r="R306" s="100">
        <f t="shared" si="31"/>
        <v>0</v>
      </c>
    </row>
    <row r="307" spans="1:18" ht="15.75" customHeight="1" x14ac:dyDescent="0.2">
      <c r="A307" s="97">
        <v>1502</v>
      </c>
      <c r="B307" s="17"/>
      <c r="C307" s="17"/>
      <c r="D307" s="17"/>
      <c r="E307" s="17"/>
      <c r="F307" s="17"/>
      <c r="G307" s="17"/>
      <c r="H307" s="17"/>
      <c r="I307" s="17">
        <v>5</v>
      </c>
      <c r="J307" s="17"/>
      <c r="K307" s="54"/>
      <c r="L307" s="145"/>
      <c r="M307" s="49"/>
      <c r="N307" s="146"/>
      <c r="O307" s="21">
        <f>IF(I307=0,"",I307/H306)</f>
        <v>1</v>
      </c>
      <c r="P307" s="22">
        <v>6</v>
      </c>
      <c r="Q307" s="100">
        <f t="shared" si="30"/>
        <v>1</v>
      </c>
      <c r="R307" s="100">
        <f t="shared" si="31"/>
        <v>0</v>
      </c>
    </row>
    <row r="308" spans="1:18" ht="15.75" customHeight="1" x14ac:dyDescent="0.2">
      <c r="A308" s="97">
        <v>1601</v>
      </c>
      <c r="B308" s="17"/>
      <c r="C308" s="17"/>
      <c r="D308" s="17"/>
      <c r="E308" s="17"/>
      <c r="F308" s="17"/>
      <c r="G308" s="17"/>
      <c r="H308" s="17"/>
      <c r="I308" s="17"/>
      <c r="J308" s="17">
        <v>5</v>
      </c>
      <c r="K308" s="54">
        <v>5</v>
      </c>
      <c r="L308" s="145"/>
      <c r="M308" s="49"/>
      <c r="N308" s="146"/>
      <c r="O308" s="24">
        <f>IF(J308=0,"",J308/I307)</f>
        <v>1</v>
      </c>
      <c r="P308" s="22">
        <v>6</v>
      </c>
      <c r="Q308" s="24">
        <f t="shared" si="30"/>
        <v>1</v>
      </c>
      <c r="R308" s="24">
        <f t="shared" si="31"/>
        <v>0</v>
      </c>
    </row>
    <row r="309" spans="1:18" ht="15.75" customHeight="1" x14ac:dyDescent="0.2">
      <c r="A309" s="97">
        <v>1602</v>
      </c>
      <c r="B309" s="17"/>
      <c r="C309" s="17"/>
      <c r="D309" s="17"/>
      <c r="E309" s="17"/>
      <c r="F309" s="17"/>
      <c r="G309" s="17"/>
      <c r="H309" s="17"/>
      <c r="I309" s="17"/>
      <c r="J309" s="17"/>
      <c r="K309" s="54"/>
      <c r="L309" s="145"/>
      <c r="M309" s="49"/>
      <c r="N309" s="147"/>
      <c r="O309" s="49"/>
      <c r="P309" s="22"/>
      <c r="Q309" s="49"/>
      <c r="R309" s="165"/>
    </row>
    <row r="310" spans="1:18" ht="15.75" customHeight="1" x14ac:dyDescent="0.2">
      <c r="A310" s="97">
        <v>1701</v>
      </c>
      <c r="B310" s="17"/>
      <c r="C310" s="17"/>
      <c r="D310" s="17"/>
      <c r="E310" s="17"/>
      <c r="F310" s="17"/>
      <c r="G310" s="17"/>
      <c r="H310" s="17"/>
      <c r="I310" s="17"/>
      <c r="J310" s="17"/>
      <c r="K310" s="54"/>
      <c r="L310" s="145"/>
      <c r="M310" s="49"/>
      <c r="N310" s="147"/>
      <c r="O310" s="148"/>
      <c r="P310" s="51"/>
      <c r="Q310" s="149"/>
      <c r="R310" s="148"/>
    </row>
    <row r="311" spans="1:18" ht="15.75" customHeight="1" x14ac:dyDescent="0.2">
      <c r="A311" s="97">
        <v>1702</v>
      </c>
      <c r="B311" s="17"/>
      <c r="C311" s="17"/>
      <c r="D311" s="17"/>
      <c r="E311" s="17"/>
      <c r="F311" s="17"/>
      <c r="G311" s="17"/>
      <c r="H311" s="17"/>
      <c r="I311" s="17"/>
      <c r="J311" s="17"/>
      <c r="K311" s="54"/>
      <c r="L311" s="145"/>
      <c r="M311" s="49"/>
      <c r="N311" s="147"/>
      <c r="O311" s="148"/>
      <c r="P311" s="51"/>
      <c r="Q311" s="149"/>
      <c r="R311" s="148"/>
    </row>
    <row r="312" spans="1:18" ht="15.75" customHeight="1" x14ac:dyDescent="0.2">
      <c r="A312" s="97">
        <v>1801</v>
      </c>
      <c r="B312" s="17"/>
      <c r="C312" s="17"/>
      <c r="D312" s="17"/>
      <c r="E312" s="17"/>
      <c r="F312" s="17"/>
      <c r="G312" s="17"/>
      <c r="H312" s="17"/>
      <c r="I312" s="17"/>
      <c r="J312" s="17"/>
      <c r="K312" s="54"/>
      <c r="L312" s="145"/>
      <c r="M312" s="49"/>
      <c r="N312" s="147"/>
      <c r="O312" s="148"/>
      <c r="P312" s="51"/>
      <c r="Q312" s="149"/>
      <c r="R312" s="148"/>
    </row>
    <row r="313" spans="1:18" ht="15.75" customHeight="1" x14ac:dyDescent="0.2">
      <c r="A313" s="97">
        <v>1802</v>
      </c>
      <c r="B313" s="17"/>
      <c r="C313" s="17"/>
      <c r="D313" s="17"/>
      <c r="E313" s="17"/>
      <c r="F313" s="17"/>
      <c r="G313" s="17"/>
      <c r="H313" s="17"/>
      <c r="I313" s="17"/>
      <c r="J313" s="17"/>
      <c r="K313" s="54"/>
      <c r="L313" s="145"/>
      <c r="M313" s="49"/>
      <c r="N313" s="147"/>
      <c r="O313" s="49"/>
      <c r="P313" s="147"/>
      <c r="Q313" s="150"/>
      <c r="R313" s="148"/>
    </row>
    <row r="314" spans="1:18" ht="15.75" customHeight="1" x14ac:dyDescent="0.2">
      <c r="A314" s="97">
        <v>1901</v>
      </c>
      <c r="B314" s="17"/>
      <c r="C314" s="17"/>
      <c r="D314" s="17"/>
      <c r="E314" s="17"/>
      <c r="F314" s="17"/>
      <c r="G314" s="17"/>
      <c r="H314" s="17"/>
      <c r="I314" s="17"/>
      <c r="J314" s="17"/>
      <c r="K314" s="54"/>
      <c r="L314" s="145"/>
      <c r="M314" s="49"/>
      <c r="N314" s="147"/>
      <c r="O314" s="102" t="s">
        <v>81</v>
      </c>
      <c r="P314" s="103">
        <v>4</v>
      </c>
      <c r="Q314" s="104">
        <f>IF(SUM(K306:K313)=0,"",SUM(K306:K313))</f>
        <v>5</v>
      </c>
      <c r="R314" s="105" t="s">
        <v>10</v>
      </c>
    </row>
    <row r="315" spans="1:18" ht="15.75" customHeight="1" x14ac:dyDescent="0.2">
      <c r="A315" s="97">
        <v>1902</v>
      </c>
      <c r="B315" s="17"/>
      <c r="C315" s="17"/>
      <c r="D315" s="17"/>
      <c r="E315" s="17"/>
      <c r="F315" s="17"/>
      <c r="G315" s="17"/>
      <c r="H315" s="17"/>
      <c r="I315" s="17"/>
      <c r="J315" s="17"/>
      <c r="K315" s="54"/>
      <c r="L315" s="145"/>
      <c r="M315" s="49"/>
      <c r="N315" s="147"/>
      <c r="O315" s="106" t="s">
        <v>83</v>
      </c>
      <c r="P315" s="32">
        <f>IF(P314/B300=0,"",P314/B300)</f>
        <v>0.21052631578947367</v>
      </c>
      <c r="Q315" s="107">
        <f>IF(P314/Q314=0,"",P314/Q314)</f>
        <v>0.8</v>
      </c>
      <c r="R315" s="108" t="s">
        <v>84</v>
      </c>
    </row>
    <row r="316" spans="1:18" ht="15.75" x14ac:dyDescent="0.2">
      <c r="A316" s="97">
        <v>2001</v>
      </c>
      <c r="B316" s="75"/>
      <c r="C316" s="75"/>
      <c r="D316" s="75"/>
      <c r="E316" s="75"/>
      <c r="F316" s="75"/>
      <c r="G316" s="75"/>
      <c r="H316" s="75"/>
      <c r="I316" s="75"/>
      <c r="J316" s="75"/>
      <c r="K316" s="54"/>
      <c r="L316" s="151"/>
      <c r="M316" s="152"/>
      <c r="N316" s="153"/>
      <c r="O316" s="154"/>
      <c r="P316" s="155"/>
      <c r="Q316" s="155"/>
      <c r="R316" s="156"/>
    </row>
    <row r="317" spans="1:18" ht="18" x14ac:dyDescent="0.2">
      <c r="A317" s="114"/>
      <c r="B317" s="231" t="s">
        <v>106</v>
      </c>
      <c r="C317" s="231"/>
      <c r="D317" s="231"/>
      <c r="E317" s="231"/>
      <c r="F317" s="231"/>
      <c r="G317" s="231"/>
      <c r="H317" s="231"/>
      <c r="I317" s="231"/>
      <c r="J317" s="231"/>
      <c r="K317" s="74">
        <f>SUM(K300:K313)</f>
        <v>5</v>
      </c>
      <c r="L317" s="109">
        <f>IF(K308=0,"",K308/B300)</f>
        <v>0.26315789473684209</v>
      </c>
      <c r="M317" s="109">
        <f>IF(K317=0,"",K317/B300)</f>
        <v>0.26315789473684209</v>
      </c>
      <c r="N317" s="109">
        <f>IF(K308=0,"",M317-L317)</f>
        <v>0</v>
      </c>
      <c r="O317" s="89"/>
      <c r="P317" s="85"/>
      <c r="Q317" s="134"/>
      <c r="R317" s="89"/>
    </row>
    <row r="318" spans="1:18" ht="12.75" customHeight="1" x14ac:dyDescent="0.2"/>
    <row r="319" spans="1:18" ht="12.75" customHeight="1" x14ac:dyDescent="0.2"/>
    <row r="320" spans="1:18" ht="26.25" x14ac:dyDescent="0.2">
      <c r="B320" s="232" t="s">
        <v>94</v>
      </c>
      <c r="C320" s="233"/>
      <c r="D320" s="233"/>
      <c r="E320" s="233"/>
      <c r="F320" s="233"/>
      <c r="G320" s="233"/>
      <c r="H320" s="233"/>
      <c r="I320" s="233"/>
      <c r="J320" s="233"/>
      <c r="K320" s="78" t="s">
        <v>79</v>
      </c>
      <c r="L320" s="89"/>
      <c r="M320" s="89"/>
      <c r="N320" s="85"/>
      <c r="O320" s="89"/>
      <c r="P320" s="85"/>
      <c r="Q320" s="85"/>
      <c r="R320" s="85"/>
    </row>
    <row r="321" spans="1:19" ht="20.25" x14ac:dyDescent="0.2">
      <c r="A321" s="234" t="s">
        <v>9</v>
      </c>
      <c r="B321" s="235" t="s">
        <v>95</v>
      </c>
      <c r="C321" s="236"/>
      <c r="D321" s="236"/>
      <c r="E321" s="236"/>
      <c r="F321" s="236"/>
      <c r="G321" s="236"/>
      <c r="H321" s="236"/>
      <c r="I321" s="236"/>
      <c r="J321" s="237"/>
      <c r="K321" s="238" t="s">
        <v>10</v>
      </c>
      <c r="L321" s="230" t="s">
        <v>2</v>
      </c>
      <c r="M321" s="230" t="s">
        <v>3</v>
      </c>
      <c r="N321" s="240" t="s">
        <v>4</v>
      </c>
      <c r="O321" s="230" t="s">
        <v>5</v>
      </c>
      <c r="P321" s="228" t="s">
        <v>6</v>
      </c>
      <c r="Q321" s="228" t="s">
        <v>7</v>
      </c>
      <c r="R321" s="230" t="s">
        <v>96</v>
      </c>
    </row>
    <row r="322" spans="1:19" ht="15.75" x14ac:dyDescent="0.2">
      <c r="A322" s="229"/>
      <c r="B322" s="97" t="s">
        <v>97</v>
      </c>
      <c r="C322" s="97" t="s">
        <v>98</v>
      </c>
      <c r="D322" s="97" t="s">
        <v>99</v>
      </c>
      <c r="E322" s="97" t="s">
        <v>100</v>
      </c>
      <c r="F322" s="97" t="s">
        <v>101</v>
      </c>
      <c r="G322" s="97" t="s">
        <v>102</v>
      </c>
      <c r="H322" s="97" t="s">
        <v>103</v>
      </c>
      <c r="I322" s="97" t="s">
        <v>104</v>
      </c>
      <c r="J322" s="97" t="s">
        <v>105</v>
      </c>
      <c r="K322" s="229"/>
      <c r="L322" s="229"/>
      <c r="M322" s="229"/>
      <c r="N322" s="229"/>
      <c r="O322" s="229"/>
      <c r="P322" s="229"/>
      <c r="Q322" s="229"/>
      <c r="R322" s="229"/>
    </row>
    <row r="323" spans="1:19" ht="15.75" customHeight="1" x14ac:dyDescent="0.2">
      <c r="A323" s="97" t="s">
        <v>79</v>
      </c>
      <c r="B323" s="17">
        <v>24</v>
      </c>
      <c r="C323" s="17"/>
      <c r="D323" s="17"/>
      <c r="E323" s="17"/>
      <c r="F323" s="17"/>
      <c r="G323" s="17"/>
      <c r="H323" s="17"/>
      <c r="I323" s="17"/>
      <c r="J323" s="17"/>
      <c r="K323" s="54"/>
      <c r="L323" s="143"/>
      <c r="M323" s="144"/>
      <c r="N323" s="104"/>
      <c r="O323" s="98"/>
      <c r="P323" s="19">
        <f>B323</f>
        <v>24</v>
      </c>
      <c r="Q323" s="99"/>
      <c r="R323" s="98"/>
    </row>
    <row r="324" spans="1:19" ht="15.75" customHeight="1" x14ac:dyDescent="0.2">
      <c r="A324" s="97">
        <v>1301</v>
      </c>
      <c r="B324" s="17"/>
      <c r="C324" s="17">
        <v>19</v>
      </c>
      <c r="D324" s="17"/>
      <c r="E324" s="17"/>
      <c r="F324" s="17"/>
      <c r="G324" s="17"/>
      <c r="H324" s="17"/>
      <c r="I324" s="17"/>
      <c r="J324" s="17"/>
      <c r="K324" s="54"/>
      <c r="L324" s="145"/>
      <c r="M324" s="49"/>
      <c r="N324" s="146"/>
      <c r="O324" s="21">
        <f>IF(C324=0,"",C324/B323)</f>
        <v>0.79166666666666663</v>
      </c>
      <c r="P324" s="22">
        <v>19</v>
      </c>
      <c r="Q324" s="100">
        <f t="shared" ref="Q324:Q331" si="32">IF(P324=0,"",P324/P323)</f>
        <v>0.79166666666666663</v>
      </c>
      <c r="R324" s="100">
        <f t="shared" ref="R324:R331" si="33">IF(P324=0,"",100%-Q324)</f>
        <v>0.20833333333333337</v>
      </c>
    </row>
    <row r="325" spans="1:19" ht="15.75" customHeight="1" x14ac:dyDescent="0.2">
      <c r="A325" s="97">
        <v>1302</v>
      </c>
      <c r="B325" s="17"/>
      <c r="C325" s="17"/>
      <c r="D325" s="17">
        <v>15</v>
      </c>
      <c r="E325" s="17"/>
      <c r="F325" s="17"/>
      <c r="G325" s="17"/>
      <c r="H325" s="17"/>
      <c r="I325" s="17"/>
      <c r="J325" s="17"/>
      <c r="K325" s="54"/>
      <c r="L325" s="145"/>
      <c r="M325" s="49"/>
      <c r="N325" s="146"/>
      <c r="O325" s="21">
        <f>IF(D325=0,"",D325/C324)</f>
        <v>0.78947368421052633</v>
      </c>
      <c r="P325" s="22">
        <v>17</v>
      </c>
      <c r="Q325" s="100">
        <f t="shared" si="32"/>
        <v>0.89473684210526316</v>
      </c>
      <c r="R325" s="100">
        <f t="shared" si="33"/>
        <v>0.10526315789473684</v>
      </c>
      <c r="S325" s="124">
        <f>P325/P323</f>
        <v>0.70833333333333337</v>
      </c>
    </row>
    <row r="326" spans="1:19" ht="15.75" customHeight="1" x14ac:dyDescent="0.2">
      <c r="A326" s="97">
        <v>1401</v>
      </c>
      <c r="B326" s="17"/>
      <c r="C326" s="17"/>
      <c r="D326" s="17"/>
      <c r="E326" s="17">
        <v>15</v>
      </c>
      <c r="F326" s="17"/>
      <c r="G326" s="17"/>
      <c r="H326" s="17"/>
      <c r="I326" s="17"/>
      <c r="J326" s="17"/>
      <c r="K326" s="54"/>
      <c r="L326" s="145"/>
      <c r="M326" s="49"/>
      <c r="N326" s="146"/>
      <c r="O326" s="21">
        <f>IF(E326=0,"",E326/D325)</f>
        <v>1</v>
      </c>
      <c r="P326" s="22">
        <v>16</v>
      </c>
      <c r="Q326" s="100">
        <f t="shared" si="32"/>
        <v>0.94117647058823528</v>
      </c>
      <c r="R326" s="100">
        <f t="shared" si="33"/>
        <v>5.8823529411764719E-2</v>
      </c>
    </row>
    <row r="327" spans="1:19" ht="15.75" customHeight="1" x14ac:dyDescent="0.2">
      <c r="A327" s="97">
        <v>1402</v>
      </c>
      <c r="B327" s="17"/>
      <c r="C327" s="17"/>
      <c r="D327" s="17"/>
      <c r="E327" s="17"/>
      <c r="F327" s="17">
        <v>10</v>
      </c>
      <c r="G327" s="17"/>
      <c r="H327" s="17"/>
      <c r="I327" s="17"/>
      <c r="J327" s="17"/>
      <c r="K327" s="54"/>
      <c r="L327" s="145"/>
      <c r="M327" s="49"/>
      <c r="N327" s="146"/>
      <c r="O327" s="21">
        <f>IF(F327=0,"",F327/E326)</f>
        <v>0.66666666666666663</v>
      </c>
      <c r="P327" s="22">
        <v>16</v>
      </c>
      <c r="Q327" s="100">
        <f t="shared" si="32"/>
        <v>1</v>
      </c>
      <c r="R327" s="100">
        <f t="shared" si="33"/>
        <v>0</v>
      </c>
    </row>
    <row r="328" spans="1:19" ht="15.75" customHeight="1" x14ac:dyDescent="0.2">
      <c r="A328" s="97">
        <v>1501</v>
      </c>
      <c r="B328" s="17"/>
      <c r="C328" s="17"/>
      <c r="D328" s="17"/>
      <c r="E328" s="17"/>
      <c r="F328" s="17"/>
      <c r="G328" s="17">
        <v>9</v>
      </c>
      <c r="H328" s="17"/>
      <c r="I328" s="17"/>
      <c r="J328" s="17"/>
      <c r="K328" s="54"/>
      <c r="L328" s="145"/>
      <c r="M328" s="49"/>
      <c r="N328" s="146"/>
      <c r="O328" s="21">
        <f>IF(G328=0,"",G328/F327)</f>
        <v>0.9</v>
      </c>
      <c r="P328" s="22">
        <v>15</v>
      </c>
      <c r="Q328" s="100">
        <f t="shared" si="32"/>
        <v>0.9375</v>
      </c>
      <c r="R328" s="100">
        <f t="shared" si="33"/>
        <v>6.25E-2</v>
      </c>
    </row>
    <row r="329" spans="1:19" ht="15.75" customHeight="1" x14ac:dyDescent="0.2">
      <c r="A329" s="97">
        <v>1502</v>
      </c>
      <c r="B329" s="17"/>
      <c r="C329" s="17"/>
      <c r="D329" s="17"/>
      <c r="E329" s="17"/>
      <c r="F329" s="17"/>
      <c r="G329" s="17"/>
      <c r="H329" s="17">
        <v>7</v>
      </c>
      <c r="I329" s="17"/>
      <c r="J329" s="17"/>
      <c r="K329" s="54"/>
      <c r="L329" s="145"/>
      <c r="M329" s="49"/>
      <c r="N329" s="146"/>
      <c r="O329" s="21">
        <f>IF(H329=0,"",H329/G328)</f>
        <v>0.77777777777777779</v>
      </c>
      <c r="P329" s="22">
        <v>14</v>
      </c>
      <c r="Q329" s="100">
        <f t="shared" si="32"/>
        <v>0.93333333333333335</v>
      </c>
      <c r="R329" s="100">
        <f t="shared" si="33"/>
        <v>6.6666666666666652E-2</v>
      </c>
    </row>
    <row r="330" spans="1:19" ht="15.75" customHeight="1" x14ac:dyDescent="0.2">
      <c r="A330" s="97">
        <v>1601</v>
      </c>
      <c r="B330" s="17"/>
      <c r="C330" s="17"/>
      <c r="D330" s="17"/>
      <c r="E330" s="17"/>
      <c r="F330" s="17"/>
      <c r="G330" s="17"/>
      <c r="H330" s="17"/>
      <c r="I330" s="17">
        <v>6</v>
      </c>
      <c r="J330" s="17"/>
      <c r="K330" s="54"/>
      <c r="L330" s="145"/>
      <c r="M330" s="49"/>
      <c r="N330" s="146"/>
      <c r="O330" s="21">
        <f>IF(I330=0,"",I330/H329)</f>
        <v>0.8571428571428571</v>
      </c>
      <c r="P330" s="22">
        <v>14</v>
      </c>
      <c r="Q330" s="100">
        <f t="shared" si="32"/>
        <v>1</v>
      </c>
      <c r="R330" s="100">
        <f t="shared" si="33"/>
        <v>0</v>
      </c>
    </row>
    <row r="331" spans="1:19" ht="15.75" customHeight="1" x14ac:dyDescent="0.2">
      <c r="A331" s="97">
        <v>1602</v>
      </c>
      <c r="B331" s="17"/>
      <c r="C331" s="17"/>
      <c r="D331" s="17"/>
      <c r="E331" s="17"/>
      <c r="F331" s="17"/>
      <c r="G331" s="17"/>
      <c r="H331" s="17"/>
      <c r="I331" s="17"/>
      <c r="J331" s="17">
        <v>6</v>
      </c>
      <c r="K331" s="54">
        <v>5</v>
      </c>
      <c r="L331" s="145"/>
      <c r="M331" s="49"/>
      <c r="N331" s="146"/>
      <c r="O331" s="24">
        <f>IF(J331=0,"",J331/I330)</f>
        <v>1</v>
      </c>
      <c r="P331" s="22">
        <v>13</v>
      </c>
      <c r="Q331" s="24">
        <f t="shared" si="32"/>
        <v>0.9285714285714286</v>
      </c>
      <c r="R331" s="24">
        <f t="shared" si="33"/>
        <v>7.1428571428571397E-2</v>
      </c>
    </row>
    <row r="332" spans="1:19" ht="15.75" customHeight="1" x14ac:dyDescent="0.2">
      <c r="A332" s="97">
        <v>1701</v>
      </c>
      <c r="B332" s="17"/>
      <c r="C332" s="17"/>
      <c r="D332" s="17"/>
      <c r="E332" s="17"/>
      <c r="F332" s="17"/>
      <c r="G332" s="17"/>
      <c r="H332" s="17"/>
      <c r="I332" s="17"/>
      <c r="J332" s="17">
        <v>4</v>
      </c>
      <c r="K332" s="54">
        <v>3</v>
      </c>
      <c r="L332" s="145"/>
      <c r="M332" s="49"/>
      <c r="N332" s="147"/>
      <c r="O332" s="67"/>
      <c r="P332" s="22">
        <v>8</v>
      </c>
      <c r="Q332" s="67"/>
      <c r="R332" s="101"/>
    </row>
    <row r="333" spans="1:19" ht="15.75" customHeight="1" x14ac:dyDescent="0.2">
      <c r="A333" s="97">
        <v>1702</v>
      </c>
      <c r="B333" s="17"/>
      <c r="C333" s="17"/>
      <c r="D333" s="17"/>
      <c r="E333" s="17"/>
      <c r="F333" s="17"/>
      <c r="G333" s="17"/>
      <c r="H333" s="17"/>
      <c r="I333" s="17"/>
      <c r="J333" s="17">
        <v>2</v>
      </c>
      <c r="K333" s="54">
        <v>2</v>
      </c>
      <c r="L333" s="145"/>
      <c r="M333" s="49"/>
      <c r="N333" s="147"/>
      <c r="O333" s="148"/>
      <c r="P333" s="51">
        <v>4</v>
      </c>
      <c r="Q333" s="149"/>
      <c r="R333" s="148"/>
    </row>
    <row r="334" spans="1:19" ht="15.75" customHeight="1" x14ac:dyDescent="0.2">
      <c r="A334" s="97">
        <v>1801</v>
      </c>
      <c r="B334" s="17"/>
      <c r="C334" s="17"/>
      <c r="D334" s="17"/>
      <c r="E334" s="17"/>
      <c r="F334" s="17"/>
      <c r="G334" s="17"/>
      <c r="H334" s="17"/>
      <c r="I334" s="17"/>
      <c r="J334" s="17">
        <v>2</v>
      </c>
      <c r="K334" s="54"/>
      <c r="L334" s="145"/>
      <c r="M334" s="49"/>
      <c r="N334" s="147"/>
      <c r="O334" s="148"/>
      <c r="P334" s="51">
        <v>2</v>
      </c>
      <c r="Q334" s="149"/>
      <c r="R334" s="148"/>
    </row>
    <row r="335" spans="1:19" ht="15.75" customHeight="1" x14ac:dyDescent="0.2">
      <c r="A335" s="97">
        <v>1802</v>
      </c>
      <c r="B335" s="17"/>
      <c r="C335" s="17"/>
      <c r="D335" s="17"/>
      <c r="E335" s="17"/>
      <c r="F335" s="17"/>
      <c r="G335" s="17"/>
      <c r="H335" s="17"/>
      <c r="I335" s="17"/>
      <c r="J335" s="17">
        <v>1</v>
      </c>
      <c r="K335" s="54">
        <v>2</v>
      </c>
      <c r="L335" s="145"/>
      <c r="M335" s="49"/>
      <c r="N335" s="147"/>
      <c r="O335" s="148"/>
      <c r="P335" s="51">
        <v>2</v>
      </c>
      <c r="Q335" s="149"/>
      <c r="R335" s="148"/>
    </row>
    <row r="336" spans="1:19" ht="15.75" customHeight="1" x14ac:dyDescent="0.2">
      <c r="A336" s="97">
        <v>1901</v>
      </c>
      <c r="B336" s="17"/>
      <c r="C336" s="17"/>
      <c r="D336" s="17"/>
      <c r="E336" s="17"/>
      <c r="F336" s="17"/>
      <c r="G336" s="17"/>
      <c r="H336" s="17"/>
      <c r="I336" s="17"/>
      <c r="J336" s="17"/>
      <c r="K336" s="54"/>
      <c r="L336" s="145"/>
      <c r="M336" s="49"/>
      <c r="N336" s="147"/>
      <c r="O336" s="49"/>
      <c r="P336" s="147"/>
      <c r="Q336" s="150"/>
      <c r="R336" s="148"/>
    </row>
    <row r="337" spans="1:19" ht="15.75" customHeight="1" x14ac:dyDescent="0.2">
      <c r="A337" s="97">
        <v>1902</v>
      </c>
      <c r="B337" s="17"/>
      <c r="C337" s="17"/>
      <c r="D337" s="17"/>
      <c r="E337" s="17"/>
      <c r="F337" s="17"/>
      <c r="G337" s="17"/>
      <c r="H337" s="17"/>
      <c r="I337" s="17"/>
      <c r="J337" s="17"/>
      <c r="K337" s="54"/>
      <c r="L337" s="145"/>
      <c r="M337" s="49"/>
      <c r="N337" s="147"/>
      <c r="O337" s="102" t="s">
        <v>81</v>
      </c>
      <c r="P337" s="103">
        <v>12</v>
      </c>
      <c r="Q337" s="104">
        <f>K340</f>
        <v>12</v>
      </c>
      <c r="R337" s="105" t="s">
        <v>10</v>
      </c>
    </row>
    <row r="338" spans="1:19" ht="15.75" customHeight="1" x14ac:dyDescent="0.2">
      <c r="A338" s="97">
        <v>2001</v>
      </c>
      <c r="B338" s="17"/>
      <c r="C338" s="17"/>
      <c r="D338" s="17"/>
      <c r="E338" s="17"/>
      <c r="F338" s="17"/>
      <c r="G338" s="17"/>
      <c r="H338" s="17"/>
      <c r="I338" s="17"/>
      <c r="J338" s="17"/>
      <c r="K338" s="54"/>
      <c r="L338" s="145"/>
      <c r="M338" s="49"/>
      <c r="N338" s="147"/>
      <c r="O338" s="106" t="s">
        <v>83</v>
      </c>
      <c r="P338" s="32">
        <f>IF(P337/B323=0,"",P337/B323)</f>
        <v>0.5</v>
      </c>
      <c r="Q338" s="107">
        <f>IF(P337/Q337=0,"",P337/Q337)</f>
        <v>1</v>
      </c>
      <c r="R338" s="108" t="s">
        <v>84</v>
      </c>
    </row>
    <row r="339" spans="1:19" ht="15.75" customHeight="1" x14ac:dyDescent="0.2">
      <c r="A339" s="97">
        <v>2002</v>
      </c>
      <c r="B339" s="75"/>
      <c r="C339" s="75"/>
      <c r="D339" s="75"/>
      <c r="E339" s="75"/>
      <c r="F339" s="75"/>
      <c r="G339" s="75"/>
      <c r="H339" s="75"/>
      <c r="I339" s="75"/>
      <c r="J339" s="75"/>
      <c r="K339" s="54"/>
      <c r="L339" s="151"/>
      <c r="M339" s="152"/>
      <c r="N339" s="153"/>
      <c r="O339" s="154"/>
      <c r="P339" s="155"/>
      <c r="Q339" s="155"/>
      <c r="R339" s="156"/>
    </row>
    <row r="340" spans="1:19" ht="18" x14ac:dyDescent="0.2">
      <c r="A340" s="114"/>
      <c r="B340" s="231" t="s">
        <v>106</v>
      </c>
      <c r="C340" s="231"/>
      <c r="D340" s="231"/>
      <c r="E340" s="231"/>
      <c r="F340" s="231"/>
      <c r="G340" s="231"/>
      <c r="H340" s="231"/>
      <c r="I340" s="231"/>
      <c r="J340" s="231"/>
      <c r="K340" s="74">
        <f>SUM(K323:K336)</f>
        <v>12</v>
      </c>
      <c r="L340" s="109">
        <f>IF(K331=0,"",K331/B323)</f>
        <v>0.20833333333333334</v>
      </c>
      <c r="M340" s="109">
        <f>IF(K340=0,"",K340/B323)</f>
        <v>0.5</v>
      </c>
      <c r="N340" s="109">
        <f>IF(K331=0,"",M340-L340)</f>
        <v>0.29166666666666663</v>
      </c>
      <c r="O340" s="89"/>
      <c r="P340" s="85"/>
      <c r="Q340" s="134"/>
      <c r="R340" s="89"/>
    </row>
    <row r="341" spans="1:19" ht="12.75" customHeight="1" x14ac:dyDescent="0.2"/>
    <row r="342" spans="1:19" ht="12.75" customHeight="1" x14ac:dyDescent="0.2">
      <c r="Q342" s="134"/>
      <c r="R342" s="89"/>
    </row>
    <row r="343" spans="1:19" ht="26.25" customHeight="1" x14ac:dyDescent="0.2">
      <c r="B343" s="232" t="s">
        <v>94</v>
      </c>
      <c r="C343" s="233"/>
      <c r="D343" s="233"/>
      <c r="E343" s="233"/>
      <c r="F343" s="233"/>
      <c r="G343" s="233"/>
      <c r="H343" s="233"/>
      <c r="I343" s="233"/>
      <c r="J343" s="233"/>
      <c r="K343" s="78" t="s">
        <v>80</v>
      </c>
      <c r="L343" s="89"/>
      <c r="M343" s="89"/>
      <c r="N343" s="85"/>
      <c r="O343" s="89"/>
      <c r="P343" s="85"/>
      <c r="Q343" s="85"/>
      <c r="R343" s="85"/>
    </row>
    <row r="344" spans="1:19" ht="20.25" customHeight="1" x14ac:dyDescent="0.2">
      <c r="A344" s="234" t="s">
        <v>9</v>
      </c>
      <c r="B344" s="235" t="s">
        <v>95</v>
      </c>
      <c r="C344" s="236"/>
      <c r="D344" s="236"/>
      <c r="E344" s="236"/>
      <c r="F344" s="236"/>
      <c r="G344" s="236"/>
      <c r="H344" s="236"/>
      <c r="I344" s="236"/>
      <c r="J344" s="237"/>
      <c r="K344" s="238" t="s">
        <v>10</v>
      </c>
      <c r="L344" s="230" t="s">
        <v>2</v>
      </c>
      <c r="M344" s="230" t="s">
        <v>3</v>
      </c>
      <c r="N344" s="240" t="s">
        <v>4</v>
      </c>
      <c r="O344" s="230" t="s">
        <v>5</v>
      </c>
      <c r="P344" s="228" t="s">
        <v>6</v>
      </c>
      <c r="Q344" s="228" t="s">
        <v>7</v>
      </c>
      <c r="R344" s="230" t="s">
        <v>96</v>
      </c>
    </row>
    <row r="345" spans="1:19" ht="15.75" customHeight="1" x14ac:dyDescent="0.2">
      <c r="A345" s="229"/>
      <c r="B345" s="97" t="s">
        <v>97</v>
      </c>
      <c r="C345" s="97" t="s">
        <v>98</v>
      </c>
      <c r="D345" s="97" t="s">
        <v>99</v>
      </c>
      <c r="E345" s="97" t="s">
        <v>100</v>
      </c>
      <c r="F345" s="97" t="s">
        <v>101</v>
      </c>
      <c r="G345" s="97" t="s">
        <v>102</v>
      </c>
      <c r="H345" s="97" t="s">
        <v>103</v>
      </c>
      <c r="I345" s="97" t="s">
        <v>104</v>
      </c>
      <c r="J345" s="97" t="s">
        <v>105</v>
      </c>
      <c r="K345" s="229"/>
      <c r="L345" s="229"/>
      <c r="M345" s="229"/>
      <c r="N345" s="229"/>
      <c r="O345" s="229"/>
      <c r="P345" s="229"/>
      <c r="Q345" s="229"/>
      <c r="R345" s="229"/>
    </row>
    <row r="346" spans="1:19" ht="15.75" customHeight="1" x14ac:dyDescent="0.2">
      <c r="A346" s="97">
        <v>1301</v>
      </c>
      <c r="B346" s="17">
        <v>19</v>
      </c>
      <c r="C346" s="17"/>
      <c r="D346" s="17"/>
      <c r="E346" s="17"/>
      <c r="F346" s="17"/>
      <c r="G346" s="17"/>
      <c r="H346" s="17"/>
      <c r="I346" s="17"/>
      <c r="J346" s="17"/>
      <c r="K346" s="54"/>
      <c r="L346" s="143"/>
      <c r="M346" s="144"/>
      <c r="N346" s="104"/>
      <c r="O346" s="98"/>
      <c r="P346" s="19">
        <f>B346</f>
        <v>19</v>
      </c>
      <c r="Q346" s="99"/>
      <c r="R346" s="98"/>
    </row>
    <row r="347" spans="1:19" ht="15.75" customHeight="1" x14ac:dyDescent="0.2">
      <c r="A347" s="97">
        <v>1302</v>
      </c>
      <c r="B347" s="17"/>
      <c r="C347" s="17">
        <v>7</v>
      </c>
      <c r="D347" s="17"/>
      <c r="E347" s="17"/>
      <c r="F347" s="17"/>
      <c r="G347" s="17"/>
      <c r="H347" s="17"/>
      <c r="I347" s="17"/>
      <c r="J347" s="17"/>
      <c r="K347" s="54"/>
      <c r="L347" s="145"/>
      <c r="M347" s="49"/>
      <c r="N347" s="146"/>
      <c r="O347" s="21">
        <f>IF(C347=0,"",C347/B346)</f>
        <v>0.36842105263157893</v>
      </c>
      <c r="P347" s="22">
        <v>7</v>
      </c>
      <c r="Q347" s="100">
        <f t="shared" ref="Q347:Q354" si="34">IF(P347=0,"",P347/P346)</f>
        <v>0.36842105263157893</v>
      </c>
      <c r="R347" s="100">
        <f t="shared" ref="R347:R354" si="35">IF(P347=0,"",100%-Q347)</f>
        <v>0.63157894736842102</v>
      </c>
    </row>
    <row r="348" spans="1:19" ht="15.75" customHeight="1" x14ac:dyDescent="0.2">
      <c r="A348" s="97">
        <v>1401</v>
      </c>
      <c r="B348" s="17"/>
      <c r="C348" s="17"/>
      <c r="D348" s="17">
        <v>6</v>
      </c>
      <c r="E348" s="17"/>
      <c r="F348" s="17"/>
      <c r="G348" s="17"/>
      <c r="H348" s="17"/>
      <c r="I348" s="17"/>
      <c r="J348" s="17"/>
      <c r="K348" s="54"/>
      <c r="L348" s="145"/>
      <c r="M348" s="49"/>
      <c r="N348" s="146"/>
      <c r="O348" s="21">
        <f>IF(D348=0,"",D348/C347)</f>
        <v>0.8571428571428571</v>
      </c>
      <c r="P348" s="22">
        <v>6</v>
      </c>
      <c r="Q348" s="100">
        <f t="shared" si="34"/>
        <v>0.8571428571428571</v>
      </c>
      <c r="R348" s="100">
        <f t="shared" si="35"/>
        <v>0.1428571428571429</v>
      </c>
      <c r="S348" s="124">
        <f>P348/P346</f>
        <v>0.31578947368421051</v>
      </c>
    </row>
    <row r="349" spans="1:19" ht="15.75" customHeight="1" x14ac:dyDescent="0.2">
      <c r="A349" s="97">
        <v>1402</v>
      </c>
      <c r="B349" s="17"/>
      <c r="C349" s="17"/>
      <c r="D349" s="17"/>
      <c r="E349" s="17">
        <v>3</v>
      </c>
      <c r="F349" s="17"/>
      <c r="G349" s="17"/>
      <c r="H349" s="17"/>
      <c r="I349" s="17"/>
      <c r="J349" s="17"/>
      <c r="K349" s="54"/>
      <c r="L349" s="145"/>
      <c r="M349" s="49"/>
      <c r="N349" s="146"/>
      <c r="O349" s="21">
        <f>IF(E349=0,"",E349/D348)</f>
        <v>0.5</v>
      </c>
      <c r="P349" s="22">
        <v>3</v>
      </c>
      <c r="Q349" s="100">
        <f t="shared" si="34"/>
        <v>0.5</v>
      </c>
      <c r="R349" s="100">
        <f t="shared" si="35"/>
        <v>0.5</v>
      </c>
    </row>
    <row r="350" spans="1:19" ht="15.75" customHeight="1" x14ac:dyDescent="0.2">
      <c r="A350" s="97">
        <v>1501</v>
      </c>
      <c r="B350" s="17"/>
      <c r="C350" s="17"/>
      <c r="D350" s="17"/>
      <c r="E350" s="17"/>
      <c r="F350" s="17">
        <v>3</v>
      </c>
      <c r="G350" s="17"/>
      <c r="H350" s="17"/>
      <c r="I350" s="17"/>
      <c r="J350" s="17"/>
      <c r="K350" s="54"/>
      <c r="L350" s="145"/>
      <c r="M350" s="49"/>
      <c r="N350" s="146"/>
      <c r="O350" s="21">
        <f>IF(F350=0,"",F350/E349)</f>
        <v>1</v>
      </c>
      <c r="P350" s="22">
        <v>3</v>
      </c>
      <c r="Q350" s="100">
        <f t="shared" si="34"/>
        <v>1</v>
      </c>
      <c r="R350" s="100">
        <f t="shared" si="35"/>
        <v>0</v>
      </c>
    </row>
    <row r="351" spans="1:19" ht="15.75" customHeight="1" x14ac:dyDescent="0.2">
      <c r="A351" s="97">
        <v>1502</v>
      </c>
      <c r="B351" s="17"/>
      <c r="C351" s="17"/>
      <c r="D351" s="17"/>
      <c r="E351" s="17"/>
      <c r="F351" s="17"/>
      <c r="G351" s="17">
        <v>2</v>
      </c>
      <c r="H351" s="17"/>
      <c r="I351" s="17"/>
      <c r="J351" s="17"/>
      <c r="K351" s="54"/>
      <c r="L351" s="145"/>
      <c r="M351" s="49"/>
      <c r="N351" s="146"/>
      <c r="O351" s="21">
        <f>IF(G351=0,"",G351/F350)</f>
        <v>0.66666666666666663</v>
      </c>
      <c r="P351" s="22">
        <v>3</v>
      </c>
      <c r="Q351" s="100">
        <f t="shared" si="34"/>
        <v>1</v>
      </c>
      <c r="R351" s="100">
        <f t="shared" si="35"/>
        <v>0</v>
      </c>
    </row>
    <row r="352" spans="1:19" ht="15.75" customHeight="1" x14ac:dyDescent="0.2">
      <c r="A352" s="97">
        <v>1601</v>
      </c>
      <c r="B352" s="17"/>
      <c r="C352" s="17"/>
      <c r="D352" s="17"/>
      <c r="E352" s="17"/>
      <c r="F352" s="17"/>
      <c r="G352" s="17"/>
      <c r="H352" s="17">
        <v>2</v>
      </c>
      <c r="I352" s="17"/>
      <c r="J352" s="17"/>
      <c r="K352" s="54"/>
      <c r="L352" s="145"/>
      <c r="M352" s="49"/>
      <c r="N352" s="146"/>
      <c r="O352" s="21">
        <f>IF(H352=0,"",H352/G351)</f>
        <v>1</v>
      </c>
      <c r="P352" s="22">
        <v>3</v>
      </c>
      <c r="Q352" s="100">
        <f t="shared" si="34"/>
        <v>1</v>
      </c>
      <c r="R352" s="100">
        <f t="shared" si="35"/>
        <v>0</v>
      </c>
    </row>
    <row r="353" spans="1:18" ht="15.75" customHeight="1" x14ac:dyDescent="0.2">
      <c r="A353" s="97">
        <v>1602</v>
      </c>
      <c r="B353" s="17"/>
      <c r="C353" s="17"/>
      <c r="D353" s="17"/>
      <c r="E353" s="17"/>
      <c r="F353" s="17"/>
      <c r="G353" s="17"/>
      <c r="H353" s="17"/>
      <c r="I353" s="17">
        <v>1</v>
      </c>
      <c r="J353" s="17"/>
      <c r="K353" s="54">
        <v>1</v>
      </c>
      <c r="L353" s="145"/>
      <c r="M353" s="49"/>
      <c r="N353" s="146"/>
      <c r="O353" s="21">
        <f>IF(I353=0,"",I353/H352)</f>
        <v>0.5</v>
      </c>
      <c r="P353" s="22">
        <v>3</v>
      </c>
      <c r="Q353" s="100">
        <f t="shared" si="34"/>
        <v>1</v>
      </c>
      <c r="R353" s="100">
        <f t="shared" si="35"/>
        <v>0</v>
      </c>
    </row>
    <row r="354" spans="1:18" ht="15.75" customHeight="1" x14ac:dyDescent="0.2">
      <c r="A354" s="97">
        <v>1701</v>
      </c>
      <c r="B354" s="17"/>
      <c r="C354" s="17"/>
      <c r="D354" s="17"/>
      <c r="E354" s="17"/>
      <c r="F354" s="17"/>
      <c r="G354" s="17"/>
      <c r="H354" s="17"/>
      <c r="I354" s="17"/>
      <c r="J354" s="17">
        <v>1</v>
      </c>
      <c r="K354" s="54"/>
      <c r="L354" s="145"/>
      <c r="M354" s="49"/>
      <c r="N354" s="146"/>
      <c r="O354" s="24">
        <f>IF(J354=0,"",J354/I353)</f>
        <v>1</v>
      </c>
      <c r="P354" s="22">
        <v>2</v>
      </c>
      <c r="Q354" s="24">
        <f t="shared" si="34"/>
        <v>0.66666666666666663</v>
      </c>
      <c r="R354" s="24">
        <f t="shared" si="35"/>
        <v>0.33333333333333337</v>
      </c>
    </row>
    <row r="355" spans="1:18" ht="15.75" customHeight="1" x14ac:dyDescent="0.2">
      <c r="A355" s="97">
        <v>1702</v>
      </c>
      <c r="B355" s="17"/>
      <c r="C355" s="17"/>
      <c r="D355" s="17"/>
      <c r="E355" s="17"/>
      <c r="F355" s="17"/>
      <c r="G355" s="17"/>
      <c r="H355" s="17"/>
      <c r="I355" s="17"/>
      <c r="J355" s="17">
        <v>2</v>
      </c>
      <c r="K355" s="54">
        <v>1</v>
      </c>
      <c r="L355" s="145"/>
      <c r="M355" s="49"/>
      <c r="N355" s="147"/>
      <c r="O355" s="49"/>
      <c r="P355" s="22">
        <v>2</v>
      </c>
      <c r="Q355" s="49"/>
      <c r="R355" s="165"/>
    </row>
    <row r="356" spans="1:18" ht="15.75" customHeight="1" x14ac:dyDescent="0.2">
      <c r="A356" s="97">
        <v>1801</v>
      </c>
      <c r="B356" s="17"/>
      <c r="C356" s="17"/>
      <c r="D356" s="17"/>
      <c r="E356" s="17"/>
      <c r="F356" s="17"/>
      <c r="G356" s="17"/>
      <c r="H356" s="17"/>
      <c r="I356" s="17"/>
      <c r="J356" s="17">
        <v>0</v>
      </c>
      <c r="K356" s="54"/>
      <c r="L356" s="145"/>
      <c r="M356" s="49"/>
      <c r="N356" s="147"/>
      <c r="O356" s="148"/>
      <c r="P356" s="51"/>
      <c r="Q356" s="149"/>
      <c r="R356" s="148"/>
    </row>
    <row r="357" spans="1:18" ht="15.75" customHeight="1" x14ac:dyDescent="0.2">
      <c r="A357" s="97">
        <v>1802</v>
      </c>
      <c r="B357" s="17"/>
      <c r="C357" s="17"/>
      <c r="D357" s="17"/>
      <c r="E357" s="17"/>
      <c r="F357" s="17"/>
      <c r="G357" s="17"/>
      <c r="H357" s="17"/>
      <c r="I357" s="17"/>
      <c r="J357" s="17"/>
      <c r="K357" s="54"/>
      <c r="L357" s="145"/>
      <c r="M357" s="49"/>
      <c r="N357" s="147"/>
      <c r="O357" s="148"/>
      <c r="P357" s="51"/>
      <c r="Q357" s="149"/>
      <c r="R357" s="148"/>
    </row>
    <row r="358" spans="1:18" ht="15.75" customHeight="1" x14ac:dyDescent="0.2">
      <c r="A358" s="97">
        <v>1901</v>
      </c>
      <c r="B358" s="17"/>
      <c r="C358" s="17"/>
      <c r="D358" s="17"/>
      <c r="E358" s="17"/>
      <c r="F358" s="17"/>
      <c r="G358" s="17"/>
      <c r="H358" s="17"/>
      <c r="I358" s="17"/>
      <c r="J358" s="17"/>
      <c r="K358" s="54"/>
      <c r="L358" s="145"/>
      <c r="M358" s="49"/>
      <c r="N358" s="147"/>
      <c r="O358" s="148"/>
      <c r="P358" s="51"/>
      <c r="Q358" s="149"/>
      <c r="R358" s="148"/>
    </row>
    <row r="359" spans="1:18" ht="15.75" customHeight="1" x14ac:dyDescent="0.2">
      <c r="A359" s="97">
        <v>1902</v>
      </c>
      <c r="B359" s="17"/>
      <c r="C359" s="17"/>
      <c r="D359" s="17"/>
      <c r="E359" s="17"/>
      <c r="F359" s="17"/>
      <c r="G359" s="17"/>
      <c r="H359" s="17"/>
      <c r="I359" s="17"/>
      <c r="J359" s="17"/>
      <c r="K359" s="54"/>
      <c r="L359" s="145"/>
      <c r="M359" s="49"/>
      <c r="N359" s="147"/>
      <c r="O359" s="49"/>
      <c r="P359" s="147"/>
      <c r="Q359" s="150"/>
      <c r="R359" s="148"/>
    </row>
    <row r="360" spans="1:18" ht="15.75" customHeight="1" x14ac:dyDescent="0.2">
      <c r="A360" s="97">
        <v>2001</v>
      </c>
      <c r="B360" s="17"/>
      <c r="C360" s="17"/>
      <c r="D360" s="17"/>
      <c r="E360" s="17"/>
      <c r="F360" s="17"/>
      <c r="G360" s="17"/>
      <c r="H360" s="17"/>
      <c r="I360" s="17"/>
      <c r="J360" s="17"/>
      <c r="K360" s="54"/>
      <c r="L360" s="145"/>
      <c r="M360" s="49"/>
      <c r="N360" s="147"/>
      <c r="O360" s="102" t="s">
        <v>81</v>
      </c>
      <c r="P360" s="103">
        <v>3</v>
      </c>
      <c r="Q360" s="117">
        <f>IF(SUM(K352:K359)=0,"",SUM(K352:K359))</f>
        <v>2</v>
      </c>
      <c r="R360" s="105" t="s">
        <v>10</v>
      </c>
    </row>
    <row r="361" spans="1:18" ht="15.75" x14ac:dyDescent="0.2">
      <c r="A361" s="97">
        <v>2002</v>
      </c>
      <c r="B361" s="17"/>
      <c r="C361" s="17"/>
      <c r="D361" s="17"/>
      <c r="E361" s="17"/>
      <c r="F361" s="17"/>
      <c r="G361" s="17"/>
      <c r="H361" s="17"/>
      <c r="I361" s="17"/>
      <c r="J361" s="17"/>
      <c r="K361" s="54"/>
      <c r="L361" s="145"/>
      <c r="M361" s="49"/>
      <c r="N361" s="147"/>
      <c r="O361" s="106" t="s">
        <v>83</v>
      </c>
      <c r="P361" s="32">
        <f>IF(P360/B346=0,"",P360/B346)</f>
        <v>0.15789473684210525</v>
      </c>
      <c r="Q361" s="107">
        <f>IF(P360/Q360=0,"",P360/Q360)</f>
        <v>1.5</v>
      </c>
      <c r="R361" s="108" t="s">
        <v>84</v>
      </c>
    </row>
    <row r="362" spans="1:18" ht="15.75" x14ac:dyDescent="0.2">
      <c r="A362" s="97">
        <v>2101</v>
      </c>
      <c r="B362" s="75"/>
      <c r="C362" s="75"/>
      <c r="D362" s="75"/>
      <c r="E362" s="75"/>
      <c r="F362" s="75"/>
      <c r="G362" s="75"/>
      <c r="H362" s="75"/>
      <c r="I362" s="75"/>
      <c r="J362" s="75"/>
      <c r="K362" s="54"/>
      <c r="L362" s="151"/>
      <c r="M362" s="152"/>
      <c r="N362" s="153"/>
      <c r="O362" s="154"/>
      <c r="P362" s="155"/>
      <c r="Q362" s="155"/>
      <c r="R362" s="156"/>
    </row>
    <row r="363" spans="1:18" ht="18" x14ac:dyDescent="0.2">
      <c r="A363" s="114"/>
      <c r="B363" s="231" t="s">
        <v>106</v>
      </c>
      <c r="C363" s="231"/>
      <c r="D363" s="231"/>
      <c r="E363" s="231"/>
      <c r="F363" s="231"/>
      <c r="G363" s="231"/>
      <c r="H363" s="231"/>
      <c r="I363" s="231"/>
      <c r="J363" s="231"/>
      <c r="K363" s="74">
        <f>SUM(K346:K359)</f>
        <v>2</v>
      </c>
      <c r="L363" s="109">
        <f>IF(K353=0,"",K353/B346)</f>
        <v>5.2631578947368418E-2</v>
      </c>
      <c r="M363" s="109">
        <f>IF(K363=0,"",K363/B346)</f>
        <v>0.10526315789473684</v>
      </c>
      <c r="N363" s="109">
        <f>IF(K353=0,"",M363-L363)</f>
        <v>5.2631578947368418E-2</v>
      </c>
      <c r="O363" s="89"/>
      <c r="P363" s="85"/>
      <c r="Q363" s="134"/>
      <c r="R363" s="89"/>
    </row>
    <row r="364" spans="1:18" ht="12.75" customHeight="1" x14ac:dyDescent="0.2">
      <c r="Q364" s="134"/>
      <c r="R364" s="89"/>
    </row>
    <row r="365" spans="1:18" ht="12.75" customHeight="1" x14ac:dyDescent="0.2"/>
    <row r="366" spans="1:18" ht="26.25" x14ac:dyDescent="0.2">
      <c r="B366" s="232" t="s">
        <v>94</v>
      </c>
      <c r="C366" s="233"/>
      <c r="D366" s="233"/>
      <c r="E366" s="233"/>
      <c r="F366" s="233"/>
      <c r="G366" s="233"/>
      <c r="H366" s="233"/>
      <c r="I366" s="233"/>
      <c r="J366" s="233"/>
      <c r="K366" s="78" t="s">
        <v>82</v>
      </c>
      <c r="L366" s="89"/>
      <c r="M366" s="89"/>
      <c r="N366" s="85"/>
      <c r="O366" s="89"/>
      <c r="P366" s="85"/>
      <c r="Q366" s="85"/>
      <c r="R366" s="85"/>
    </row>
    <row r="367" spans="1:18" ht="20.25" x14ac:dyDescent="0.2">
      <c r="A367" s="234" t="s">
        <v>9</v>
      </c>
      <c r="B367" s="235" t="s">
        <v>95</v>
      </c>
      <c r="C367" s="236"/>
      <c r="D367" s="236"/>
      <c r="E367" s="236"/>
      <c r="F367" s="236"/>
      <c r="G367" s="236"/>
      <c r="H367" s="236"/>
      <c r="I367" s="236"/>
      <c r="J367" s="237"/>
      <c r="K367" s="238" t="s">
        <v>10</v>
      </c>
      <c r="L367" s="230" t="s">
        <v>2</v>
      </c>
      <c r="M367" s="230" t="s">
        <v>3</v>
      </c>
      <c r="N367" s="240" t="s">
        <v>4</v>
      </c>
      <c r="O367" s="230" t="s">
        <v>5</v>
      </c>
      <c r="P367" s="228" t="s">
        <v>6</v>
      </c>
      <c r="Q367" s="228" t="s">
        <v>7</v>
      </c>
      <c r="R367" s="230" t="s">
        <v>96</v>
      </c>
    </row>
    <row r="368" spans="1:18" ht="15.75" x14ac:dyDescent="0.2">
      <c r="A368" s="229"/>
      <c r="B368" s="97" t="s">
        <v>97</v>
      </c>
      <c r="C368" s="97" t="s">
        <v>98</v>
      </c>
      <c r="D368" s="97" t="s">
        <v>99</v>
      </c>
      <c r="E368" s="97" t="s">
        <v>100</v>
      </c>
      <c r="F368" s="97" t="s">
        <v>101</v>
      </c>
      <c r="G368" s="97" t="s">
        <v>102</v>
      </c>
      <c r="H368" s="97" t="s">
        <v>103</v>
      </c>
      <c r="I368" s="97" t="s">
        <v>104</v>
      </c>
      <c r="J368" s="97" t="s">
        <v>105</v>
      </c>
      <c r="K368" s="229"/>
      <c r="L368" s="229"/>
      <c r="M368" s="229"/>
      <c r="N368" s="229"/>
      <c r="O368" s="229"/>
      <c r="P368" s="229"/>
      <c r="Q368" s="229"/>
      <c r="R368" s="229"/>
    </row>
    <row r="369" spans="1:19" ht="15.75" customHeight="1" x14ac:dyDescent="0.2">
      <c r="A369" s="97">
        <v>1302</v>
      </c>
      <c r="B369" s="17">
        <v>23</v>
      </c>
      <c r="C369" s="17"/>
      <c r="D369" s="17"/>
      <c r="E369" s="17"/>
      <c r="F369" s="17"/>
      <c r="G369" s="17"/>
      <c r="H369" s="17"/>
      <c r="I369" s="17"/>
      <c r="J369" s="17"/>
      <c r="K369" s="54"/>
      <c r="L369" s="143"/>
      <c r="M369" s="144"/>
      <c r="N369" s="104"/>
      <c r="O369" s="98"/>
      <c r="P369" s="19">
        <f>B369</f>
        <v>23</v>
      </c>
      <c r="Q369" s="99"/>
      <c r="R369" s="98"/>
    </row>
    <row r="370" spans="1:19" ht="15.75" customHeight="1" x14ac:dyDescent="0.2">
      <c r="A370" s="97">
        <v>1401</v>
      </c>
      <c r="B370" s="17"/>
      <c r="C370" s="17">
        <v>16</v>
      </c>
      <c r="D370" s="17"/>
      <c r="E370" s="17"/>
      <c r="F370" s="17"/>
      <c r="G370" s="17"/>
      <c r="H370" s="17"/>
      <c r="I370" s="17"/>
      <c r="J370" s="17"/>
      <c r="K370" s="54"/>
      <c r="L370" s="145"/>
      <c r="M370" s="49"/>
      <c r="N370" s="146"/>
      <c r="O370" s="21">
        <f>IF(C370=0,"",C370/B369)</f>
        <v>0.69565217391304346</v>
      </c>
      <c r="P370" s="22">
        <v>16</v>
      </c>
      <c r="Q370" s="100">
        <f t="shared" ref="Q370:Q377" si="36">IF(P370=0,"",P370/P369)</f>
        <v>0.69565217391304346</v>
      </c>
      <c r="R370" s="100">
        <f t="shared" ref="R370:R377" si="37">IF(P370=0,"",100%-Q370)</f>
        <v>0.30434782608695654</v>
      </c>
    </row>
    <row r="371" spans="1:19" ht="15.75" customHeight="1" x14ac:dyDescent="0.2">
      <c r="A371" s="97">
        <v>1402</v>
      </c>
      <c r="B371" s="17"/>
      <c r="C371" s="17"/>
      <c r="D371" s="17">
        <v>16</v>
      </c>
      <c r="E371" s="17"/>
      <c r="F371" s="17"/>
      <c r="G371" s="17"/>
      <c r="H371" s="17"/>
      <c r="I371" s="17"/>
      <c r="J371" s="17"/>
      <c r="K371" s="54"/>
      <c r="L371" s="145"/>
      <c r="M371" s="49"/>
      <c r="N371" s="146"/>
      <c r="O371" s="21">
        <f>IF(D371=0,"",D371/C370)</f>
        <v>1</v>
      </c>
      <c r="P371" s="22">
        <v>16</v>
      </c>
      <c r="Q371" s="100">
        <f t="shared" si="36"/>
        <v>1</v>
      </c>
      <c r="R371" s="100">
        <f t="shared" si="37"/>
        <v>0</v>
      </c>
      <c r="S371" s="124">
        <f>P371/P369</f>
        <v>0.69565217391304346</v>
      </c>
    </row>
    <row r="372" spans="1:19" ht="15.75" customHeight="1" x14ac:dyDescent="0.2">
      <c r="A372" s="97">
        <v>1501</v>
      </c>
      <c r="B372" s="17"/>
      <c r="C372" s="17"/>
      <c r="D372" s="17"/>
      <c r="E372" s="17">
        <v>15</v>
      </c>
      <c r="F372" s="17"/>
      <c r="G372" s="17"/>
      <c r="H372" s="17"/>
      <c r="I372" s="17"/>
      <c r="J372" s="17"/>
      <c r="K372" s="54"/>
      <c r="L372" s="145"/>
      <c r="M372" s="49"/>
      <c r="N372" s="146"/>
      <c r="O372" s="21">
        <f>IF(E372=0,"",E372/D371)</f>
        <v>0.9375</v>
      </c>
      <c r="P372" s="22">
        <v>16</v>
      </c>
      <c r="Q372" s="100">
        <f t="shared" si="36"/>
        <v>1</v>
      </c>
      <c r="R372" s="100">
        <f t="shared" si="37"/>
        <v>0</v>
      </c>
    </row>
    <row r="373" spans="1:19" ht="15.75" customHeight="1" x14ac:dyDescent="0.2">
      <c r="A373" s="97">
        <v>1502</v>
      </c>
      <c r="B373" s="17"/>
      <c r="C373" s="17"/>
      <c r="D373" s="17"/>
      <c r="E373" s="17"/>
      <c r="F373" s="17">
        <v>11</v>
      </c>
      <c r="G373" s="17"/>
      <c r="H373" s="17"/>
      <c r="I373" s="17"/>
      <c r="J373" s="17"/>
      <c r="K373" s="54"/>
      <c r="L373" s="145"/>
      <c r="M373" s="49"/>
      <c r="N373" s="146"/>
      <c r="O373" s="21">
        <f>IF(F373=0,"",F373/E372)</f>
        <v>0.73333333333333328</v>
      </c>
      <c r="P373" s="22">
        <v>16</v>
      </c>
      <c r="Q373" s="100">
        <f t="shared" si="36"/>
        <v>1</v>
      </c>
      <c r="R373" s="100">
        <f t="shared" si="37"/>
        <v>0</v>
      </c>
    </row>
    <row r="374" spans="1:19" ht="15.75" customHeight="1" x14ac:dyDescent="0.2">
      <c r="A374" s="97">
        <v>1601</v>
      </c>
      <c r="B374" s="17"/>
      <c r="C374" s="17"/>
      <c r="D374" s="17"/>
      <c r="E374" s="17"/>
      <c r="F374" s="17"/>
      <c r="G374" s="17">
        <v>11</v>
      </c>
      <c r="H374" s="17"/>
      <c r="I374" s="17"/>
      <c r="J374" s="17"/>
      <c r="K374" s="54"/>
      <c r="L374" s="145"/>
      <c r="M374" s="49"/>
      <c r="N374" s="146"/>
      <c r="O374" s="21">
        <f>IF(G374=0,"",G374/F373)</f>
        <v>1</v>
      </c>
      <c r="P374" s="22">
        <v>16</v>
      </c>
      <c r="Q374" s="100">
        <f t="shared" si="36"/>
        <v>1</v>
      </c>
      <c r="R374" s="100">
        <f t="shared" si="37"/>
        <v>0</v>
      </c>
    </row>
    <row r="375" spans="1:19" ht="15.75" customHeight="1" x14ac:dyDescent="0.2">
      <c r="A375" s="97">
        <v>1602</v>
      </c>
      <c r="B375" s="17"/>
      <c r="C375" s="17"/>
      <c r="D375" s="17"/>
      <c r="E375" s="17"/>
      <c r="F375" s="17"/>
      <c r="G375" s="17"/>
      <c r="H375" s="17">
        <v>11</v>
      </c>
      <c r="I375" s="17"/>
      <c r="J375" s="17"/>
      <c r="K375" s="54"/>
      <c r="L375" s="145"/>
      <c r="M375" s="49"/>
      <c r="N375" s="146"/>
      <c r="O375" s="21">
        <f>IF(H375=0,"",H375/G374)</f>
        <v>1</v>
      </c>
      <c r="P375" s="22">
        <v>15</v>
      </c>
      <c r="Q375" s="100">
        <f t="shared" si="36"/>
        <v>0.9375</v>
      </c>
      <c r="R375" s="100">
        <f t="shared" si="37"/>
        <v>6.25E-2</v>
      </c>
    </row>
    <row r="376" spans="1:19" ht="15.75" customHeight="1" x14ac:dyDescent="0.2">
      <c r="A376" s="97">
        <v>1701</v>
      </c>
      <c r="B376" s="17"/>
      <c r="C376" s="17"/>
      <c r="D376" s="17"/>
      <c r="E376" s="17"/>
      <c r="F376" s="17"/>
      <c r="G376" s="17"/>
      <c r="H376" s="17"/>
      <c r="I376" s="17">
        <v>10</v>
      </c>
      <c r="J376" s="17"/>
      <c r="K376" s="54"/>
      <c r="L376" s="145"/>
      <c r="M376" s="49"/>
      <c r="N376" s="146"/>
      <c r="O376" s="21">
        <f>IF(I376=0,"",I376/H375)</f>
        <v>0.90909090909090906</v>
      </c>
      <c r="P376" s="22">
        <v>15</v>
      </c>
      <c r="Q376" s="100">
        <f t="shared" si="36"/>
        <v>1</v>
      </c>
      <c r="R376" s="100">
        <f t="shared" si="37"/>
        <v>0</v>
      </c>
    </row>
    <row r="377" spans="1:19" ht="15.75" customHeight="1" x14ac:dyDescent="0.2">
      <c r="A377" s="97">
        <v>1702</v>
      </c>
      <c r="B377" s="17"/>
      <c r="C377" s="17"/>
      <c r="D377" s="17"/>
      <c r="E377" s="17"/>
      <c r="F377" s="17"/>
      <c r="G377" s="17"/>
      <c r="H377" s="17"/>
      <c r="I377" s="17"/>
      <c r="J377" s="17">
        <v>8</v>
      </c>
      <c r="K377" s="54">
        <v>8</v>
      </c>
      <c r="L377" s="145"/>
      <c r="M377" s="49"/>
      <c r="N377" s="146"/>
      <c r="O377" s="24">
        <f>IF(J377=0,"",J377/I376)</f>
        <v>0.8</v>
      </c>
      <c r="P377" s="22">
        <v>15</v>
      </c>
      <c r="Q377" s="24">
        <f t="shared" si="36"/>
        <v>1</v>
      </c>
      <c r="R377" s="24">
        <f t="shared" si="37"/>
        <v>0</v>
      </c>
    </row>
    <row r="378" spans="1:19" ht="15.75" customHeight="1" x14ac:dyDescent="0.2">
      <c r="A378" s="97">
        <v>1801</v>
      </c>
      <c r="B378" s="17"/>
      <c r="C378" s="17"/>
      <c r="D378" s="17"/>
      <c r="E378" s="17"/>
      <c r="F378" s="17"/>
      <c r="G378" s="17"/>
      <c r="H378" s="17"/>
      <c r="I378" s="17"/>
      <c r="J378" s="17">
        <v>6</v>
      </c>
      <c r="K378" s="54"/>
      <c r="L378" s="145"/>
      <c r="M378" s="49"/>
      <c r="N378" s="147"/>
      <c r="O378" s="67"/>
      <c r="P378" s="22">
        <v>7</v>
      </c>
      <c r="Q378" s="67"/>
      <c r="R378" s="101"/>
    </row>
    <row r="379" spans="1:19" ht="15.75" customHeight="1" x14ac:dyDescent="0.2">
      <c r="A379" s="97">
        <v>1802</v>
      </c>
      <c r="B379" s="17"/>
      <c r="C379" s="17"/>
      <c r="D379" s="17"/>
      <c r="E379" s="17"/>
      <c r="F379" s="17"/>
      <c r="G379" s="17"/>
      <c r="H379" s="17"/>
      <c r="I379" s="17"/>
      <c r="J379" s="17">
        <v>3</v>
      </c>
      <c r="K379" s="54">
        <v>4</v>
      </c>
      <c r="L379" s="145"/>
      <c r="M379" s="49"/>
      <c r="N379" s="147"/>
      <c r="O379" s="148"/>
      <c r="P379" s="51">
        <v>4</v>
      </c>
      <c r="Q379" s="149"/>
      <c r="R379" s="148"/>
    </row>
    <row r="380" spans="1:19" ht="15.75" customHeight="1" x14ac:dyDescent="0.2">
      <c r="A380" s="97">
        <v>1901</v>
      </c>
      <c r="B380" s="17"/>
      <c r="C380" s="17"/>
      <c r="D380" s="17"/>
      <c r="E380" s="17"/>
      <c r="F380" s="17"/>
      <c r="G380" s="17"/>
      <c r="H380" s="17"/>
      <c r="I380" s="17"/>
      <c r="J380" s="17"/>
      <c r="K380" s="54"/>
      <c r="L380" s="145"/>
      <c r="M380" s="49"/>
      <c r="N380" s="147"/>
      <c r="O380" s="148"/>
      <c r="P380" s="51"/>
      <c r="Q380" s="149"/>
      <c r="R380" s="148"/>
    </row>
    <row r="381" spans="1:19" ht="15.75" customHeight="1" x14ac:dyDescent="0.2">
      <c r="A381" s="97">
        <v>1902</v>
      </c>
      <c r="B381" s="17"/>
      <c r="C381" s="17"/>
      <c r="D381" s="17"/>
      <c r="E381" s="17"/>
      <c r="F381" s="17"/>
      <c r="G381" s="17"/>
      <c r="H381" s="17"/>
      <c r="I381" s="17"/>
      <c r="J381" s="17"/>
      <c r="K381" s="54"/>
      <c r="L381" s="145"/>
      <c r="M381" s="49"/>
      <c r="N381" s="147"/>
      <c r="O381" s="148"/>
      <c r="P381" s="51"/>
      <c r="Q381" s="149"/>
      <c r="R381" s="148"/>
    </row>
    <row r="382" spans="1:19" ht="15.75" customHeight="1" x14ac:dyDescent="0.2">
      <c r="A382" s="97">
        <v>2001</v>
      </c>
      <c r="B382" s="17"/>
      <c r="C382" s="17"/>
      <c r="D382" s="17"/>
      <c r="E382" s="17"/>
      <c r="F382" s="17"/>
      <c r="G382" s="17"/>
      <c r="H382" s="17"/>
      <c r="I382" s="17"/>
      <c r="J382" s="17"/>
      <c r="K382" s="54"/>
      <c r="L382" s="145"/>
      <c r="M382" s="49"/>
      <c r="N382" s="147"/>
      <c r="O382" s="49"/>
      <c r="P382" s="147"/>
      <c r="Q382" s="150"/>
      <c r="R382" s="148"/>
    </row>
    <row r="383" spans="1:19" ht="15.75" customHeight="1" x14ac:dyDescent="0.2">
      <c r="A383" s="97">
        <v>2002</v>
      </c>
      <c r="B383" s="17"/>
      <c r="C383" s="17"/>
      <c r="D383" s="17"/>
      <c r="E383" s="17"/>
      <c r="F383" s="17"/>
      <c r="G383" s="17"/>
      <c r="H383" s="17"/>
      <c r="I383" s="17"/>
      <c r="J383" s="17"/>
      <c r="K383" s="54"/>
      <c r="L383" s="145"/>
      <c r="M383" s="49"/>
      <c r="N383" s="147"/>
      <c r="O383" s="102" t="s">
        <v>81</v>
      </c>
      <c r="P383" s="103">
        <v>15</v>
      </c>
      <c r="Q383" s="117">
        <f>IF(SUM(K375:K382)=0,"",SUM(K375:K382))</f>
        <v>12</v>
      </c>
      <c r="R383" s="105" t="s">
        <v>10</v>
      </c>
    </row>
    <row r="384" spans="1:19" ht="15.75" customHeight="1" x14ac:dyDescent="0.2">
      <c r="A384" s="97">
        <v>2101</v>
      </c>
      <c r="B384" s="17"/>
      <c r="C384" s="17"/>
      <c r="D384" s="17"/>
      <c r="E384" s="17"/>
      <c r="F384" s="17"/>
      <c r="G384" s="17"/>
      <c r="H384" s="17"/>
      <c r="I384" s="17"/>
      <c r="J384" s="17"/>
      <c r="K384" s="54"/>
      <c r="L384" s="145"/>
      <c r="M384" s="49"/>
      <c r="N384" s="147"/>
      <c r="O384" s="106" t="s">
        <v>83</v>
      </c>
      <c r="P384" s="32">
        <f>IF(P383/B369=0,"",P383/B369)</f>
        <v>0.65217391304347827</v>
      </c>
      <c r="Q384" s="118">
        <f>IF(P383/Q383=0,"",P383/Q383)</f>
        <v>1.25</v>
      </c>
      <c r="R384" s="108" t="s">
        <v>84</v>
      </c>
    </row>
    <row r="385" spans="1:19" ht="15.75" customHeight="1" x14ac:dyDescent="0.2">
      <c r="A385" s="97">
        <v>2102</v>
      </c>
      <c r="B385" s="75"/>
      <c r="C385" s="75"/>
      <c r="D385" s="75"/>
      <c r="E385" s="75"/>
      <c r="F385" s="75"/>
      <c r="G385" s="75"/>
      <c r="H385" s="75"/>
      <c r="I385" s="75"/>
      <c r="J385" s="75"/>
      <c r="K385" s="54"/>
      <c r="L385" s="151"/>
      <c r="M385" s="152"/>
      <c r="N385" s="153"/>
      <c r="O385" s="154"/>
      <c r="P385" s="155"/>
      <c r="Q385" s="155"/>
      <c r="R385" s="156"/>
    </row>
    <row r="386" spans="1:19" ht="18" x14ac:dyDescent="0.2">
      <c r="A386" s="114"/>
      <c r="B386" s="231" t="s">
        <v>106</v>
      </c>
      <c r="C386" s="231"/>
      <c r="D386" s="231"/>
      <c r="E386" s="231"/>
      <c r="F386" s="231"/>
      <c r="G386" s="231"/>
      <c r="H386" s="231"/>
      <c r="I386" s="231"/>
      <c r="J386" s="231"/>
      <c r="K386" s="74">
        <f>SUM(K369:K382)</f>
        <v>12</v>
      </c>
      <c r="L386" s="109">
        <f>IF(K377=0,"",K377/B369)</f>
        <v>0.34782608695652173</v>
      </c>
      <c r="M386" s="109">
        <f>IF(K386=0,"",K386/B369)</f>
        <v>0.52173913043478259</v>
      </c>
      <c r="N386" s="109">
        <f>IF(K377=0,"",M386-L386)</f>
        <v>0.17391304347826086</v>
      </c>
      <c r="O386" s="89"/>
      <c r="P386" s="85"/>
      <c r="Q386" s="134"/>
      <c r="R386" s="89"/>
    </row>
    <row r="387" spans="1:19" ht="12.75" customHeight="1" x14ac:dyDescent="0.2"/>
    <row r="388" spans="1:19" ht="12.75" customHeight="1" x14ac:dyDescent="0.2"/>
    <row r="389" spans="1:19" ht="26.25" x14ac:dyDescent="0.2">
      <c r="B389" s="232" t="s">
        <v>94</v>
      </c>
      <c r="C389" s="233"/>
      <c r="D389" s="233"/>
      <c r="E389" s="233"/>
      <c r="F389" s="233"/>
      <c r="G389" s="233"/>
      <c r="H389" s="233"/>
      <c r="I389" s="233"/>
      <c r="J389" s="233"/>
      <c r="K389" s="78" t="s">
        <v>85</v>
      </c>
      <c r="L389" s="89"/>
      <c r="M389" s="89"/>
      <c r="N389" s="85"/>
      <c r="O389" s="89"/>
      <c r="P389" s="85"/>
      <c r="Q389" s="85"/>
      <c r="R389" s="85"/>
    </row>
    <row r="390" spans="1:19" ht="20.25" x14ac:dyDescent="0.2">
      <c r="A390" s="234" t="s">
        <v>9</v>
      </c>
      <c r="B390" s="235" t="s">
        <v>95</v>
      </c>
      <c r="C390" s="236"/>
      <c r="D390" s="236"/>
      <c r="E390" s="236"/>
      <c r="F390" s="236"/>
      <c r="G390" s="236"/>
      <c r="H390" s="236"/>
      <c r="I390" s="236"/>
      <c r="J390" s="237"/>
      <c r="K390" s="238" t="s">
        <v>10</v>
      </c>
      <c r="L390" s="230" t="s">
        <v>2</v>
      </c>
      <c r="M390" s="230" t="s">
        <v>3</v>
      </c>
      <c r="N390" s="240" t="s">
        <v>4</v>
      </c>
      <c r="O390" s="230" t="s">
        <v>5</v>
      </c>
      <c r="P390" s="228" t="s">
        <v>6</v>
      </c>
      <c r="Q390" s="228" t="s">
        <v>7</v>
      </c>
      <c r="R390" s="230" t="s">
        <v>96</v>
      </c>
    </row>
    <row r="391" spans="1:19" ht="15.75" x14ac:dyDescent="0.2">
      <c r="A391" s="229"/>
      <c r="B391" s="97" t="s">
        <v>97</v>
      </c>
      <c r="C391" s="97" t="s">
        <v>98</v>
      </c>
      <c r="D391" s="97" t="s">
        <v>99</v>
      </c>
      <c r="E391" s="97" t="s">
        <v>100</v>
      </c>
      <c r="F391" s="97" t="s">
        <v>101</v>
      </c>
      <c r="G391" s="97" t="s">
        <v>102</v>
      </c>
      <c r="H391" s="97" t="s">
        <v>103</v>
      </c>
      <c r="I391" s="97" t="s">
        <v>104</v>
      </c>
      <c r="J391" s="97" t="s">
        <v>105</v>
      </c>
      <c r="K391" s="229"/>
      <c r="L391" s="229"/>
      <c r="M391" s="229"/>
      <c r="N391" s="229"/>
      <c r="O391" s="229"/>
      <c r="P391" s="229"/>
      <c r="Q391" s="229"/>
      <c r="R391" s="229"/>
    </row>
    <row r="392" spans="1:19" ht="15.75" customHeight="1" x14ac:dyDescent="0.2">
      <c r="A392" s="97" t="s">
        <v>85</v>
      </c>
      <c r="B392" s="17">
        <v>8</v>
      </c>
      <c r="C392" s="17"/>
      <c r="D392" s="17"/>
      <c r="E392" s="17"/>
      <c r="F392" s="17"/>
      <c r="G392" s="17"/>
      <c r="H392" s="17"/>
      <c r="I392" s="17"/>
      <c r="J392" s="17"/>
      <c r="K392" s="54"/>
      <c r="L392" s="143"/>
      <c r="M392" s="144"/>
      <c r="N392" s="104"/>
      <c r="O392" s="98"/>
      <c r="P392" s="19">
        <f>B392</f>
        <v>8</v>
      </c>
      <c r="Q392" s="99"/>
      <c r="R392" s="98"/>
    </row>
    <row r="393" spans="1:19" ht="15.75" customHeight="1" x14ac:dyDescent="0.2">
      <c r="A393" s="97" t="s">
        <v>86</v>
      </c>
      <c r="B393" s="17"/>
      <c r="C393" s="17">
        <v>1</v>
      </c>
      <c r="D393" s="17"/>
      <c r="E393" s="17"/>
      <c r="F393" s="17"/>
      <c r="G393" s="17"/>
      <c r="H393" s="17"/>
      <c r="I393" s="17"/>
      <c r="J393" s="17"/>
      <c r="K393" s="54"/>
      <c r="L393" s="145"/>
      <c r="M393" s="49"/>
      <c r="N393" s="146"/>
      <c r="O393" s="21">
        <f>IF(C393=0,"",C393/B392)</f>
        <v>0.125</v>
      </c>
      <c r="P393" s="22">
        <v>1</v>
      </c>
      <c r="Q393" s="100">
        <f t="shared" ref="Q393:Q397" si="38">IF(P393=0,"",P393/P392)</f>
        <v>0.125</v>
      </c>
      <c r="R393" s="100">
        <f t="shared" ref="R393:R397" si="39">IF(P393=0,"",100%-Q393)</f>
        <v>0.875</v>
      </c>
    </row>
    <row r="394" spans="1:19" ht="15.75" customHeight="1" x14ac:dyDescent="0.2">
      <c r="A394" s="97">
        <v>1501</v>
      </c>
      <c r="B394" s="17"/>
      <c r="C394" s="17"/>
      <c r="D394" s="17">
        <v>1</v>
      </c>
      <c r="E394" s="17"/>
      <c r="F394" s="17"/>
      <c r="G394" s="17"/>
      <c r="H394" s="17"/>
      <c r="I394" s="17"/>
      <c r="J394" s="17"/>
      <c r="K394" s="54"/>
      <c r="L394" s="145"/>
      <c r="M394" s="49"/>
      <c r="N394" s="146"/>
      <c r="O394" s="21">
        <f>IF(D394=0,"",D394/C393)</f>
        <v>1</v>
      </c>
      <c r="P394" s="22">
        <v>1</v>
      </c>
      <c r="Q394" s="100">
        <f t="shared" si="38"/>
        <v>1</v>
      </c>
      <c r="R394" s="100">
        <f t="shared" si="39"/>
        <v>0</v>
      </c>
      <c r="S394" s="124">
        <f>P394/P392</f>
        <v>0.125</v>
      </c>
    </row>
    <row r="395" spans="1:19" ht="15.75" customHeight="1" x14ac:dyDescent="0.2">
      <c r="A395" s="97">
        <v>1502</v>
      </c>
      <c r="B395" s="17"/>
      <c r="C395" s="17"/>
      <c r="D395" s="17"/>
      <c r="E395" s="17">
        <v>0</v>
      </c>
      <c r="F395" s="17"/>
      <c r="G395" s="17"/>
      <c r="H395" s="17"/>
      <c r="I395" s="17"/>
      <c r="J395" s="17"/>
      <c r="K395" s="54"/>
      <c r="L395" s="145"/>
      <c r="M395" s="49"/>
      <c r="N395" s="146"/>
      <c r="O395" s="21">
        <v>0</v>
      </c>
      <c r="P395" s="22">
        <v>1</v>
      </c>
      <c r="Q395" s="100">
        <f t="shared" si="38"/>
        <v>1</v>
      </c>
      <c r="R395" s="100">
        <f t="shared" si="39"/>
        <v>0</v>
      </c>
    </row>
    <row r="396" spans="1:19" ht="15.75" customHeight="1" x14ac:dyDescent="0.2">
      <c r="A396" s="97">
        <v>1601</v>
      </c>
      <c r="B396" s="17"/>
      <c r="C396" s="17"/>
      <c r="D396" s="17"/>
      <c r="E396" s="17"/>
      <c r="F396" s="17">
        <v>0</v>
      </c>
      <c r="G396" s="17"/>
      <c r="H396" s="17"/>
      <c r="I396" s="17"/>
      <c r="J396" s="17"/>
      <c r="K396" s="54"/>
      <c r="L396" s="145"/>
      <c r="M396" s="49"/>
      <c r="N396" s="146"/>
      <c r="O396" s="21">
        <v>0</v>
      </c>
      <c r="P396" s="22">
        <v>1</v>
      </c>
      <c r="Q396" s="100">
        <f t="shared" si="38"/>
        <v>1</v>
      </c>
      <c r="R396" s="100">
        <f t="shared" si="39"/>
        <v>0</v>
      </c>
    </row>
    <row r="397" spans="1:19" ht="15.75" customHeight="1" x14ac:dyDescent="0.2">
      <c r="A397" s="97">
        <v>1602</v>
      </c>
      <c r="B397" s="17"/>
      <c r="C397" s="17"/>
      <c r="D397" s="17"/>
      <c r="E397" s="17"/>
      <c r="F397" s="17"/>
      <c r="G397" s="17">
        <v>0</v>
      </c>
      <c r="H397" s="17"/>
      <c r="I397" s="17"/>
      <c r="J397" s="17"/>
      <c r="K397" s="54"/>
      <c r="L397" s="145"/>
      <c r="M397" s="49"/>
      <c r="N397" s="146"/>
      <c r="O397" s="21">
        <v>0</v>
      </c>
      <c r="P397" s="22">
        <v>1</v>
      </c>
      <c r="Q397" s="100">
        <f t="shared" si="38"/>
        <v>1</v>
      </c>
      <c r="R397" s="100">
        <f t="shared" si="39"/>
        <v>0</v>
      </c>
    </row>
    <row r="398" spans="1:19" ht="15.75" customHeight="1" x14ac:dyDescent="0.2">
      <c r="A398" s="97" t="s">
        <v>110</v>
      </c>
      <c r="B398" s="17"/>
      <c r="C398" s="17"/>
      <c r="D398" s="17"/>
      <c r="E398" s="17"/>
      <c r="F398" s="17"/>
      <c r="G398" s="17"/>
      <c r="H398" s="17">
        <v>0</v>
      </c>
      <c r="I398" s="17"/>
      <c r="J398" s="17"/>
      <c r="K398" s="54"/>
      <c r="L398" s="145"/>
      <c r="M398" s="49"/>
      <c r="N398" s="146"/>
      <c r="O398" s="21">
        <v>0</v>
      </c>
      <c r="P398" s="22">
        <v>0</v>
      </c>
      <c r="Q398" s="100">
        <v>0</v>
      </c>
      <c r="R398" s="100">
        <v>0</v>
      </c>
    </row>
    <row r="399" spans="1:19" ht="15.75" customHeight="1" x14ac:dyDescent="0.2">
      <c r="A399" s="97">
        <v>1702</v>
      </c>
      <c r="B399" s="17"/>
      <c r="C399" s="17"/>
      <c r="D399" s="17"/>
      <c r="E399" s="17"/>
      <c r="F399" s="17"/>
      <c r="G399" s="17"/>
      <c r="H399" s="17"/>
      <c r="I399" s="17">
        <v>0</v>
      </c>
      <c r="J399" s="17"/>
      <c r="K399" s="54"/>
      <c r="L399" s="145"/>
      <c r="M399" s="49"/>
      <c r="N399" s="146"/>
      <c r="O399" s="21">
        <v>0</v>
      </c>
      <c r="P399" s="22">
        <v>0</v>
      </c>
      <c r="Q399" s="100">
        <v>0</v>
      </c>
      <c r="R399" s="100">
        <v>0</v>
      </c>
    </row>
    <row r="400" spans="1:19" ht="15.75" customHeight="1" x14ac:dyDescent="0.2">
      <c r="A400" s="97">
        <v>1801</v>
      </c>
      <c r="B400" s="17"/>
      <c r="C400" s="17"/>
      <c r="D400" s="17"/>
      <c r="E400" s="17"/>
      <c r="F400" s="17"/>
      <c r="G400" s="17"/>
      <c r="H400" s="17"/>
      <c r="I400" s="17"/>
      <c r="J400" s="17">
        <v>0</v>
      </c>
      <c r="K400" s="54">
        <v>0</v>
      </c>
      <c r="L400" s="145"/>
      <c r="M400" s="49"/>
      <c r="N400" s="146"/>
      <c r="O400" s="24">
        <v>0</v>
      </c>
      <c r="P400" s="22">
        <v>0</v>
      </c>
      <c r="Q400" s="24">
        <v>0</v>
      </c>
      <c r="R400" s="24">
        <v>0</v>
      </c>
    </row>
    <row r="401" spans="1:18" ht="15.75" customHeight="1" x14ac:dyDescent="0.2">
      <c r="A401" s="97">
        <v>1802</v>
      </c>
      <c r="B401" s="17"/>
      <c r="C401" s="17"/>
      <c r="D401" s="17"/>
      <c r="E401" s="17"/>
      <c r="F401" s="17"/>
      <c r="G401" s="17"/>
      <c r="H401" s="17"/>
      <c r="I401" s="17"/>
      <c r="J401" s="17"/>
      <c r="K401" s="54"/>
      <c r="L401" s="145"/>
      <c r="M401" s="49"/>
      <c r="N401" s="147"/>
      <c r="O401" s="49"/>
      <c r="P401" s="22"/>
      <c r="Q401" s="49"/>
      <c r="R401" s="165"/>
    </row>
    <row r="402" spans="1:18" ht="15.75" customHeight="1" x14ac:dyDescent="0.2">
      <c r="A402" s="97">
        <v>1901</v>
      </c>
      <c r="B402" s="17"/>
      <c r="C402" s="17"/>
      <c r="D402" s="17"/>
      <c r="E402" s="17"/>
      <c r="F402" s="17"/>
      <c r="G402" s="17"/>
      <c r="H402" s="17"/>
      <c r="I402" s="17"/>
      <c r="J402" s="17"/>
      <c r="K402" s="54"/>
      <c r="L402" s="145"/>
      <c r="M402" s="49"/>
      <c r="N402" s="147"/>
      <c r="O402" s="148"/>
      <c r="P402" s="51"/>
      <c r="Q402" s="149"/>
      <c r="R402" s="148"/>
    </row>
    <row r="403" spans="1:18" ht="15.75" customHeight="1" x14ac:dyDescent="0.2">
      <c r="A403" s="97">
        <v>1902</v>
      </c>
      <c r="B403" s="17"/>
      <c r="C403" s="17"/>
      <c r="D403" s="17"/>
      <c r="E403" s="17"/>
      <c r="F403" s="17"/>
      <c r="G403" s="17"/>
      <c r="H403" s="17"/>
      <c r="I403" s="17"/>
      <c r="J403" s="17"/>
      <c r="K403" s="54"/>
      <c r="L403" s="145"/>
      <c r="M403" s="49"/>
      <c r="N403" s="147"/>
      <c r="O403" s="148"/>
      <c r="P403" s="51"/>
      <c r="Q403" s="149"/>
      <c r="R403" s="148"/>
    </row>
    <row r="404" spans="1:18" ht="15.75" customHeight="1" x14ac:dyDescent="0.2">
      <c r="A404" s="97">
        <v>2001</v>
      </c>
      <c r="B404" s="17"/>
      <c r="C404" s="17"/>
      <c r="D404" s="17"/>
      <c r="E404" s="17"/>
      <c r="F404" s="17"/>
      <c r="G404" s="17"/>
      <c r="H404" s="17"/>
      <c r="I404" s="17"/>
      <c r="J404" s="17"/>
      <c r="K404" s="54"/>
      <c r="L404" s="145"/>
      <c r="M404" s="49"/>
      <c r="N404" s="147"/>
      <c r="O404" s="148"/>
      <c r="P404" s="51"/>
      <c r="Q404" s="149"/>
      <c r="R404" s="148"/>
    </row>
    <row r="405" spans="1:18" ht="15.75" customHeight="1" x14ac:dyDescent="0.2">
      <c r="A405" s="97">
        <v>2002</v>
      </c>
      <c r="B405" s="17"/>
      <c r="C405" s="17"/>
      <c r="D405" s="17"/>
      <c r="E405" s="17"/>
      <c r="F405" s="17"/>
      <c r="G405" s="17"/>
      <c r="H405" s="17"/>
      <c r="I405" s="17"/>
      <c r="J405" s="17"/>
      <c r="K405" s="54"/>
      <c r="L405" s="145"/>
      <c r="M405" s="49"/>
      <c r="N405" s="147"/>
      <c r="O405" s="49"/>
      <c r="P405" s="147"/>
      <c r="Q405" s="150"/>
      <c r="R405" s="148"/>
    </row>
    <row r="406" spans="1:18" ht="15.75" customHeight="1" x14ac:dyDescent="0.2">
      <c r="A406" s="97">
        <v>2101</v>
      </c>
      <c r="B406" s="17"/>
      <c r="C406" s="17"/>
      <c r="D406" s="17"/>
      <c r="E406" s="17"/>
      <c r="F406" s="17"/>
      <c r="G406" s="17"/>
      <c r="H406" s="17"/>
      <c r="I406" s="17"/>
      <c r="J406" s="17"/>
      <c r="K406" s="54"/>
      <c r="L406" s="145"/>
      <c r="M406" s="49"/>
      <c r="N406" s="147"/>
      <c r="O406" s="102" t="s">
        <v>81</v>
      </c>
      <c r="P406" s="103">
        <v>0</v>
      </c>
      <c r="Q406" s="104">
        <f>K409</f>
        <v>0</v>
      </c>
      <c r="R406" s="105" t="s">
        <v>10</v>
      </c>
    </row>
    <row r="407" spans="1:18" ht="15.75" customHeight="1" x14ac:dyDescent="0.2">
      <c r="A407" s="97">
        <v>2102</v>
      </c>
      <c r="B407" s="17"/>
      <c r="C407" s="17"/>
      <c r="D407" s="17"/>
      <c r="E407" s="17"/>
      <c r="F407" s="17"/>
      <c r="G407" s="17"/>
      <c r="H407" s="17"/>
      <c r="I407" s="17"/>
      <c r="J407" s="17"/>
      <c r="K407" s="54"/>
      <c r="L407" s="145"/>
      <c r="M407" s="49"/>
      <c r="N407" s="147"/>
      <c r="O407" s="106" t="s">
        <v>83</v>
      </c>
      <c r="P407" s="32">
        <v>0</v>
      </c>
      <c r="Q407" s="107">
        <v>0</v>
      </c>
      <c r="R407" s="108" t="s">
        <v>84</v>
      </c>
    </row>
    <row r="408" spans="1:18" ht="15.75" customHeight="1" x14ac:dyDescent="0.2">
      <c r="A408" s="97">
        <v>2201</v>
      </c>
      <c r="B408" s="75"/>
      <c r="C408" s="75"/>
      <c r="D408" s="75"/>
      <c r="E408" s="75"/>
      <c r="F408" s="75"/>
      <c r="G408" s="75"/>
      <c r="H408" s="75"/>
      <c r="I408" s="75"/>
      <c r="J408" s="75"/>
      <c r="K408" s="54"/>
      <c r="L408" s="151"/>
      <c r="M408" s="152"/>
      <c r="N408" s="153"/>
      <c r="O408" s="154"/>
      <c r="P408" s="155"/>
      <c r="Q408" s="155"/>
      <c r="R408" s="156"/>
    </row>
    <row r="409" spans="1:18" ht="18" x14ac:dyDescent="0.2">
      <c r="A409" s="114"/>
      <c r="B409" s="231" t="s">
        <v>106</v>
      </c>
      <c r="C409" s="231"/>
      <c r="D409" s="231"/>
      <c r="E409" s="231"/>
      <c r="F409" s="231"/>
      <c r="G409" s="231"/>
      <c r="H409" s="231"/>
      <c r="I409" s="231"/>
      <c r="J409" s="231"/>
      <c r="K409" s="74">
        <f>SUM(K392:K405)</f>
        <v>0</v>
      </c>
      <c r="L409" s="109">
        <v>0</v>
      </c>
      <c r="M409" s="109">
        <v>0</v>
      </c>
      <c r="N409" s="109">
        <v>1</v>
      </c>
      <c r="O409" s="89"/>
      <c r="P409" s="85"/>
      <c r="Q409" s="134"/>
      <c r="R409" s="89"/>
    </row>
    <row r="410" spans="1:18" ht="12.75" customHeight="1" x14ac:dyDescent="0.2"/>
    <row r="411" spans="1:18" ht="12.75" customHeight="1" x14ac:dyDescent="0.2"/>
    <row r="412" spans="1:18" ht="26.25" x14ac:dyDescent="0.2">
      <c r="B412" s="232" t="s">
        <v>94</v>
      </c>
      <c r="C412" s="233"/>
      <c r="D412" s="233"/>
      <c r="E412" s="233"/>
      <c r="F412" s="233"/>
      <c r="G412" s="233"/>
      <c r="H412" s="233"/>
      <c r="I412" s="233"/>
      <c r="J412" s="233"/>
      <c r="K412" s="78" t="s">
        <v>86</v>
      </c>
      <c r="L412" s="89"/>
      <c r="M412" s="89"/>
      <c r="N412" s="85"/>
      <c r="O412" s="89"/>
      <c r="P412" s="85"/>
      <c r="Q412" s="85"/>
      <c r="R412" s="85"/>
    </row>
    <row r="413" spans="1:18" ht="20.25" x14ac:dyDescent="0.2">
      <c r="A413" s="234" t="s">
        <v>9</v>
      </c>
      <c r="B413" s="235" t="s">
        <v>95</v>
      </c>
      <c r="C413" s="236"/>
      <c r="D413" s="236"/>
      <c r="E413" s="236"/>
      <c r="F413" s="236"/>
      <c r="G413" s="236"/>
      <c r="H413" s="236"/>
      <c r="I413" s="236"/>
      <c r="J413" s="237"/>
      <c r="K413" s="238" t="s">
        <v>10</v>
      </c>
      <c r="L413" s="230" t="s">
        <v>2</v>
      </c>
      <c r="M413" s="230" t="s">
        <v>3</v>
      </c>
      <c r="N413" s="240" t="s">
        <v>4</v>
      </c>
      <c r="O413" s="230" t="s">
        <v>5</v>
      </c>
      <c r="P413" s="228" t="s">
        <v>6</v>
      </c>
      <c r="Q413" s="228" t="s">
        <v>7</v>
      </c>
      <c r="R413" s="230" t="s">
        <v>96</v>
      </c>
    </row>
    <row r="414" spans="1:18" ht="15.75" x14ac:dyDescent="0.2">
      <c r="A414" s="229"/>
      <c r="B414" s="97" t="s">
        <v>97</v>
      </c>
      <c r="C414" s="97" t="s">
        <v>98</v>
      </c>
      <c r="D414" s="97" t="s">
        <v>99</v>
      </c>
      <c r="E414" s="97" t="s">
        <v>100</v>
      </c>
      <c r="F414" s="97" t="s">
        <v>101</v>
      </c>
      <c r="G414" s="97" t="s">
        <v>102</v>
      </c>
      <c r="H414" s="97" t="s">
        <v>103</v>
      </c>
      <c r="I414" s="97" t="s">
        <v>104</v>
      </c>
      <c r="J414" s="97" t="s">
        <v>105</v>
      </c>
      <c r="K414" s="229"/>
      <c r="L414" s="229"/>
      <c r="M414" s="229"/>
      <c r="N414" s="229"/>
      <c r="O414" s="229"/>
      <c r="P414" s="229"/>
      <c r="Q414" s="229"/>
      <c r="R414" s="229"/>
    </row>
    <row r="415" spans="1:18" ht="15.75" customHeight="1" x14ac:dyDescent="0.2">
      <c r="A415" s="97">
        <v>1402</v>
      </c>
      <c r="B415" s="17">
        <v>25</v>
      </c>
      <c r="C415" s="17"/>
      <c r="D415" s="17"/>
      <c r="E415" s="17"/>
      <c r="F415" s="17"/>
      <c r="G415" s="17"/>
      <c r="H415" s="17"/>
      <c r="I415" s="17"/>
      <c r="J415" s="17"/>
      <c r="K415" s="54"/>
      <c r="L415" s="143"/>
      <c r="M415" s="144"/>
      <c r="N415" s="104"/>
      <c r="O415" s="98"/>
      <c r="P415" s="19">
        <f>B415</f>
        <v>25</v>
      </c>
      <c r="Q415" s="99"/>
      <c r="R415" s="98"/>
    </row>
    <row r="416" spans="1:18" ht="15.75" customHeight="1" x14ac:dyDescent="0.2">
      <c r="A416" s="97">
        <v>1501</v>
      </c>
      <c r="B416" s="17"/>
      <c r="C416" s="17">
        <v>14</v>
      </c>
      <c r="D416" s="17"/>
      <c r="E416" s="17"/>
      <c r="F416" s="17"/>
      <c r="G416" s="17"/>
      <c r="H416" s="17"/>
      <c r="I416" s="17"/>
      <c r="J416" s="17"/>
      <c r="K416" s="54"/>
      <c r="L416" s="145"/>
      <c r="M416" s="49"/>
      <c r="N416" s="146"/>
      <c r="O416" s="21">
        <f>IF(C416=0,"",C416/B415)</f>
        <v>0.56000000000000005</v>
      </c>
      <c r="P416" s="22">
        <v>14</v>
      </c>
      <c r="Q416" s="100">
        <f t="shared" ref="Q416:Q423" si="40">IF(P416=0,"",P416/P415)</f>
        <v>0.56000000000000005</v>
      </c>
      <c r="R416" s="100">
        <f t="shared" ref="R416:R423" si="41">IF(P416=0,"",100%-Q416)</f>
        <v>0.43999999999999995</v>
      </c>
    </row>
    <row r="417" spans="1:19" ht="15.75" customHeight="1" x14ac:dyDescent="0.2">
      <c r="A417" s="97">
        <v>1502</v>
      </c>
      <c r="B417" s="17"/>
      <c r="C417" s="17"/>
      <c r="D417" s="17">
        <v>10</v>
      </c>
      <c r="E417" s="17"/>
      <c r="F417" s="17"/>
      <c r="G417" s="17"/>
      <c r="H417" s="17"/>
      <c r="I417" s="17"/>
      <c r="J417" s="17"/>
      <c r="K417" s="54"/>
      <c r="L417" s="145"/>
      <c r="M417" s="49"/>
      <c r="N417" s="146"/>
      <c r="O417" s="21">
        <f>IF(D417=0,"",D417/C416)</f>
        <v>0.7142857142857143</v>
      </c>
      <c r="P417" s="22">
        <v>10</v>
      </c>
      <c r="Q417" s="100">
        <f t="shared" si="40"/>
        <v>0.7142857142857143</v>
      </c>
      <c r="R417" s="100">
        <f t="shared" si="41"/>
        <v>0.2857142857142857</v>
      </c>
      <c r="S417" s="124">
        <f>P417/P415</f>
        <v>0.4</v>
      </c>
    </row>
    <row r="418" spans="1:19" ht="15.75" customHeight="1" x14ac:dyDescent="0.2">
      <c r="A418" s="97">
        <v>1601</v>
      </c>
      <c r="B418" s="17"/>
      <c r="C418" s="17"/>
      <c r="D418" s="17"/>
      <c r="E418" s="17">
        <v>9</v>
      </c>
      <c r="F418" s="17"/>
      <c r="G418" s="17"/>
      <c r="H418" s="17"/>
      <c r="I418" s="17"/>
      <c r="J418" s="17"/>
      <c r="K418" s="54"/>
      <c r="L418" s="145"/>
      <c r="M418" s="49"/>
      <c r="N418" s="146"/>
      <c r="O418" s="21">
        <f>IF(E418=0,"",E418/D417)</f>
        <v>0.9</v>
      </c>
      <c r="P418" s="22">
        <v>10</v>
      </c>
      <c r="Q418" s="100">
        <f t="shared" si="40"/>
        <v>1</v>
      </c>
      <c r="R418" s="100">
        <f t="shared" si="41"/>
        <v>0</v>
      </c>
    </row>
    <row r="419" spans="1:19" ht="15.75" customHeight="1" x14ac:dyDescent="0.2">
      <c r="A419" s="97">
        <v>1602</v>
      </c>
      <c r="B419" s="17"/>
      <c r="C419" s="17"/>
      <c r="D419" s="17"/>
      <c r="E419" s="17"/>
      <c r="F419" s="17">
        <v>8</v>
      </c>
      <c r="G419" s="17"/>
      <c r="H419" s="17"/>
      <c r="I419" s="17"/>
      <c r="J419" s="17"/>
      <c r="K419" s="54"/>
      <c r="L419" s="145"/>
      <c r="M419" s="49"/>
      <c r="N419" s="146"/>
      <c r="O419" s="21">
        <f>IF(F419=0,"",F419/E418)</f>
        <v>0.88888888888888884</v>
      </c>
      <c r="P419" s="22">
        <v>8</v>
      </c>
      <c r="Q419" s="100">
        <f t="shared" si="40"/>
        <v>0.8</v>
      </c>
      <c r="R419" s="100">
        <f t="shared" si="41"/>
        <v>0.19999999999999996</v>
      </c>
    </row>
    <row r="420" spans="1:19" ht="15.75" customHeight="1" x14ac:dyDescent="0.2">
      <c r="A420" s="97">
        <v>1701</v>
      </c>
      <c r="B420" s="17"/>
      <c r="C420" s="17"/>
      <c r="D420" s="17"/>
      <c r="E420" s="17"/>
      <c r="F420" s="17"/>
      <c r="G420" s="17">
        <v>7</v>
      </c>
      <c r="H420" s="17"/>
      <c r="I420" s="17"/>
      <c r="J420" s="17"/>
      <c r="K420" s="54"/>
      <c r="L420" s="145"/>
      <c r="M420" s="49"/>
      <c r="N420" s="146"/>
      <c r="O420" s="21">
        <f>IF(G420=0,"",G420/F419)</f>
        <v>0.875</v>
      </c>
      <c r="P420" s="22">
        <v>7</v>
      </c>
      <c r="Q420" s="100">
        <f t="shared" si="40"/>
        <v>0.875</v>
      </c>
      <c r="R420" s="100">
        <f t="shared" si="41"/>
        <v>0.125</v>
      </c>
    </row>
    <row r="421" spans="1:19" ht="15.75" customHeight="1" x14ac:dyDescent="0.2">
      <c r="A421" s="97">
        <v>1702</v>
      </c>
      <c r="B421" s="17"/>
      <c r="C421" s="17"/>
      <c r="D421" s="17"/>
      <c r="E421" s="17"/>
      <c r="F421" s="17"/>
      <c r="G421" s="17"/>
      <c r="H421" s="17">
        <v>7</v>
      </c>
      <c r="I421" s="17"/>
      <c r="J421" s="17"/>
      <c r="K421" s="54"/>
      <c r="L421" s="145"/>
      <c r="M421" s="49"/>
      <c r="N421" s="146"/>
      <c r="O421" s="21">
        <f>IF(H421=0,"",H421/G420)</f>
        <v>1</v>
      </c>
      <c r="P421" s="22">
        <v>7</v>
      </c>
      <c r="Q421" s="100">
        <f t="shared" si="40"/>
        <v>1</v>
      </c>
      <c r="R421" s="100">
        <f t="shared" si="41"/>
        <v>0</v>
      </c>
    </row>
    <row r="422" spans="1:19" ht="15.75" customHeight="1" x14ac:dyDescent="0.2">
      <c r="A422" s="97">
        <v>1801</v>
      </c>
      <c r="B422" s="17"/>
      <c r="C422" s="17"/>
      <c r="D422" s="17"/>
      <c r="E422" s="17"/>
      <c r="F422" s="17"/>
      <c r="G422" s="17"/>
      <c r="H422" s="17"/>
      <c r="I422" s="17">
        <v>7</v>
      </c>
      <c r="J422" s="17"/>
      <c r="K422" s="54"/>
      <c r="L422" s="145"/>
      <c r="M422" s="49"/>
      <c r="N422" s="146"/>
      <c r="O422" s="21">
        <f>IF(I422=0,"",I422/H421)</f>
        <v>1</v>
      </c>
      <c r="P422" s="22">
        <v>7</v>
      </c>
      <c r="Q422" s="100">
        <f t="shared" si="40"/>
        <v>1</v>
      </c>
      <c r="R422" s="100">
        <f t="shared" si="41"/>
        <v>0</v>
      </c>
    </row>
    <row r="423" spans="1:19" ht="15.75" customHeight="1" x14ac:dyDescent="0.2">
      <c r="A423" s="97">
        <v>1802</v>
      </c>
      <c r="B423" s="17"/>
      <c r="C423" s="17"/>
      <c r="D423" s="17"/>
      <c r="E423" s="17"/>
      <c r="F423" s="17"/>
      <c r="G423" s="17"/>
      <c r="H423" s="17"/>
      <c r="I423" s="17"/>
      <c r="J423" s="17">
        <v>7</v>
      </c>
      <c r="K423" s="54">
        <v>7</v>
      </c>
      <c r="L423" s="145"/>
      <c r="M423" s="49"/>
      <c r="N423" s="146"/>
      <c r="O423" s="24">
        <f>IF(J423=0,"",J423/I422)</f>
        <v>1</v>
      </c>
      <c r="P423" s="22">
        <v>7</v>
      </c>
      <c r="Q423" s="24">
        <f t="shared" si="40"/>
        <v>1</v>
      </c>
      <c r="R423" s="24">
        <f t="shared" si="41"/>
        <v>0</v>
      </c>
    </row>
    <row r="424" spans="1:19" ht="15.75" customHeight="1" x14ac:dyDescent="0.2">
      <c r="A424" s="97">
        <v>1901</v>
      </c>
      <c r="B424" s="17"/>
      <c r="C424" s="17"/>
      <c r="D424" s="17"/>
      <c r="E424" s="17"/>
      <c r="F424" s="17"/>
      <c r="G424" s="17"/>
      <c r="H424" s="17"/>
      <c r="I424" s="17"/>
      <c r="J424" s="17"/>
      <c r="K424" s="54"/>
      <c r="L424" s="145"/>
      <c r="M424" s="49"/>
      <c r="N424" s="147"/>
      <c r="O424" s="49"/>
      <c r="P424" s="22"/>
      <c r="Q424" s="49"/>
      <c r="R424" s="165"/>
    </row>
    <row r="425" spans="1:19" ht="15.75" customHeight="1" x14ac:dyDescent="0.2">
      <c r="A425" s="97">
        <v>1902</v>
      </c>
      <c r="B425" s="17"/>
      <c r="C425" s="17"/>
      <c r="D425" s="17"/>
      <c r="E425" s="17"/>
      <c r="F425" s="17"/>
      <c r="G425" s="17"/>
      <c r="H425" s="17"/>
      <c r="I425" s="17"/>
      <c r="J425" s="17"/>
      <c r="K425" s="54"/>
      <c r="L425" s="145"/>
      <c r="M425" s="49"/>
      <c r="N425" s="147"/>
      <c r="O425" s="148"/>
      <c r="P425" s="51"/>
      <c r="Q425" s="149"/>
      <c r="R425" s="148"/>
    </row>
    <row r="426" spans="1:19" ht="15.75" customHeight="1" x14ac:dyDescent="0.2">
      <c r="A426" s="97">
        <v>2001</v>
      </c>
      <c r="B426" s="17"/>
      <c r="C426" s="17"/>
      <c r="D426" s="17"/>
      <c r="E426" s="17"/>
      <c r="F426" s="17"/>
      <c r="G426" s="17"/>
      <c r="H426" s="17"/>
      <c r="I426" s="17"/>
      <c r="J426" s="17"/>
      <c r="K426" s="54"/>
      <c r="L426" s="145"/>
      <c r="M426" s="49"/>
      <c r="N426" s="147"/>
      <c r="O426" s="148"/>
      <c r="P426" s="51"/>
      <c r="Q426" s="149"/>
      <c r="R426" s="148"/>
    </row>
    <row r="427" spans="1:19" ht="15.75" customHeight="1" x14ac:dyDescent="0.2">
      <c r="A427" s="97">
        <v>2002</v>
      </c>
      <c r="B427" s="17"/>
      <c r="C427" s="17"/>
      <c r="D427" s="17"/>
      <c r="E427" s="17"/>
      <c r="F427" s="17"/>
      <c r="G427" s="17"/>
      <c r="H427" s="17"/>
      <c r="I427" s="17"/>
      <c r="J427" s="17"/>
      <c r="K427" s="54"/>
      <c r="L427" s="145"/>
      <c r="M427" s="49"/>
      <c r="N427" s="147"/>
      <c r="O427" s="148"/>
      <c r="P427" s="51"/>
      <c r="Q427" s="149"/>
      <c r="R427" s="148"/>
    </row>
    <row r="428" spans="1:19" ht="15.75" customHeight="1" x14ac:dyDescent="0.2">
      <c r="A428" s="97">
        <v>2101</v>
      </c>
      <c r="B428" s="17"/>
      <c r="C428" s="17"/>
      <c r="D428" s="17"/>
      <c r="E428" s="17"/>
      <c r="F428" s="17"/>
      <c r="G428" s="17"/>
      <c r="H428" s="17"/>
      <c r="I428" s="17"/>
      <c r="J428" s="17"/>
      <c r="K428" s="54"/>
      <c r="L428" s="145"/>
      <c r="M428" s="49"/>
      <c r="N428" s="147"/>
      <c r="O428" s="49"/>
      <c r="P428" s="147"/>
      <c r="Q428" s="150"/>
      <c r="R428" s="148"/>
    </row>
    <row r="429" spans="1:19" ht="15.75" customHeight="1" x14ac:dyDescent="0.2">
      <c r="A429" s="97">
        <v>2102</v>
      </c>
      <c r="B429" s="17"/>
      <c r="C429" s="17"/>
      <c r="D429" s="17"/>
      <c r="E429" s="17"/>
      <c r="F429" s="17"/>
      <c r="G429" s="17"/>
      <c r="H429" s="17"/>
      <c r="I429" s="17"/>
      <c r="J429" s="17"/>
      <c r="K429" s="54"/>
      <c r="L429" s="145"/>
      <c r="M429" s="49"/>
      <c r="N429" s="147"/>
      <c r="O429" s="102" t="s">
        <v>81</v>
      </c>
      <c r="P429" s="103">
        <v>7</v>
      </c>
      <c r="Q429" s="104">
        <f>IF(SUM(K421:K428)=0,"",SUM(K421:K428))</f>
        <v>7</v>
      </c>
      <c r="R429" s="105" t="s">
        <v>10</v>
      </c>
    </row>
    <row r="430" spans="1:19" ht="15.75" customHeight="1" x14ac:dyDescent="0.2">
      <c r="A430" s="97">
        <v>2201</v>
      </c>
      <c r="B430" s="17"/>
      <c r="C430" s="17"/>
      <c r="D430" s="17"/>
      <c r="E430" s="17"/>
      <c r="F430" s="17"/>
      <c r="G430" s="17"/>
      <c r="H430" s="17"/>
      <c r="I430" s="17"/>
      <c r="J430" s="17"/>
      <c r="K430" s="54"/>
      <c r="L430" s="145"/>
      <c r="M430" s="49"/>
      <c r="N430" s="147"/>
      <c r="O430" s="106" t="s">
        <v>83</v>
      </c>
      <c r="P430" s="32">
        <f>P429/B415</f>
        <v>0.28000000000000003</v>
      </c>
      <c r="Q430" s="107">
        <f>P429/Q429</f>
        <v>1</v>
      </c>
      <c r="R430" s="108" t="s">
        <v>84</v>
      </c>
    </row>
    <row r="431" spans="1:19" ht="15.75" customHeight="1" x14ac:dyDescent="0.2">
      <c r="A431" s="97">
        <v>2202</v>
      </c>
      <c r="B431" s="75"/>
      <c r="C431" s="75"/>
      <c r="D431" s="75"/>
      <c r="E431" s="75"/>
      <c r="F431" s="75"/>
      <c r="G431" s="75"/>
      <c r="H431" s="75"/>
      <c r="I431" s="75"/>
      <c r="J431" s="75"/>
      <c r="K431" s="54"/>
      <c r="L431" s="151"/>
      <c r="M431" s="152"/>
      <c r="N431" s="153"/>
      <c r="O431" s="154"/>
      <c r="P431" s="155"/>
      <c r="Q431" s="155"/>
      <c r="R431" s="156"/>
    </row>
    <row r="432" spans="1:19" ht="18" customHeight="1" x14ac:dyDescent="0.2">
      <c r="A432" s="114"/>
      <c r="B432" s="231" t="s">
        <v>106</v>
      </c>
      <c r="C432" s="231"/>
      <c r="D432" s="231"/>
      <c r="E432" s="231"/>
      <c r="F432" s="231"/>
      <c r="G432" s="231"/>
      <c r="H432" s="231"/>
      <c r="I432" s="231"/>
      <c r="J432" s="231"/>
      <c r="K432" s="74">
        <f>SUM(K415:K428)</f>
        <v>7</v>
      </c>
      <c r="L432" s="109">
        <f>IF(K423=0,"",K423/B415)</f>
        <v>0.28000000000000003</v>
      </c>
      <c r="M432" s="109">
        <f>IF(K432=0,"",K432/B415)</f>
        <v>0.28000000000000003</v>
      </c>
      <c r="N432" s="109">
        <f>IF(K423=0,"",M432-L432)</f>
        <v>0</v>
      </c>
      <c r="O432" s="89"/>
      <c r="P432" s="85"/>
      <c r="Q432" s="134"/>
      <c r="R432" s="89"/>
    </row>
    <row r="433" spans="1:19" ht="12.75" customHeight="1" x14ac:dyDescent="0.2"/>
    <row r="434" spans="1:19" ht="12.75" customHeight="1" x14ac:dyDescent="0.2"/>
    <row r="435" spans="1:19" ht="26.25" customHeight="1" x14ac:dyDescent="0.2">
      <c r="B435" s="232" t="s">
        <v>94</v>
      </c>
      <c r="C435" s="233"/>
      <c r="D435" s="233"/>
      <c r="E435" s="233"/>
      <c r="F435" s="233"/>
      <c r="G435" s="233"/>
      <c r="H435" s="233"/>
      <c r="I435" s="233"/>
      <c r="J435" s="233"/>
      <c r="K435" s="78" t="s">
        <v>91</v>
      </c>
      <c r="L435" s="89"/>
      <c r="M435" s="89"/>
      <c r="N435" s="85"/>
      <c r="O435" s="89"/>
      <c r="P435" s="85"/>
      <c r="Q435" s="85"/>
      <c r="R435" s="85"/>
    </row>
    <row r="436" spans="1:19" ht="20.25" customHeight="1" x14ac:dyDescent="0.2">
      <c r="A436" s="234" t="s">
        <v>9</v>
      </c>
      <c r="B436" s="235" t="s">
        <v>95</v>
      </c>
      <c r="C436" s="236"/>
      <c r="D436" s="236"/>
      <c r="E436" s="236"/>
      <c r="F436" s="236"/>
      <c r="G436" s="236"/>
      <c r="H436" s="236"/>
      <c r="I436" s="236"/>
      <c r="J436" s="237"/>
      <c r="K436" s="238" t="s">
        <v>10</v>
      </c>
      <c r="L436" s="230" t="s">
        <v>2</v>
      </c>
      <c r="M436" s="230" t="s">
        <v>3</v>
      </c>
      <c r="N436" s="240" t="s">
        <v>4</v>
      </c>
      <c r="O436" s="230" t="s">
        <v>5</v>
      </c>
      <c r="P436" s="228" t="s">
        <v>6</v>
      </c>
      <c r="Q436" s="228" t="s">
        <v>7</v>
      </c>
      <c r="R436" s="230" t="s">
        <v>96</v>
      </c>
    </row>
    <row r="437" spans="1:19" ht="15.75" customHeight="1" x14ac:dyDescent="0.2">
      <c r="A437" s="229"/>
      <c r="B437" s="97" t="s">
        <v>97</v>
      </c>
      <c r="C437" s="97" t="s">
        <v>98</v>
      </c>
      <c r="D437" s="97" t="s">
        <v>99</v>
      </c>
      <c r="E437" s="97" t="s">
        <v>100</v>
      </c>
      <c r="F437" s="97" t="s">
        <v>101</v>
      </c>
      <c r="G437" s="97" t="s">
        <v>102</v>
      </c>
      <c r="H437" s="97" t="s">
        <v>103</v>
      </c>
      <c r="I437" s="97" t="s">
        <v>104</v>
      </c>
      <c r="J437" s="97" t="s">
        <v>105</v>
      </c>
      <c r="K437" s="229"/>
      <c r="L437" s="229"/>
      <c r="M437" s="229"/>
      <c r="N437" s="229"/>
      <c r="O437" s="229"/>
      <c r="P437" s="229"/>
      <c r="Q437" s="229"/>
      <c r="R437" s="229"/>
    </row>
    <row r="438" spans="1:19" ht="15.75" customHeight="1" x14ac:dyDescent="0.2">
      <c r="A438" s="97">
        <v>1501</v>
      </c>
      <c r="B438" s="17">
        <v>13</v>
      </c>
      <c r="C438" s="17"/>
      <c r="D438" s="17"/>
      <c r="E438" s="17"/>
      <c r="F438" s="17"/>
      <c r="G438" s="17"/>
      <c r="H438" s="17"/>
      <c r="I438" s="17"/>
      <c r="J438" s="17"/>
      <c r="K438" s="54"/>
      <c r="L438" s="143"/>
      <c r="M438" s="144"/>
      <c r="N438" s="104"/>
      <c r="O438" s="98"/>
      <c r="P438" s="19">
        <f>B438</f>
        <v>13</v>
      </c>
      <c r="Q438" s="99"/>
      <c r="R438" s="98"/>
    </row>
    <row r="439" spans="1:19" ht="15.75" customHeight="1" x14ac:dyDescent="0.2">
      <c r="A439" s="97">
        <v>1502</v>
      </c>
      <c r="B439" s="17"/>
      <c r="C439" s="17">
        <v>8</v>
      </c>
      <c r="D439" s="17"/>
      <c r="E439" s="17"/>
      <c r="F439" s="17"/>
      <c r="G439" s="17"/>
      <c r="H439" s="17"/>
      <c r="I439" s="17"/>
      <c r="J439" s="17"/>
      <c r="K439" s="54"/>
      <c r="L439" s="145"/>
      <c r="M439" s="49"/>
      <c r="N439" s="146"/>
      <c r="O439" s="21">
        <f>IF(C439=0,"",C439/B438)</f>
        <v>0.61538461538461542</v>
      </c>
      <c r="P439" s="22">
        <v>8</v>
      </c>
      <c r="Q439" s="100">
        <f t="shared" ref="Q439:Q446" si="42">IF(P439=0,"",P439/P438)</f>
        <v>0.61538461538461542</v>
      </c>
      <c r="R439" s="100">
        <f t="shared" ref="R439:R446" si="43">IF(P439=0,"",100%-Q439)</f>
        <v>0.38461538461538458</v>
      </c>
    </row>
    <row r="440" spans="1:19" ht="15.75" customHeight="1" x14ac:dyDescent="0.2">
      <c r="A440" s="97">
        <v>1601</v>
      </c>
      <c r="B440" s="17"/>
      <c r="C440" s="17"/>
      <c r="D440" s="17">
        <v>3</v>
      </c>
      <c r="E440" s="17"/>
      <c r="F440" s="17"/>
      <c r="G440" s="17"/>
      <c r="H440" s="17"/>
      <c r="I440" s="17"/>
      <c r="J440" s="17"/>
      <c r="K440" s="54"/>
      <c r="L440" s="145"/>
      <c r="M440" s="49"/>
      <c r="N440" s="146"/>
      <c r="O440" s="21">
        <f>IF(D440=0,"",D440/C439)</f>
        <v>0.375</v>
      </c>
      <c r="P440" s="22">
        <v>8</v>
      </c>
      <c r="Q440" s="100">
        <f t="shared" si="42"/>
        <v>1</v>
      </c>
      <c r="R440" s="100">
        <f t="shared" si="43"/>
        <v>0</v>
      </c>
      <c r="S440" s="124">
        <f>P440/P438</f>
        <v>0.61538461538461542</v>
      </c>
    </row>
    <row r="441" spans="1:19" ht="15.75" customHeight="1" x14ac:dyDescent="0.2">
      <c r="A441" s="97">
        <v>1602</v>
      </c>
      <c r="B441" s="17"/>
      <c r="C441" s="17"/>
      <c r="D441" s="17"/>
      <c r="E441" s="17">
        <v>3</v>
      </c>
      <c r="F441" s="17"/>
      <c r="G441" s="17"/>
      <c r="H441" s="17"/>
      <c r="I441" s="17"/>
      <c r="J441" s="17"/>
      <c r="K441" s="54"/>
      <c r="L441" s="145"/>
      <c r="M441" s="49"/>
      <c r="N441" s="146"/>
      <c r="O441" s="21">
        <f>IF(E441=0,"",E441/D440)</f>
        <v>1</v>
      </c>
      <c r="P441" s="22">
        <v>7</v>
      </c>
      <c r="Q441" s="100">
        <f t="shared" si="42"/>
        <v>0.875</v>
      </c>
      <c r="R441" s="100">
        <f t="shared" si="43"/>
        <v>0.125</v>
      </c>
    </row>
    <row r="442" spans="1:19" ht="15.75" customHeight="1" x14ac:dyDescent="0.2">
      <c r="A442" s="97">
        <v>1701</v>
      </c>
      <c r="B442" s="17"/>
      <c r="C442" s="17"/>
      <c r="D442" s="17"/>
      <c r="E442" s="17"/>
      <c r="F442" s="17">
        <v>3</v>
      </c>
      <c r="G442" s="17"/>
      <c r="H442" s="17"/>
      <c r="I442" s="17"/>
      <c r="J442" s="17"/>
      <c r="K442" s="54"/>
      <c r="L442" s="145"/>
      <c r="M442" s="49"/>
      <c r="N442" s="146"/>
      <c r="O442" s="21">
        <f>IF(F442=0,"",F442/E441)</f>
        <v>1</v>
      </c>
      <c r="P442" s="22">
        <v>7</v>
      </c>
      <c r="Q442" s="100">
        <f t="shared" si="42"/>
        <v>1</v>
      </c>
      <c r="R442" s="100">
        <f t="shared" si="43"/>
        <v>0</v>
      </c>
    </row>
    <row r="443" spans="1:19" ht="15.75" customHeight="1" x14ac:dyDescent="0.2">
      <c r="A443" s="97">
        <v>1702</v>
      </c>
      <c r="B443" s="17"/>
      <c r="C443" s="17"/>
      <c r="D443" s="17"/>
      <c r="E443" s="17"/>
      <c r="F443" s="17"/>
      <c r="G443" s="17">
        <v>3</v>
      </c>
      <c r="H443" s="17"/>
      <c r="I443" s="17"/>
      <c r="J443" s="17"/>
      <c r="K443" s="54"/>
      <c r="L443" s="145"/>
      <c r="M443" s="49"/>
      <c r="N443" s="146"/>
      <c r="O443" s="21">
        <f>IF(G443=0,"",G443/F442)</f>
        <v>1</v>
      </c>
      <c r="P443" s="22">
        <v>4</v>
      </c>
      <c r="Q443" s="100">
        <f t="shared" si="42"/>
        <v>0.5714285714285714</v>
      </c>
      <c r="R443" s="100">
        <f t="shared" si="43"/>
        <v>0.4285714285714286</v>
      </c>
    </row>
    <row r="444" spans="1:19" ht="15.75" customHeight="1" x14ac:dyDescent="0.2">
      <c r="A444" s="97">
        <v>1801</v>
      </c>
      <c r="B444" s="17"/>
      <c r="C444" s="17"/>
      <c r="D444" s="17"/>
      <c r="E444" s="17"/>
      <c r="F444" s="17"/>
      <c r="G444" s="17"/>
      <c r="H444" s="17">
        <v>3</v>
      </c>
      <c r="I444" s="17"/>
      <c r="J444" s="17"/>
      <c r="K444" s="54"/>
      <c r="L444" s="145"/>
      <c r="M444" s="49"/>
      <c r="N444" s="146"/>
      <c r="O444" s="21">
        <f>IF(H444=0,"",H444/G443)</f>
        <v>1</v>
      </c>
      <c r="P444" s="22">
        <v>4</v>
      </c>
      <c r="Q444" s="100">
        <f t="shared" si="42"/>
        <v>1</v>
      </c>
      <c r="R444" s="100">
        <f t="shared" si="43"/>
        <v>0</v>
      </c>
    </row>
    <row r="445" spans="1:19" ht="15.75" customHeight="1" x14ac:dyDescent="0.2">
      <c r="A445" s="97">
        <v>1802</v>
      </c>
      <c r="B445" s="17"/>
      <c r="C445" s="17"/>
      <c r="D445" s="17"/>
      <c r="E445" s="17"/>
      <c r="F445" s="17"/>
      <c r="G445" s="17"/>
      <c r="H445" s="17"/>
      <c r="I445" s="17">
        <v>3</v>
      </c>
      <c r="J445" s="17"/>
      <c r="K445" s="54"/>
      <c r="L445" s="145"/>
      <c r="M445" s="49"/>
      <c r="N445" s="146"/>
      <c r="O445" s="21">
        <f>IF(I445=0,"",I445/H444)</f>
        <v>1</v>
      </c>
      <c r="P445" s="22">
        <v>4</v>
      </c>
      <c r="Q445" s="100">
        <f t="shared" si="42"/>
        <v>1</v>
      </c>
      <c r="R445" s="100">
        <f t="shared" si="43"/>
        <v>0</v>
      </c>
    </row>
    <row r="446" spans="1:19" ht="15.75" customHeight="1" x14ac:dyDescent="0.2">
      <c r="A446" s="97">
        <v>1901</v>
      </c>
      <c r="B446" s="17"/>
      <c r="C446" s="17"/>
      <c r="D446" s="17"/>
      <c r="E446" s="17"/>
      <c r="F446" s="17"/>
      <c r="G446" s="17"/>
      <c r="H446" s="17"/>
      <c r="I446" s="17"/>
      <c r="J446" s="17">
        <v>1</v>
      </c>
      <c r="K446" s="54">
        <v>1</v>
      </c>
      <c r="L446" s="145"/>
      <c r="M446" s="49"/>
      <c r="N446" s="146"/>
      <c r="O446" s="24">
        <f>IF(J446=0,"",J446/I445)</f>
        <v>0.33333333333333331</v>
      </c>
      <c r="P446" s="22">
        <v>3</v>
      </c>
      <c r="Q446" s="24">
        <f t="shared" si="42"/>
        <v>0.75</v>
      </c>
      <c r="R446" s="24">
        <f t="shared" si="43"/>
        <v>0.25</v>
      </c>
    </row>
    <row r="447" spans="1:19" ht="15.75" customHeight="1" x14ac:dyDescent="0.2">
      <c r="A447" s="97">
        <v>1902</v>
      </c>
      <c r="B447" s="17"/>
      <c r="C447" s="17"/>
      <c r="D447" s="17"/>
      <c r="E447" s="17"/>
      <c r="F447" s="17"/>
      <c r="G447" s="17"/>
      <c r="H447" s="17"/>
      <c r="I447" s="17"/>
      <c r="J447" s="17">
        <v>2</v>
      </c>
      <c r="K447" s="54">
        <v>2</v>
      </c>
      <c r="L447" s="145"/>
      <c r="M447" s="49"/>
      <c r="N447" s="147"/>
      <c r="O447" s="49"/>
      <c r="P447" s="22">
        <v>3</v>
      </c>
      <c r="Q447" s="49"/>
      <c r="R447" s="165"/>
    </row>
    <row r="448" spans="1:19" ht="15.75" customHeight="1" x14ac:dyDescent="0.2">
      <c r="A448" s="97">
        <v>2001</v>
      </c>
      <c r="B448" s="17"/>
      <c r="C448" s="17"/>
      <c r="D448" s="17"/>
      <c r="E448" s="17"/>
      <c r="F448" s="17"/>
      <c r="G448" s="17"/>
      <c r="H448" s="17"/>
      <c r="I448" s="17"/>
      <c r="J448" s="17">
        <v>1</v>
      </c>
      <c r="K448" s="54">
        <v>1</v>
      </c>
      <c r="L448" s="145"/>
      <c r="M448" s="49"/>
      <c r="N448" s="147"/>
      <c r="O448" s="148"/>
      <c r="P448" s="51">
        <v>1</v>
      </c>
      <c r="Q448" s="149"/>
      <c r="R448" s="148"/>
    </row>
    <row r="449" spans="1:19" ht="15.75" customHeight="1" x14ac:dyDescent="0.2">
      <c r="A449" s="97">
        <v>2002</v>
      </c>
      <c r="B449" s="17"/>
      <c r="C449" s="17"/>
      <c r="D449" s="17"/>
      <c r="E449" s="17"/>
      <c r="F449" s="17"/>
      <c r="G449" s="17"/>
      <c r="H449" s="17"/>
      <c r="I449" s="17"/>
      <c r="J449" s="17"/>
      <c r="K449" s="54"/>
      <c r="L449" s="145"/>
      <c r="M449" s="49"/>
      <c r="N449" s="147"/>
      <c r="O449" s="148"/>
      <c r="P449" s="51"/>
      <c r="Q449" s="149"/>
      <c r="R449" s="148"/>
    </row>
    <row r="450" spans="1:19" ht="15.75" customHeight="1" x14ac:dyDescent="0.2">
      <c r="A450" s="97">
        <v>2101</v>
      </c>
      <c r="B450" s="17"/>
      <c r="C450" s="17"/>
      <c r="D450" s="17"/>
      <c r="E450" s="17"/>
      <c r="F450" s="17"/>
      <c r="G450" s="17"/>
      <c r="H450" s="17"/>
      <c r="I450" s="17"/>
      <c r="J450" s="17"/>
      <c r="K450" s="54"/>
      <c r="L450" s="145"/>
      <c r="M450" s="49"/>
      <c r="N450" s="147"/>
      <c r="O450" s="148"/>
      <c r="P450" s="51"/>
      <c r="Q450" s="149"/>
      <c r="R450" s="148"/>
    </row>
    <row r="451" spans="1:19" ht="15.75" customHeight="1" x14ac:dyDescent="0.2">
      <c r="A451" s="97">
        <v>2102</v>
      </c>
      <c r="B451" s="17"/>
      <c r="C451" s="17"/>
      <c r="D451" s="17"/>
      <c r="E451" s="17"/>
      <c r="F451" s="17"/>
      <c r="G451" s="17"/>
      <c r="H451" s="17"/>
      <c r="I451" s="17"/>
      <c r="J451" s="17"/>
      <c r="K451" s="54"/>
      <c r="L451" s="145"/>
      <c r="M451" s="49"/>
      <c r="N451" s="147"/>
      <c r="O451" s="49"/>
      <c r="P451" s="147"/>
      <c r="Q451" s="150"/>
      <c r="R451" s="148"/>
    </row>
    <row r="452" spans="1:19" ht="15.75" customHeight="1" x14ac:dyDescent="0.2">
      <c r="A452" s="97">
        <v>2201</v>
      </c>
      <c r="B452" s="17"/>
      <c r="C452" s="17"/>
      <c r="D452" s="17"/>
      <c r="E452" s="17"/>
      <c r="F452" s="17"/>
      <c r="G452" s="17"/>
      <c r="H452" s="17"/>
      <c r="I452" s="17"/>
      <c r="J452" s="17"/>
      <c r="K452" s="54"/>
      <c r="L452" s="145"/>
      <c r="M452" s="49"/>
      <c r="N452" s="147"/>
      <c r="O452" s="102" t="s">
        <v>81</v>
      </c>
      <c r="P452" s="103">
        <v>4</v>
      </c>
      <c r="Q452" s="104">
        <f>IF(SUM(K444:K451)=0,"",SUM(K444:K451))</f>
        <v>4</v>
      </c>
      <c r="R452" s="105" t="s">
        <v>10</v>
      </c>
    </row>
    <row r="453" spans="1:19" ht="15.75" customHeight="1" x14ac:dyDescent="0.2">
      <c r="A453" s="97">
        <v>2202</v>
      </c>
      <c r="B453" s="17"/>
      <c r="C453" s="17"/>
      <c r="D453" s="17"/>
      <c r="E453" s="17"/>
      <c r="F453" s="17"/>
      <c r="G453" s="17"/>
      <c r="H453" s="17"/>
      <c r="I453" s="17"/>
      <c r="J453" s="17"/>
      <c r="K453" s="54"/>
      <c r="L453" s="145"/>
      <c r="M453" s="49"/>
      <c r="N453" s="147"/>
      <c r="O453" s="106" t="s">
        <v>83</v>
      </c>
      <c r="P453" s="32">
        <f>P452/B438</f>
        <v>0.30769230769230771</v>
      </c>
      <c r="Q453" s="107">
        <f>P452/Q452</f>
        <v>1</v>
      </c>
      <c r="R453" s="108" t="s">
        <v>84</v>
      </c>
    </row>
    <row r="454" spans="1:19" ht="15.75" customHeight="1" x14ac:dyDescent="0.2">
      <c r="A454" s="97">
        <v>2301</v>
      </c>
      <c r="B454" s="75"/>
      <c r="C454" s="75"/>
      <c r="D454" s="75"/>
      <c r="E454" s="75"/>
      <c r="F454" s="75"/>
      <c r="G454" s="75"/>
      <c r="H454" s="75"/>
      <c r="I454" s="75"/>
      <c r="J454" s="75"/>
      <c r="K454" s="54"/>
      <c r="L454" s="151"/>
      <c r="M454" s="152"/>
      <c r="N454" s="153"/>
      <c r="O454" s="154"/>
      <c r="P454" s="155"/>
      <c r="Q454" s="155"/>
      <c r="R454" s="156"/>
    </row>
    <row r="455" spans="1:19" ht="18" x14ac:dyDescent="0.2">
      <c r="A455" s="114"/>
      <c r="B455" s="231" t="s">
        <v>106</v>
      </c>
      <c r="C455" s="231"/>
      <c r="D455" s="231"/>
      <c r="E455" s="231"/>
      <c r="F455" s="231"/>
      <c r="G455" s="231"/>
      <c r="H455" s="231"/>
      <c r="I455" s="231"/>
      <c r="J455" s="231"/>
      <c r="K455" s="74">
        <f>SUM(K438:K451)</f>
        <v>4</v>
      </c>
      <c r="L455" s="109">
        <f>IF(K446=0,"",K446/B438)</f>
        <v>7.6923076923076927E-2</v>
      </c>
      <c r="M455" s="109">
        <f>IF(K455=0,"",K455/B438)</f>
        <v>0.30769230769230771</v>
      </c>
      <c r="N455" s="109">
        <f>IF(K446=0,"",M455-L455)</f>
        <v>0.23076923076923078</v>
      </c>
      <c r="O455" s="89"/>
      <c r="P455" s="85"/>
      <c r="Q455" s="134"/>
      <c r="R455" s="89"/>
    </row>
    <row r="456" spans="1:19" ht="12.75" customHeight="1" x14ac:dyDescent="0.2"/>
    <row r="457" spans="1:19" ht="12.75" customHeight="1" x14ac:dyDescent="0.2"/>
    <row r="458" spans="1:19" ht="26.25" x14ac:dyDescent="0.2">
      <c r="B458" s="232" t="s">
        <v>94</v>
      </c>
      <c r="C458" s="233"/>
      <c r="D458" s="233"/>
      <c r="E458" s="233"/>
      <c r="F458" s="233"/>
      <c r="G458" s="233"/>
      <c r="H458" s="233"/>
      <c r="I458" s="233"/>
      <c r="J458" s="233"/>
      <c r="K458" s="78" t="s">
        <v>107</v>
      </c>
      <c r="L458" s="89"/>
      <c r="M458" s="89"/>
      <c r="N458" s="85"/>
      <c r="O458" s="89"/>
      <c r="P458" s="85"/>
      <c r="Q458" s="85"/>
      <c r="R458" s="85"/>
    </row>
    <row r="459" spans="1:19" ht="20.25" x14ac:dyDescent="0.2">
      <c r="A459" s="234" t="s">
        <v>9</v>
      </c>
      <c r="B459" s="235" t="s">
        <v>95</v>
      </c>
      <c r="C459" s="236"/>
      <c r="D459" s="236"/>
      <c r="E459" s="236"/>
      <c r="F459" s="236"/>
      <c r="G459" s="236"/>
      <c r="H459" s="236"/>
      <c r="I459" s="236"/>
      <c r="J459" s="237"/>
      <c r="K459" s="238" t="s">
        <v>10</v>
      </c>
      <c r="L459" s="230" t="s">
        <v>2</v>
      </c>
      <c r="M459" s="230" t="s">
        <v>3</v>
      </c>
      <c r="N459" s="240" t="s">
        <v>4</v>
      </c>
      <c r="O459" s="230" t="s">
        <v>5</v>
      </c>
      <c r="P459" s="228" t="s">
        <v>6</v>
      </c>
      <c r="Q459" s="228" t="s">
        <v>7</v>
      </c>
      <c r="R459" s="230" t="s">
        <v>96</v>
      </c>
    </row>
    <row r="460" spans="1:19" ht="15.75" x14ac:dyDescent="0.2">
      <c r="A460" s="229"/>
      <c r="B460" s="97" t="s">
        <v>97</v>
      </c>
      <c r="C460" s="97" t="s">
        <v>98</v>
      </c>
      <c r="D460" s="97" t="s">
        <v>99</v>
      </c>
      <c r="E460" s="97" t="s">
        <v>100</v>
      </c>
      <c r="F460" s="97" t="s">
        <v>101</v>
      </c>
      <c r="G460" s="97" t="s">
        <v>102</v>
      </c>
      <c r="H460" s="97" t="s">
        <v>103</v>
      </c>
      <c r="I460" s="97" t="s">
        <v>104</v>
      </c>
      <c r="J460" s="97" t="s">
        <v>105</v>
      </c>
      <c r="K460" s="229"/>
      <c r="L460" s="229"/>
      <c r="M460" s="229"/>
      <c r="N460" s="229"/>
      <c r="O460" s="229"/>
      <c r="P460" s="229"/>
      <c r="Q460" s="229"/>
      <c r="R460" s="229"/>
    </row>
    <row r="461" spans="1:19" ht="15.75" customHeight="1" x14ac:dyDescent="0.2">
      <c r="A461" s="97">
        <v>1502</v>
      </c>
      <c r="B461" s="17">
        <v>50</v>
      </c>
      <c r="C461" s="17"/>
      <c r="D461" s="17"/>
      <c r="E461" s="17"/>
      <c r="F461" s="17"/>
      <c r="G461" s="17"/>
      <c r="H461" s="17"/>
      <c r="I461" s="17"/>
      <c r="J461" s="17"/>
      <c r="K461" s="54"/>
      <c r="L461" s="143"/>
      <c r="M461" s="144"/>
      <c r="N461" s="104"/>
      <c r="O461" s="98"/>
      <c r="P461" s="19">
        <f>B461</f>
        <v>50</v>
      </c>
      <c r="Q461" s="99"/>
      <c r="R461" s="98"/>
    </row>
    <row r="462" spans="1:19" ht="15.75" customHeight="1" x14ac:dyDescent="0.2">
      <c r="A462" s="97">
        <v>1601</v>
      </c>
      <c r="B462" s="17"/>
      <c r="C462" s="17">
        <v>25</v>
      </c>
      <c r="D462" s="17"/>
      <c r="E462" s="17"/>
      <c r="F462" s="17"/>
      <c r="G462" s="17"/>
      <c r="H462" s="17"/>
      <c r="I462" s="17"/>
      <c r="J462" s="17"/>
      <c r="K462" s="54"/>
      <c r="L462" s="145"/>
      <c r="M462" s="49"/>
      <c r="N462" s="146"/>
      <c r="O462" s="21">
        <f>IF(C462=0,"",C462/B461)</f>
        <v>0.5</v>
      </c>
      <c r="P462" s="22">
        <v>38</v>
      </c>
      <c r="Q462" s="100">
        <f t="shared" ref="Q462:Q469" si="44">IF(P462=0,"",P462/P461)</f>
        <v>0.76</v>
      </c>
      <c r="R462" s="100">
        <f t="shared" ref="R462:R469" si="45">IF(P462=0,"",100%-Q462)</f>
        <v>0.24</v>
      </c>
    </row>
    <row r="463" spans="1:19" ht="15.75" customHeight="1" x14ac:dyDescent="0.2">
      <c r="A463" s="97">
        <v>1602</v>
      </c>
      <c r="B463" s="17"/>
      <c r="C463" s="17"/>
      <c r="D463" s="17">
        <v>15</v>
      </c>
      <c r="E463" s="17"/>
      <c r="F463" s="17"/>
      <c r="G463" s="17"/>
      <c r="H463" s="17"/>
      <c r="I463" s="17"/>
      <c r="J463" s="17"/>
      <c r="K463" s="54"/>
      <c r="L463" s="145"/>
      <c r="M463" s="49"/>
      <c r="N463" s="146"/>
      <c r="O463" s="21">
        <f>IF(D463=0,"",D463/C462)</f>
        <v>0.6</v>
      </c>
      <c r="P463" s="22">
        <v>25</v>
      </c>
      <c r="Q463" s="100">
        <f t="shared" si="44"/>
        <v>0.65789473684210531</v>
      </c>
      <c r="R463" s="100">
        <f t="shared" si="45"/>
        <v>0.34210526315789469</v>
      </c>
      <c r="S463" s="124">
        <f>P463/P461</f>
        <v>0.5</v>
      </c>
    </row>
    <row r="464" spans="1:19" ht="15.75" customHeight="1" x14ac:dyDescent="0.2">
      <c r="A464" s="97">
        <v>1701</v>
      </c>
      <c r="B464" s="17"/>
      <c r="C464" s="17"/>
      <c r="D464" s="17"/>
      <c r="E464" s="17">
        <v>14</v>
      </c>
      <c r="F464" s="17"/>
      <c r="G464" s="17"/>
      <c r="H464" s="17"/>
      <c r="I464" s="17"/>
      <c r="J464" s="17"/>
      <c r="K464" s="54"/>
      <c r="L464" s="145"/>
      <c r="M464" s="49"/>
      <c r="N464" s="146"/>
      <c r="O464" s="21">
        <f>IF(E464=0,"",E464/D463)</f>
        <v>0.93333333333333335</v>
      </c>
      <c r="P464" s="22">
        <v>22</v>
      </c>
      <c r="Q464" s="100">
        <f t="shared" si="44"/>
        <v>0.88</v>
      </c>
      <c r="R464" s="100">
        <f t="shared" si="45"/>
        <v>0.12</v>
      </c>
    </row>
    <row r="465" spans="1:18" ht="15.75" customHeight="1" x14ac:dyDescent="0.2">
      <c r="A465" s="97">
        <v>1702</v>
      </c>
      <c r="B465" s="17"/>
      <c r="C465" s="17"/>
      <c r="D465" s="17"/>
      <c r="E465" s="17"/>
      <c r="F465" s="17">
        <v>11</v>
      </c>
      <c r="G465" s="17"/>
      <c r="H465" s="17"/>
      <c r="I465" s="17"/>
      <c r="J465" s="17"/>
      <c r="K465" s="54"/>
      <c r="L465" s="145"/>
      <c r="M465" s="49"/>
      <c r="N465" s="146"/>
      <c r="O465" s="21">
        <f>IF(F465=0,"",F465/E464)</f>
        <v>0.7857142857142857</v>
      </c>
      <c r="P465" s="22">
        <v>18</v>
      </c>
      <c r="Q465" s="100">
        <f t="shared" si="44"/>
        <v>0.81818181818181823</v>
      </c>
      <c r="R465" s="100">
        <f t="shared" si="45"/>
        <v>0.18181818181818177</v>
      </c>
    </row>
    <row r="466" spans="1:18" ht="15.75" customHeight="1" x14ac:dyDescent="0.2">
      <c r="A466" s="97">
        <v>1801</v>
      </c>
      <c r="B466" s="17"/>
      <c r="C466" s="17"/>
      <c r="D466" s="17"/>
      <c r="E466" s="17"/>
      <c r="F466" s="17"/>
      <c r="G466" s="17">
        <v>11</v>
      </c>
      <c r="H466" s="17"/>
      <c r="I466" s="17"/>
      <c r="J466" s="17"/>
      <c r="K466" s="54"/>
      <c r="L466" s="145"/>
      <c r="M466" s="49"/>
      <c r="N466" s="146"/>
      <c r="O466" s="21">
        <f>IF(G466=0,"",G466/F465)</f>
        <v>1</v>
      </c>
      <c r="P466" s="22">
        <v>17</v>
      </c>
      <c r="Q466" s="100">
        <f t="shared" si="44"/>
        <v>0.94444444444444442</v>
      </c>
      <c r="R466" s="100">
        <f t="shared" si="45"/>
        <v>5.555555555555558E-2</v>
      </c>
    </row>
    <row r="467" spans="1:18" ht="15.75" customHeight="1" x14ac:dyDescent="0.2">
      <c r="A467" s="97">
        <v>1802</v>
      </c>
      <c r="B467" s="17"/>
      <c r="C467" s="17"/>
      <c r="D467" s="17"/>
      <c r="E467" s="17"/>
      <c r="F467" s="17"/>
      <c r="G467" s="17"/>
      <c r="H467" s="17">
        <v>11</v>
      </c>
      <c r="I467" s="17"/>
      <c r="J467" s="17"/>
      <c r="K467" s="54"/>
      <c r="L467" s="145"/>
      <c r="M467" s="49"/>
      <c r="N467" s="146"/>
      <c r="O467" s="21">
        <f>IF(H467=0,"",H467/G466)</f>
        <v>1</v>
      </c>
      <c r="P467" s="22">
        <v>13</v>
      </c>
      <c r="Q467" s="100">
        <f t="shared" si="44"/>
        <v>0.76470588235294112</v>
      </c>
      <c r="R467" s="100">
        <f t="shared" si="45"/>
        <v>0.23529411764705888</v>
      </c>
    </row>
    <row r="468" spans="1:18" ht="15.75" customHeight="1" x14ac:dyDescent="0.2">
      <c r="A468" s="97">
        <v>1901</v>
      </c>
      <c r="B468" s="17"/>
      <c r="C468" s="17"/>
      <c r="D468" s="17"/>
      <c r="E468" s="17"/>
      <c r="F468" s="17"/>
      <c r="G468" s="17"/>
      <c r="H468" s="17"/>
      <c r="I468" s="17">
        <v>11</v>
      </c>
      <c r="J468" s="17"/>
      <c r="K468" s="54"/>
      <c r="L468" s="145"/>
      <c r="M468" s="49"/>
      <c r="N468" s="146"/>
      <c r="O468" s="21">
        <f>IF(I468=0,"",I468/H467)</f>
        <v>1</v>
      </c>
      <c r="P468" s="22">
        <v>13</v>
      </c>
      <c r="Q468" s="100">
        <f t="shared" si="44"/>
        <v>1</v>
      </c>
      <c r="R468" s="100">
        <f t="shared" si="45"/>
        <v>0</v>
      </c>
    </row>
    <row r="469" spans="1:18" ht="15.75" customHeight="1" x14ac:dyDescent="0.2">
      <c r="A469" s="97">
        <v>1902</v>
      </c>
      <c r="B469" s="17"/>
      <c r="C469" s="17"/>
      <c r="D469" s="17"/>
      <c r="E469" s="17"/>
      <c r="F469" s="17"/>
      <c r="G469" s="17"/>
      <c r="H469" s="17"/>
      <c r="I469" s="17"/>
      <c r="J469" s="17">
        <v>11</v>
      </c>
      <c r="K469" s="54">
        <v>2</v>
      </c>
      <c r="L469" s="145"/>
      <c r="M469" s="49"/>
      <c r="N469" s="146"/>
      <c r="O469" s="24">
        <f>IF(J469=0,"",J469/I468)</f>
        <v>1</v>
      </c>
      <c r="P469" s="22">
        <v>13</v>
      </c>
      <c r="Q469" s="24">
        <f t="shared" si="44"/>
        <v>1</v>
      </c>
      <c r="R469" s="24">
        <f t="shared" si="45"/>
        <v>0</v>
      </c>
    </row>
    <row r="470" spans="1:18" ht="15.75" customHeight="1" x14ac:dyDescent="0.2">
      <c r="A470" s="97">
        <v>2001</v>
      </c>
      <c r="B470" s="17"/>
      <c r="C470" s="17"/>
      <c r="D470" s="17"/>
      <c r="E470" s="17"/>
      <c r="F470" s="17"/>
      <c r="G470" s="17"/>
      <c r="H470" s="17"/>
      <c r="I470" s="17"/>
      <c r="J470" s="17">
        <v>10</v>
      </c>
      <c r="K470" s="54">
        <v>8</v>
      </c>
      <c r="L470" s="145"/>
      <c r="M470" s="49"/>
      <c r="N470" s="147"/>
      <c r="O470" s="49"/>
      <c r="P470" s="22">
        <v>11</v>
      </c>
      <c r="Q470" s="49"/>
      <c r="R470" s="165"/>
    </row>
    <row r="471" spans="1:18" ht="15.75" customHeight="1" x14ac:dyDescent="0.2">
      <c r="A471" s="97">
        <v>2002</v>
      </c>
      <c r="B471" s="17"/>
      <c r="C471" s="17"/>
      <c r="D471" s="17"/>
      <c r="E471" s="17"/>
      <c r="F471" s="17"/>
      <c r="G471" s="17"/>
      <c r="H471" s="17"/>
      <c r="I471" s="17"/>
      <c r="J471" s="17">
        <v>2</v>
      </c>
      <c r="K471" s="54">
        <v>2</v>
      </c>
      <c r="L471" s="145"/>
      <c r="M471" s="49"/>
      <c r="N471" s="147"/>
      <c r="O471" s="148"/>
      <c r="P471" s="51">
        <v>3</v>
      </c>
      <c r="Q471" s="149"/>
      <c r="R471" s="148"/>
    </row>
    <row r="472" spans="1:18" ht="15.75" customHeight="1" x14ac:dyDescent="0.2">
      <c r="A472" s="97">
        <v>2101</v>
      </c>
      <c r="B472" s="17"/>
      <c r="C472" s="17"/>
      <c r="D472" s="17"/>
      <c r="E472" s="17"/>
      <c r="F472" s="17"/>
      <c r="G472" s="17"/>
      <c r="H472" s="17"/>
      <c r="I472" s="17"/>
      <c r="J472" s="17">
        <v>1</v>
      </c>
      <c r="K472" s="54"/>
      <c r="L472" s="145"/>
      <c r="M472" s="49"/>
      <c r="N472" s="147"/>
      <c r="O472" s="148"/>
      <c r="P472" s="51">
        <v>1</v>
      </c>
      <c r="Q472" s="149"/>
      <c r="R472" s="148"/>
    </row>
    <row r="473" spans="1:18" ht="15.75" customHeight="1" x14ac:dyDescent="0.2">
      <c r="A473" s="97">
        <v>2102</v>
      </c>
      <c r="B473" s="17"/>
      <c r="C473" s="17"/>
      <c r="D473" s="17"/>
      <c r="E473" s="17"/>
      <c r="F473" s="17"/>
      <c r="G473" s="17"/>
      <c r="H473" s="17"/>
      <c r="I473" s="17"/>
      <c r="J473" s="17">
        <v>1</v>
      </c>
      <c r="K473" s="54"/>
      <c r="L473" s="145"/>
      <c r="M473" s="49"/>
      <c r="N473" s="147"/>
      <c r="O473" s="148"/>
      <c r="P473" s="76">
        <v>1</v>
      </c>
      <c r="Q473" s="149"/>
      <c r="R473" s="148"/>
    </row>
    <row r="474" spans="1:18" ht="15.75" customHeight="1" x14ac:dyDescent="0.2">
      <c r="A474" s="97">
        <v>2201</v>
      </c>
      <c r="B474" s="17"/>
      <c r="C474" s="17"/>
      <c r="D474" s="17"/>
      <c r="E474" s="17"/>
      <c r="F474" s="17"/>
      <c r="G474" s="17"/>
      <c r="H474" s="17"/>
      <c r="I474" s="17"/>
      <c r="J474" s="17">
        <v>1</v>
      </c>
      <c r="K474" s="54">
        <v>1</v>
      </c>
      <c r="L474" s="145"/>
      <c r="M474" s="49"/>
      <c r="N474" s="147"/>
      <c r="O474" s="49"/>
      <c r="P474" s="77">
        <v>1</v>
      </c>
      <c r="Q474" s="150"/>
      <c r="R474" s="148"/>
    </row>
    <row r="475" spans="1:18" ht="15.75" customHeight="1" x14ac:dyDescent="0.2">
      <c r="A475" s="97">
        <v>2202</v>
      </c>
      <c r="B475" s="17"/>
      <c r="C475" s="17"/>
      <c r="D475" s="17"/>
      <c r="E475" s="17"/>
      <c r="F475" s="17"/>
      <c r="G475" s="17"/>
      <c r="H475" s="17"/>
      <c r="I475" s="17"/>
      <c r="J475" s="17"/>
      <c r="K475" s="54"/>
      <c r="L475" s="145"/>
      <c r="M475" s="49"/>
      <c r="N475" s="147"/>
      <c r="O475" s="102" t="s">
        <v>81</v>
      </c>
      <c r="P475" s="110">
        <v>12</v>
      </c>
      <c r="Q475" s="104">
        <f>IF(SUM(K467:K474)=0,"",SUM(K467:K474))</f>
        <v>13</v>
      </c>
      <c r="R475" s="105" t="s">
        <v>10</v>
      </c>
    </row>
    <row r="476" spans="1:18" ht="15.75" customHeight="1" x14ac:dyDescent="0.2">
      <c r="A476" s="97">
        <v>2301</v>
      </c>
      <c r="B476" s="17"/>
      <c r="C476" s="17"/>
      <c r="D476" s="17"/>
      <c r="E476" s="17"/>
      <c r="F476" s="17"/>
      <c r="G476" s="17"/>
      <c r="H476" s="17"/>
      <c r="I476" s="17"/>
      <c r="J476" s="17"/>
      <c r="K476" s="54"/>
      <c r="L476" s="145"/>
      <c r="M476" s="49"/>
      <c r="N476" s="147"/>
      <c r="O476" s="106" t="s">
        <v>83</v>
      </c>
      <c r="P476" s="32">
        <f>IF(P475/B461=0,"",P475/B461)</f>
        <v>0.24</v>
      </c>
      <c r="Q476" s="107">
        <f>IF(P475/Q475=0,"",P475/Q475)</f>
        <v>0.92307692307692313</v>
      </c>
      <c r="R476" s="108" t="s">
        <v>84</v>
      </c>
    </row>
    <row r="477" spans="1:18" ht="15.75" customHeight="1" x14ac:dyDescent="0.2">
      <c r="A477" s="97">
        <v>2302</v>
      </c>
      <c r="B477" s="75"/>
      <c r="C477" s="75"/>
      <c r="D477" s="75"/>
      <c r="E477" s="75"/>
      <c r="F477" s="75"/>
      <c r="G477" s="75"/>
      <c r="H477" s="75"/>
      <c r="I477" s="75"/>
      <c r="J477" s="75"/>
      <c r="K477" s="54"/>
      <c r="L477" s="151"/>
      <c r="M477" s="152"/>
      <c r="N477" s="153"/>
      <c r="O477" s="154"/>
      <c r="P477" s="155"/>
      <c r="Q477" s="155"/>
      <c r="R477" s="156"/>
    </row>
    <row r="478" spans="1:18" ht="18" x14ac:dyDescent="0.2">
      <c r="A478" s="114"/>
      <c r="B478" s="231" t="s">
        <v>106</v>
      </c>
      <c r="C478" s="231"/>
      <c r="D478" s="231"/>
      <c r="E478" s="231"/>
      <c r="F478" s="231"/>
      <c r="G478" s="231"/>
      <c r="H478" s="231"/>
      <c r="I478" s="231"/>
      <c r="J478" s="231"/>
      <c r="K478" s="74">
        <f>SUM(K461:K474)</f>
        <v>13</v>
      </c>
      <c r="L478" s="109">
        <f>IF(K469=0,"",K469/B461)</f>
        <v>0.04</v>
      </c>
      <c r="M478" s="109">
        <f>IF(K478=0,"",K478/B461)</f>
        <v>0.26</v>
      </c>
      <c r="N478" s="109">
        <f>IF(K469=0,"",M478-L478)</f>
        <v>0.22</v>
      </c>
      <c r="O478" s="89"/>
      <c r="P478" s="85"/>
      <c r="Q478" s="134"/>
      <c r="R478" s="89"/>
    </row>
    <row r="479" spans="1:18" ht="12.75" customHeight="1" x14ac:dyDescent="0.2"/>
    <row r="480" spans="1:18" ht="12.75" customHeight="1" x14ac:dyDescent="0.2"/>
    <row r="481" spans="1:19" ht="26.25" x14ac:dyDescent="0.2">
      <c r="B481" s="232" t="s">
        <v>94</v>
      </c>
      <c r="C481" s="233"/>
      <c r="D481" s="233"/>
      <c r="E481" s="233"/>
      <c r="F481" s="233"/>
      <c r="G481" s="233"/>
      <c r="H481" s="233"/>
      <c r="I481" s="233"/>
      <c r="J481" s="233"/>
      <c r="K481" s="78" t="s">
        <v>108</v>
      </c>
      <c r="L481" s="89"/>
      <c r="M481" s="89"/>
      <c r="N481" s="85"/>
      <c r="O481" s="89"/>
      <c r="P481" s="85"/>
      <c r="Q481" s="85"/>
      <c r="R481" s="85"/>
    </row>
    <row r="482" spans="1:19" ht="20.25" x14ac:dyDescent="0.2">
      <c r="A482" s="234" t="s">
        <v>9</v>
      </c>
      <c r="B482" s="235" t="s">
        <v>95</v>
      </c>
      <c r="C482" s="236"/>
      <c r="D482" s="236"/>
      <c r="E482" s="236"/>
      <c r="F482" s="236"/>
      <c r="G482" s="236"/>
      <c r="H482" s="236"/>
      <c r="I482" s="236"/>
      <c r="J482" s="237"/>
      <c r="K482" s="238" t="s">
        <v>10</v>
      </c>
      <c r="L482" s="230" t="s">
        <v>2</v>
      </c>
      <c r="M482" s="230" t="s">
        <v>3</v>
      </c>
      <c r="N482" s="240" t="s">
        <v>4</v>
      </c>
      <c r="O482" s="230" t="s">
        <v>5</v>
      </c>
      <c r="P482" s="228" t="s">
        <v>6</v>
      </c>
      <c r="Q482" s="228" t="s">
        <v>7</v>
      </c>
      <c r="R482" s="230" t="s">
        <v>96</v>
      </c>
    </row>
    <row r="483" spans="1:19" ht="15.75" x14ac:dyDescent="0.2">
      <c r="A483" s="229"/>
      <c r="B483" s="97" t="s">
        <v>97</v>
      </c>
      <c r="C483" s="97" t="s">
        <v>98</v>
      </c>
      <c r="D483" s="97" t="s">
        <v>99</v>
      </c>
      <c r="E483" s="97" t="s">
        <v>100</v>
      </c>
      <c r="F483" s="97" t="s">
        <v>101</v>
      </c>
      <c r="G483" s="97" t="s">
        <v>102</v>
      </c>
      <c r="H483" s="97" t="s">
        <v>103</v>
      </c>
      <c r="I483" s="97" t="s">
        <v>104</v>
      </c>
      <c r="J483" s="97" t="s">
        <v>105</v>
      </c>
      <c r="K483" s="229"/>
      <c r="L483" s="229"/>
      <c r="M483" s="229"/>
      <c r="N483" s="229"/>
      <c r="O483" s="229"/>
      <c r="P483" s="229"/>
      <c r="Q483" s="229"/>
      <c r="R483" s="229"/>
    </row>
    <row r="484" spans="1:19" ht="15.75" customHeight="1" x14ac:dyDescent="0.2">
      <c r="A484" s="97">
        <v>1601</v>
      </c>
      <c r="B484" s="17">
        <v>14</v>
      </c>
      <c r="C484" s="17"/>
      <c r="D484" s="17"/>
      <c r="E484" s="17"/>
      <c r="F484" s="17"/>
      <c r="G484" s="17"/>
      <c r="H484" s="17"/>
      <c r="I484" s="17"/>
      <c r="J484" s="17"/>
      <c r="K484" s="54"/>
      <c r="L484" s="143"/>
      <c r="M484" s="144"/>
      <c r="N484" s="104"/>
      <c r="O484" s="98"/>
      <c r="P484" s="19">
        <f>B484</f>
        <v>14</v>
      </c>
      <c r="Q484" s="99"/>
      <c r="R484" s="98"/>
    </row>
    <row r="485" spans="1:19" ht="15.75" customHeight="1" x14ac:dyDescent="0.2">
      <c r="A485" s="97">
        <v>1602</v>
      </c>
      <c r="B485" s="17"/>
      <c r="C485" s="17">
        <v>10</v>
      </c>
      <c r="D485" s="17"/>
      <c r="E485" s="17"/>
      <c r="F485" s="17"/>
      <c r="G485" s="17"/>
      <c r="H485" s="17"/>
      <c r="I485" s="17"/>
      <c r="J485" s="17"/>
      <c r="K485" s="54"/>
      <c r="L485" s="145"/>
      <c r="M485" s="49"/>
      <c r="N485" s="146"/>
      <c r="O485" s="21">
        <f>IF(C485=0,"",C485/B484)</f>
        <v>0.7142857142857143</v>
      </c>
      <c r="P485" s="22">
        <v>10</v>
      </c>
      <c r="Q485" s="100">
        <f t="shared" ref="Q485:Q492" si="46">IF(P485=0,"",P485/P484)</f>
        <v>0.7142857142857143</v>
      </c>
      <c r="R485" s="100">
        <f t="shared" ref="R485:R492" si="47">IF(P485=0,"",100%-Q485)</f>
        <v>0.2857142857142857</v>
      </c>
    </row>
    <row r="486" spans="1:19" ht="15.75" customHeight="1" x14ac:dyDescent="0.2">
      <c r="A486" s="97">
        <v>1701</v>
      </c>
      <c r="B486" s="17"/>
      <c r="C486" s="17"/>
      <c r="D486" s="17">
        <v>7</v>
      </c>
      <c r="E486" s="17"/>
      <c r="F486" s="17"/>
      <c r="G486" s="17"/>
      <c r="H486" s="17"/>
      <c r="I486" s="17"/>
      <c r="J486" s="17"/>
      <c r="K486" s="54"/>
      <c r="L486" s="145"/>
      <c r="M486" s="49"/>
      <c r="N486" s="146"/>
      <c r="O486" s="21">
        <f>IF(D486=0,"",D486/C485)</f>
        <v>0.7</v>
      </c>
      <c r="P486" s="22">
        <v>9</v>
      </c>
      <c r="Q486" s="100">
        <f t="shared" si="46"/>
        <v>0.9</v>
      </c>
      <c r="R486" s="100">
        <f t="shared" si="47"/>
        <v>9.9999999999999978E-2</v>
      </c>
      <c r="S486" s="124">
        <f>P486/P484</f>
        <v>0.6428571428571429</v>
      </c>
    </row>
    <row r="487" spans="1:19" ht="15.75" customHeight="1" x14ac:dyDescent="0.2">
      <c r="A487" s="97">
        <v>1702</v>
      </c>
      <c r="B487" s="17"/>
      <c r="C487" s="17"/>
      <c r="D487" s="17"/>
      <c r="E487" s="17">
        <v>6</v>
      </c>
      <c r="F487" s="17"/>
      <c r="G487" s="17"/>
      <c r="H487" s="17"/>
      <c r="I487" s="17"/>
      <c r="J487" s="17"/>
      <c r="K487" s="54"/>
      <c r="L487" s="145"/>
      <c r="M487" s="49"/>
      <c r="N487" s="146"/>
      <c r="O487" s="21">
        <f>IF(E487=0,"",E487/D486)</f>
        <v>0.8571428571428571</v>
      </c>
      <c r="P487" s="22">
        <v>7</v>
      </c>
      <c r="Q487" s="100">
        <f t="shared" si="46"/>
        <v>0.77777777777777779</v>
      </c>
      <c r="R487" s="100">
        <f t="shared" si="47"/>
        <v>0.22222222222222221</v>
      </c>
    </row>
    <row r="488" spans="1:19" ht="15.75" customHeight="1" x14ac:dyDescent="0.2">
      <c r="A488" s="97">
        <v>1801</v>
      </c>
      <c r="B488" s="17"/>
      <c r="C488" s="17"/>
      <c r="D488" s="17"/>
      <c r="E488" s="17"/>
      <c r="F488" s="17">
        <v>5</v>
      </c>
      <c r="G488" s="17"/>
      <c r="H488" s="17"/>
      <c r="I488" s="17"/>
      <c r="J488" s="17"/>
      <c r="K488" s="54"/>
      <c r="L488" s="145"/>
      <c r="M488" s="49"/>
      <c r="N488" s="146"/>
      <c r="O488" s="21">
        <f>IF(F488=0,"",F488/E487)</f>
        <v>0.83333333333333337</v>
      </c>
      <c r="P488" s="22">
        <v>7</v>
      </c>
      <c r="Q488" s="100">
        <f t="shared" si="46"/>
        <v>1</v>
      </c>
      <c r="R488" s="100">
        <f t="shared" si="47"/>
        <v>0</v>
      </c>
    </row>
    <row r="489" spans="1:19" ht="15.75" customHeight="1" x14ac:dyDescent="0.2">
      <c r="A489" s="97">
        <v>1802</v>
      </c>
      <c r="B489" s="17"/>
      <c r="C489" s="17"/>
      <c r="D489" s="17"/>
      <c r="E489" s="17"/>
      <c r="F489" s="17"/>
      <c r="G489" s="17">
        <v>5</v>
      </c>
      <c r="H489" s="17"/>
      <c r="I489" s="17"/>
      <c r="J489" s="17"/>
      <c r="K489" s="54"/>
      <c r="L489" s="145"/>
      <c r="M489" s="49"/>
      <c r="N489" s="146"/>
      <c r="O489" s="21">
        <f>IF(G489=0,"",G489/F488)</f>
        <v>1</v>
      </c>
      <c r="P489" s="22">
        <v>6</v>
      </c>
      <c r="Q489" s="100">
        <f t="shared" si="46"/>
        <v>0.8571428571428571</v>
      </c>
      <c r="R489" s="100">
        <f t="shared" si="47"/>
        <v>0.1428571428571429</v>
      </c>
    </row>
    <row r="490" spans="1:19" ht="15.75" customHeight="1" x14ac:dyDescent="0.2">
      <c r="A490" s="97">
        <v>1901</v>
      </c>
      <c r="B490" s="17"/>
      <c r="C490" s="17"/>
      <c r="D490" s="17"/>
      <c r="E490" s="17"/>
      <c r="F490" s="17"/>
      <c r="G490" s="17"/>
      <c r="H490" s="17">
        <v>5</v>
      </c>
      <c r="I490" s="17"/>
      <c r="J490" s="17"/>
      <c r="K490" s="54"/>
      <c r="L490" s="145"/>
      <c r="M490" s="49"/>
      <c r="N490" s="146"/>
      <c r="O490" s="21">
        <f>IF(H490=0,"",H490/G489)</f>
        <v>1</v>
      </c>
      <c r="P490" s="22">
        <v>5</v>
      </c>
      <c r="Q490" s="100">
        <f t="shared" si="46"/>
        <v>0.83333333333333337</v>
      </c>
      <c r="R490" s="100">
        <f t="shared" si="47"/>
        <v>0.16666666666666663</v>
      </c>
    </row>
    <row r="491" spans="1:19" ht="15.75" customHeight="1" x14ac:dyDescent="0.2">
      <c r="A491" s="97">
        <v>1902</v>
      </c>
      <c r="B491" s="17"/>
      <c r="C491" s="17"/>
      <c r="D491" s="17"/>
      <c r="E491" s="17"/>
      <c r="F491" s="17"/>
      <c r="G491" s="17"/>
      <c r="H491" s="17"/>
      <c r="I491" s="17">
        <v>5</v>
      </c>
      <c r="J491" s="17"/>
      <c r="K491" s="54"/>
      <c r="L491" s="145"/>
      <c r="M491" s="49"/>
      <c r="N491" s="146"/>
      <c r="O491" s="21">
        <f>IF(I491=0,"",I491/H490)</f>
        <v>1</v>
      </c>
      <c r="P491" s="22">
        <v>5</v>
      </c>
      <c r="Q491" s="100">
        <f t="shared" si="46"/>
        <v>1</v>
      </c>
      <c r="R491" s="100">
        <f t="shared" si="47"/>
        <v>0</v>
      </c>
    </row>
    <row r="492" spans="1:19" ht="15.75" customHeight="1" x14ac:dyDescent="0.2">
      <c r="A492" s="97">
        <v>2001</v>
      </c>
      <c r="B492" s="17"/>
      <c r="C492" s="17"/>
      <c r="D492" s="17"/>
      <c r="E492" s="17"/>
      <c r="F492" s="17"/>
      <c r="G492" s="17"/>
      <c r="H492" s="17"/>
      <c r="I492" s="17"/>
      <c r="J492" s="17">
        <v>4</v>
      </c>
      <c r="K492" s="54">
        <v>4</v>
      </c>
      <c r="L492" s="145"/>
      <c r="M492" s="49"/>
      <c r="N492" s="146"/>
      <c r="O492" s="24">
        <f>IF(J492=0,"",J492/I491)</f>
        <v>0.8</v>
      </c>
      <c r="P492" s="22">
        <v>5</v>
      </c>
      <c r="Q492" s="24">
        <f t="shared" si="46"/>
        <v>1</v>
      </c>
      <c r="R492" s="24">
        <f t="shared" si="47"/>
        <v>0</v>
      </c>
    </row>
    <row r="493" spans="1:19" ht="15.75" customHeight="1" x14ac:dyDescent="0.2">
      <c r="A493" s="97">
        <v>2002</v>
      </c>
      <c r="B493" s="17"/>
      <c r="C493" s="17"/>
      <c r="D493" s="17"/>
      <c r="E493" s="17"/>
      <c r="F493" s="17"/>
      <c r="G493" s="17"/>
      <c r="H493" s="17"/>
      <c r="I493" s="17"/>
      <c r="J493" s="17">
        <v>1</v>
      </c>
      <c r="K493" s="54">
        <v>1</v>
      </c>
      <c r="L493" s="145"/>
      <c r="M493" s="49"/>
      <c r="N493" s="147"/>
      <c r="O493" s="49"/>
      <c r="P493" s="22">
        <v>1</v>
      </c>
      <c r="Q493" s="49"/>
      <c r="R493" s="165"/>
    </row>
    <row r="494" spans="1:19" ht="15.75" customHeight="1" x14ac:dyDescent="0.2">
      <c r="A494" s="97">
        <v>2101</v>
      </c>
      <c r="B494" s="17"/>
      <c r="C494" s="17"/>
      <c r="D494" s="17"/>
      <c r="E494" s="17"/>
      <c r="F494" s="17"/>
      <c r="G494" s="17"/>
      <c r="H494" s="17"/>
      <c r="I494" s="17"/>
      <c r="J494" s="17"/>
      <c r="K494" s="54"/>
      <c r="L494" s="145"/>
      <c r="M494" s="49"/>
      <c r="N494" s="147"/>
      <c r="O494" s="148"/>
      <c r="P494" s="51"/>
      <c r="Q494" s="149"/>
      <c r="R494" s="148"/>
    </row>
    <row r="495" spans="1:19" ht="15.75" customHeight="1" x14ac:dyDescent="0.2">
      <c r="A495" s="97">
        <v>2102</v>
      </c>
      <c r="B495" s="17"/>
      <c r="C495" s="17"/>
      <c r="D495" s="17"/>
      <c r="E495" s="17"/>
      <c r="F495" s="17"/>
      <c r="G495" s="17"/>
      <c r="H495" s="17"/>
      <c r="I495" s="17"/>
      <c r="J495" s="17"/>
      <c r="K495" s="54"/>
      <c r="L495" s="145"/>
      <c r="M495" s="49"/>
      <c r="N495" s="147"/>
      <c r="O495" s="148"/>
      <c r="P495" s="51"/>
      <c r="Q495" s="149"/>
      <c r="R495" s="148"/>
    </row>
    <row r="496" spans="1:19" ht="15.75" customHeight="1" x14ac:dyDescent="0.2">
      <c r="A496" s="97">
        <v>2201</v>
      </c>
      <c r="B496" s="17"/>
      <c r="C496" s="17"/>
      <c r="D496" s="17"/>
      <c r="E496" s="17"/>
      <c r="F496" s="17"/>
      <c r="G496" s="17"/>
      <c r="H496" s="17"/>
      <c r="I496" s="17"/>
      <c r="J496" s="17"/>
      <c r="K496" s="54"/>
      <c r="L496" s="145"/>
      <c r="M496" s="49"/>
      <c r="N496" s="147"/>
      <c r="O496" s="148"/>
      <c r="P496" s="51"/>
      <c r="Q496" s="149"/>
      <c r="R496" s="148"/>
    </row>
    <row r="497" spans="1:20" ht="15.75" customHeight="1" x14ac:dyDescent="0.2">
      <c r="A497" s="97">
        <v>2202</v>
      </c>
      <c r="B497" s="17"/>
      <c r="C497" s="17"/>
      <c r="D497" s="17"/>
      <c r="E497" s="17"/>
      <c r="F497" s="17"/>
      <c r="G497" s="17"/>
      <c r="H497" s="17"/>
      <c r="I497" s="17"/>
      <c r="J497" s="17"/>
      <c r="K497" s="54"/>
      <c r="L497" s="145"/>
      <c r="M497" s="49"/>
      <c r="N497" s="147"/>
      <c r="O497" s="49"/>
      <c r="P497" s="147"/>
      <c r="Q497" s="150"/>
      <c r="R497" s="148"/>
    </row>
    <row r="498" spans="1:20" ht="15.75" customHeight="1" x14ac:dyDescent="0.2">
      <c r="A498" s="97">
        <v>2301</v>
      </c>
      <c r="B498" s="17"/>
      <c r="C498" s="17"/>
      <c r="D498" s="17"/>
      <c r="E498" s="17"/>
      <c r="F498" s="17"/>
      <c r="G498" s="17"/>
      <c r="H498" s="17"/>
      <c r="I498" s="17"/>
      <c r="J498" s="17"/>
      <c r="K498" s="54"/>
      <c r="L498" s="145"/>
      <c r="M498" s="49"/>
      <c r="N498" s="147"/>
      <c r="O498" s="102" t="s">
        <v>81</v>
      </c>
      <c r="P498" s="103">
        <v>4</v>
      </c>
      <c r="Q498" s="104">
        <f>IF(SUM(K490:K497)=0,"",SUM(K490:K497))</f>
        <v>5</v>
      </c>
      <c r="R498" s="105" t="s">
        <v>10</v>
      </c>
    </row>
    <row r="499" spans="1:20" ht="15.75" customHeight="1" x14ac:dyDescent="0.2">
      <c r="A499" s="97">
        <v>2302</v>
      </c>
      <c r="B499" s="17"/>
      <c r="C499" s="17"/>
      <c r="D499" s="17"/>
      <c r="E499" s="17"/>
      <c r="F499" s="17"/>
      <c r="G499" s="17"/>
      <c r="H499" s="17"/>
      <c r="I499" s="17"/>
      <c r="J499" s="17"/>
      <c r="K499" s="54"/>
      <c r="L499" s="145"/>
      <c r="M499" s="49"/>
      <c r="N499" s="147"/>
      <c r="O499" s="106" t="s">
        <v>83</v>
      </c>
      <c r="P499" s="32">
        <f>IF(P498/B484=0,"",P498/B484)</f>
        <v>0.2857142857142857</v>
      </c>
      <c r="Q499" s="107">
        <f>IF(P498/Q498=0,"",P498/Q498)</f>
        <v>0.8</v>
      </c>
      <c r="R499" s="108" t="s">
        <v>84</v>
      </c>
    </row>
    <row r="500" spans="1:20" ht="15.75" customHeight="1" x14ac:dyDescent="0.2">
      <c r="A500" s="97">
        <v>2401</v>
      </c>
      <c r="B500" s="75"/>
      <c r="C500" s="75"/>
      <c r="D500" s="75"/>
      <c r="E500" s="75"/>
      <c r="F500" s="75"/>
      <c r="G500" s="75"/>
      <c r="H500" s="75"/>
      <c r="I500" s="75"/>
      <c r="J500" s="75"/>
      <c r="K500" s="54"/>
      <c r="L500" s="151"/>
      <c r="M500" s="152"/>
      <c r="N500" s="153"/>
      <c r="O500" s="154"/>
      <c r="P500" s="155"/>
      <c r="Q500" s="155"/>
      <c r="R500" s="156"/>
    </row>
    <row r="501" spans="1:20" ht="18" x14ac:dyDescent="0.2">
      <c r="A501" s="114"/>
      <c r="B501" s="231" t="s">
        <v>106</v>
      </c>
      <c r="C501" s="231"/>
      <c r="D501" s="231"/>
      <c r="E501" s="231"/>
      <c r="F501" s="231"/>
      <c r="G501" s="231"/>
      <c r="H501" s="231"/>
      <c r="I501" s="231"/>
      <c r="J501" s="231"/>
      <c r="K501" s="74">
        <f>SUM(K484:K497)</f>
        <v>5</v>
      </c>
      <c r="L501" s="109">
        <f>IF(K492=0,"",K492/B484)</f>
        <v>0.2857142857142857</v>
      </c>
      <c r="M501" s="109">
        <f>IF(K501=0,"",K501/B484)</f>
        <v>0.35714285714285715</v>
      </c>
      <c r="N501" s="109">
        <f>IF(K492=0,"",M501-L501)</f>
        <v>7.1428571428571452E-2</v>
      </c>
      <c r="O501" s="89"/>
      <c r="P501" s="85"/>
      <c r="Q501" s="134"/>
      <c r="R501" s="89"/>
    </row>
    <row r="502" spans="1:20" ht="12.75" customHeight="1" x14ac:dyDescent="0.2"/>
    <row r="503" spans="1:20" ht="12.75" customHeight="1" x14ac:dyDescent="0.2"/>
    <row r="504" spans="1:20" ht="26.25" x14ac:dyDescent="0.2">
      <c r="A504" s="135"/>
      <c r="B504" s="232" t="s">
        <v>94</v>
      </c>
      <c r="C504" s="233"/>
      <c r="D504" s="233"/>
      <c r="E504" s="233"/>
      <c r="F504" s="233"/>
      <c r="G504" s="233"/>
      <c r="H504" s="233"/>
      <c r="I504" s="233"/>
      <c r="J504" s="233"/>
      <c r="K504" s="78" t="s">
        <v>109</v>
      </c>
      <c r="L504" s="89"/>
      <c r="M504" s="89"/>
      <c r="N504" s="85"/>
      <c r="O504" s="89"/>
      <c r="P504" s="85"/>
      <c r="Q504" s="85"/>
      <c r="R504" s="85"/>
    </row>
    <row r="505" spans="1:20" ht="20.25" x14ac:dyDescent="0.2">
      <c r="A505" s="234" t="s">
        <v>9</v>
      </c>
      <c r="B505" s="235" t="s">
        <v>95</v>
      </c>
      <c r="C505" s="236"/>
      <c r="D505" s="236"/>
      <c r="E505" s="236"/>
      <c r="F505" s="236"/>
      <c r="G505" s="236"/>
      <c r="H505" s="236"/>
      <c r="I505" s="236"/>
      <c r="J505" s="237"/>
      <c r="K505" s="238" t="s">
        <v>10</v>
      </c>
      <c r="L505" s="230" t="s">
        <v>2</v>
      </c>
      <c r="M505" s="230" t="s">
        <v>3</v>
      </c>
      <c r="N505" s="240" t="s">
        <v>4</v>
      </c>
      <c r="O505" s="230" t="s">
        <v>5</v>
      </c>
      <c r="P505" s="228" t="s">
        <v>6</v>
      </c>
      <c r="Q505" s="228" t="s">
        <v>7</v>
      </c>
      <c r="R505" s="230" t="s">
        <v>96</v>
      </c>
    </row>
    <row r="506" spans="1:20" ht="15.75" x14ac:dyDescent="0.2">
      <c r="A506" s="229"/>
      <c r="B506" s="97" t="s">
        <v>97</v>
      </c>
      <c r="C506" s="97" t="s">
        <v>98</v>
      </c>
      <c r="D506" s="97" t="s">
        <v>99</v>
      </c>
      <c r="E506" s="97" t="s">
        <v>100</v>
      </c>
      <c r="F506" s="97" t="s">
        <v>101</v>
      </c>
      <c r="G506" s="97" t="s">
        <v>102</v>
      </c>
      <c r="H506" s="97" t="s">
        <v>103</v>
      </c>
      <c r="I506" s="97" t="s">
        <v>104</v>
      </c>
      <c r="J506" s="97" t="s">
        <v>105</v>
      </c>
      <c r="K506" s="229"/>
      <c r="L506" s="229"/>
      <c r="M506" s="229"/>
      <c r="N506" s="229"/>
      <c r="O506" s="229"/>
      <c r="P506" s="229"/>
      <c r="Q506" s="229"/>
      <c r="R506" s="229"/>
    </row>
    <row r="507" spans="1:20" ht="15.75" customHeight="1" x14ac:dyDescent="0.2">
      <c r="A507" s="97">
        <v>1602</v>
      </c>
      <c r="B507" s="17">
        <v>35</v>
      </c>
      <c r="C507" s="17"/>
      <c r="D507" s="17"/>
      <c r="E507" s="17"/>
      <c r="F507" s="17"/>
      <c r="G507" s="17"/>
      <c r="H507" s="17"/>
      <c r="I507" s="17"/>
      <c r="J507" s="17"/>
      <c r="K507" s="54"/>
      <c r="L507" s="143"/>
      <c r="M507" s="144"/>
      <c r="N507" s="104"/>
      <c r="O507" s="98"/>
      <c r="P507" s="19">
        <f>B507</f>
        <v>35</v>
      </c>
      <c r="Q507" s="99"/>
      <c r="R507" s="98"/>
    </row>
    <row r="508" spans="1:20" ht="15.75" customHeight="1" x14ac:dyDescent="0.2">
      <c r="A508" s="97">
        <v>1701</v>
      </c>
      <c r="B508" s="17"/>
      <c r="C508" s="17">
        <v>18</v>
      </c>
      <c r="D508" s="17"/>
      <c r="E508" s="17"/>
      <c r="F508" s="17"/>
      <c r="G508" s="17"/>
      <c r="H508" s="17"/>
      <c r="I508" s="17"/>
      <c r="J508" s="17"/>
      <c r="K508" s="54"/>
      <c r="L508" s="145"/>
      <c r="M508" s="49"/>
      <c r="N508" s="146"/>
      <c r="O508" s="21">
        <f>IF(C508=0,"",C508/B507)</f>
        <v>0.51428571428571423</v>
      </c>
      <c r="P508" s="22">
        <v>18</v>
      </c>
      <c r="Q508" s="100">
        <f t="shared" ref="Q508:Q515" si="48">IF(P508=0,"",P508/P507)</f>
        <v>0.51428571428571423</v>
      </c>
      <c r="R508" s="100">
        <f t="shared" ref="R508:R515" si="49">IF(P508=0,"",100%-Q508)</f>
        <v>0.48571428571428577</v>
      </c>
    </row>
    <row r="509" spans="1:20" ht="15.75" customHeight="1" x14ac:dyDescent="0.2">
      <c r="A509" s="97">
        <v>1702</v>
      </c>
      <c r="B509" s="17"/>
      <c r="C509" s="17"/>
      <c r="D509" s="17">
        <v>8</v>
      </c>
      <c r="E509" s="17"/>
      <c r="F509" s="17"/>
      <c r="G509" s="17"/>
      <c r="H509" s="17"/>
      <c r="I509" s="17"/>
      <c r="J509" s="17"/>
      <c r="K509" s="54"/>
      <c r="L509" s="145"/>
      <c r="M509" s="49"/>
      <c r="N509" s="146"/>
      <c r="O509" s="21">
        <f>IF(D509=0,"",D509/C508)</f>
        <v>0.44444444444444442</v>
      </c>
      <c r="P509" s="22">
        <v>8</v>
      </c>
      <c r="Q509" s="100">
        <f t="shared" si="48"/>
        <v>0.44444444444444442</v>
      </c>
      <c r="R509" s="100">
        <f t="shared" si="49"/>
        <v>0.55555555555555558</v>
      </c>
      <c r="T509" s="124">
        <f>P509/P507</f>
        <v>0.22857142857142856</v>
      </c>
    </row>
    <row r="510" spans="1:20" ht="15.75" customHeight="1" x14ac:dyDescent="0.2">
      <c r="A510" s="97">
        <v>1801</v>
      </c>
      <c r="B510" s="17"/>
      <c r="C510" s="17"/>
      <c r="D510" s="17"/>
      <c r="E510" s="17">
        <v>8</v>
      </c>
      <c r="F510" s="17"/>
      <c r="G510" s="17"/>
      <c r="H510" s="17"/>
      <c r="I510" s="17"/>
      <c r="J510" s="17"/>
      <c r="K510" s="54"/>
      <c r="L510" s="145"/>
      <c r="M510" s="49"/>
      <c r="N510" s="146"/>
      <c r="O510" s="21">
        <f>IF(E510=0,"",E510/D509)</f>
        <v>1</v>
      </c>
      <c r="P510" s="22">
        <v>8</v>
      </c>
      <c r="Q510" s="100">
        <f t="shared" si="48"/>
        <v>1</v>
      </c>
      <c r="R510" s="100">
        <f t="shared" si="49"/>
        <v>0</v>
      </c>
    </row>
    <row r="511" spans="1:20" ht="15.75" customHeight="1" x14ac:dyDescent="0.2">
      <c r="A511" s="97">
        <v>1802</v>
      </c>
      <c r="B511" s="17"/>
      <c r="C511" s="17"/>
      <c r="D511" s="17"/>
      <c r="E511" s="17"/>
      <c r="F511" s="17">
        <v>7</v>
      </c>
      <c r="G511" s="17"/>
      <c r="H511" s="17"/>
      <c r="I511" s="17"/>
      <c r="J511" s="17"/>
      <c r="K511" s="54"/>
      <c r="L511" s="145"/>
      <c r="M511" s="49"/>
      <c r="N511" s="146"/>
      <c r="O511" s="21">
        <f>IF(F511=0,"",F511/E510)</f>
        <v>0.875</v>
      </c>
      <c r="P511" s="22">
        <v>8</v>
      </c>
      <c r="Q511" s="100">
        <f t="shared" si="48"/>
        <v>1</v>
      </c>
      <c r="R511" s="100">
        <f t="shared" si="49"/>
        <v>0</v>
      </c>
    </row>
    <row r="512" spans="1:20" ht="15.75" customHeight="1" x14ac:dyDescent="0.2">
      <c r="A512" s="97">
        <v>1901</v>
      </c>
      <c r="B512" s="17"/>
      <c r="C512" s="17"/>
      <c r="D512" s="17"/>
      <c r="E512" s="17"/>
      <c r="F512" s="17"/>
      <c r="G512" s="17">
        <v>6</v>
      </c>
      <c r="H512" s="17"/>
      <c r="I512" s="17"/>
      <c r="J512" s="17"/>
      <c r="K512" s="54"/>
      <c r="L512" s="145"/>
      <c r="M512" s="49"/>
      <c r="N512" s="146"/>
      <c r="O512" s="21">
        <f>IF(G512=0,"",G512/F511)</f>
        <v>0.8571428571428571</v>
      </c>
      <c r="P512" s="22">
        <v>8</v>
      </c>
      <c r="Q512" s="100">
        <f t="shared" si="48"/>
        <v>1</v>
      </c>
      <c r="R512" s="100">
        <f t="shared" si="49"/>
        <v>0</v>
      </c>
    </row>
    <row r="513" spans="1:18" ht="15.75" x14ac:dyDescent="0.2">
      <c r="A513" s="97">
        <v>1902</v>
      </c>
      <c r="B513" s="17"/>
      <c r="C513" s="17"/>
      <c r="D513" s="17"/>
      <c r="E513" s="17"/>
      <c r="F513" s="17"/>
      <c r="G513" s="17"/>
      <c r="H513" s="17">
        <v>6</v>
      </c>
      <c r="I513" s="17"/>
      <c r="J513" s="17"/>
      <c r="K513" s="54"/>
      <c r="L513" s="145"/>
      <c r="M513" s="49"/>
      <c r="N513" s="146"/>
      <c r="O513" s="21">
        <f>IF(H513=0,"",H513/G512)</f>
        <v>1</v>
      </c>
      <c r="P513" s="22">
        <v>7</v>
      </c>
      <c r="Q513" s="100">
        <f t="shared" si="48"/>
        <v>0.875</v>
      </c>
      <c r="R513" s="100">
        <f t="shared" si="49"/>
        <v>0.125</v>
      </c>
    </row>
    <row r="514" spans="1:18" ht="15.75" customHeight="1" x14ac:dyDescent="0.2">
      <c r="A514" s="97">
        <v>2001</v>
      </c>
      <c r="B514" s="17"/>
      <c r="C514" s="17"/>
      <c r="D514" s="17"/>
      <c r="E514" s="17"/>
      <c r="F514" s="17"/>
      <c r="G514" s="17"/>
      <c r="H514" s="17"/>
      <c r="I514" s="17">
        <v>6</v>
      </c>
      <c r="J514" s="17"/>
      <c r="K514" s="54"/>
      <c r="L514" s="145"/>
      <c r="M514" s="49"/>
      <c r="N514" s="146"/>
      <c r="O514" s="21">
        <f>IF(I514=0,"",I514/H513)</f>
        <v>1</v>
      </c>
      <c r="P514" s="22">
        <v>7</v>
      </c>
      <c r="Q514" s="100">
        <f t="shared" si="48"/>
        <v>1</v>
      </c>
      <c r="R514" s="100">
        <f t="shared" si="49"/>
        <v>0</v>
      </c>
    </row>
    <row r="515" spans="1:18" ht="15.75" customHeight="1" x14ac:dyDescent="0.2">
      <c r="A515" s="97">
        <v>2002</v>
      </c>
      <c r="B515" s="17"/>
      <c r="C515" s="17"/>
      <c r="D515" s="17"/>
      <c r="E515" s="17"/>
      <c r="F515" s="17"/>
      <c r="G515" s="17"/>
      <c r="H515" s="17"/>
      <c r="I515" s="17"/>
      <c r="J515" s="17">
        <v>5</v>
      </c>
      <c r="K515" s="54">
        <v>5</v>
      </c>
      <c r="L515" s="145"/>
      <c r="M515" s="49"/>
      <c r="N515" s="146"/>
      <c r="O515" s="24">
        <f>IF(J515=0,"",J515/I514)</f>
        <v>0.83333333333333337</v>
      </c>
      <c r="P515" s="22">
        <v>7</v>
      </c>
      <c r="Q515" s="24">
        <f t="shared" si="48"/>
        <v>1</v>
      </c>
      <c r="R515" s="24">
        <f t="shared" si="49"/>
        <v>0</v>
      </c>
    </row>
    <row r="516" spans="1:18" ht="15.75" customHeight="1" x14ac:dyDescent="0.2">
      <c r="A516" s="97">
        <v>2101</v>
      </c>
      <c r="B516" s="17"/>
      <c r="C516" s="17"/>
      <c r="D516" s="17"/>
      <c r="E516" s="17"/>
      <c r="F516" s="17"/>
      <c r="G516" s="17"/>
      <c r="H516" s="17"/>
      <c r="I516" s="17"/>
      <c r="J516" s="17">
        <v>2</v>
      </c>
      <c r="K516" s="54">
        <v>2</v>
      </c>
      <c r="L516" s="145"/>
      <c r="M516" s="49"/>
      <c r="N516" s="147"/>
      <c r="O516" s="67"/>
      <c r="P516" s="22">
        <v>2</v>
      </c>
      <c r="Q516" s="67"/>
      <c r="R516" s="101"/>
    </row>
    <row r="517" spans="1:18" ht="15.75" customHeight="1" x14ac:dyDescent="0.2">
      <c r="A517" s="97">
        <v>2102</v>
      </c>
      <c r="B517" s="17"/>
      <c r="C517" s="17"/>
      <c r="D517" s="17"/>
      <c r="E517" s="17"/>
      <c r="F517" s="17"/>
      <c r="G517" s="17"/>
      <c r="H517" s="17"/>
      <c r="I517" s="17"/>
      <c r="J517" s="17">
        <v>1</v>
      </c>
      <c r="K517" s="54">
        <v>1</v>
      </c>
      <c r="L517" s="145"/>
      <c r="M517" s="49"/>
      <c r="N517" s="147"/>
      <c r="O517" s="148"/>
      <c r="P517" s="51">
        <v>1</v>
      </c>
      <c r="Q517" s="149"/>
      <c r="R517" s="148"/>
    </row>
    <row r="518" spans="1:18" ht="15.75" customHeight="1" x14ac:dyDescent="0.2">
      <c r="A518" s="97">
        <v>2201</v>
      </c>
      <c r="B518" s="17"/>
      <c r="C518" s="17"/>
      <c r="D518" s="17"/>
      <c r="E518" s="17"/>
      <c r="F518" s="17"/>
      <c r="G518" s="17"/>
      <c r="H518" s="17"/>
      <c r="I518" s="17"/>
      <c r="J518" s="17"/>
      <c r="K518" s="54"/>
      <c r="L518" s="145"/>
      <c r="M518" s="49"/>
      <c r="N518" s="147"/>
      <c r="O518" s="148"/>
      <c r="P518" s="51"/>
      <c r="Q518" s="149"/>
      <c r="R518" s="148"/>
    </row>
    <row r="519" spans="1:18" ht="15.75" customHeight="1" x14ac:dyDescent="0.2">
      <c r="A519" s="97">
        <v>2202</v>
      </c>
      <c r="B519" s="17"/>
      <c r="C519" s="17"/>
      <c r="D519" s="17"/>
      <c r="E519" s="17"/>
      <c r="F519" s="17"/>
      <c r="G519" s="17"/>
      <c r="H519" s="17"/>
      <c r="I519" s="17"/>
      <c r="J519" s="17"/>
      <c r="K519" s="54"/>
      <c r="L519" s="145"/>
      <c r="M519" s="49"/>
      <c r="N519" s="147"/>
      <c r="O519" s="148"/>
      <c r="P519" s="51"/>
      <c r="Q519" s="149"/>
      <c r="R519" s="148"/>
    </row>
    <row r="520" spans="1:18" ht="15.75" customHeight="1" x14ac:dyDescent="0.2">
      <c r="A520" s="97">
        <v>2301</v>
      </c>
      <c r="B520" s="17"/>
      <c r="C520" s="17"/>
      <c r="D520" s="17"/>
      <c r="E520" s="17"/>
      <c r="F520" s="17"/>
      <c r="G520" s="17"/>
      <c r="H520" s="17"/>
      <c r="I520" s="17"/>
      <c r="J520" s="17"/>
      <c r="K520" s="54"/>
      <c r="L520" s="145"/>
      <c r="M520" s="49"/>
      <c r="N520" s="147"/>
      <c r="O520" s="49"/>
      <c r="P520" s="147"/>
      <c r="Q520" s="150"/>
      <c r="R520" s="148"/>
    </row>
    <row r="521" spans="1:18" ht="15.75" customHeight="1" x14ac:dyDescent="0.2">
      <c r="A521" s="97">
        <v>2302</v>
      </c>
      <c r="B521" s="17"/>
      <c r="C521" s="17"/>
      <c r="D521" s="17"/>
      <c r="E521" s="17"/>
      <c r="F521" s="17"/>
      <c r="G521" s="17"/>
      <c r="H521" s="17"/>
      <c r="I521" s="17"/>
      <c r="J521" s="17"/>
      <c r="K521" s="54"/>
      <c r="L521" s="145"/>
      <c r="M521" s="49"/>
      <c r="N521" s="147"/>
      <c r="O521" s="102" t="s">
        <v>81</v>
      </c>
      <c r="P521" s="103">
        <v>5</v>
      </c>
      <c r="Q521" s="104">
        <f>IF(SUM(K513:K520)=0,"",SUM(K513:K520))</f>
        <v>8</v>
      </c>
      <c r="R521" s="105" t="s">
        <v>10</v>
      </c>
    </row>
    <row r="522" spans="1:18" ht="15.75" customHeight="1" x14ac:dyDescent="0.2">
      <c r="A522" s="97">
        <v>2401</v>
      </c>
      <c r="B522" s="17"/>
      <c r="C522" s="17"/>
      <c r="D522" s="17"/>
      <c r="E522" s="17"/>
      <c r="F522" s="17"/>
      <c r="G522" s="17"/>
      <c r="H522" s="17"/>
      <c r="I522" s="17"/>
      <c r="J522" s="17"/>
      <c r="K522" s="54"/>
      <c r="L522" s="145"/>
      <c r="M522" s="49"/>
      <c r="N522" s="147"/>
      <c r="O522" s="106" t="s">
        <v>83</v>
      </c>
      <c r="P522" s="32">
        <f>IF(P521/B507=0,"",P521/B507)</f>
        <v>0.14285714285714285</v>
      </c>
      <c r="Q522" s="107">
        <f>IF(P521/Q521=0,"",P521/Q521)</f>
        <v>0.625</v>
      </c>
      <c r="R522" s="108" t="s">
        <v>84</v>
      </c>
    </row>
    <row r="523" spans="1:18" ht="15.75" customHeight="1" x14ac:dyDescent="0.2">
      <c r="A523" s="97">
        <v>2402</v>
      </c>
      <c r="B523" s="75"/>
      <c r="C523" s="75"/>
      <c r="D523" s="75"/>
      <c r="E523" s="75"/>
      <c r="F523" s="75"/>
      <c r="G523" s="75"/>
      <c r="H523" s="75"/>
      <c r="I523" s="75"/>
      <c r="J523" s="75"/>
      <c r="K523" s="54"/>
      <c r="L523" s="151"/>
      <c r="M523" s="152"/>
      <c r="N523" s="153"/>
      <c r="O523" s="154"/>
      <c r="P523" s="155"/>
      <c r="Q523" s="155"/>
      <c r="R523" s="156"/>
    </row>
    <row r="524" spans="1:18" ht="18" x14ac:dyDescent="0.2">
      <c r="A524" s="114"/>
      <c r="B524" s="231" t="s">
        <v>106</v>
      </c>
      <c r="C524" s="231"/>
      <c r="D524" s="231"/>
      <c r="E524" s="231"/>
      <c r="F524" s="231"/>
      <c r="G524" s="231"/>
      <c r="H524" s="231"/>
      <c r="I524" s="231"/>
      <c r="J524" s="231"/>
      <c r="K524" s="74">
        <f>SUM(K507:K520)</f>
        <v>8</v>
      </c>
      <c r="L524" s="109">
        <f>IF(K515=0,"",K515/B507)</f>
        <v>0.14285714285714285</v>
      </c>
      <c r="M524" s="109">
        <f>IF(K524=0,"",K524/B507)</f>
        <v>0.22857142857142856</v>
      </c>
      <c r="N524" s="109">
        <f>IF(K515=0,"",M524-L524)</f>
        <v>8.5714285714285715E-2</v>
      </c>
      <c r="O524" s="89"/>
      <c r="P524" s="85"/>
      <c r="Q524" s="134"/>
      <c r="R524" s="89"/>
    </row>
    <row r="525" spans="1:18" ht="12.75" customHeight="1" x14ac:dyDescent="0.2"/>
    <row r="526" spans="1:18" ht="12.75" customHeight="1" x14ac:dyDescent="0.2"/>
    <row r="527" spans="1:18" ht="26.25" x14ac:dyDescent="0.2">
      <c r="A527" s="135"/>
      <c r="B527" s="232" t="s">
        <v>94</v>
      </c>
      <c r="C527" s="233"/>
      <c r="D527" s="233"/>
      <c r="E527" s="233"/>
      <c r="F527" s="233"/>
      <c r="G527" s="233"/>
      <c r="H527" s="233"/>
      <c r="I527" s="233"/>
      <c r="J527" s="233"/>
      <c r="K527" s="78" t="s">
        <v>110</v>
      </c>
      <c r="L527" s="89"/>
      <c r="M527" s="89"/>
      <c r="N527" s="85"/>
      <c r="O527" s="89"/>
      <c r="P527" s="85"/>
      <c r="Q527" s="85"/>
      <c r="R527" s="85"/>
    </row>
    <row r="528" spans="1:18" ht="20.25" x14ac:dyDescent="0.2">
      <c r="A528" s="234" t="s">
        <v>9</v>
      </c>
      <c r="B528" s="235" t="s">
        <v>95</v>
      </c>
      <c r="C528" s="236"/>
      <c r="D528" s="236"/>
      <c r="E528" s="236"/>
      <c r="F528" s="236"/>
      <c r="G528" s="236"/>
      <c r="H528" s="236"/>
      <c r="I528" s="236"/>
      <c r="J528" s="237"/>
      <c r="K528" s="238" t="s">
        <v>10</v>
      </c>
      <c r="L528" s="230" t="s">
        <v>2</v>
      </c>
      <c r="M528" s="230" t="s">
        <v>3</v>
      </c>
      <c r="N528" s="240" t="s">
        <v>4</v>
      </c>
      <c r="O528" s="230" t="s">
        <v>5</v>
      </c>
      <c r="P528" s="228" t="s">
        <v>6</v>
      </c>
      <c r="Q528" s="228" t="s">
        <v>7</v>
      </c>
      <c r="R528" s="230" t="s">
        <v>96</v>
      </c>
    </row>
    <row r="529" spans="1:20" ht="15.75" x14ac:dyDescent="0.2">
      <c r="A529" s="229"/>
      <c r="B529" s="97" t="s">
        <v>97</v>
      </c>
      <c r="C529" s="97" t="s">
        <v>98</v>
      </c>
      <c r="D529" s="97" t="s">
        <v>99</v>
      </c>
      <c r="E529" s="97" t="s">
        <v>100</v>
      </c>
      <c r="F529" s="97" t="s">
        <v>101</v>
      </c>
      <c r="G529" s="97" t="s">
        <v>102</v>
      </c>
      <c r="H529" s="97" t="s">
        <v>103</v>
      </c>
      <c r="I529" s="97" t="s">
        <v>104</v>
      </c>
      <c r="J529" s="97" t="s">
        <v>105</v>
      </c>
      <c r="K529" s="229"/>
      <c r="L529" s="229"/>
      <c r="M529" s="229"/>
      <c r="N529" s="229"/>
      <c r="O529" s="229"/>
      <c r="P529" s="229"/>
      <c r="Q529" s="229"/>
      <c r="R529" s="229"/>
    </row>
    <row r="530" spans="1:20" ht="15.75" customHeight="1" x14ac:dyDescent="0.2">
      <c r="A530" s="97">
        <v>1701</v>
      </c>
      <c r="B530" s="17">
        <v>15</v>
      </c>
      <c r="C530" s="17"/>
      <c r="D530" s="17"/>
      <c r="E530" s="17"/>
      <c r="F530" s="17"/>
      <c r="G530" s="17"/>
      <c r="H530" s="17"/>
      <c r="I530" s="17"/>
      <c r="J530" s="17"/>
      <c r="K530" s="54"/>
      <c r="L530" s="143"/>
      <c r="M530" s="144"/>
      <c r="N530" s="104"/>
      <c r="O530" s="98"/>
      <c r="P530" s="19">
        <f>B530</f>
        <v>15</v>
      </c>
      <c r="Q530" s="99"/>
      <c r="R530" s="98"/>
    </row>
    <row r="531" spans="1:20" ht="15.75" customHeight="1" x14ac:dyDescent="0.2">
      <c r="A531" s="97">
        <v>1702</v>
      </c>
      <c r="B531" s="17"/>
      <c r="C531" s="17">
        <v>10</v>
      </c>
      <c r="D531" s="17"/>
      <c r="E531" s="17"/>
      <c r="F531" s="17"/>
      <c r="G531" s="17"/>
      <c r="H531" s="17"/>
      <c r="I531" s="17"/>
      <c r="J531" s="17"/>
      <c r="K531" s="54"/>
      <c r="L531" s="145"/>
      <c r="M531" s="49"/>
      <c r="N531" s="146"/>
      <c r="O531" s="21">
        <f>IF(C531=0,"",C531/B530)</f>
        <v>0.66666666666666663</v>
      </c>
      <c r="P531" s="22">
        <v>10</v>
      </c>
      <c r="Q531" s="100">
        <f t="shared" ref="Q531:Q538" si="50">IF(P531=0,"",P531/P530)</f>
        <v>0.66666666666666663</v>
      </c>
      <c r="R531" s="100">
        <f t="shared" ref="R531:R538" si="51">IF(P531=0,"",100%-Q531)</f>
        <v>0.33333333333333337</v>
      </c>
    </row>
    <row r="532" spans="1:20" ht="15.75" customHeight="1" x14ac:dyDescent="0.2">
      <c r="A532" s="97">
        <v>1801</v>
      </c>
      <c r="B532" s="17"/>
      <c r="C532" s="17"/>
      <c r="D532" s="17">
        <v>9</v>
      </c>
      <c r="E532" s="17"/>
      <c r="F532" s="17"/>
      <c r="G532" s="17"/>
      <c r="H532" s="17"/>
      <c r="I532" s="17"/>
      <c r="J532" s="17"/>
      <c r="K532" s="54"/>
      <c r="L532" s="145"/>
      <c r="M532" s="49"/>
      <c r="N532" s="146"/>
      <c r="O532" s="21">
        <f>IF(D532=0,"",D532/C531)</f>
        <v>0.9</v>
      </c>
      <c r="P532" s="22">
        <v>10</v>
      </c>
      <c r="Q532" s="100">
        <f t="shared" si="50"/>
        <v>1</v>
      </c>
      <c r="R532" s="100">
        <f t="shared" si="51"/>
        <v>0</v>
      </c>
      <c r="T532" s="124">
        <f>P532/P530</f>
        <v>0.66666666666666663</v>
      </c>
    </row>
    <row r="533" spans="1:20" ht="15.75" customHeight="1" x14ac:dyDescent="0.2">
      <c r="A533" s="97">
        <v>1802</v>
      </c>
      <c r="B533" s="17"/>
      <c r="C533" s="17"/>
      <c r="D533" s="17"/>
      <c r="E533" s="17">
        <v>9</v>
      </c>
      <c r="F533" s="17"/>
      <c r="G533" s="17"/>
      <c r="H533" s="17"/>
      <c r="I533" s="17"/>
      <c r="J533" s="17"/>
      <c r="K533" s="54"/>
      <c r="L533" s="145"/>
      <c r="M533" s="49"/>
      <c r="N533" s="146"/>
      <c r="O533" s="21">
        <f>IF(E533=0,"",E533/D532)</f>
        <v>1</v>
      </c>
      <c r="P533" s="22">
        <v>10</v>
      </c>
      <c r="Q533" s="100">
        <f t="shared" si="50"/>
        <v>1</v>
      </c>
      <c r="R533" s="100">
        <f t="shared" si="51"/>
        <v>0</v>
      </c>
    </row>
    <row r="534" spans="1:20" ht="15.75" customHeight="1" x14ac:dyDescent="0.2">
      <c r="A534" s="97">
        <v>1901</v>
      </c>
      <c r="B534" s="17"/>
      <c r="C534" s="17"/>
      <c r="D534" s="17"/>
      <c r="E534" s="17"/>
      <c r="F534" s="17">
        <v>8</v>
      </c>
      <c r="G534" s="17"/>
      <c r="H534" s="17"/>
      <c r="I534" s="17"/>
      <c r="J534" s="17"/>
      <c r="K534" s="54"/>
      <c r="L534" s="145"/>
      <c r="M534" s="49"/>
      <c r="N534" s="146"/>
      <c r="O534" s="21">
        <f>IF(F534=0,"",F534/E533)</f>
        <v>0.88888888888888884</v>
      </c>
      <c r="P534" s="22">
        <v>10</v>
      </c>
      <c r="Q534" s="100">
        <f t="shared" si="50"/>
        <v>1</v>
      </c>
      <c r="R534" s="100">
        <f t="shared" si="51"/>
        <v>0</v>
      </c>
    </row>
    <row r="535" spans="1:20" ht="15.75" customHeight="1" x14ac:dyDescent="0.2">
      <c r="A535" s="97">
        <v>1902</v>
      </c>
      <c r="B535" s="17"/>
      <c r="C535" s="17"/>
      <c r="D535" s="17"/>
      <c r="E535" s="17"/>
      <c r="F535" s="17"/>
      <c r="G535" s="17">
        <v>8</v>
      </c>
      <c r="H535" s="17"/>
      <c r="I535" s="17"/>
      <c r="J535" s="17"/>
      <c r="K535" s="54"/>
      <c r="L535" s="145"/>
      <c r="M535" s="49"/>
      <c r="N535" s="146"/>
      <c r="O535" s="21">
        <f>IF(G535=0,"",G535/F534)</f>
        <v>1</v>
      </c>
      <c r="P535" s="22">
        <v>9</v>
      </c>
      <c r="Q535" s="100">
        <f t="shared" si="50"/>
        <v>0.9</v>
      </c>
      <c r="R535" s="100">
        <f t="shared" si="51"/>
        <v>9.9999999999999978E-2</v>
      </c>
    </row>
    <row r="536" spans="1:20" ht="15.75" customHeight="1" x14ac:dyDescent="0.2">
      <c r="A536" s="97">
        <v>2001</v>
      </c>
      <c r="B536" s="17"/>
      <c r="C536" s="17"/>
      <c r="D536" s="17"/>
      <c r="E536" s="17"/>
      <c r="F536" s="17"/>
      <c r="G536" s="17"/>
      <c r="H536" s="17">
        <v>8</v>
      </c>
      <c r="I536" s="17"/>
      <c r="J536" s="17"/>
      <c r="K536" s="54"/>
      <c r="L536" s="145"/>
      <c r="M536" s="49"/>
      <c r="N536" s="146"/>
      <c r="O536" s="21">
        <f>IF(H536=0,"",H536/G535)</f>
        <v>1</v>
      </c>
      <c r="P536" s="22">
        <v>9</v>
      </c>
      <c r="Q536" s="100">
        <f t="shared" si="50"/>
        <v>1</v>
      </c>
      <c r="R536" s="100">
        <f t="shared" si="51"/>
        <v>0</v>
      </c>
    </row>
    <row r="537" spans="1:20" ht="15.75" customHeight="1" x14ac:dyDescent="0.2">
      <c r="A537" s="97">
        <v>2002</v>
      </c>
      <c r="B537" s="17"/>
      <c r="C537" s="17"/>
      <c r="D537" s="17"/>
      <c r="E537" s="17"/>
      <c r="F537" s="17"/>
      <c r="G537" s="17"/>
      <c r="H537" s="17"/>
      <c r="I537" s="17">
        <v>8</v>
      </c>
      <c r="J537" s="17"/>
      <c r="K537" s="54"/>
      <c r="L537" s="145"/>
      <c r="M537" s="49"/>
      <c r="N537" s="146"/>
      <c r="O537" s="21">
        <f>IF(I537=0,"",I537/H536)</f>
        <v>1</v>
      </c>
      <c r="P537" s="22">
        <v>9</v>
      </c>
      <c r="Q537" s="100">
        <f t="shared" si="50"/>
        <v>1</v>
      </c>
      <c r="R537" s="100">
        <f t="shared" si="51"/>
        <v>0</v>
      </c>
    </row>
    <row r="538" spans="1:20" ht="15.75" customHeight="1" x14ac:dyDescent="0.2">
      <c r="A538" s="97">
        <v>2101</v>
      </c>
      <c r="B538" s="17"/>
      <c r="C538" s="17"/>
      <c r="D538" s="17"/>
      <c r="E538" s="17"/>
      <c r="F538" s="17"/>
      <c r="G538" s="17"/>
      <c r="H538" s="17"/>
      <c r="I538" s="17"/>
      <c r="J538" s="17">
        <v>7</v>
      </c>
      <c r="K538" s="54">
        <v>5</v>
      </c>
      <c r="L538" s="145"/>
      <c r="M538" s="49"/>
      <c r="N538" s="146"/>
      <c r="O538" s="24">
        <f>IF(J538=0,"",J538/I537)</f>
        <v>0.875</v>
      </c>
      <c r="P538" s="22">
        <v>8</v>
      </c>
      <c r="Q538" s="24">
        <f t="shared" si="50"/>
        <v>0.88888888888888884</v>
      </c>
      <c r="R538" s="24">
        <f t="shared" si="51"/>
        <v>0.11111111111111116</v>
      </c>
    </row>
    <row r="539" spans="1:20" ht="15.75" customHeight="1" x14ac:dyDescent="0.2">
      <c r="A539" s="97">
        <v>2102</v>
      </c>
      <c r="B539" s="17"/>
      <c r="C539" s="17"/>
      <c r="D539" s="17"/>
      <c r="E539" s="17"/>
      <c r="F539" s="17"/>
      <c r="G539" s="17"/>
      <c r="H539" s="17"/>
      <c r="I539" s="17"/>
      <c r="J539" s="17">
        <v>2</v>
      </c>
      <c r="K539" s="54">
        <v>2</v>
      </c>
      <c r="L539" s="145"/>
      <c r="M539" s="49"/>
      <c r="N539" s="147"/>
      <c r="O539" s="67"/>
      <c r="P539" s="22">
        <v>2</v>
      </c>
      <c r="Q539" s="67"/>
      <c r="R539" s="101"/>
    </row>
    <row r="540" spans="1:20" ht="15.75" customHeight="1" x14ac:dyDescent="0.2">
      <c r="A540" s="97">
        <v>2201</v>
      </c>
      <c r="B540" s="17"/>
      <c r="C540" s="17"/>
      <c r="D540" s="17"/>
      <c r="E540" s="17"/>
      <c r="F540" s="17"/>
      <c r="G540" s="17"/>
      <c r="H540" s="17"/>
      <c r="I540" s="17"/>
      <c r="J540" s="17"/>
      <c r="K540" s="54"/>
      <c r="L540" s="145"/>
      <c r="M540" s="49"/>
      <c r="N540" s="147"/>
      <c r="O540" s="148"/>
      <c r="P540" s="51"/>
      <c r="Q540" s="149"/>
      <c r="R540" s="148"/>
    </row>
    <row r="541" spans="1:20" ht="15.75" customHeight="1" x14ac:dyDescent="0.2">
      <c r="A541" s="97">
        <v>2202</v>
      </c>
      <c r="B541" s="17"/>
      <c r="C541" s="17"/>
      <c r="D541" s="17"/>
      <c r="E541" s="17"/>
      <c r="F541" s="17"/>
      <c r="G541" s="17"/>
      <c r="H541" s="17"/>
      <c r="I541" s="17"/>
      <c r="J541" s="17"/>
      <c r="K541" s="54"/>
      <c r="L541" s="145"/>
      <c r="M541" s="49"/>
      <c r="N541" s="147"/>
      <c r="O541" s="148"/>
      <c r="P541" s="51"/>
      <c r="Q541" s="149"/>
      <c r="R541" s="148"/>
    </row>
    <row r="542" spans="1:20" ht="15.75" customHeight="1" x14ac:dyDescent="0.2">
      <c r="A542" s="97">
        <v>2301</v>
      </c>
      <c r="B542" s="17"/>
      <c r="C542" s="17"/>
      <c r="D542" s="17"/>
      <c r="E542" s="17"/>
      <c r="F542" s="17"/>
      <c r="G542" s="17"/>
      <c r="H542" s="17"/>
      <c r="I542" s="17"/>
      <c r="J542" s="17"/>
      <c r="K542" s="54"/>
      <c r="L542" s="145"/>
      <c r="M542" s="49"/>
      <c r="N542" s="147"/>
      <c r="O542" s="148"/>
      <c r="P542" s="51"/>
      <c r="Q542" s="149"/>
      <c r="R542" s="148"/>
    </row>
    <row r="543" spans="1:20" ht="15.75" customHeight="1" x14ac:dyDescent="0.2">
      <c r="A543" s="97">
        <v>2302</v>
      </c>
      <c r="B543" s="17"/>
      <c r="C543" s="17"/>
      <c r="D543" s="17"/>
      <c r="E543" s="17"/>
      <c r="F543" s="17"/>
      <c r="G543" s="17"/>
      <c r="H543" s="17"/>
      <c r="I543" s="17"/>
      <c r="J543" s="17"/>
      <c r="K543" s="54"/>
      <c r="L543" s="145"/>
      <c r="M543" s="49"/>
      <c r="N543" s="147"/>
      <c r="O543" s="49"/>
      <c r="P543" s="147"/>
      <c r="Q543" s="150"/>
      <c r="R543" s="148"/>
    </row>
    <row r="544" spans="1:20" ht="15.75" customHeight="1" x14ac:dyDescent="0.2">
      <c r="A544" s="97">
        <v>2401</v>
      </c>
      <c r="B544" s="17"/>
      <c r="C544" s="17"/>
      <c r="D544" s="17"/>
      <c r="E544" s="17"/>
      <c r="F544" s="17"/>
      <c r="G544" s="17"/>
      <c r="H544" s="17"/>
      <c r="I544" s="17"/>
      <c r="J544" s="17"/>
      <c r="K544" s="54"/>
      <c r="L544" s="145"/>
      <c r="M544" s="49"/>
      <c r="N544" s="147"/>
      <c r="O544" s="102" t="s">
        <v>81</v>
      </c>
      <c r="P544" s="103">
        <v>9</v>
      </c>
      <c r="Q544" s="117">
        <f>IF(SUM(K536:K543)=0,"",SUM(K536:K543))</f>
        <v>7</v>
      </c>
      <c r="R544" s="105" t="s">
        <v>10</v>
      </c>
    </row>
    <row r="545" spans="1:21" ht="15.75" customHeight="1" x14ac:dyDescent="0.2">
      <c r="A545" s="97">
        <v>2402</v>
      </c>
      <c r="B545" s="17"/>
      <c r="C545" s="17"/>
      <c r="D545" s="17"/>
      <c r="E545" s="17"/>
      <c r="F545" s="17"/>
      <c r="G545" s="17"/>
      <c r="H545" s="17"/>
      <c r="I545" s="17"/>
      <c r="J545" s="17"/>
      <c r="K545" s="54"/>
      <c r="L545" s="145"/>
      <c r="M545" s="49"/>
      <c r="N545" s="147"/>
      <c r="O545" s="106" t="s">
        <v>83</v>
      </c>
      <c r="P545" s="32">
        <f>IF(P544/B530=0,"",P544/B530)</f>
        <v>0.6</v>
      </c>
      <c r="Q545" s="118">
        <f>IF(P544/Q544=0,"",P544/Q544)</f>
        <v>1.2857142857142858</v>
      </c>
      <c r="R545" s="108" t="s">
        <v>84</v>
      </c>
    </row>
    <row r="546" spans="1:21" ht="15.75" customHeight="1" x14ac:dyDescent="0.2">
      <c r="A546" s="97">
        <v>2501</v>
      </c>
      <c r="B546" s="75"/>
      <c r="C546" s="75"/>
      <c r="D546" s="75"/>
      <c r="E546" s="75"/>
      <c r="F546" s="75"/>
      <c r="G546" s="75"/>
      <c r="H546" s="75"/>
      <c r="I546" s="75"/>
      <c r="J546" s="75"/>
      <c r="K546" s="54"/>
      <c r="L546" s="151"/>
      <c r="M546" s="152"/>
      <c r="N546" s="153"/>
      <c r="O546" s="154"/>
      <c r="P546" s="155"/>
      <c r="Q546" s="155"/>
      <c r="R546" s="156"/>
    </row>
    <row r="547" spans="1:21" ht="18" x14ac:dyDescent="0.2">
      <c r="A547" s="114"/>
      <c r="B547" s="231" t="s">
        <v>106</v>
      </c>
      <c r="C547" s="231"/>
      <c r="D547" s="231"/>
      <c r="E547" s="231"/>
      <c r="F547" s="231"/>
      <c r="G547" s="231"/>
      <c r="H547" s="231"/>
      <c r="I547" s="231"/>
      <c r="J547" s="231"/>
      <c r="K547" s="74">
        <f>SUM(K530:K543)</f>
        <v>7</v>
      </c>
      <c r="L547" s="109">
        <f>IF(K538=0,"",K538/B530)</f>
        <v>0.33333333333333331</v>
      </c>
      <c r="M547" s="109">
        <f>IF(K547=0,"",K547/B530)</f>
        <v>0.46666666666666667</v>
      </c>
      <c r="N547" s="109">
        <f>IF(K538=0,"",M547-L547)</f>
        <v>0.13333333333333336</v>
      </c>
      <c r="O547" s="89"/>
      <c r="P547" s="85"/>
      <c r="Q547" s="134"/>
      <c r="R547" s="89"/>
    </row>
    <row r="548" spans="1:21" ht="12.75" customHeight="1" x14ac:dyDescent="0.2"/>
    <row r="549" spans="1:21" ht="12.75" customHeight="1" x14ac:dyDescent="0.2"/>
    <row r="550" spans="1:21" ht="26.25" x14ac:dyDescent="0.2">
      <c r="B550" s="232" t="s">
        <v>94</v>
      </c>
      <c r="C550" s="233"/>
      <c r="D550" s="233"/>
      <c r="E550" s="233"/>
      <c r="F550" s="233"/>
      <c r="G550" s="233"/>
      <c r="H550" s="233"/>
      <c r="I550" s="233"/>
      <c r="J550" s="233"/>
      <c r="K550" s="78" t="s">
        <v>111</v>
      </c>
      <c r="L550" s="89"/>
      <c r="M550" s="89"/>
      <c r="N550" s="85"/>
      <c r="O550" s="89"/>
      <c r="P550" s="85"/>
      <c r="Q550" s="85"/>
      <c r="R550" s="85"/>
      <c r="U550" s="157">
        <f>AVERAGE(P545,P568)</f>
        <v>0.58260869565217388</v>
      </c>
    </row>
    <row r="551" spans="1:21" ht="20.25" x14ac:dyDescent="0.2">
      <c r="A551" s="234" t="s">
        <v>9</v>
      </c>
      <c r="B551" s="235" t="s">
        <v>95</v>
      </c>
      <c r="C551" s="236"/>
      <c r="D551" s="236"/>
      <c r="E551" s="236"/>
      <c r="F551" s="236"/>
      <c r="G551" s="236"/>
      <c r="H551" s="236"/>
      <c r="I551" s="236"/>
      <c r="J551" s="237"/>
      <c r="K551" s="238" t="s">
        <v>10</v>
      </c>
      <c r="L551" s="230" t="s">
        <v>2</v>
      </c>
      <c r="M551" s="230" t="s">
        <v>3</v>
      </c>
      <c r="N551" s="240" t="s">
        <v>4</v>
      </c>
      <c r="O551" s="230" t="s">
        <v>5</v>
      </c>
      <c r="P551" s="228" t="s">
        <v>6</v>
      </c>
      <c r="Q551" s="228" t="s">
        <v>7</v>
      </c>
      <c r="R551" s="230" t="s">
        <v>96</v>
      </c>
    </row>
    <row r="552" spans="1:21" ht="15.75" x14ac:dyDescent="0.2">
      <c r="A552" s="229"/>
      <c r="B552" s="97" t="s">
        <v>97</v>
      </c>
      <c r="C552" s="97" t="s">
        <v>98</v>
      </c>
      <c r="D552" s="97" t="s">
        <v>99</v>
      </c>
      <c r="E552" s="97" t="s">
        <v>100</v>
      </c>
      <c r="F552" s="97" t="s">
        <v>101</v>
      </c>
      <c r="G552" s="97" t="s">
        <v>102</v>
      </c>
      <c r="H552" s="97" t="s">
        <v>103</v>
      </c>
      <c r="I552" s="97" t="s">
        <v>104</v>
      </c>
      <c r="J552" s="97" t="s">
        <v>105</v>
      </c>
      <c r="K552" s="229"/>
      <c r="L552" s="229"/>
      <c r="M552" s="229"/>
      <c r="N552" s="229"/>
      <c r="O552" s="229"/>
      <c r="P552" s="229"/>
      <c r="Q552" s="229"/>
      <c r="R552" s="229"/>
    </row>
    <row r="553" spans="1:21" ht="15.75" customHeight="1" x14ac:dyDescent="0.2">
      <c r="A553" s="97">
        <v>1702</v>
      </c>
      <c r="B553" s="17">
        <v>46</v>
      </c>
      <c r="C553" s="17"/>
      <c r="D553" s="17"/>
      <c r="E553" s="17"/>
      <c r="F553" s="17"/>
      <c r="G553" s="17"/>
      <c r="H553" s="17"/>
      <c r="I553" s="17"/>
      <c r="J553" s="17"/>
      <c r="K553" s="54"/>
      <c r="L553" s="143"/>
      <c r="M553" s="144"/>
      <c r="N553" s="104"/>
      <c r="O553" s="98"/>
      <c r="P553" s="19">
        <f>B553</f>
        <v>46</v>
      </c>
      <c r="Q553" s="99"/>
      <c r="R553" s="98"/>
    </row>
    <row r="554" spans="1:21" ht="15.75" customHeight="1" x14ac:dyDescent="0.2">
      <c r="A554" s="97">
        <v>1801</v>
      </c>
      <c r="B554" s="17"/>
      <c r="C554" s="17">
        <v>33</v>
      </c>
      <c r="D554" s="17"/>
      <c r="E554" s="17"/>
      <c r="F554" s="17"/>
      <c r="G554" s="17"/>
      <c r="H554" s="17"/>
      <c r="I554" s="17"/>
      <c r="J554" s="17"/>
      <c r="K554" s="54"/>
      <c r="L554" s="145"/>
      <c r="M554" s="49"/>
      <c r="N554" s="146"/>
      <c r="O554" s="21">
        <f>IF(C554=0,"",C554/B553)</f>
        <v>0.71739130434782605</v>
      </c>
      <c r="P554" s="22">
        <v>33</v>
      </c>
      <c r="Q554" s="100">
        <f t="shared" ref="Q554:Q561" si="52">IF(P554=0,"",P554/P553)</f>
        <v>0.71739130434782605</v>
      </c>
      <c r="R554" s="100">
        <f t="shared" ref="R554:R561" si="53">IF(P554=0,"",100%-Q554)</f>
        <v>0.28260869565217395</v>
      </c>
    </row>
    <row r="555" spans="1:21" ht="15.75" customHeight="1" x14ac:dyDescent="0.2">
      <c r="A555" s="97">
        <v>1802</v>
      </c>
      <c r="B555" s="17"/>
      <c r="C555" s="17"/>
      <c r="D555" s="17">
        <v>28</v>
      </c>
      <c r="E555" s="17"/>
      <c r="F555" s="17"/>
      <c r="G555" s="17"/>
      <c r="H555" s="17"/>
      <c r="I555" s="17"/>
      <c r="J555" s="17"/>
      <c r="K555" s="54"/>
      <c r="L555" s="145"/>
      <c r="M555" s="49"/>
      <c r="N555" s="146"/>
      <c r="O555" s="21">
        <f>IF(D555=0,"",D555/C554)</f>
        <v>0.84848484848484851</v>
      </c>
      <c r="P555" s="22">
        <v>30</v>
      </c>
      <c r="Q555" s="100">
        <f t="shared" si="52"/>
        <v>0.90909090909090906</v>
      </c>
      <c r="R555" s="100">
        <f t="shared" si="53"/>
        <v>9.0909090909090939E-2</v>
      </c>
      <c r="S555" s="124">
        <f>P555/P553</f>
        <v>0.65217391304347827</v>
      </c>
    </row>
    <row r="556" spans="1:21" ht="15.75" customHeight="1" x14ac:dyDescent="0.2">
      <c r="A556" s="97">
        <v>1901</v>
      </c>
      <c r="B556" s="17"/>
      <c r="C556" s="17"/>
      <c r="D556" s="17"/>
      <c r="E556" s="17">
        <v>26</v>
      </c>
      <c r="F556" s="17"/>
      <c r="G556" s="17"/>
      <c r="H556" s="17"/>
      <c r="I556" s="17"/>
      <c r="J556" s="17"/>
      <c r="K556" s="54"/>
      <c r="L556" s="145"/>
      <c r="M556" s="49"/>
      <c r="N556" s="146"/>
      <c r="O556" s="21">
        <f>IF(E556=0,"",E556/D555)</f>
        <v>0.9285714285714286</v>
      </c>
      <c r="P556" s="22">
        <v>27</v>
      </c>
      <c r="Q556" s="100">
        <f t="shared" si="52"/>
        <v>0.9</v>
      </c>
      <c r="R556" s="100">
        <f t="shared" si="53"/>
        <v>9.9999999999999978E-2</v>
      </c>
    </row>
    <row r="557" spans="1:21" ht="15.75" customHeight="1" x14ac:dyDescent="0.2">
      <c r="A557" s="97">
        <v>1902</v>
      </c>
      <c r="B557" s="17"/>
      <c r="C557" s="17"/>
      <c r="D557" s="17"/>
      <c r="E557" s="17"/>
      <c r="F557" s="17">
        <v>23</v>
      </c>
      <c r="G557" s="17"/>
      <c r="H557" s="17"/>
      <c r="I557" s="17"/>
      <c r="J557" s="17"/>
      <c r="K557" s="54"/>
      <c r="L557" s="145"/>
      <c r="M557" s="49"/>
      <c r="N557" s="146"/>
      <c r="O557" s="21">
        <f>IF(F557=0,"",F557/E556)</f>
        <v>0.88461538461538458</v>
      </c>
      <c r="P557" s="22">
        <v>27</v>
      </c>
      <c r="Q557" s="100">
        <f t="shared" si="52"/>
        <v>1</v>
      </c>
      <c r="R557" s="100">
        <f t="shared" si="53"/>
        <v>0</v>
      </c>
    </row>
    <row r="558" spans="1:21" ht="15.75" customHeight="1" x14ac:dyDescent="0.2">
      <c r="A558" s="97">
        <v>2001</v>
      </c>
      <c r="B558" s="17"/>
      <c r="C558" s="17"/>
      <c r="D558" s="17"/>
      <c r="E558" s="17"/>
      <c r="F558" s="17"/>
      <c r="G558" s="17">
        <v>21</v>
      </c>
      <c r="H558" s="17"/>
      <c r="I558" s="17"/>
      <c r="J558" s="17"/>
      <c r="K558" s="54"/>
      <c r="L558" s="145"/>
      <c r="M558" s="49"/>
      <c r="N558" s="146"/>
      <c r="O558" s="21">
        <f>IF(G558=0,"",G558/F557)</f>
        <v>0.91304347826086951</v>
      </c>
      <c r="P558" s="22">
        <v>27</v>
      </c>
      <c r="Q558" s="100">
        <f t="shared" si="52"/>
        <v>1</v>
      </c>
      <c r="R558" s="100">
        <f t="shared" si="53"/>
        <v>0</v>
      </c>
    </row>
    <row r="559" spans="1:21" ht="15.75" customHeight="1" x14ac:dyDescent="0.2">
      <c r="A559" s="97">
        <v>2002</v>
      </c>
      <c r="B559" s="17"/>
      <c r="C559" s="17"/>
      <c r="D559" s="17"/>
      <c r="E559" s="17"/>
      <c r="F559" s="17"/>
      <c r="G559" s="17"/>
      <c r="H559" s="17">
        <v>20</v>
      </c>
      <c r="I559" s="17"/>
      <c r="J559" s="17"/>
      <c r="K559" s="54"/>
      <c r="L559" s="145"/>
      <c r="M559" s="49"/>
      <c r="N559" s="146"/>
      <c r="O559" s="21">
        <f>IF(H559=0,"",H559/G558)</f>
        <v>0.95238095238095233</v>
      </c>
      <c r="P559" s="22">
        <v>27</v>
      </c>
      <c r="Q559" s="100">
        <f t="shared" si="52"/>
        <v>1</v>
      </c>
      <c r="R559" s="100">
        <f t="shared" si="53"/>
        <v>0</v>
      </c>
    </row>
    <row r="560" spans="1:21" ht="15.75" customHeight="1" x14ac:dyDescent="0.2">
      <c r="A560" s="97">
        <v>2101</v>
      </c>
      <c r="B560" s="17"/>
      <c r="C560" s="17"/>
      <c r="D560" s="17"/>
      <c r="E560" s="17"/>
      <c r="F560" s="17"/>
      <c r="G560" s="17"/>
      <c r="H560" s="17"/>
      <c r="I560" s="17">
        <v>16</v>
      </c>
      <c r="J560" s="17"/>
      <c r="K560" s="54"/>
      <c r="L560" s="145"/>
      <c r="M560" s="49"/>
      <c r="N560" s="146"/>
      <c r="O560" s="21">
        <f>IF(I560=0,"",I560/H559)</f>
        <v>0.8</v>
      </c>
      <c r="P560" s="22">
        <v>27</v>
      </c>
      <c r="Q560" s="100">
        <f t="shared" si="52"/>
        <v>1</v>
      </c>
      <c r="R560" s="100">
        <f t="shared" si="53"/>
        <v>0</v>
      </c>
    </row>
    <row r="561" spans="1:18" ht="15.75" customHeight="1" x14ac:dyDescent="0.2">
      <c r="A561" s="97">
        <v>2102</v>
      </c>
      <c r="B561" s="17"/>
      <c r="C561" s="17"/>
      <c r="D561" s="17"/>
      <c r="E561" s="17"/>
      <c r="F561" s="17"/>
      <c r="G561" s="17"/>
      <c r="H561" s="17"/>
      <c r="I561" s="17"/>
      <c r="J561" s="17">
        <v>15</v>
      </c>
      <c r="K561" s="54">
        <v>15</v>
      </c>
      <c r="L561" s="145"/>
      <c r="M561" s="49"/>
      <c r="N561" s="146"/>
      <c r="O561" s="24">
        <f>IF(J561=0,"",J561/I560)</f>
        <v>0.9375</v>
      </c>
      <c r="P561" s="22">
        <v>27</v>
      </c>
      <c r="Q561" s="24">
        <f t="shared" si="52"/>
        <v>1</v>
      </c>
      <c r="R561" s="24">
        <f t="shared" si="53"/>
        <v>0</v>
      </c>
    </row>
    <row r="562" spans="1:18" ht="15.75" customHeight="1" x14ac:dyDescent="0.2">
      <c r="A562" s="97">
        <v>2201</v>
      </c>
      <c r="B562" s="17"/>
      <c r="C562" s="17"/>
      <c r="D562" s="17"/>
      <c r="E562" s="17"/>
      <c r="F562" s="17"/>
      <c r="G562" s="17"/>
      <c r="H562" s="17"/>
      <c r="I562" s="17"/>
      <c r="J562" s="17">
        <v>11</v>
      </c>
      <c r="K562" s="54">
        <v>11</v>
      </c>
      <c r="L562" s="145"/>
      <c r="M562" s="49"/>
      <c r="N562" s="147"/>
      <c r="O562" s="49"/>
      <c r="P562" s="22">
        <v>12</v>
      </c>
      <c r="Q562" s="49"/>
      <c r="R562" s="165"/>
    </row>
    <row r="563" spans="1:18" ht="15.75" customHeight="1" x14ac:dyDescent="0.2">
      <c r="A563" s="97">
        <v>2202</v>
      </c>
      <c r="B563" s="17"/>
      <c r="C563" s="17"/>
      <c r="D563" s="17"/>
      <c r="E563" s="17"/>
      <c r="F563" s="17"/>
      <c r="G563" s="17"/>
      <c r="H563" s="17"/>
      <c r="I563" s="17"/>
      <c r="J563" s="17">
        <v>1</v>
      </c>
      <c r="K563" s="54"/>
      <c r="L563" s="145"/>
      <c r="M563" s="49"/>
      <c r="N563" s="147"/>
      <c r="O563" s="148"/>
      <c r="P563" s="51">
        <v>1</v>
      </c>
      <c r="Q563" s="149"/>
      <c r="R563" s="148"/>
    </row>
    <row r="564" spans="1:18" ht="15.75" customHeight="1" x14ac:dyDescent="0.2">
      <c r="A564" s="97">
        <v>2301</v>
      </c>
      <c r="B564" s="17"/>
      <c r="C564" s="17"/>
      <c r="D564" s="17"/>
      <c r="E564" s="17"/>
      <c r="F564" s="17"/>
      <c r="G564" s="17"/>
      <c r="H564" s="17"/>
      <c r="I564" s="17"/>
      <c r="J564" s="17">
        <v>1</v>
      </c>
      <c r="K564" s="54"/>
      <c r="L564" s="145"/>
      <c r="M564" s="49"/>
      <c r="N564" s="147"/>
      <c r="O564" s="148"/>
      <c r="P564" s="51">
        <v>1</v>
      </c>
      <c r="Q564" s="149"/>
      <c r="R564" s="148"/>
    </row>
    <row r="565" spans="1:18" ht="15.75" customHeight="1" x14ac:dyDescent="0.2">
      <c r="A565" s="97">
        <v>2302</v>
      </c>
      <c r="B565" s="17"/>
      <c r="C565" s="17"/>
      <c r="D565" s="17"/>
      <c r="E565" s="17"/>
      <c r="F565" s="17"/>
      <c r="G565" s="17"/>
      <c r="H565" s="17"/>
      <c r="I565" s="17"/>
      <c r="J565" s="17">
        <v>1</v>
      </c>
      <c r="K565" s="54">
        <v>1</v>
      </c>
      <c r="L565" s="145"/>
      <c r="M565" s="49"/>
      <c r="N565" s="147"/>
      <c r="O565" s="148"/>
      <c r="P565" s="51">
        <v>1</v>
      </c>
      <c r="Q565" s="149"/>
      <c r="R565" s="148"/>
    </row>
    <row r="566" spans="1:18" ht="15.75" customHeight="1" x14ac:dyDescent="0.2">
      <c r="A566" s="97">
        <v>2401</v>
      </c>
      <c r="B566" s="17"/>
      <c r="C566" s="17"/>
      <c r="D566" s="17"/>
      <c r="E566" s="17"/>
      <c r="F566" s="17"/>
      <c r="G566" s="17"/>
      <c r="H566" s="17"/>
      <c r="I566" s="17"/>
      <c r="J566" s="17"/>
      <c r="K566" s="54"/>
      <c r="L566" s="145"/>
      <c r="M566" s="49"/>
      <c r="N566" s="147"/>
      <c r="O566" s="49"/>
      <c r="P566" s="147"/>
      <c r="Q566" s="150"/>
      <c r="R566" s="148"/>
    </row>
    <row r="567" spans="1:18" ht="15.75" customHeight="1" x14ac:dyDescent="0.2">
      <c r="A567" s="97">
        <v>2402</v>
      </c>
      <c r="B567" s="17"/>
      <c r="C567" s="17"/>
      <c r="D567" s="17"/>
      <c r="E567" s="17"/>
      <c r="F567" s="17"/>
      <c r="G567" s="17"/>
      <c r="H567" s="17"/>
      <c r="I567" s="17"/>
      <c r="J567" s="17"/>
      <c r="K567" s="54"/>
      <c r="L567" s="145"/>
      <c r="M567" s="49"/>
      <c r="N567" s="147"/>
      <c r="O567" s="102" t="s">
        <v>81</v>
      </c>
      <c r="P567" s="103">
        <v>26</v>
      </c>
      <c r="Q567" s="104">
        <f>IF(SUM(K559:K566)=0,"",SUM(K559:K566))</f>
        <v>27</v>
      </c>
      <c r="R567" s="105" t="s">
        <v>10</v>
      </c>
    </row>
    <row r="568" spans="1:18" ht="15.75" customHeight="1" x14ac:dyDescent="0.2">
      <c r="A568" s="97">
        <v>2501</v>
      </c>
      <c r="B568" s="17"/>
      <c r="C568" s="17"/>
      <c r="D568" s="17"/>
      <c r="E568" s="17"/>
      <c r="F568" s="17"/>
      <c r="G568" s="17"/>
      <c r="H568" s="17"/>
      <c r="I568" s="17"/>
      <c r="J568" s="17"/>
      <c r="K568" s="54"/>
      <c r="L568" s="145"/>
      <c r="M568" s="49"/>
      <c r="N568" s="147"/>
      <c r="O568" s="106" t="s">
        <v>83</v>
      </c>
      <c r="P568" s="32">
        <f>IF(P567/B553=0,"",P567/B553)</f>
        <v>0.56521739130434778</v>
      </c>
      <c r="Q568" s="107">
        <f>IF(P567/Q567=0,"",P567/Q567)</f>
        <v>0.96296296296296291</v>
      </c>
      <c r="R568" s="108" t="s">
        <v>84</v>
      </c>
    </row>
    <row r="569" spans="1:18" ht="15.75" x14ac:dyDescent="0.2">
      <c r="A569" s="97">
        <v>2502</v>
      </c>
      <c r="B569" s="75"/>
      <c r="C569" s="75"/>
      <c r="D569" s="75"/>
      <c r="E569" s="75"/>
      <c r="F569" s="75"/>
      <c r="G569" s="75"/>
      <c r="H569" s="75"/>
      <c r="I569" s="75"/>
      <c r="J569" s="75"/>
      <c r="K569" s="54"/>
      <c r="L569" s="151"/>
      <c r="M569" s="152"/>
      <c r="N569" s="153"/>
      <c r="O569" s="154"/>
      <c r="P569" s="155"/>
      <c r="Q569" s="155"/>
      <c r="R569" s="156"/>
    </row>
    <row r="570" spans="1:18" ht="18" customHeight="1" x14ac:dyDescent="0.2">
      <c r="A570" s="114"/>
      <c r="B570" s="231" t="s">
        <v>106</v>
      </c>
      <c r="C570" s="231"/>
      <c r="D570" s="231"/>
      <c r="E570" s="231"/>
      <c r="F570" s="231"/>
      <c r="G570" s="231"/>
      <c r="H570" s="231"/>
      <c r="I570" s="231"/>
      <c r="J570" s="231"/>
      <c r="K570" s="74">
        <f>SUM(K553:K566)</f>
        <v>27</v>
      </c>
      <c r="L570" s="109">
        <f>IF(K561=0,"",K561/B553)</f>
        <v>0.32608695652173914</v>
      </c>
      <c r="M570" s="109">
        <f>IF(K570=0,"",K570/B553)</f>
        <v>0.58695652173913049</v>
      </c>
      <c r="N570" s="109">
        <f>IF(K561=0,"",M570-L570)</f>
        <v>0.26086956521739135</v>
      </c>
      <c r="O570" s="89"/>
      <c r="P570" s="85"/>
      <c r="Q570" s="134"/>
      <c r="R570" s="89"/>
    </row>
    <row r="571" spans="1:18" ht="12.75" customHeight="1" x14ac:dyDescent="0.2"/>
    <row r="572" spans="1:18" ht="12.75" customHeight="1" x14ac:dyDescent="0.2"/>
    <row r="573" spans="1:18" ht="26.25" x14ac:dyDescent="0.2">
      <c r="B573" s="232" t="s">
        <v>94</v>
      </c>
      <c r="C573" s="233"/>
      <c r="D573" s="233"/>
      <c r="E573" s="233"/>
      <c r="F573" s="233"/>
      <c r="G573" s="233"/>
      <c r="H573" s="233"/>
      <c r="I573" s="233"/>
      <c r="J573" s="233"/>
      <c r="K573" s="78" t="s">
        <v>112</v>
      </c>
      <c r="L573" s="89"/>
      <c r="M573" s="89"/>
      <c r="N573" s="85"/>
      <c r="O573" s="89"/>
      <c r="P573" s="85"/>
      <c r="Q573" s="85"/>
      <c r="R573" s="85"/>
    </row>
    <row r="574" spans="1:18" ht="20.25" x14ac:dyDescent="0.2">
      <c r="A574" s="234" t="s">
        <v>9</v>
      </c>
      <c r="B574" s="235" t="s">
        <v>95</v>
      </c>
      <c r="C574" s="236"/>
      <c r="D574" s="236"/>
      <c r="E574" s="236"/>
      <c r="F574" s="236"/>
      <c r="G574" s="236"/>
      <c r="H574" s="236"/>
      <c r="I574" s="236"/>
      <c r="J574" s="237"/>
      <c r="K574" s="238" t="s">
        <v>10</v>
      </c>
      <c r="L574" s="230" t="s">
        <v>2</v>
      </c>
      <c r="M574" s="230" t="s">
        <v>3</v>
      </c>
      <c r="N574" s="240" t="s">
        <v>4</v>
      </c>
      <c r="O574" s="230" t="s">
        <v>5</v>
      </c>
      <c r="P574" s="228" t="s">
        <v>6</v>
      </c>
      <c r="Q574" s="228" t="s">
        <v>7</v>
      </c>
      <c r="R574" s="230" t="s">
        <v>96</v>
      </c>
    </row>
    <row r="575" spans="1:18" ht="15.75" x14ac:dyDescent="0.2">
      <c r="A575" s="229"/>
      <c r="B575" s="97" t="s">
        <v>97</v>
      </c>
      <c r="C575" s="97" t="s">
        <v>98</v>
      </c>
      <c r="D575" s="97" t="s">
        <v>99</v>
      </c>
      <c r="E575" s="97" t="s">
        <v>100</v>
      </c>
      <c r="F575" s="97" t="s">
        <v>101</v>
      </c>
      <c r="G575" s="97" t="s">
        <v>102</v>
      </c>
      <c r="H575" s="97" t="s">
        <v>103</v>
      </c>
      <c r="I575" s="97" t="s">
        <v>104</v>
      </c>
      <c r="J575" s="97" t="s">
        <v>105</v>
      </c>
      <c r="K575" s="229"/>
      <c r="L575" s="229"/>
      <c r="M575" s="229"/>
      <c r="N575" s="229"/>
      <c r="O575" s="229"/>
      <c r="P575" s="229"/>
      <c r="Q575" s="229"/>
      <c r="R575" s="229"/>
    </row>
    <row r="576" spans="1:18" ht="15.75" customHeight="1" x14ac:dyDescent="0.2">
      <c r="A576" s="97">
        <v>1801</v>
      </c>
      <c r="B576" s="17">
        <v>10</v>
      </c>
      <c r="C576" s="17"/>
      <c r="D576" s="17"/>
      <c r="E576" s="17"/>
      <c r="F576" s="17"/>
      <c r="G576" s="17"/>
      <c r="H576" s="17"/>
      <c r="I576" s="17"/>
      <c r="J576" s="17"/>
      <c r="K576" s="54"/>
      <c r="L576" s="143"/>
      <c r="M576" s="144"/>
      <c r="N576" s="104"/>
      <c r="O576" s="98"/>
      <c r="P576" s="19">
        <f>B576</f>
        <v>10</v>
      </c>
      <c r="Q576" s="99"/>
      <c r="R576" s="98"/>
    </row>
    <row r="577" spans="1:19" ht="15.75" customHeight="1" x14ac:dyDescent="0.2">
      <c r="A577" s="97">
        <v>1802</v>
      </c>
      <c r="B577" s="17"/>
      <c r="C577" s="17">
        <v>8</v>
      </c>
      <c r="D577" s="17"/>
      <c r="E577" s="17"/>
      <c r="F577" s="17"/>
      <c r="G577" s="17"/>
      <c r="H577" s="17"/>
      <c r="I577" s="17"/>
      <c r="J577" s="17"/>
      <c r="K577" s="54"/>
      <c r="L577" s="145"/>
      <c r="M577" s="49"/>
      <c r="N577" s="146"/>
      <c r="O577" s="21">
        <f>IF(C577=0,"",C577/B576)</f>
        <v>0.8</v>
      </c>
      <c r="P577" s="22">
        <v>8</v>
      </c>
      <c r="Q577" s="100">
        <f t="shared" ref="Q577:Q584" si="54">IF(P577=0,"",P577/P576)</f>
        <v>0.8</v>
      </c>
      <c r="R577" s="100">
        <f t="shared" ref="R577:R584" si="55">IF(P577=0,"",100%-Q577)</f>
        <v>0.19999999999999996</v>
      </c>
    </row>
    <row r="578" spans="1:19" ht="15.75" customHeight="1" x14ac:dyDescent="0.2">
      <c r="A578" s="97">
        <v>1901</v>
      </c>
      <c r="B578" s="17"/>
      <c r="C578" s="17"/>
      <c r="D578" s="17">
        <v>6</v>
      </c>
      <c r="E578" s="17"/>
      <c r="F578" s="17"/>
      <c r="G578" s="17"/>
      <c r="H578" s="17"/>
      <c r="I578" s="17"/>
      <c r="J578" s="17"/>
      <c r="K578" s="54"/>
      <c r="L578" s="145"/>
      <c r="M578" s="49"/>
      <c r="N578" s="146"/>
      <c r="O578" s="21">
        <f>IF(D578=0,"",D578/C577)</f>
        <v>0.75</v>
      </c>
      <c r="P578" s="22">
        <v>7</v>
      </c>
      <c r="Q578" s="100">
        <f t="shared" si="54"/>
        <v>0.875</v>
      </c>
      <c r="R578" s="100">
        <f t="shared" si="55"/>
        <v>0.125</v>
      </c>
      <c r="S578" s="158">
        <f>P578/P576</f>
        <v>0.7</v>
      </c>
    </row>
    <row r="579" spans="1:19" ht="15.75" customHeight="1" x14ac:dyDescent="0.2">
      <c r="A579" s="97">
        <v>1902</v>
      </c>
      <c r="B579" s="17"/>
      <c r="C579" s="17"/>
      <c r="D579" s="17"/>
      <c r="E579" s="17">
        <v>3</v>
      </c>
      <c r="F579" s="17"/>
      <c r="G579" s="17"/>
      <c r="H579" s="17"/>
      <c r="I579" s="17"/>
      <c r="J579" s="17"/>
      <c r="K579" s="54"/>
      <c r="L579" s="145"/>
      <c r="M579" s="49"/>
      <c r="N579" s="146"/>
      <c r="O579" s="21">
        <f>IF(E579=0,"",E579/D578)</f>
        <v>0.5</v>
      </c>
      <c r="P579" s="22">
        <v>7</v>
      </c>
      <c r="Q579" s="100">
        <f t="shared" si="54"/>
        <v>1</v>
      </c>
      <c r="R579" s="100">
        <f t="shared" si="55"/>
        <v>0</v>
      </c>
    </row>
    <row r="580" spans="1:19" ht="15.75" customHeight="1" x14ac:dyDescent="0.2">
      <c r="A580" s="97">
        <v>2001</v>
      </c>
      <c r="B580" s="17"/>
      <c r="C580" s="17"/>
      <c r="D580" s="17"/>
      <c r="E580" s="17"/>
      <c r="F580" s="17">
        <v>3</v>
      </c>
      <c r="G580" s="17"/>
      <c r="H580" s="17"/>
      <c r="I580" s="17"/>
      <c r="J580" s="17"/>
      <c r="K580" s="54"/>
      <c r="L580" s="145"/>
      <c r="M580" s="49"/>
      <c r="N580" s="146"/>
      <c r="O580" s="21">
        <f>IF(F580=0,"",F580/E579)</f>
        <v>1</v>
      </c>
      <c r="P580" s="22">
        <v>6</v>
      </c>
      <c r="Q580" s="100">
        <f t="shared" si="54"/>
        <v>0.8571428571428571</v>
      </c>
      <c r="R580" s="100">
        <f t="shared" si="55"/>
        <v>0.1428571428571429</v>
      </c>
    </row>
    <row r="581" spans="1:19" ht="15.75" customHeight="1" x14ac:dyDescent="0.2">
      <c r="A581" s="97">
        <v>2002</v>
      </c>
      <c r="B581" s="17"/>
      <c r="C581" s="17"/>
      <c r="D581" s="17"/>
      <c r="E581" s="17"/>
      <c r="F581" s="17"/>
      <c r="G581" s="17">
        <v>3</v>
      </c>
      <c r="H581" s="17"/>
      <c r="I581" s="17"/>
      <c r="J581" s="17"/>
      <c r="K581" s="54"/>
      <c r="L581" s="145"/>
      <c r="M581" s="49"/>
      <c r="N581" s="146"/>
      <c r="O581" s="21">
        <f>IF(G581=0,"",G581/F580)</f>
        <v>1</v>
      </c>
      <c r="P581" s="22">
        <v>6</v>
      </c>
      <c r="Q581" s="100">
        <f t="shared" si="54"/>
        <v>1</v>
      </c>
      <c r="R581" s="100">
        <f t="shared" si="55"/>
        <v>0</v>
      </c>
    </row>
    <row r="582" spans="1:19" ht="15.75" customHeight="1" x14ac:dyDescent="0.2">
      <c r="A582" s="97">
        <v>2101</v>
      </c>
      <c r="B582" s="17"/>
      <c r="C582" s="17"/>
      <c r="D582" s="17"/>
      <c r="E582" s="17"/>
      <c r="F582" s="17"/>
      <c r="G582" s="17"/>
      <c r="H582" s="17">
        <v>2</v>
      </c>
      <c r="I582" s="17"/>
      <c r="J582" s="17"/>
      <c r="K582" s="54"/>
      <c r="L582" s="145"/>
      <c r="M582" s="49"/>
      <c r="N582" s="146"/>
      <c r="O582" s="21">
        <f>IF(H582=0,"",H582/G581)</f>
        <v>0.66666666666666663</v>
      </c>
      <c r="P582" s="22">
        <v>6</v>
      </c>
      <c r="Q582" s="100">
        <f t="shared" si="54"/>
        <v>1</v>
      </c>
      <c r="R582" s="100">
        <f t="shared" si="55"/>
        <v>0</v>
      </c>
    </row>
    <row r="583" spans="1:19" ht="15.75" customHeight="1" x14ac:dyDescent="0.2">
      <c r="A583" s="97">
        <v>2102</v>
      </c>
      <c r="B583" s="17"/>
      <c r="C583" s="17"/>
      <c r="D583" s="17"/>
      <c r="E583" s="17"/>
      <c r="F583" s="17"/>
      <c r="G583" s="17"/>
      <c r="H583" s="17"/>
      <c r="I583" s="17">
        <v>2</v>
      </c>
      <c r="J583" s="17"/>
      <c r="K583" s="54"/>
      <c r="L583" s="145"/>
      <c r="M583" s="49"/>
      <c r="N583" s="146"/>
      <c r="O583" s="21">
        <f>IF(I583=0,"",I583/H582)</f>
        <v>1</v>
      </c>
      <c r="P583" s="22">
        <v>5</v>
      </c>
      <c r="Q583" s="100">
        <f t="shared" si="54"/>
        <v>0.83333333333333337</v>
      </c>
      <c r="R583" s="100">
        <f t="shared" si="55"/>
        <v>0.16666666666666663</v>
      </c>
    </row>
    <row r="584" spans="1:19" ht="15.75" customHeight="1" x14ac:dyDescent="0.2">
      <c r="A584" s="97">
        <v>2201</v>
      </c>
      <c r="B584" s="17"/>
      <c r="C584" s="17"/>
      <c r="D584" s="17"/>
      <c r="E584" s="17"/>
      <c r="F584" s="17"/>
      <c r="G584" s="17"/>
      <c r="H584" s="17"/>
      <c r="I584" s="17"/>
      <c r="J584" s="17">
        <v>1</v>
      </c>
      <c r="K584" s="54">
        <v>1</v>
      </c>
      <c r="L584" s="145"/>
      <c r="M584" s="49"/>
      <c r="N584" s="146"/>
      <c r="O584" s="24">
        <f>IF(J584=0,"",J584/I583)</f>
        <v>0.5</v>
      </c>
      <c r="P584" s="22">
        <v>5</v>
      </c>
      <c r="Q584" s="24">
        <f t="shared" si="54"/>
        <v>1</v>
      </c>
      <c r="R584" s="24">
        <f t="shared" si="55"/>
        <v>0</v>
      </c>
    </row>
    <row r="585" spans="1:19" ht="15.75" customHeight="1" x14ac:dyDescent="0.2">
      <c r="A585" s="97">
        <v>2202</v>
      </c>
      <c r="B585" s="17"/>
      <c r="C585" s="17"/>
      <c r="D585" s="17"/>
      <c r="E585" s="17"/>
      <c r="F585" s="17"/>
      <c r="G585" s="17"/>
      <c r="H585" s="17"/>
      <c r="I585" s="17"/>
      <c r="J585" s="17">
        <v>1</v>
      </c>
      <c r="K585" s="54">
        <v>1</v>
      </c>
      <c r="L585" s="145"/>
      <c r="M585" s="49"/>
      <c r="N585" s="147"/>
      <c r="O585" s="49"/>
      <c r="P585" s="22">
        <v>4</v>
      </c>
      <c r="Q585" s="49"/>
      <c r="R585" s="165"/>
    </row>
    <row r="586" spans="1:19" ht="15.75" customHeight="1" x14ac:dyDescent="0.2">
      <c r="A586" s="97">
        <v>2301</v>
      </c>
      <c r="B586" s="17"/>
      <c r="C586" s="17"/>
      <c r="D586" s="17"/>
      <c r="E586" s="17"/>
      <c r="F586" s="17"/>
      <c r="G586" s="17"/>
      <c r="H586" s="17"/>
      <c r="I586" s="17"/>
      <c r="J586" s="17">
        <v>1</v>
      </c>
      <c r="K586" s="54">
        <v>1</v>
      </c>
      <c r="L586" s="145"/>
      <c r="M586" s="49"/>
      <c r="N586" s="147"/>
      <c r="O586" s="148"/>
      <c r="P586" s="51">
        <v>1</v>
      </c>
      <c r="Q586" s="149"/>
      <c r="R586" s="148"/>
    </row>
    <row r="587" spans="1:19" ht="15.75" customHeight="1" x14ac:dyDescent="0.2">
      <c r="A587" s="97">
        <v>2302</v>
      </c>
      <c r="B587" s="17"/>
      <c r="C587" s="17"/>
      <c r="D587" s="17"/>
      <c r="E587" s="17"/>
      <c r="F587" s="17"/>
      <c r="G587" s="17"/>
      <c r="H587" s="17"/>
      <c r="I587" s="17"/>
      <c r="J587" s="17"/>
      <c r="K587" s="54"/>
      <c r="L587" s="145"/>
      <c r="M587" s="49"/>
      <c r="N587" s="147"/>
      <c r="O587" s="148"/>
      <c r="P587" s="51"/>
      <c r="Q587" s="149"/>
      <c r="R587" s="148"/>
    </row>
    <row r="588" spans="1:19" ht="15.75" customHeight="1" x14ac:dyDescent="0.2">
      <c r="A588" s="97">
        <v>2401</v>
      </c>
      <c r="B588" s="17"/>
      <c r="C588" s="17"/>
      <c r="D588" s="17"/>
      <c r="E588" s="17"/>
      <c r="F588" s="17"/>
      <c r="G588" s="17"/>
      <c r="H588" s="17"/>
      <c r="I588" s="17"/>
      <c r="J588" s="17"/>
      <c r="K588" s="54"/>
      <c r="L588" s="145"/>
      <c r="M588" s="49"/>
      <c r="N588" s="147"/>
      <c r="O588" s="148"/>
      <c r="P588" s="51"/>
      <c r="Q588" s="149"/>
      <c r="R588" s="148"/>
    </row>
    <row r="589" spans="1:19" ht="15.75" customHeight="1" x14ac:dyDescent="0.2">
      <c r="A589" s="97">
        <v>2402</v>
      </c>
      <c r="B589" s="17"/>
      <c r="C589" s="17"/>
      <c r="D589" s="17"/>
      <c r="E589" s="17"/>
      <c r="F589" s="17"/>
      <c r="G589" s="17"/>
      <c r="H589" s="17"/>
      <c r="I589" s="17"/>
      <c r="J589" s="17"/>
      <c r="K589" s="54"/>
      <c r="L589" s="145"/>
      <c r="M589" s="49"/>
      <c r="N589" s="147"/>
      <c r="O589" s="49"/>
      <c r="P589" s="147"/>
      <c r="Q589" s="150"/>
      <c r="R589" s="148"/>
    </row>
    <row r="590" spans="1:19" ht="15.75" customHeight="1" x14ac:dyDescent="0.2">
      <c r="A590" s="97">
        <v>2501</v>
      </c>
      <c r="B590" s="17"/>
      <c r="C590" s="17"/>
      <c r="D590" s="17"/>
      <c r="E590" s="17"/>
      <c r="F590" s="17"/>
      <c r="G590" s="17"/>
      <c r="H590" s="17"/>
      <c r="I590" s="17"/>
      <c r="J590" s="17"/>
      <c r="K590" s="54"/>
      <c r="L590" s="145"/>
      <c r="M590" s="49"/>
      <c r="N590" s="147"/>
      <c r="O590" s="102" t="s">
        <v>81</v>
      </c>
      <c r="P590" s="103">
        <v>3</v>
      </c>
      <c r="Q590" s="104">
        <f>IF(SUM(K582:K589)=0,"",SUM(K582:K589))</f>
        <v>3</v>
      </c>
      <c r="R590" s="105" t="s">
        <v>10</v>
      </c>
    </row>
    <row r="591" spans="1:19" ht="15.75" customHeight="1" x14ac:dyDescent="0.2">
      <c r="A591" s="97">
        <v>2502</v>
      </c>
      <c r="B591" s="17"/>
      <c r="C591" s="17"/>
      <c r="D591" s="17"/>
      <c r="E591" s="17"/>
      <c r="F591" s="17"/>
      <c r="G591" s="17"/>
      <c r="H591" s="17"/>
      <c r="I591" s="17"/>
      <c r="J591" s="17"/>
      <c r="K591" s="54"/>
      <c r="L591" s="145"/>
      <c r="M591" s="49"/>
      <c r="N591" s="147"/>
      <c r="O591" s="106" t="s">
        <v>83</v>
      </c>
      <c r="P591" s="32">
        <f>IF(P590/B576=0,"",P590/B576)</f>
        <v>0.3</v>
      </c>
      <c r="Q591" s="107">
        <f>IF(P590/Q590=0,"",P590/Q590)</f>
        <v>1</v>
      </c>
      <c r="R591" s="108" t="s">
        <v>84</v>
      </c>
    </row>
    <row r="592" spans="1:19" ht="15.75" customHeight="1" x14ac:dyDescent="0.2">
      <c r="A592" s="97">
        <v>2601</v>
      </c>
      <c r="B592" s="75"/>
      <c r="C592" s="75"/>
      <c r="D592" s="75"/>
      <c r="E592" s="75"/>
      <c r="F592" s="75"/>
      <c r="G592" s="75"/>
      <c r="H592" s="75"/>
      <c r="I592" s="75"/>
      <c r="J592" s="75"/>
      <c r="K592" s="54"/>
      <c r="L592" s="151"/>
      <c r="M592" s="152"/>
      <c r="N592" s="153"/>
      <c r="O592" s="154"/>
      <c r="P592" s="155"/>
      <c r="Q592" s="155"/>
      <c r="R592" s="156"/>
    </row>
    <row r="593" spans="1:23" ht="18" x14ac:dyDescent="0.2">
      <c r="A593" s="114"/>
      <c r="B593" s="231" t="s">
        <v>106</v>
      </c>
      <c r="C593" s="231"/>
      <c r="D593" s="231"/>
      <c r="E593" s="231"/>
      <c r="F593" s="231"/>
      <c r="G593" s="231"/>
      <c r="H593" s="231"/>
      <c r="I593" s="231"/>
      <c r="J593" s="231"/>
      <c r="K593" s="74">
        <f>SUM(K576:K589)</f>
        <v>3</v>
      </c>
      <c r="L593" s="109">
        <f>IF(K584=0,"",K584/B576)</f>
        <v>0.1</v>
      </c>
      <c r="M593" s="109">
        <f>IF(K593=0,"",K593/B576)</f>
        <v>0.3</v>
      </c>
      <c r="N593" s="109">
        <f>IF(K584=0,"",M593-L593)</f>
        <v>0.19999999999999998</v>
      </c>
      <c r="O593" s="89"/>
      <c r="P593" s="85"/>
      <c r="Q593" s="134"/>
      <c r="R593" s="89"/>
    </row>
    <row r="594" spans="1:23" ht="12.75" customHeight="1" x14ac:dyDescent="0.2"/>
    <row r="595" spans="1:23" ht="12.75" customHeight="1" x14ac:dyDescent="0.2"/>
    <row r="596" spans="1:23" ht="26.25" x14ac:dyDescent="0.2">
      <c r="B596" s="232" t="s">
        <v>94</v>
      </c>
      <c r="C596" s="233"/>
      <c r="D596" s="233"/>
      <c r="E596" s="233"/>
      <c r="F596" s="233"/>
      <c r="G596" s="233"/>
      <c r="H596" s="233"/>
      <c r="I596" s="233"/>
      <c r="J596" s="233"/>
      <c r="K596" s="78" t="s">
        <v>113</v>
      </c>
      <c r="L596" s="89"/>
      <c r="M596" s="89"/>
      <c r="N596" s="85"/>
      <c r="O596" s="89"/>
      <c r="P596" s="85"/>
      <c r="Q596" s="85"/>
      <c r="R596" s="85"/>
    </row>
    <row r="597" spans="1:23" ht="20.25" x14ac:dyDescent="0.2">
      <c r="A597" s="234" t="s">
        <v>9</v>
      </c>
      <c r="B597" s="235" t="s">
        <v>95</v>
      </c>
      <c r="C597" s="236"/>
      <c r="D597" s="236"/>
      <c r="E597" s="236"/>
      <c r="F597" s="236"/>
      <c r="G597" s="236"/>
      <c r="H597" s="236"/>
      <c r="I597" s="236"/>
      <c r="J597" s="237"/>
      <c r="K597" s="238" t="s">
        <v>10</v>
      </c>
      <c r="L597" s="230" t="s">
        <v>2</v>
      </c>
      <c r="M597" s="230" t="s">
        <v>3</v>
      </c>
      <c r="N597" s="240" t="s">
        <v>4</v>
      </c>
      <c r="O597" s="230" t="s">
        <v>5</v>
      </c>
      <c r="P597" s="228" t="s">
        <v>6</v>
      </c>
      <c r="Q597" s="228" t="s">
        <v>7</v>
      </c>
      <c r="R597" s="230" t="s">
        <v>96</v>
      </c>
    </row>
    <row r="598" spans="1:23" ht="15.75" x14ac:dyDescent="0.2">
      <c r="A598" s="229"/>
      <c r="B598" s="97" t="s">
        <v>97</v>
      </c>
      <c r="C598" s="97" t="s">
        <v>98</v>
      </c>
      <c r="D598" s="97" t="s">
        <v>99</v>
      </c>
      <c r="E598" s="97" t="s">
        <v>100</v>
      </c>
      <c r="F598" s="97" t="s">
        <v>101</v>
      </c>
      <c r="G598" s="97" t="s">
        <v>102</v>
      </c>
      <c r="H598" s="97" t="s">
        <v>103</v>
      </c>
      <c r="I598" s="97" t="s">
        <v>104</v>
      </c>
      <c r="J598" s="97" t="s">
        <v>105</v>
      </c>
      <c r="K598" s="229"/>
      <c r="L598" s="229"/>
      <c r="M598" s="229"/>
      <c r="N598" s="229"/>
      <c r="O598" s="229"/>
      <c r="P598" s="229"/>
      <c r="Q598" s="229"/>
      <c r="R598" s="229"/>
    </row>
    <row r="599" spans="1:23" ht="15.75" customHeight="1" x14ac:dyDescent="0.2">
      <c r="A599" s="97">
        <v>1802</v>
      </c>
      <c r="B599" s="17">
        <v>43</v>
      </c>
      <c r="C599" s="17"/>
      <c r="D599" s="17"/>
      <c r="E599" s="17"/>
      <c r="F599" s="17"/>
      <c r="G599" s="17"/>
      <c r="H599" s="17"/>
      <c r="I599" s="17"/>
      <c r="J599" s="17"/>
      <c r="K599" s="54"/>
      <c r="L599" s="143"/>
      <c r="M599" s="144"/>
      <c r="N599" s="104"/>
      <c r="O599" s="98"/>
      <c r="P599" s="19">
        <f>B599</f>
        <v>43</v>
      </c>
      <c r="Q599" s="99"/>
      <c r="R599" s="98"/>
    </row>
    <row r="600" spans="1:23" ht="15.75" customHeight="1" x14ac:dyDescent="0.2">
      <c r="A600" s="97">
        <v>1901</v>
      </c>
      <c r="B600" s="17"/>
      <c r="C600" s="17">
        <v>37</v>
      </c>
      <c r="D600" s="17"/>
      <c r="E600" s="17"/>
      <c r="F600" s="17"/>
      <c r="G600" s="17"/>
      <c r="H600" s="17"/>
      <c r="I600" s="17"/>
      <c r="J600" s="17"/>
      <c r="K600" s="54"/>
      <c r="L600" s="145"/>
      <c r="M600" s="49"/>
      <c r="N600" s="146"/>
      <c r="O600" s="21">
        <f>IF(C600=0,"",C600/B599)</f>
        <v>0.86046511627906974</v>
      </c>
      <c r="P600" s="22">
        <v>37</v>
      </c>
      <c r="Q600" s="100">
        <f t="shared" ref="Q600:Q607" si="56">IF(P600=0,"",P600/P599)</f>
        <v>0.86046511627906974</v>
      </c>
      <c r="R600" s="100">
        <f t="shared" ref="R600:R607" si="57">IF(P600=0,"",100%-Q600)</f>
        <v>0.13953488372093026</v>
      </c>
    </row>
    <row r="601" spans="1:23" ht="15.75" customHeight="1" x14ac:dyDescent="0.2">
      <c r="A601" s="97">
        <v>1902</v>
      </c>
      <c r="B601" s="17"/>
      <c r="C601" s="17"/>
      <c r="D601" s="17">
        <v>33</v>
      </c>
      <c r="E601" s="17"/>
      <c r="F601" s="17"/>
      <c r="G601" s="17"/>
      <c r="H601" s="17"/>
      <c r="I601" s="17"/>
      <c r="J601" s="17"/>
      <c r="K601" s="54"/>
      <c r="L601" s="145"/>
      <c r="M601" s="49"/>
      <c r="N601" s="146"/>
      <c r="O601" s="21">
        <f>IF(D601=0,"",D601/C600)</f>
        <v>0.89189189189189189</v>
      </c>
      <c r="P601" s="22">
        <v>35</v>
      </c>
      <c r="Q601" s="100">
        <f t="shared" si="56"/>
        <v>0.94594594594594594</v>
      </c>
      <c r="R601" s="100">
        <f t="shared" si="57"/>
        <v>5.4054054054054057E-2</v>
      </c>
      <c r="S601" s="160">
        <f>P601/P599</f>
        <v>0.81395348837209303</v>
      </c>
      <c r="W601" s="159">
        <f>AVERAGE(L593,L615)</f>
        <v>0.13139534883720932</v>
      </c>
    </row>
    <row r="602" spans="1:23" ht="15.75" customHeight="1" x14ac:dyDescent="0.2">
      <c r="A602" s="97">
        <v>2001</v>
      </c>
      <c r="B602" s="17"/>
      <c r="C602" s="17"/>
      <c r="D602" s="17"/>
      <c r="E602" s="17">
        <v>28</v>
      </c>
      <c r="F602" s="17"/>
      <c r="G602" s="17"/>
      <c r="H602" s="17"/>
      <c r="I602" s="17"/>
      <c r="J602" s="17"/>
      <c r="K602" s="54"/>
      <c r="L602" s="145"/>
      <c r="M602" s="49"/>
      <c r="N602" s="146"/>
      <c r="O602" s="21">
        <f>IF(E602=0,"",E602/D601)</f>
        <v>0.84848484848484851</v>
      </c>
      <c r="P602" s="22">
        <v>32</v>
      </c>
      <c r="Q602" s="100">
        <f t="shared" si="56"/>
        <v>0.91428571428571426</v>
      </c>
      <c r="R602" s="100">
        <f t="shared" si="57"/>
        <v>8.5714285714285743E-2</v>
      </c>
    </row>
    <row r="603" spans="1:23" ht="15.75" customHeight="1" x14ac:dyDescent="0.2">
      <c r="A603" s="97">
        <v>2002</v>
      </c>
      <c r="B603" s="17"/>
      <c r="C603" s="17"/>
      <c r="D603" s="17"/>
      <c r="E603" s="17"/>
      <c r="F603" s="17">
        <v>23</v>
      </c>
      <c r="G603" s="17"/>
      <c r="H603" s="17"/>
      <c r="I603" s="17"/>
      <c r="J603" s="17"/>
      <c r="K603" s="54"/>
      <c r="L603" s="145"/>
      <c r="M603" s="49"/>
      <c r="N603" s="146"/>
      <c r="O603" s="21">
        <f>IF(F603=0,"",F603/E602)</f>
        <v>0.8214285714285714</v>
      </c>
      <c r="P603" s="22">
        <v>32</v>
      </c>
      <c r="Q603" s="100">
        <f t="shared" si="56"/>
        <v>1</v>
      </c>
      <c r="R603" s="100">
        <f t="shared" si="57"/>
        <v>0</v>
      </c>
    </row>
    <row r="604" spans="1:23" ht="15.75" customHeight="1" x14ac:dyDescent="0.2">
      <c r="A604" s="97">
        <v>2101</v>
      </c>
      <c r="B604" s="17"/>
      <c r="C604" s="17"/>
      <c r="D604" s="17"/>
      <c r="E604" s="17"/>
      <c r="F604" s="17"/>
      <c r="G604" s="17">
        <v>20</v>
      </c>
      <c r="H604" s="17"/>
      <c r="I604" s="17"/>
      <c r="J604" s="17"/>
      <c r="K604" s="54"/>
      <c r="L604" s="145"/>
      <c r="M604" s="49"/>
      <c r="N604" s="146"/>
      <c r="O604" s="21">
        <f>IF(G604=0,"",G604/F603)</f>
        <v>0.86956521739130432</v>
      </c>
      <c r="P604" s="22">
        <v>30</v>
      </c>
      <c r="Q604" s="100">
        <f t="shared" si="56"/>
        <v>0.9375</v>
      </c>
      <c r="R604" s="100">
        <f t="shared" si="57"/>
        <v>6.25E-2</v>
      </c>
    </row>
    <row r="605" spans="1:23" ht="15.75" customHeight="1" x14ac:dyDescent="0.2">
      <c r="A605" s="97">
        <v>2102</v>
      </c>
      <c r="B605" s="17"/>
      <c r="C605" s="17"/>
      <c r="D605" s="17"/>
      <c r="E605" s="17"/>
      <c r="F605" s="17"/>
      <c r="G605" s="17"/>
      <c r="H605" s="17">
        <v>15</v>
      </c>
      <c r="I605" s="17"/>
      <c r="J605" s="17"/>
      <c r="K605" s="54"/>
      <c r="L605" s="145"/>
      <c r="M605" s="49"/>
      <c r="N605" s="146"/>
      <c r="O605" s="21">
        <f>IF(H605=0,"",H605/G604)</f>
        <v>0.75</v>
      </c>
      <c r="P605" s="22">
        <v>30</v>
      </c>
      <c r="Q605" s="100">
        <f t="shared" si="56"/>
        <v>1</v>
      </c>
      <c r="R605" s="100">
        <f t="shared" si="57"/>
        <v>0</v>
      </c>
    </row>
    <row r="606" spans="1:23" ht="15.75" customHeight="1" x14ac:dyDescent="0.2">
      <c r="A606" s="97">
        <v>2201</v>
      </c>
      <c r="B606" s="17"/>
      <c r="C606" s="17"/>
      <c r="D606" s="17"/>
      <c r="E606" s="17"/>
      <c r="F606" s="17"/>
      <c r="G606" s="17"/>
      <c r="H606" s="17"/>
      <c r="I606" s="17">
        <v>14</v>
      </c>
      <c r="J606" s="17"/>
      <c r="K606" s="54"/>
      <c r="L606" s="145"/>
      <c r="M606" s="49"/>
      <c r="N606" s="146"/>
      <c r="O606" s="21">
        <f>IF(I606=0,"",I606/H605)</f>
        <v>0.93333333333333335</v>
      </c>
      <c r="P606" s="22">
        <v>29</v>
      </c>
      <c r="Q606" s="100">
        <f t="shared" si="56"/>
        <v>0.96666666666666667</v>
      </c>
      <c r="R606" s="100">
        <f t="shared" si="57"/>
        <v>3.3333333333333326E-2</v>
      </c>
    </row>
    <row r="607" spans="1:23" ht="15.75" customHeight="1" x14ac:dyDescent="0.2">
      <c r="A607" s="97">
        <v>2202</v>
      </c>
      <c r="B607" s="17"/>
      <c r="C607" s="17"/>
      <c r="D607" s="17"/>
      <c r="E607" s="17"/>
      <c r="F607" s="17"/>
      <c r="G607" s="17"/>
      <c r="H607" s="17"/>
      <c r="I607" s="17"/>
      <c r="J607" s="17">
        <v>7</v>
      </c>
      <c r="K607" s="54">
        <v>7</v>
      </c>
      <c r="L607" s="145"/>
      <c r="M607" s="49"/>
      <c r="N607" s="146"/>
      <c r="O607" s="24">
        <f>IF(J607=0,"",J607/I606)</f>
        <v>0.5</v>
      </c>
      <c r="P607" s="22">
        <v>26</v>
      </c>
      <c r="Q607" s="24">
        <f t="shared" si="56"/>
        <v>0.89655172413793105</v>
      </c>
      <c r="R607" s="24">
        <f t="shared" si="57"/>
        <v>0.10344827586206895</v>
      </c>
    </row>
    <row r="608" spans="1:23" ht="15.75" customHeight="1" x14ac:dyDescent="0.2">
      <c r="A608" s="97">
        <v>2301</v>
      </c>
      <c r="B608" s="17"/>
      <c r="C608" s="17"/>
      <c r="D608" s="17"/>
      <c r="E608" s="17"/>
      <c r="F608" s="17"/>
      <c r="G608" s="17"/>
      <c r="H608" s="17"/>
      <c r="I608" s="17"/>
      <c r="J608" s="17">
        <v>11</v>
      </c>
      <c r="K608" s="54">
        <v>11</v>
      </c>
      <c r="L608" s="145"/>
      <c r="M608" s="49"/>
      <c r="N608" s="147"/>
      <c r="O608" s="49"/>
      <c r="P608" s="22">
        <v>19</v>
      </c>
      <c r="Q608" s="49"/>
      <c r="R608" s="165"/>
    </row>
    <row r="609" spans="1:19" ht="15.75" customHeight="1" x14ac:dyDescent="0.2">
      <c r="A609" s="97">
        <v>2302</v>
      </c>
      <c r="B609" s="17"/>
      <c r="C609" s="17"/>
      <c r="D609" s="17"/>
      <c r="E609" s="17"/>
      <c r="F609" s="17"/>
      <c r="G609" s="17"/>
      <c r="H609" s="17"/>
      <c r="I609" s="17"/>
      <c r="J609" s="17">
        <v>5</v>
      </c>
      <c r="K609" s="54">
        <v>5</v>
      </c>
      <c r="L609" s="145"/>
      <c r="M609" s="49"/>
      <c r="N609" s="147"/>
      <c r="O609" s="148"/>
      <c r="P609" s="51">
        <v>8</v>
      </c>
      <c r="Q609" s="149"/>
      <c r="R609" s="148"/>
    </row>
    <row r="610" spans="1:19" ht="15.75" customHeight="1" x14ac:dyDescent="0.2">
      <c r="A610" s="97">
        <v>2401</v>
      </c>
      <c r="B610" s="17"/>
      <c r="C610" s="17"/>
      <c r="D610" s="17"/>
      <c r="E610" s="17"/>
      <c r="F610" s="17"/>
      <c r="G610" s="17"/>
      <c r="H610" s="17"/>
      <c r="I610" s="17"/>
      <c r="J610" s="17">
        <v>3</v>
      </c>
      <c r="K610" s="54">
        <v>3</v>
      </c>
      <c r="L610" s="145"/>
      <c r="M610" s="49"/>
      <c r="N610" s="147"/>
      <c r="O610" s="148"/>
      <c r="P610" s="51">
        <v>3</v>
      </c>
      <c r="Q610" s="149"/>
      <c r="R610" s="148"/>
    </row>
    <row r="611" spans="1:19" ht="15.75" customHeight="1" x14ac:dyDescent="0.2">
      <c r="A611" s="97">
        <v>2402</v>
      </c>
      <c r="B611" s="17"/>
      <c r="C611" s="17"/>
      <c r="D611" s="17"/>
      <c r="E611" s="17"/>
      <c r="F611" s="17"/>
      <c r="G611" s="17"/>
      <c r="H611" s="17"/>
      <c r="I611" s="17"/>
      <c r="J611" s="17"/>
      <c r="K611" s="54"/>
      <c r="L611" s="145"/>
      <c r="M611" s="49"/>
      <c r="N611" s="147"/>
      <c r="O611" s="49"/>
      <c r="P611" s="147"/>
      <c r="Q611" s="150"/>
      <c r="R611" s="148"/>
    </row>
    <row r="612" spans="1:19" ht="15.75" customHeight="1" x14ac:dyDescent="0.2">
      <c r="A612" s="97">
        <v>2501</v>
      </c>
      <c r="B612" s="17"/>
      <c r="C612" s="17"/>
      <c r="D612" s="17"/>
      <c r="E612" s="17"/>
      <c r="F612" s="17"/>
      <c r="G612" s="17"/>
      <c r="H612" s="17"/>
      <c r="I612" s="17"/>
      <c r="J612" s="17"/>
      <c r="K612" s="54"/>
      <c r="L612" s="145"/>
      <c r="M612" s="49"/>
      <c r="N612" s="147"/>
      <c r="O612" s="102" t="s">
        <v>81</v>
      </c>
      <c r="P612" s="103">
        <v>23</v>
      </c>
      <c r="Q612" s="104">
        <f>IF(SUM(K605:K611)=0,"",SUM(K605:K611))</f>
        <v>26</v>
      </c>
      <c r="R612" s="105" t="s">
        <v>10</v>
      </c>
    </row>
    <row r="613" spans="1:19" ht="15.75" customHeight="1" x14ac:dyDescent="0.2">
      <c r="A613" s="97">
        <v>2502</v>
      </c>
      <c r="B613" s="17"/>
      <c r="C613" s="17"/>
      <c r="D613" s="17"/>
      <c r="E613" s="17"/>
      <c r="F613" s="17"/>
      <c r="G613" s="17"/>
      <c r="H613" s="17"/>
      <c r="I613" s="17"/>
      <c r="J613" s="17"/>
      <c r="K613" s="54"/>
      <c r="L613" s="145"/>
      <c r="M613" s="49"/>
      <c r="N613" s="147"/>
      <c r="O613" s="106" t="s">
        <v>83</v>
      </c>
      <c r="P613" s="32">
        <f>IF(P612/B599=0,"",P612/B599)</f>
        <v>0.53488372093023251</v>
      </c>
      <c r="Q613" s="107">
        <f>IF(P612/Q612=0,"",P612/Q612)</f>
        <v>0.88461538461538458</v>
      </c>
      <c r="R613" s="108" t="s">
        <v>84</v>
      </c>
    </row>
    <row r="614" spans="1:19" ht="15.75" customHeight="1" x14ac:dyDescent="0.2">
      <c r="A614" s="97">
        <v>2601</v>
      </c>
      <c r="B614" s="75"/>
      <c r="C614" s="75"/>
      <c r="D614" s="75"/>
      <c r="E614" s="75"/>
      <c r="F614" s="75"/>
      <c r="G614" s="75"/>
      <c r="H614" s="75"/>
      <c r="I614" s="75"/>
      <c r="J614" s="75"/>
      <c r="K614" s="54"/>
      <c r="L614" s="151"/>
      <c r="M614" s="152"/>
      <c r="N614" s="153"/>
      <c r="O614" s="154"/>
      <c r="P614" s="155"/>
      <c r="Q614" s="155"/>
      <c r="R614" s="156"/>
    </row>
    <row r="615" spans="1:19" ht="18" x14ac:dyDescent="0.2">
      <c r="A615" s="114"/>
      <c r="B615" s="231" t="s">
        <v>106</v>
      </c>
      <c r="C615" s="231"/>
      <c r="D615" s="231"/>
      <c r="E615" s="231"/>
      <c r="F615" s="231"/>
      <c r="G615" s="231"/>
      <c r="H615" s="231"/>
      <c r="I615" s="231"/>
      <c r="J615" s="231"/>
      <c r="K615" s="74">
        <f>SUM(K599:K611)</f>
        <v>26</v>
      </c>
      <c r="L615" s="109">
        <f>IF(K607=0,"",K607/B599)</f>
        <v>0.16279069767441862</v>
      </c>
      <c r="M615" s="109">
        <f>IF(K615=0,"",K615/B599)</f>
        <v>0.60465116279069764</v>
      </c>
      <c r="N615" s="109">
        <f>IF(K607=0,"",M615-L615)</f>
        <v>0.44186046511627902</v>
      </c>
      <c r="O615" s="89"/>
      <c r="P615" s="85"/>
      <c r="Q615" s="134"/>
      <c r="R615" s="89"/>
    </row>
    <row r="616" spans="1:19" ht="12.75" customHeight="1" x14ac:dyDescent="0.2"/>
    <row r="617" spans="1:19" ht="12.75" customHeight="1" x14ac:dyDescent="0.2"/>
    <row r="618" spans="1:19" ht="26.25" x14ac:dyDescent="0.2">
      <c r="B618" s="232" t="s">
        <v>94</v>
      </c>
      <c r="C618" s="233"/>
      <c r="D618" s="233"/>
      <c r="E618" s="233"/>
      <c r="F618" s="233"/>
      <c r="G618" s="233"/>
      <c r="H618" s="233"/>
      <c r="I618" s="233"/>
      <c r="J618" s="233"/>
      <c r="K618" s="78" t="s">
        <v>114</v>
      </c>
      <c r="L618" s="89"/>
      <c r="M618" s="89"/>
      <c r="N618" s="85"/>
      <c r="O618" s="89"/>
      <c r="P618" s="85"/>
      <c r="Q618" s="85"/>
      <c r="R618" s="85"/>
    </row>
    <row r="619" spans="1:19" ht="20.25" x14ac:dyDescent="0.2">
      <c r="A619" s="234" t="s">
        <v>9</v>
      </c>
      <c r="B619" s="235" t="s">
        <v>95</v>
      </c>
      <c r="C619" s="236"/>
      <c r="D619" s="236"/>
      <c r="E619" s="236"/>
      <c r="F619" s="236"/>
      <c r="G619" s="236"/>
      <c r="H619" s="236"/>
      <c r="I619" s="236"/>
      <c r="J619" s="237"/>
      <c r="K619" s="238" t="s">
        <v>10</v>
      </c>
      <c r="L619" s="230" t="s">
        <v>2</v>
      </c>
      <c r="M619" s="230" t="s">
        <v>3</v>
      </c>
      <c r="N619" s="240" t="s">
        <v>4</v>
      </c>
      <c r="O619" s="230" t="s">
        <v>5</v>
      </c>
      <c r="P619" s="228" t="s">
        <v>6</v>
      </c>
      <c r="Q619" s="228" t="s">
        <v>7</v>
      </c>
      <c r="R619" s="230" t="s">
        <v>96</v>
      </c>
    </row>
    <row r="620" spans="1:19" ht="15.75" x14ac:dyDescent="0.2">
      <c r="A620" s="229"/>
      <c r="B620" s="97" t="s">
        <v>97</v>
      </c>
      <c r="C620" s="97" t="s">
        <v>98</v>
      </c>
      <c r="D620" s="97" t="s">
        <v>99</v>
      </c>
      <c r="E620" s="97" t="s">
        <v>100</v>
      </c>
      <c r="F620" s="97" t="s">
        <v>101</v>
      </c>
      <c r="G620" s="97" t="s">
        <v>102</v>
      </c>
      <c r="H620" s="97" t="s">
        <v>103</v>
      </c>
      <c r="I620" s="97" t="s">
        <v>104</v>
      </c>
      <c r="J620" s="97" t="s">
        <v>105</v>
      </c>
      <c r="K620" s="229"/>
      <c r="L620" s="229"/>
      <c r="M620" s="229"/>
      <c r="N620" s="229"/>
      <c r="O620" s="229"/>
      <c r="P620" s="229"/>
      <c r="Q620" s="229"/>
      <c r="R620" s="229"/>
    </row>
    <row r="621" spans="1:19" ht="15.75" customHeight="1" x14ac:dyDescent="0.2">
      <c r="A621" s="97">
        <v>1901</v>
      </c>
      <c r="B621" s="17">
        <v>22</v>
      </c>
      <c r="C621" s="17"/>
      <c r="D621" s="17"/>
      <c r="E621" s="17"/>
      <c r="F621" s="17"/>
      <c r="G621" s="17"/>
      <c r="H621" s="17"/>
      <c r="I621" s="17"/>
      <c r="J621" s="17"/>
      <c r="K621" s="54"/>
      <c r="L621" s="143"/>
      <c r="M621" s="144"/>
      <c r="N621" s="104"/>
      <c r="O621" s="98"/>
      <c r="P621" s="19">
        <f>B621</f>
        <v>22</v>
      </c>
      <c r="Q621" s="99"/>
      <c r="R621" s="98"/>
    </row>
    <row r="622" spans="1:19" ht="15.75" customHeight="1" x14ac:dyDescent="0.2">
      <c r="A622" s="97">
        <v>1902</v>
      </c>
      <c r="B622" s="17"/>
      <c r="C622" s="17">
        <v>18</v>
      </c>
      <c r="D622" s="17"/>
      <c r="E622" s="17"/>
      <c r="F622" s="17"/>
      <c r="G622" s="17"/>
      <c r="H622" s="17"/>
      <c r="I622" s="17"/>
      <c r="J622" s="17"/>
      <c r="K622" s="54"/>
      <c r="L622" s="145"/>
      <c r="M622" s="49"/>
      <c r="N622" s="146"/>
      <c r="O622" s="21">
        <f>IF(C622=0,"",C622/B621)</f>
        <v>0.81818181818181823</v>
      </c>
      <c r="P622" s="22">
        <v>18</v>
      </c>
      <c r="Q622" s="100">
        <f t="shared" ref="Q622:Q629" si="58">IF(P622=0,"",P622/P621)</f>
        <v>0.81818181818181823</v>
      </c>
      <c r="R622" s="100">
        <f t="shared" ref="R622:R629" si="59">IF(P622=0,"",100%-Q622)</f>
        <v>0.18181818181818177</v>
      </c>
    </row>
    <row r="623" spans="1:19" ht="15.75" customHeight="1" x14ac:dyDescent="0.2">
      <c r="A623" s="97">
        <v>2001</v>
      </c>
      <c r="B623" s="17"/>
      <c r="C623" s="17"/>
      <c r="D623" s="17">
        <v>13</v>
      </c>
      <c r="E623" s="17"/>
      <c r="F623" s="17"/>
      <c r="G623" s="17"/>
      <c r="H623" s="17"/>
      <c r="I623" s="17"/>
      <c r="J623" s="17"/>
      <c r="K623" s="54"/>
      <c r="L623" s="145"/>
      <c r="M623" s="49"/>
      <c r="N623" s="146"/>
      <c r="O623" s="21">
        <f>IF(D623=0,"",D623/C622)</f>
        <v>0.72222222222222221</v>
      </c>
      <c r="P623" s="22">
        <v>17</v>
      </c>
      <c r="Q623" s="100">
        <f t="shared" si="58"/>
        <v>0.94444444444444442</v>
      </c>
      <c r="R623" s="100">
        <f t="shared" si="59"/>
        <v>5.555555555555558E-2</v>
      </c>
      <c r="S623" s="160">
        <f>P623/P621</f>
        <v>0.77272727272727271</v>
      </c>
    </row>
    <row r="624" spans="1:19" ht="15.75" customHeight="1" x14ac:dyDescent="0.2">
      <c r="A624" s="97">
        <v>2002</v>
      </c>
      <c r="B624" s="17"/>
      <c r="C624" s="17"/>
      <c r="D624" s="17"/>
      <c r="E624" s="17">
        <v>13</v>
      </c>
      <c r="F624" s="17"/>
      <c r="G624" s="17"/>
      <c r="H624" s="17"/>
      <c r="I624" s="17"/>
      <c r="J624" s="17"/>
      <c r="K624" s="54"/>
      <c r="L624" s="145"/>
      <c r="M624" s="49"/>
      <c r="N624" s="146"/>
      <c r="O624" s="21">
        <f>IF(E624=0,"",E624/D623)</f>
        <v>1</v>
      </c>
      <c r="P624" s="22">
        <v>17</v>
      </c>
      <c r="Q624" s="100">
        <f t="shared" si="58"/>
        <v>1</v>
      </c>
      <c r="R624" s="100">
        <f t="shared" si="59"/>
        <v>0</v>
      </c>
    </row>
    <row r="625" spans="1:18" ht="15.75" customHeight="1" x14ac:dyDescent="0.2">
      <c r="A625" s="97">
        <v>2101</v>
      </c>
      <c r="B625" s="17"/>
      <c r="C625" s="17"/>
      <c r="D625" s="17"/>
      <c r="E625" s="17"/>
      <c r="F625" s="17">
        <v>10</v>
      </c>
      <c r="G625" s="17"/>
      <c r="H625" s="17"/>
      <c r="I625" s="17"/>
      <c r="J625" s="17"/>
      <c r="K625" s="54"/>
      <c r="L625" s="145"/>
      <c r="M625" s="49"/>
      <c r="N625" s="146"/>
      <c r="O625" s="21">
        <f>IF(F625=0,"",F625/E624)</f>
        <v>0.76923076923076927</v>
      </c>
      <c r="P625" s="22">
        <v>15</v>
      </c>
      <c r="Q625" s="100">
        <f t="shared" si="58"/>
        <v>0.88235294117647056</v>
      </c>
      <c r="R625" s="100">
        <f t="shared" si="59"/>
        <v>0.11764705882352944</v>
      </c>
    </row>
    <row r="626" spans="1:18" ht="15.75" customHeight="1" x14ac:dyDescent="0.2">
      <c r="A626" s="97">
        <v>2102</v>
      </c>
      <c r="B626" s="17"/>
      <c r="C626" s="17"/>
      <c r="D626" s="17"/>
      <c r="E626" s="17"/>
      <c r="F626" s="17"/>
      <c r="G626" s="17">
        <v>7</v>
      </c>
      <c r="H626" s="17"/>
      <c r="I626" s="17"/>
      <c r="J626" s="17"/>
      <c r="K626" s="54"/>
      <c r="L626" s="145"/>
      <c r="M626" s="49"/>
      <c r="N626" s="146"/>
      <c r="O626" s="21">
        <f>IF(G626=0,"",G626/F625)</f>
        <v>0.7</v>
      </c>
      <c r="P626" s="22">
        <v>14</v>
      </c>
      <c r="Q626" s="100">
        <f t="shared" si="58"/>
        <v>0.93333333333333335</v>
      </c>
      <c r="R626" s="100">
        <f t="shared" si="59"/>
        <v>6.6666666666666652E-2</v>
      </c>
    </row>
    <row r="627" spans="1:18" ht="15.75" customHeight="1" x14ac:dyDescent="0.2">
      <c r="A627" s="97">
        <v>2201</v>
      </c>
      <c r="B627" s="17"/>
      <c r="C627" s="17"/>
      <c r="D627" s="17"/>
      <c r="E627" s="17"/>
      <c r="F627" s="17"/>
      <c r="G627" s="17"/>
      <c r="H627" s="17">
        <v>7</v>
      </c>
      <c r="I627" s="17"/>
      <c r="J627" s="17"/>
      <c r="K627" s="54"/>
      <c r="L627" s="145"/>
      <c r="M627" s="49"/>
      <c r="N627" s="146"/>
      <c r="O627" s="21">
        <f>IF(H627=0,"",H627/G626)</f>
        <v>1</v>
      </c>
      <c r="P627" s="22">
        <v>12</v>
      </c>
      <c r="Q627" s="100">
        <f t="shared" si="58"/>
        <v>0.8571428571428571</v>
      </c>
      <c r="R627" s="100">
        <f t="shared" si="59"/>
        <v>0.1428571428571429</v>
      </c>
    </row>
    <row r="628" spans="1:18" ht="15.75" customHeight="1" x14ac:dyDescent="0.2">
      <c r="A628" s="97">
        <v>2202</v>
      </c>
      <c r="B628" s="17"/>
      <c r="C628" s="17"/>
      <c r="D628" s="17"/>
      <c r="E628" s="17"/>
      <c r="F628" s="17"/>
      <c r="G628" s="17"/>
      <c r="H628" s="17"/>
      <c r="I628" s="17">
        <v>6</v>
      </c>
      <c r="J628" s="17"/>
      <c r="K628" s="54"/>
      <c r="L628" s="145"/>
      <c r="M628" s="49"/>
      <c r="N628" s="146"/>
      <c r="O628" s="21">
        <f>IF(I628=0,"",I628/H627)</f>
        <v>0.8571428571428571</v>
      </c>
      <c r="P628" s="22">
        <v>12</v>
      </c>
      <c r="Q628" s="100">
        <f t="shared" si="58"/>
        <v>1</v>
      </c>
      <c r="R628" s="100">
        <f t="shared" si="59"/>
        <v>0</v>
      </c>
    </row>
    <row r="629" spans="1:18" ht="15.75" customHeight="1" x14ac:dyDescent="0.2">
      <c r="A629" s="97">
        <v>2301</v>
      </c>
      <c r="B629" s="17"/>
      <c r="C629" s="17"/>
      <c r="D629" s="17"/>
      <c r="E629" s="17"/>
      <c r="F629" s="17"/>
      <c r="G629" s="17"/>
      <c r="H629" s="17"/>
      <c r="I629" s="17"/>
      <c r="J629" s="17">
        <v>4</v>
      </c>
      <c r="K629" s="54">
        <v>4</v>
      </c>
      <c r="L629" s="145"/>
      <c r="M629" s="49"/>
      <c r="N629" s="146"/>
      <c r="O629" s="24">
        <f>IF(J629=0,"",J629/I628)</f>
        <v>0.66666666666666663</v>
      </c>
      <c r="P629" s="22">
        <v>12</v>
      </c>
      <c r="Q629" s="24">
        <f t="shared" si="58"/>
        <v>1</v>
      </c>
      <c r="R629" s="24">
        <f t="shared" si="59"/>
        <v>0</v>
      </c>
    </row>
    <row r="630" spans="1:18" ht="15.75" customHeight="1" x14ac:dyDescent="0.2">
      <c r="A630" s="97">
        <v>2302</v>
      </c>
      <c r="B630" s="17"/>
      <c r="C630" s="17"/>
      <c r="D630" s="17"/>
      <c r="E630" s="17"/>
      <c r="F630" s="17"/>
      <c r="G630" s="17"/>
      <c r="H630" s="17"/>
      <c r="I630" s="17"/>
      <c r="J630" s="17">
        <v>2</v>
      </c>
      <c r="K630" s="54">
        <v>2</v>
      </c>
      <c r="L630" s="145"/>
      <c r="M630" s="49"/>
      <c r="N630" s="147"/>
      <c r="O630" s="49"/>
      <c r="P630" s="22">
        <v>8</v>
      </c>
      <c r="Q630" s="49"/>
      <c r="R630" s="165"/>
    </row>
    <row r="631" spans="1:18" ht="15.75" customHeight="1" x14ac:dyDescent="0.2">
      <c r="A631" s="97">
        <v>2401</v>
      </c>
      <c r="B631" s="17"/>
      <c r="C631" s="17"/>
      <c r="D631" s="17"/>
      <c r="E631" s="17"/>
      <c r="F631" s="17"/>
      <c r="G631" s="17"/>
      <c r="H631" s="17"/>
      <c r="I631" s="17"/>
      <c r="J631" s="17">
        <v>5</v>
      </c>
      <c r="K631" s="54">
        <v>5</v>
      </c>
      <c r="L631" s="145"/>
      <c r="M631" s="49"/>
      <c r="N631" s="147"/>
      <c r="O631" s="148"/>
      <c r="P631" s="51">
        <v>6</v>
      </c>
      <c r="Q631" s="149"/>
      <c r="R631" s="148"/>
    </row>
    <row r="632" spans="1:18" ht="15.75" customHeight="1" x14ac:dyDescent="0.2">
      <c r="A632" s="97">
        <v>2402</v>
      </c>
      <c r="B632" s="17"/>
      <c r="C632" s="17"/>
      <c r="D632" s="17"/>
      <c r="E632" s="17"/>
      <c r="F632" s="17"/>
      <c r="G632" s="17"/>
      <c r="H632" s="17"/>
      <c r="I632" s="17"/>
      <c r="J632" s="17">
        <v>1</v>
      </c>
      <c r="K632" s="54"/>
      <c r="L632" s="145"/>
      <c r="M632" s="49"/>
      <c r="N632" s="147"/>
      <c r="O632" s="148"/>
      <c r="P632" s="51">
        <v>1</v>
      </c>
      <c r="Q632" s="149"/>
      <c r="R632" s="148"/>
    </row>
    <row r="633" spans="1:18" ht="15.75" customHeight="1" x14ac:dyDescent="0.2">
      <c r="A633" s="97">
        <v>2501</v>
      </c>
      <c r="B633" s="17"/>
      <c r="C633" s="17"/>
      <c r="D633" s="17"/>
      <c r="E633" s="17"/>
      <c r="F633" s="17"/>
      <c r="G633" s="17"/>
      <c r="H633" s="17"/>
      <c r="I633" s="17"/>
      <c r="J633" s="17"/>
      <c r="K633" s="54"/>
      <c r="L633" s="145"/>
      <c r="M633" s="49"/>
      <c r="N633" s="147"/>
      <c r="O633" s="49"/>
      <c r="P633" s="147"/>
      <c r="Q633" s="150"/>
      <c r="R633" s="148"/>
    </row>
    <row r="634" spans="1:18" ht="15.75" customHeight="1" x14ac:dyDescent="0.2">
      <c r="A634" s="97">
        <v>2502</v>
      </c>
      <c r="B634" s="17"/>
      <c r="C634" s="17"/>
      <c r="D634" s="17"/>
      <c r="E634" s="17"/>
      <c r="F634" s="17"/>
      <c r="G634" s="17"/>
      <c r="H634" s="17"/>
      <c r="I634" s="17"/>
      <c r="J634" s="17">
        <v>1</v>
      </c>
      <c r="K634" s="54">
        <v>1</v>
      </c>
      <c r="L634" s="145"/>
      <c r="M634" s="49"/>
      <c r="N634" s="147"/>
      <c r="O634" s="102" t="s">
        <v>81</v>
      </c>
      <c r="P634" s="103">
        <v>8</v>
      </c>
      <c r="Q634" s="104">
        <f>K637</f>
        <v>12</v>
      </c>
      <c r="R634" s="105" t="s">
        <v>10</v>
      </c>
    </row>
    <row r="635" spans="1:18" ht="15.75" customHeight="1" x14ac:dyDescent="0.2">
      <c r="A635" s="97">
        <v>2601</v>
      </c>
      <c r="B635" s="17"/>
      <c r="C635" s="17"/>
      <c r="D635" s="17"/>
      <c r="E635" s="17"/>
      <c r="F635" s="17"/>
      <c r="G635" s="17"/>
      <c r="H635" s="17"/>
      <c r="I635" s="17"/>
      <c r="J635" s="17"/>
      <c r="K635" s="54"/>
      <c r="L635" s="145"/>
      <c r="M635" s="49"/>
      <c r="N635" s="147"/>
      <c r="O635" s="106" t="s">
        <v>83</v>
      </c>
      <c r="P635" s="32">
        <f>IF(P634/B621=0,"",P634/B621)</f>
        <v>0.36363636363636365</v>
      </c>
      <c r="Q635" s="107">
        <f>IF(P634/Q634=0,"",P634/Q634)</f>
        <v>0.66666666666666663</v>
      </c>
      <c r="R635" s="108" t="s">
        <v>84</v>
      </c>
    </row>
    <row r="636" spans="1:18" ht="15.75" customHeight="1" x14ac:dyDescent="0.2">
      <c r="A636" s="97">
        <v>2602</v>
      </c>
      <c r="B636" s="75"/>
      <c r="C636" s="75"/>
      <c r="D636" s="75"/>
      <c r="E636" s="75"/>
      <c r="F636" s="75"/>
      <c r="G636" s="75"/>
      <c r="H636" s="75"/>
      <c r="I636" s="75"/>
      <c r="J636" s="75"/>
      <c r="K636" s="54"/>
      <c r="L636" s="151"/>
      <c r="M636" s="152"/>
      <c r="N636" s="153"/>
      <c r="O636" s="154"/>
      <c r="P636" s="155"/>
      <c r="Q636" s="155"/>
      <c r="R636" s="156"/>
    </row>
    <row r="637" spans="1:18" ht="18" customHeight="1" x14ac:dyDescent="0.2">
      <c r="A637" s="114"/>
      <c r="B637" s="231" t="s">
        <v>106</v>
      </c>
      <c r="C637" s="231"/>
      <c r="D637" s="231"/>
      <c r="E637" s="231"/>
      <c r="F637" s="231"/>
      <c r="G637" s="231"/>
      <c r="H637" s="231"/>
      <c r="I637" s="231"/>
      <c r="J637" s="231"/>
      <c r="K637" s="74">
        <f>SUM(K621:K634)</f>
        <v>12</v>
      </c>
      <c r="L637" s="109">
        <f>IF(K629=0,"",K629/B621)</f>
        <v>0.18181818181818182</v>
      </c>
      <c r="M637" s="109">
        <f>IF(K637=0,"",K637/B621)</f>
        <v>0.54545454545454541</v>
      </c>
      <c r="N637" s="109">
        <f>IF(K629=0,"",M637-L637)</f>
        <v>0.36363636363636359</v>
      </c>
      <c r="O637" s="89"/>
      <c r="P637" s="85"/>
      <c r="Q637" s="134"/>
      <c r="R637" s="89"/>
    </row>
    <row r="638" spans="1:18" ht="12.75" customHeight="1" x14ac:dyDescent="0.2"/>
    <row r="639" spans="1:18" ht="12.75" customHeight="1" x14ac:dyDescent="0.2"/>
    <row r="640" spans="1:18" ht="26.25" x14ac:dyDescent="0.2">
      <c r="B640" s="232" t="s">
        <v>94</v>
      </c>
      <c r="C640" s="233"/>
      <c r="D640" s="233"/>
      <c r="E640" s="233"/>
      <c r="F640" s="233"/>
      <c r="G640" s="233"/>
      <c r="H640" s="233"/>
      <c r="I640" s="233"/>
      <c r="J640" s="233"/>
      <c r="K640" s="78" t="s">
        <v>115</v>
      </c>
      <c r="L640" s="89"/>
      <c r="M640" s="89"/>
      <c r="N640" s="85"/>
      <c r="O640" s="89"/>
      <c r="P640" s="85"/>
      <c r="Q640" s="85"/>
      <c r="R640" s="85"/>
    </row>
    <row r="641" spans="1:19" ht="20.25" x14ac:dyDescent="0.2">
      <c r="A641" s="234" t="s">
        <v>9</v>
      </c>
      <c r="B641" s="235" t="s">
        <v>95</v>
      </c>
      <c r="C641" s="236"/>
      <c r="D641" s="236"/>
      <c r="E641" s="236"/>
      <c r="F641" s="236"/>
      <c r="G641" s="236"/>
      <c r="H641" s="236"/>
      <c r="I641" s="236"/>
      <c r="J641" s="237"/>
      <c r="K641" s="238" t="s">
        <v>10</v>
      </c>
      <c r="L641" s="230" t="s">
        <v>2</v>
      </c>
      <c r="M641" s="230" t="s">
        <v>3</v>
      </c>
      <c r="N641" s="240" t="s">
        <v>4</v>
      </c>
      <c r="O641" s="230" t="s">
        <v>5</v>
      </c>
      <c r="P641" s="228" t="s">
        <v>6</v>
      </c>
      <c r="Q641" s="228" t="s">
        <v>7</v>
      </c>
      <c r="R641" s="230" t="s">
        <v>96</v>
      </c>
    </row>
    <row r="642" spans="1:19" ht="15.75" x14ac:dyDescent="0.2">
      <c r="A642" s="229"/>
      <c r="B642" s="97" t="s">
        <v>97</v>
      </c>
      <c r="C642" s="97" t="s">
        <v>98</v>
      </c>
      <c r="D642" s="97" t="s">
        <v>99</v>
      </c>
      <c r="E642" s="97" t="s">
        <v>100</v>
      </c>
      <c r="F642" s="97" t="s">
        <v>101</v>
      </c>
      <c r="G642" s="97" t="s">
        <v>102</v>
      </c>
      <c r="H642" s="97" t="s">
        <v>103</v>
      </c>
      <c r="I642" s="97" t="s">
        <v>104</v>
      </c>
      <c r="J642" s="97" t="s">
        <v>105</v>
      </c>
      <c r="K642" s="229"/>
      <c r="L642" s="229"/>
      <c r="M642" s="229"/>
      <c r="N642" s="229"/>
      <c r="O642" s="229"/>
      <c r="P642" s="229"/>
      <c r="Q642" s="229"/>
      <c r="R642" s="229"/>
    </row>
    <row r="643" spans="1:19" ht="15.75" customHeight="1" x14ac:dyDescent="0.2">
      <c r="A643" s="97">
        <v>1902</v>
      </c>
      <c r="B643" s="17">
        <v>47</v>
      </c>
      <c r="C643" s="17"/>
      <c r="D643" s="17"/>
      <c r="E643" s="17"/>
      <c r="F643" s="17"/>
      <c r="G643" s="17"/>
      <c r="H643" s="17"/>
      <c r="I643" s="17"/>
      <c r="J643" s="17"/>
      <c r="K643" s="54"/>
      <c r="L643" s="143"/>
      <c r="M643" s="144"/>
      <c r="N643" s="104"/>
      <c r="O643" s="98"/>
      <c r="P643" s="19">
        <f>B643</f>
        <v>47</v>
      </c>
      <c r="Q643" s="99"/>
      <c r="R643" s="98"/>
    </row>
    <row r="644" spans="1:19" ht="15.75" customHeight="1" x14ac:dyDescent="0.2">
      <c r="A644" s="97">
        <v>2001</v>
      </c>
      <c r="B644" s="17"/>
      <c r="C644" s="17">
        <v>43</v>
      </c>
      <c r="D644" s="17"/>
      <c r="E644" s="17"/>
      <c r="F644" s="17"/>
      <c r="G644" s="17"/>
      <c r="H644" s="17"/>
      <c r="I644" s="17"/>
      <c r="J644" s="17"/>
      <c r="K644" s="54"/>
      <c r="L644" s="145"/>
      <c r="M644" s="49"/>
      <c r="N644" s="146"/>
      <c r="O644" s="21">
        <f>IF(C644=0,"",C644/B643)</f>
        <v>0.91489361702127658</v>
      </c>
      <c r="P644" s="22">
        <v>44</v>
      </c>
      <c r="Q644" s="100">
        <f t="shared" ref="Q644:Q651" si="60">IF(P644=0,"",P644/P643)</f>
        <v>0.93617021276595747</v>
      </c>
      <c r="R644" s="100">
        <f t="shared" ref="R644:R651" si="61">IF(P644=0,"",100%-Q644)</f>
        <v>6.3829787234042534E-2</v>
      </c>
    </row>
    <row r="645" spans="1:19" ht="15.75" customHeight="1" x14ac:dyDescent="0.2">
      <c r="A645" s="97">
        <v>2002</v>
      </c>
      <c r="B645" s="17"/>
      <c r="C645" s="17"/>
      <c r="D645" s="17">
        <v>42</v>
      </c>
      <c r="E645" s="17"/>
      <c r="F645" s="17"/>
      <c r="G645" s="17"/>
      <c r="H645" s="17"/>
      <c r="I645" s="17"/>
      <c r="J645" s="17"/>
      <c r="K645" s="54"/>
      <c r="L645" s="145"/>
      <c r="M645" s="49"/>
      <c r="N645" s="146"/>
      <c r="O645" s="21">
        <f>IF(D645=0,"",D645/C644)</f>
        <v>0.97674418604651159</v>
      </c>
      <c r="P645" s="22">
        <v>42</v>
      </c>
      <c r="Q645" s="100">
        <f t="shared" si="60"/>
        <v>0.95454545454545459</v>
      </c>
      <c r="R645" s="100">
        <f t="shared" si="61"/>
        <v>4.5454545454545414E-2</v>
      </c>
      <c r="S645" s="160">
        <f>P645/P643</f>
        <v>0.8936170212765957</v>
      </c>
    </row>
    <row r="646" spans="1:19" ht="15.75" customHeight="1" x14ac:dyDescent="0.2">
      <c r="A646" s="97">
        <v>2101</v>
      </c>
      <c r="B646" s="17"/>
      <c r="C646" s="17"/>
      <c r="D646" s="17"/>
      <c r="E646" s="17">
        <v>41</v>
      </c>
      <c r="F646" s="17"/>
      <c r="G646" s="17"/>
      <c r="H646" s="17"/>
      <c r="I646" s="17"/>
      <c r="J646" s="17"/>
      <c r="K646" s="54"/>
      <c r="L646" s="145"/>
      <c r="M646" s="49"/>
      <c r="N646" s="146"/>
      <c r="O646" s="21">
        <f>IF(E646=0,"",E646/D645)</f>
        <v>0.97619047619047616</v>
      </c>
      <c r="P646" s="22">
        <v>42</v>
      </c>
      <c r="Q646" s="100">
        <f t="shared" si="60"/>
        <v>1</v>
      </c>
      <c r="R646" s="100">
        <f t="shared" si="61"/>
        <v>0</v>
      </c>
    </row>
    <row r="647" spans="1:19" ht="15.75" customHeight="1" x14ac:dyDescent="0.2">
      <c r="A647" s="97">
        <v>2102</v>
      </c>
      <c r="B647" s="17"/>
      <c r="C647" s="17"/>
      <c r="D647" s="17"/>
      <c r="E647" s="17"/>
      <c r="F647" s="17">
        <v>36</v>
      </c>
      <c r="G647" s="17"/>
      <c r="H647" s="17"/>
      <c r="I647" s="17"/>
      <c r="J647" s="17"/>
      <c r="K647" s="54"/>
      <c r="L647" s="145"/>
      <c r="M647" s="49"/>
      <c r="N647" s="146"/>
      <c r="O647" s="21">
        <f>IF(F647=0,"",F647/E646)</f>
        <v>0.87804878048780488</v>
      </c>
      <c r="P647" s="22">
        <v>40</v>
      </c>
      <c r="Q647" s="100">
        <f t="shared" si="60"/>
        <v>0.95238095238095233</v>
      </c>
      <c r="R647" s="100">
        <f t="shared" si="61"/>
        <v>4.7619047619047672E-2</v>
      </c>
    </row>
    <row r="648" spans="1:19" ht="15.75" customHeight="1" x14ac:dyDescent="0.2">
      <c r="A648" s="97">
        <v>2201</v>
      </c>
      <c r="B648" s="17"/>
      <c r="C648" s="17"/>
      <c r="D648" s="17"/>
      <c r="E648" s="17"/>
      <c r="F648" s="17"/>
      <c r="G648" s="17">
        <v>34</v>
      </c>
      <c r="H648" s="17"/>
      <c r="I648" s="17"/>
      <c r="J648" s="17"/>
      <c r="K648" s="54"/>
      <c r="L648" s="145"/>
      <c r="M648" s="49"/>
      <c r="N648" s="146"/>
      <c r="O648" s="21">
        <f>IF(G648=0,"",G648/F647)</f>
        <v>0.94444444444444442</v>
      </c>
      <c r="P648" s="22">
        <v>40</v>
      </c>
      <c r="Q648" s="100">
        <f t="shared" si="60"/>
        <v>1</v>
      </c>
      <c r="R648" s="100">
        <f t="shared" si="61"/>
        <v>0</v>
      </c>
    </row>
    <row r="649" spans="1:19" ht="15.75" customHeight="1" x14ac:dyDescent="0.2">
      <c r="A649" s="97">
        <v>2202</v>
      </c>
      <c r="B649" s="17"/>
      <c r="C649" s="17"/>
      <c r="D649" s="17"/>
      <c r="E649" s="17"/>
      <c r="F649" s="17"/>
      <c r="G649" s="17"/>
      <c r="H649" s="17">
        <v>26</v>
      </c>
      <c r="I649" s="17"/>
      <c r="J649" s="17"/>
      <c r="K649" s="54"/>
      <c r="L649" s="145"/>
      <c r="M649" s="49"/>
      <c r="N649" s="146"/>
      <c r="O649" s="21">
        <f>IF(H649=0,"",H649/G648)</f>
        <v>0.76470588235294112</v>
      </c>
      <c r="P649" s="22">
        <v>36</v>
      </c>
      <c r="Q649" s="100">
        <f t="shared" si="60"/>
        <v>0.9</v>
      </c>
      <c r="R649" s="100">
        <f t="shared" si="61"/>
        <v>9.9999999999999978E-2</v>
      </c>
    </row>
    <row r="650" spans="1:19" ht="15.75" customHeight="1" x14ac:dyDescent="0.2">
      <c r="A650" s="97">
        <v>2301</v>
      </c>
      <c r="B650" s="17"/>
      <c r="C650" s="17"/>
      <c r="D650" s="17"/>
      <c r="E650" s="17"/>
      <c r="F650" s="17"/>
      <c r="G650" s="17"/>
      <c r="H650" s="17"/>
      <c r="I650" s="17">
        <v>22</v>
      </c>
      <c r="J650" s="17"/>
      <c r="K650" s="54"/>
      <c r="L650" s="145"/>
      <c r="M650" s="49"/>
      <c r="N650" s="146"/>
      <c r="O650" s="21">
        <f>IF(I650=0,"",I650/H649)</f>
        <v>0.84615384615384615</v>
      </c>
      <c r="P650" s="22">
        <v>36</v>
      </c>
      <c r="Q650" s="100">
        <f t="shared" si="60"/>
        <v>1</v>
      </c>
      <c r="R650" s="100">
        <f t="shared" si="61"/>
        <v>0</v>
      </c>
    </row>
    <row r="651" spans="1:19" ht="15.75" customHeight="1" x14ac:dyDescent="0.2">
      <c r="A651" s="97">
        <v>2302</v>
      </c>
      <c r="B651" s="17"/>
      <c r="C651" s="17"/>
      <c r="D651" s="17"/>
      <c r="E651" s="17"/>
      <c r="F651" s="17"/>
      <c r="G651" s="17"/>
      <c r="H651" s="17"/>
      <c r="I651" s="17"/>
      <c r="J651" s="17">
        <v>18</v>
      </c>
      <c r="K651" s="54">
        <v>18</v>
      </c>
      <c r="L651" s="145"/>
      <c r="M651" s="49"/>
      <c r="N651" s="146"/>
      <c r="O651" s="24">
        <f>IF(J651=0,"",J651/I650)</f>
        <v>0.81818181818181823</v>
      </c>
      <c r="P651" s="22">
        <v>33</v>
      </c>
      <c r="Q651" s="24">
        <f t="shared" si="60"/>
        <v>0.91666666666666663</v>
      </c>
      <c r="R651" s="24">
        <f t="shared" si="61"/>
        <v>8.333333333333337E-2</v>
      </c>
    </row>
    <row r="652" spans="1:19" ht="15.75" customHeight="1" x14ac:dyDescent="0.2">
      <c r="A652" s="97">
        <v>2401</v>
      </c>
      <c r="B652" s="17"/>
      <c r="C652" s="17"/>
      <c r="D652" s="17"/>
      <c r="E652" s="17"/>
      <c r="F652" s="17"/>
      <c r="G652" s="17"/>
      <c r="H652" s="17"/>
      <c r="I652" s="17"/>
      <c r="J652" s="17">
        <v>12</v>
      </c>
      <c r="K652" s="54">
        <v>11</v>
      </c>
      <c r="L652" s="145"/>
      <c r="M652" s="49"/>
      <c r="N652" s="147"/>
      <c r="O652" s="49"/>
      <c r="P652" s="22">
        <v>16</v>
      </c>
      <c r="Q652" s="49"/>
      <c r="R652" s="165"/>
    </row>
    <row r="653" spans="1:19" ht="15.75" customHeight="1" x14ac:dyDescent="0.2">
      <c r="A653" s="97">
        <v>2402</v>
      </c>
      <c r="B653" s="17"/>
      <c r="C653" s="17"/>
      <c r="D653" s="17"/>
      <c r="E653" s="17"/>
      <c r="F653" s="17"/>
      <c r="G653" s="17"/>
      <c r="H653" s="17"/>
      <c r="I653" s="17"/>
      <c r="J653" s="17">
        <v>3</v>
      </c>
      <c r="K653" s="54">
        <v>3</v>
      </c>
      <c r="L653" s="145"/>
      <c r="M653" s="49"/>
      <c r="N653" s="147"/>
      <c r="O653" s="148"/>
      <c r="P653" s="51">
        <v>6</v>
      </c>
      <c r="Q653" s="149"/>
      <c r="R653" s="148"/>
    </row>
    <row r="654" spans="1:19" ht="15.75" customHeight="1" x14ac:dyDescent="0.2">
      <c r="A654" s="97">
        <v>2501</v>
      </c>
      <c r="B654" s="17"/>
      <c r="C654" s="17"/>
      <c r="D654" s="17"/>
      <c r="E654" s="17"/>
      <c r="F654" s="17"/>
      <c r="G654" s="17"/>
      <c r="H654" s="17"/>
      <c r="I654" s="17"/>
      <c r="J654" s="17">
        <v>2</v>
      </c>
      <c r="K654" s="54">
        <v>2</v>
      </c>
      <c r="L654" s="145"/>
      <c r="M654" s="49"/>
      <c r="N654" s="147"/>
      <c r="O654" s="148"/>
      <c r="P654" s="51">
        <v>4</v>
      </c>
      <c r="Q654" s="149"/>
      <c r="R654" s="148"/>
    </row>
    <row r="655" spans="1:19" ht="15.75" customHeight="1" x14ac:dyDescent="0.2">
      <c r="A655" s="97">
        <v>2502</v>
      </c>
      <c r="B655" s="17"/>
      <c r="C655" s="17"/>
      <c r="D655" s="17"/>
      <c r="E655" s="17"/>
      <c r="F655" s="17"/>
      <c r="G655" s="17"/>
      <c r="H655" s="17"/>
      <c r="I655" s="17"/>
      <c r="J655" s="17">
        <v>1</v>
      </c>
      <c r="K655" s="54">
        <v>1</v>
      </c>
      <c r="L655" s="145"/>
      <c r="M655" s="49"/>
      <c r="N655" s="147"/>
      <c r="O655" s="49"/>
      <c r="P655" s="147"/>
      <c r="Q655" s="150"/>
      <c r="R655" s="148"/>
    </row>
    <row r="656" spans="1:19" ht="15.75" customHeight="1" x14ac:dyDescent="0.2">
      <c r="A656" s="97">
        <v>2601</v>
      </c>
      <c r="B656" s="17"/>
      <c r="C656" s="17"/>
      <c r="D656" s="17"/>
      <c r="E656" s="17"/>
      <c r="F656" s="17"/>
      <c r="G656" s="17"/>
      <c r="H656" s="17"/>
      <c r="I656" s="17"/>
      <c r="J656" s="17"/>
      <c r="K656" s="54"/>
      <c r="L656" s="145"/>
      <c r="M656" s="49"/>
      <c r="N656" s="147"/>
      <c r="O656" s="102" t="s">
        <v>81</v>
      </c>
      <c r="P656" s="103">
        <v>11</v>
      </c>
      <c r="Q656" s="104">
        <f>IF(SUM(K649:K655)=0,"",SUM(K649:K655))</f>
        <v>35</v>
      </c>
      <c r="R656" s="105" t="s">
        <v>10</v>
      </c>
    </row>
    <row r="657" spans="1:19" ht="15.75" customHeight="1" x14ac:dyDescent="0.2">
      <c r="A657" s="97">
        <v>2602</v>
      </c>
      <c r="B657" s="17"/>
      <c r="C657" s="17"/>
      <c r="D657" s="17"/>
      <c r="E657" s="17"/>
      <c r="F657" s="17"/>
      <c r="G657" s="17"/>
      <c r="H657" s="17"/>
      <c r="I657" s="17"/>
      <c r="J657" s="17"/>
      <c r="K657" s="54"/>
      <c r="L657" s="145"/>
      <c r="M657" s="49"/>
      <c r="N657" s="147"/>
      <c r="O657" s="106" t="s">
        <v>83</v>
      </c>
      <c r="P657" s="32">
        <f>IF(P656/B643=0,"",P656/B643)</f>
        <v>0.23404255319148937</v>
      </c>
      <c r="Q657" s="107">
        <f>IF(P656/Q656=0,"",P656/Q656)</f>
        <v>0.31428571428571428</v>
      </c>
      <c r="R657" s="108" t="s">
        <v>84</v>
      </c>
    </row>
    <row r="658" spans="1:19" ht="15.75" customHeight="1" x14ac:dyDescent="0.2">
      <c r="A658" s="97">
        <v>2701</v>
      </c>
      <c r="B658" s="75"/>
      <c r="C658" s="75"/>
      <c r="D658" s="75"/>
      <c r="E658" s="75"/>
      <c r="F658" s="75"/>
      <c r="G658" s="75"/>
      <c r="H658" s="75"/>
      <c r="I658" s="75"/>
      <c r="J658" s="75"/>
      <c r="K658" s="54"/>
      <c r="L658" s="151"/>
      <c r="M658" s="152"/>
      <c r="N658" s="153"/>
      <c r="O658" s="154"/>
      <c r="P658" s="155"/>
      <c r="Q658" s="155"/>
      <c r="R658" s="156"/>
    </row>
    <row r="659" spans="1:19" ht="18" customHeight="1" x14ac:dyDescent="0.2">
      <c r="A659" s="114"/>
      <c r="B659" s="231" t="s">
        <v>106</v>
      </c>
      <c r="C659" s="231"/>
      <c r="D659" s="231"/>
      <c r="E659" s="231"/>
      <c r="F659" s="231"/>
      <c r="G659" s="231"/>
      <c r="H659" s="231"/>
      <c r="I659" s="231"/>
      <c r="J659" s="231"/>
      <c r="K659" s="74">
        <f>SUM(K643:K655)</f>
        <v>35</v>
      </c>
      <c r="L659" s="109">
        <f>IF(K651=0,"",K651/B643)</f>
        <v>0.38297872340425532</v>
      </c>
      <c r="M659" s="109">
        <f>IF(K659=0,"",K659/B643)</f>
        <v>0.74468085106382975</v>
      </c>
      <c r="N659" s="109">
        <f>IF(K651=0,"",M659-L659)</f>
        <v>0.36170212765957444</v>
      </c>
      <c r="O659" s="89"/>
      <c r="P659" s="85"/>
      <c r="Q659" s="134"/>
      <c r="R659" s="89"/>
    </row>
    <row r="660" spans="1:19" ht="12.75" customHeight="1" x14ac:dyDescent="0.2"/>
    <row r="661" spans="1:19" ht="12.75" customHeight="1" x14ac:dyDescent="0.2"/>
    <row r="662" spans="1:19" ht="26.25" x14ac:dyDescent="0.2">
      <c r="B662" s="232" t="s">
        <v>94</v>
      </c>
      <c r="C662" s="233"/>
      <c r="D662" s="233"/>
      <c r="E662" s="233"/>
      <c r="F662" s="233"/>
      <c r="G662" s="233"/>
      <c r="H662" s="233"/>
      <c r="I662" s="233"/>
      <c r="J662" s="233"/>
      <c r="K662" s="78" t="s">
        <v>116</v>
      </c>
      <c r="L662" s="89"/>
      <c r="M662" s="89"/>
      <c r="N662" s="85"/>
      <c r="O662" s="89"/>
      <c r="P662" s="85"/>
      <c r="Q662" s="85"/>
      <c r="R662" s="85"/>
    </row>
    <row r="663" spans="1:19" ht="20.25" x14ac:dyDescent="0.2">
      <c r="A663" s="234" t="s">
        <v>9</v>
      </c>
      <c r="B663" s="235" t="s">
        <v>95</v>
      </c>
      <c r="C663" s="236"/>
      <c r="D663" s="236"/>
      <c r="E663" s="236"/>
      <c r="F663" s="236"/>
      <c r="G663" s="236"/>
      <c r="H663" s="236"/>
      <c r="I663" s="236"/>
      <c r="J663" s="237"/>
      <c r="K663" s="238" t="s">
        <v>10</v>
      </c>
      <c r="L663" s="230" t="s">
        <v>2</v>
      </c>
      <c r="M663" s="230" t="s">
        <v>3</v>
      </c>
      <c r="N663" s="240" t="s">
        <v>4</v>
      </c>
      <c r="O663" s="230" t="s">
        <v>5</v>
      </c>
      <c r="P663" s="228" t="s">
        <v>6</v>
      </c>
      <c r="Q663" s="228" t="s">
        <v>7</v>
      </c>
      <c r="R663" s="230" t="s">
        <v>96</v>
      </c>
    </row>
    <row r="664" spans="1:19" ht="15.75" x14ac:dyDescent="0.2">
      <c r="A664" s="229"/>
      <c r="B664" s="97" t="s">
        <v>97</v>
      </c>
      <c r="C664" s="97" t="s">
        <v>98</v>
      </c>
      <c r="D664" s="97" t="s">
        <v>99</v>
      </c>
      <c r="E664" s="97" t="s">
        <v>100</v>
      </c>
      <c r="F664" s="97" t="s">
        <v>101</v>
      </c>
      <c r="G664" s="97" t="s">
        <v>102</v>
      </c>
      <c r="H664" s="97" t="s">
        <v>103</v>
      </c>
      <c r="I664" s="97" t="s">
        <v>104</v>
      </c>
      <c r="J664" s="97" t="s">
        <v>105</v>
      </c>
      <c r="K664" s="229"/>
      <c r="L664" s="229"/>
      <c r="M664" s="229"/>
      <c r="N664" s="229"/>
      <c r="O664" s="229"/>
      <c r="P664" s="229"/>
      <c r="Q664" s="229"/>
      <c r="R664" s="229"/>
    </row>
    <row r="665" spans="1:19" ht="15.75" customHeight="1" x14ac:dyDescent="0.2">
      <c r="A665" s="97">
        <v>2001</v>
      </c>
      <c r="B665" s="17">
        <v>12</v>
      </c>
      <c r="C665" s="17"/>
      <c r="D665" s="17"/>
      <c r="E665" s="17"/>
      <c r="F665" s="17"/>
      <c r="G665" s="17"/>
      <c r="H665" s="17"/>
      <c r="I665" s="17"/>
      <c r="J665" s="17"/>
      <c r="K665" s="54"/>
      <c r="L665" s="143"/>
      <c r="M665" s="144"/>
      <c r="N665" s="104"/>
      <c r="O665" s="98"/>
      <c r="P665" s="19">
        <f>B665</f>
        <v>12</v>
      </c>
      <c r="Q665" s="99"/>
      <c r="R665" s="98"/>
    </row>
    <row r="666" spans="1:19" ht="15.75" customHeight="1" x14ac:dyDescent="0.2">
      <c r="A666" s="97">
        <v>2002</v>
      </c>
      <c r="B666" s="17"/>
      <c r="C666" s="17">
        <v>12</v>
      </c>
      <c r="D666" s="17"/>
      <c r="E666" s="17"/>
      <c r="F666" s="17"/>
      <c r="G666" s="17"/>
      <c r="H666" s="17"/>
      <c r="I666" s="17"/>
      <c r="J666" s="17"/>
      <c r="K666" s="54"/>
      <c r="L666" s="145"/>
      <c r="M666" s="49"/>
      <c r="N666" s="146"/>
      <c r="O666" s="21">
        <f>IF(C666=0,"",C666/B665)</f>
        <v>1</v>
      </c>
      <c r="P666" s="22">
        <v>12</v>
      </c>
      <c r="Q666" s="100">
        <f t="shared" ref="Q666:Q673" si="62">IF(P666=0,"",P666/P665)</f>
        <v>1</v>
      </c>
      <c r="R666" s="100">
        <f t="shared" ref="R666:R673" si="63">IF(P666=0,"",100%-Q666)</f>
        <v>0</v>
      </c>
    </row>
    <row r="667" spans="1:19" ht="15.75" customHeight="1" x14ac:dyDescent="0.2">
      <c r="A667" s="97">
        <v>2101</v>
      </c>
      <c r="B667" s="17"/>
      <c r="C667" s="17"/>
      <c r="D667" s="17">
        <v>10</v>
      </c>
      <c r="E667" s="17"/>
      <c r="F667" s="17"/>
      <c r="G667" s="17"/>
      <c r="H667" s="17"/>
      <c r="I667" s="17"/>
      <c r="J667" s="17"/>
      <c r="K667" s="54"/>
      <c r="L667" s="145"/>
      <c r="M667" s="49"/>
      <c r="N667" s="146"/>
      <c r="O667" s="21">
        <f>IF(D667=0,"",D667/C666)</f>
        <v>0.83333333333333337</v>
      </c>
      <c r="P667" s="22">
        <v>10</v>
      </c>
      <c r="Q667" s="100">
        <f t="shared" si="62"/>
        <v>0.83333333333333337</v>
      </c>
      <c r="R667" s="100">
        <f t="shared" si="63"/>
        <v>0.16666666666666663</v>
      </c>
      <c r="S667" s="160">
        <f>P667/P665</f>
        <v>0.83333333333333337</v>
      </c>
    </row>
    <row r="668" spans="1:19" ht="15.75" customHeight="1" x14ac:dyDescent="0.2">
      <c r="A668" s="97">
        <v>2102</v>
      </c>
      <c r="B668" s="17"/>
      <c r="C668" s="17"/>
      <c r="D668" s="17"/>
      <c r="E668" s="17">
        <v>8</v>
      </c>
      <c r="F668" s="17"/>
      <c r="G668" s="17"/>
      <c r="H668" s="17"/>
      <c r="I668" s="17"/>
      <c r="J668" s="17"/>
      <c r="K668" s="54"/>
      <c r="L668" s="145"/>
      <c r="M668" s="49"/>
      <c r="N668" s="146"/>
      <c r="O668" s="21">
        <f>IF(E668=0,"",E668/D667)</f>
        <v>0.8</v>
      </c>
      <c r="P668" s="22">
        <v>8</v>
      </c>
      <c r="Q668" s="100">
        <f t="shared" si="62"/>
        <v>0.8</v>
      </c>
      <c r="R668" s="100">
        <f t="shared" si="63"/>
        <v>0.19999999999999996</v>
      </c>
    </row>
    <row r="669" spans="1:19" ht="15.75" customHeight="1" x14ac:dyDescent="0.2">
      <c r="A669" s="97">
        <v>2201</v>
      </c>
      <c r="B669" s="17"/>
      <c r="C669" s="17"/>
      <c r="D669" s="17"/>
      <c r="E669" s="17"/>
      <c r="F669" s="17">
        <v>7</v>
      </c>
      <c r="G669" s="17"/>
      <c r="H669" s="17"/>
      <c r="I669" s="17"/>
      <c r="J669" s="17"/>
      <c r="K669" s="54"/>
      <c r="L669" s="145"/>
      <c r="M669" s="49"/>
      <c r="N669" s="146"/>
      <c r="O669" s="21">
        <f>IF(F669=0,"",F669/E668)</f>
        <v>0.875</v>
      </c>
      <c r="P669" s="22">
        <v>8</v>
      </c>
      <c r="Q669" s="100">
        <f t="shared" si="62"/>
        <v>1</v>
      </c>
      <c r="R669" s="100">
        <f t="shared" si="63"/>
        <v>0</v>
      </c>
    </row>
    <row r="670" spans="1:19" ht="15.75" customHeight="1" x14ac:dyDescent="0.2">
      <c r="A670" s="97">
        <v>2202</v>
      </c>
      <c r="B670" s="17"/>
      <c r="C670" s="17"/>
      <c r="D670" s="17"/>
      <c r="E670" s="17"/>
      <c r="F670" s="17"/>
      <c r="G670" s="17">
        <v>7</v>
      </c>
      <c r="H670" s="17"/>
      <c r="I670" s="17"/>
      <c r="J670" s="17"/>
      <c r="K670" s="54"/>
      <c r="L670" s="145"/>
      <c r="M670" s="49"/>
      <c r="N670" s="146"/>
      <c r="O670" s="21">
        <f>IF(G670=0,"",G670/F669)</f>
        <v>1</v>
      </c>
      <c r="P670" s="22">
        <v>8</v>
      </c>
      <c r="Q670" s="100">
        <f t="shared" si="62"/>
        <v>1</v>
      </c>
      <c r="R670" s="100">
        <f t="shared" si="63"/>
        <v>0</v>
      </c>
    </row>
    <row r="671" spans="1:19" ht="15.75" customHeight="1" x14ac:dyDescent="0.2">
      <c r="A671" s="97">
        <v>2301</v>
      </c>
      <c r="B671" s="17"/>
      <c r="C671" s="17"/>
      <c r="D671" s="17"/>
      <c r="E671" s="17"/>
      <c r="F671" s="17"/>
      <c r="G671" s="17"/>
      <c r="H671" s="17">
        <v>7</v>
      </c>
      <c r="I671" s="17"/>
      <c r="J671" s="17"/>
      <c r="K671" s="54"/>
      <c r="L671" s="145"/>
      <c r="M671" s="49"/>
      <c r="N671" s="146"/>
      <c r="O671" s="21">
        <f>IF(H671=0,"",H671/G670)</f>
        <v>1</v>
      </c>
      <c r="P671" s="22">
        <v>8</v>
      </c>
      <c r="Q671" s="100">
        <f t="shared" si="62"/>
        <v>1</v>
      </c>
      <c r="R671" s="100">
        <f t="shared" si="63"/>
        <v>0</v>
      </c>
    </row>
    <row r="672" spans="1:19" ht="15.75" customHeight="1" x14ac:dyDescent="0.2">
      <c r="A672" s="97">
        <v>2302</v>
      </c>
      <c r="B672" s="17"/>
      <c r="C672" s="17"/>
      <c r="D672" s="17"/>
      <c r="E672" s="17"/>
      <c r="F672" s="17"/>
      <c r="G672" s="17"/>
      <c r="H672" s="17"/>
      <c r="I672" s="17">
        <v>6</v>
      </c>
      <c r="J672" s="17"/>
      <c r="K672" s="54"/>
      <c r="L672" s="145"/>
      <c r="M672" s="49"/>
      <c r="N672" s="146"/>
      <c r="O672" s="21">
        <f>IF(I672=0,"",I672/H671)</f>
        <v>0.8571428571428571</v>
      </c>
      <c r="P672" s="22">
        <v>7</v>
      </c>
      <c r="Q672" s="100">
        <f t="shared" si="62"/>
        <v>0.875</v>
      </c>
      <c r="R672" s="100">
        <f t="shared" si="63"/>
        <v>0.125</v>
      </c>
    </row>
    <row r="673" spans="1:18" ht="15.75" customHeight="1" x14ac:dyDescent="0.2">
      <c r="A673" s="97">
        <v>2401</v>
      </c>
      <c r="B673" s="17"/>
      <c r="C673" s="17"/>
      <c r="D673" s="17"/>
      <c r="E673" s="17"/>
      <c r="F673" s="17"/>
      <c r="G673" s="17"/>
      <c r="H673" s="17"/>
      <c r="I673" s="17"/>
      <c r="J673" s="17">
        <v>5</v>
      </c>
      <c r="K673" s="54">
        <v>5</v>
      </c>
      <c r="L673" s="145"/>
      <c r="M673" s="49"/>
      <c r="N673" s="146"/>
      <c r="O673" s="24">
        <f>IF(J673=0,"",J673/I672)</f>
        <v>0.83333333333333337</v>
      </c>
      <c r="P673" s="22">
        <v>7</v>
      </c>
      <c r="Q673" s="24">
        <f t="shared" si="62"/>
        <v>1</v>
      </c>
      <c r="R673" s="24">
        <f t="shared" si="63"/>
        <v>0</v>
      </c>
    </row>
    <row r="674" spans="1:18" ht="15.75" customHeight="1" x14ac:dyDescent="0.2">
      <c r="A674" s="97">
        <v>2402</v>
      </c>
      <c r="B674" s="17"/>
      <c r="C674" s="17"/>
      <c r="D674" s="17"/>
      <c r="E674" s="17"/>
      <c r="F674" s="17"/>
      <c r="G674" s="17"/>
      <c r="H674" s="17"/>
      <c r="I674" s="17"/>
      <c r="J674" s="17">
        <v>2</v>
      </c>
      <c r="K674" s="54"/>
      <c r="L674" s="145"/>
      <c r="M674" s="49"/>
      <c r="N674" s="147"/>
      <c r="O674" s="49"/>
      <c r="P674" s="22">
        <v>3</v>
      </c>
      <c r="Q674" s="49"/>
      <c r="R674" s="165"/>
    </row>
    <row r="675" spans="1:18" ht="15.75" customHeight="1" x14ac:dyDescent="0.2">
      <c r="A675" s="97">
        <v>2501</v>
      </c>
      <c r="B675" s="17"/>
      <c r="C675" s="17"/>
      <c r="D675" s="17"/>
      <c r="E675" s="17"/>
      <c r="F675" s="17"/>
      <c r="G675" s="17"/>
      <c r="H675" s="17"/>
      <c r="I675" s="17"/>
      <c r="J675" s="17">
        <v>2</v>
      </c>
      <c r="K675" s="54">
        <v>1</v>
      </c>
      <c r="L675" s="145"/>
      <c r="M675" s="49"/>
      <c r="N675" s="147"/>
      <c r="O675" s="148"/>
      <c r="P675" s="51">
        <v>3</v>
      </c>
      <c r="Q675" s="149"/>
      <c r="R675" s="148"/>
    </row>
    <row r="676" spans="1:18" ht="15.75" customHeight="1" x14ac:dyDescent="0.2">
      <c r="A676" s="97">
        <v>2502</v>
      </c>
      <c r="B676" s="17"/>
      <c r="C676" s="17"/>
      <c r="D676" s="17"/>
      <c r="E676" s="17"/>
      <c r="F676" s="17"/>
      <c r="G676" s="17"/>
      <c r="H676" s="17"/>
      <c r="I676" s="17"/>
      <c r="J676" s="17">
        <v>1</v>
      </c>
      <c r="K676" s="54">
        <v>1</v>
      </c>
      <c r="L676" s="145"/>
      <c r="M676" s="49"/>
      <c r="N676" s="147"/>
      <c r="O676" s="148"/>
      <c r="P676" s="51">
        <v>2</v>
      </c>
      <c r="Q676" s="149"/>
      <c r="R676" s="148"/>
    </row>
    <row r="677" spans="1:18" ht="15.75" customHeight="1" x14ac:dyDescent="0.2">
      <c r="A677" s="97">
        <v>2601</v>
      </c>
      <c r="B677" s="17"/>
      <c r="C677" s="17"/>
      <c r="D677" s="17"/>
      <c r="E677" s="17"/>
      <c r="F677" s="17"/>
      <c r="G677" s="17"/>
      <c r="H677" s="17"/>
      <c r="I677" s="17"/>
      <c r="J677" s="17"/>
      <c r="K677" s="54"/>
      <c r="L677" s="145"/>
      <c r="M677" s="49"/>
      <c r="N677" s="147"/>
      <c r="O677" s="49"/>
      <c r="P677" s="147"/>
      <c r="Q677" s="150"/>
      <c r="R677" s="148"/>
    </row>
    <row r="678" spans="1:18" ht="15.75" customHeight="1" x14ac:dyDescent="0.2">
      <c r="A678" s="97">
        <v>2602</v>
      </c>
      <c r="B678" s="17"/>
      <c r="C678" s="17"/>
      <c r="D678" s="17"/>
      <c r="E678" s="17"/>
      <c r="F678" s="17"/>
      <c r="G678" s="17"/>
      <c r="H678" s="17"/>
      <c r="I678" s="17"/>
      <c r="J678" s="17"/>
      <c r="K678" s="54"/>
      <c r="L678" s="145"/>
      <c r="M678" s="49"/>
      <c r="N678" s="147"/>
      <c r="O678" s="102" t="s">
        <v>81</v>
      </c>
      <c r="P678" s="103"/>
      <c r="Q678" s="104">
        <f>IF(SUM(K671:K677)=0,"",SUM(K671:K677))</f>
        <v>7</v>
      </c>
      <c r="R678" s="105" t="s">
        <v>10</v>
      </c>
    </row>
    <row r="679" spans="1:18" ht="15.75" customHeight="1" x14ac:dyDescent="0.2">
      <c r="A679" s="97">
        <v>2701</v>
      </c>
      <c r="B679" s="17"/>
      <c r="C679" s="17"/>
      <c r="D679" s="17"/>
      <c r="E679" s="17"/>
      <c r="F679" s="17"/>
      <c r="G679" s="17"/>
      <c r="H679" s="17"/>
      <c r="I679" s="17"/>
      <c r="J679" s="17"/>
      <c r="K679" s="54"/>
      <c r="L679" s="145"/>
      <c r="M679" s="49"/>
      <c r="N679" s="147"/>
      <c r="O679" s="106" t="s">
        <v>83</v>
      </c>
      <c r="P679" s="32" t="str">
        <f>IF(P678/B665=0,"",P678/B665)</f>
        <v/>
      </c>
      <c r="Q679" s="107" t="str">
        <f>IF(P678/Q678=0,"",P678/Q678)</f>
        <v/>
      </c>
      <c r="R679" s="108" t="s">
        <v>84</v>
      </c>
    </row>
    <row r="680" spans="1:18" ht="15.75" customHeight="1" x14ac:dyDescent="0.2">
      <c r="A680" s="97">
        <v>2702</v>
      </c>
      <c r="B680" s="75"/>
      <c r="C680" s="75"/>
      <c r="D680" s="75"/>
      <c r="E680" s="75"/>
      <c r="F680" s="75"/>
      <c r="G680" s="75"/>
      <c r="H680" s="75"/>
      <c r="I680" s="75"/>
      <c r="J680" s="75"/>
      <c r="K680" s="54"/>
      <c r="L680" s="151"/>
      <c r="M680" s="152"/>
      <c r="N680" s="153"/>
      <c r="O680" s="154"/>
      <c r="P680" s="155"/>
      <c r="Q680" s="155"/>
      <c r="R680" s="156"/>
    </row>
    <row r="681" spans="1:18" ht="18" customHeight="1" x14ac:dyDescent="0.2">
      <c r="A681" s="114"/>
      <c r="B681" s="231" t="s">
        <v>106</v>
      </c>
      <c r="C681" s="231"/>
      <c r="D681" s="231"/>
      <c r="E681" s="231"/>
      <c r="F681" s="231"/>
      <c r="G681" s="231"/>
      <c r="H681" s="231"/>
      <c r="I681" s="231"/>
      <c r="J681" s="231"/>
      <c r="K681" s="74">
        <f>SUM(K665:K677)</f>
        <v>7</v>
      </c>
      <c r="L681" s="109">
        <f>IF(K673=0,"",K673/B665)</f>
        <v>0.41666666666666669</v>
      </c>
      <c r="M681" s="109">
        <f>IF(K681=0,"",K681/B665)</f>
        <v>0.58333333333333337</v>
      </c>
      <c r="N681" s="109">
        <f>IF(K673=0,"",M681-L681)</f>
        <v>0.16666666666666669</v>
      </c>
      <c r="O681" s="89"/>
      <c r="P681" s="85"/>
      <c r="Q681" s="134"/>
      <c r="R681" s="89"/>
    </row>
    <row r="682" spans="1:18" ht="12.75" customHeight="1" x14ac:dyDescent="0.2"/>
    <row r="683" spans="1:18" ht="12.75" customHeight="1" x14ac:dyDescent="0.2"/>
    <row r="684" spans="1:18" ht="26.25" x14ac:dyDescent="0.2">
      <c r="B684" s="232" t="s">
        <v>94</v>
      </c>
      <c r="C684" s="233"/>
      <c r="D684" s="233"/>
      <c r="E684" s="233"/>
      <c r="F684" s="233"/>
      <c r="G684" s="233"/>
      <c r="H684" s="233"/>
      <c r="I684" s="233"/>
      <c r="J684" s="233"/>
      <c r="K684" s="78" t="s">
        <v>117</v>
      </c>
      <c r="L684" s="89"/>
      <c r="M684" s="89"/>
      <c r="N684" s="85"/>
      <c r="O684" s="89"/>
      <c r="P684" s="85"/>
      <c r="Q684" s="85"/>
      <c r="R684" s="85"/>
    </row>
    <row r="685" spans="1:18" ht="20.25" x14ac:dyDescent="0.2">
      <c r="A685" s="234" t="s">
        <v>9</v>
      </c>
      <c r="B685" s="235" t="s">
        <v>95</v>
      </c>
      <c r="C685" s="236"/>
      <c r="D685" s="236"/>
      <c r="E685" s="236"/>
      <c r="F685" s="236"/>
      <c r="G685" s="236"/>
      <c r="H685" s="236"/>
      <c r="I685" s="236"/>
      <c r="J685" s="237"/>
      <c r="K685" s="238" t="s">
        <v>10</v>
      </c>
      <c r="L685" s="230" t="s">
        <v>2</v>
      </c>
      <c r="M685" s="230" t="s">
        <v>3</v>
      </c>
      <c r="N685" s="240" t="s">
        <v>4</v>
      </c>
      <c r="O685" s="230" t="s">
        <v>5</v>
      </c>
      <c r="P685" s="228" t="s">
        <v>6</v>
      </c>
      <c r="Q685" s="228" t="s">
        <v>7</v>
      </c>
      <c r="R685" s="230" t="s">
        <v>96</v>
      </c>
    </row>
    <row r="686" spans="1:18" ht="15.75" x14ac:dyDescent="0.2">
      <c r="A686" s="229"/>
      <c r="B686" s="97" t="s">
        <v>97</v>
      </c>
      <c r="C686" s="97" t="s">
        <v>98</v>
      </c>
      <c r="D686" s="97" t="s">
        <v>99</v>
      </c>
      <c r="E686" s="97" t="s">
        <v>100</v>
      </c>
      <c r="F686" s="97" t="s">
        <v>101</v>
      </c>
      <c r="G686" s="97" t="s">
        <v>102</v>
      </c>
      <c r="H686" s="97" t="s">
        <v>103</v>
      </c>
      <c r="I686" s="97" t="s">
        <v>104</v>
      </c>
      <c r="J686" s="97" t="s">
        <v>105</v>
      </c>
      <c r="K686" s="229"/>
      <c r="L686" s="229"/>
      <c r="M686" s="229"/>
      <c r="N686" s="229"/>
      <c r="O686" s="229"/>
      <c r="P686" s="229"/>
      <c r="Q686" s="229"/>
      <c r="R686" s="229"/>
    </row>
    <row r="687" spans="1:18" ht="15.75" customHeight="1" x14ac:dyDescent="0.2">
      <c r="A687" s="97">
        <v>2002</v>
      </c>
      <c r="B687" s="17">
        <v>50</v>
      </c>
      <c r="C687" s="17"/>
      <c r="D687" s="17"/>
      <c r="E687" s="17"/>
      <c r="F687" s="17"/>
      <c r="G687" s="17"/>
      <c r="H687" s="17"/>
      <c r="I687" s="17"/>
      <c r="J687" s="17"/>
      <c r="K687" s="54"/>
      <c r="L687" s="143"/>
      <c r="M687" s="144"/>
      <c r="N687" s="104"/>
      <c r="O687" s="98"/>
      <c r="P687" s="19">
        <f>B687</f>
        <v>50</v>
      </c>
      <c r="Q687" s="99"/>
      <c r="R687" s="98"/>
    </row>
    <row r="688" spans="1:18" ht="15.75" customHeight="1" x14ac:dyDescent="0.2">
      <c r="A688" s="97">
        <v>2101</v>
      </c>
      <c r="B688" s="17"/>
      <c r="C688" s="17">
        <v>37</v>
      </c>
      <c r="D688" s="17"/>
      <c r="E688" s="17"/>
      <c r="F688" s="17"/>
      <c r="G688" s="17"/>
      <c r="H688" s="17"/>
      <c r="I688" s="17"/>
      <c r="J688" s="17"/>
      <c r="K688" s="54"/>
      <c r="L688" s="145"/>
      <c r="M688" s="49"/>
      <c r="N688" s="146"/>
      <c r="O688" s="21">
        <f>IF(C688=0,"",C688/B687)</f>
        <v>0.74</v>
      </c>
      <c r="P688" s="22">
        <v>37</v>
      </c>
      <c r="Q688" s="100">
        <f t="shared" ref="Q688:Q695" si="64">IF(P688=0,"",P688/P687)</f>
        <v>0.74</v>
      </c>
      <c r="R688" s="100">
        <f t="shared" ref="R688:R695" si="65">IF(P688=0,"",100%-Q688)</f>
        <v>0.26</v>
      </c>
    </row>
    <row r="689" spans="1:19" ht="15.75" customHeight="1" x14ac:dyDescent="0.2">
      <c r="A689" s="97">
        <v>2102</v>
      </c>
      <c r="B689" s="17"/>
      <c r="C689" s="17"/>
      <c r="D689" s="17">
        <v>28</v>
      </c>
      <c r="E689" s="17"/>
      <c r="F689" s="17"/>
      <c r="G689" s="17"/>
      <c r="H689" s="17"/>
      <c r="I689" s="17"/>
      <c r="J689" s="17"/>
      <c r="K689" s="54"/>
      <c r="L689" s="145"/>
      <c r="M689" s="49"/>
      <c r="N689" s="146"/>
      <c r="O689" s="21">
        <f>IF(D689=0,"",D689/C688)</f>
        <v>0.7567567567567568</v>
      </c>
      <c r="P689" s="22">
        <v>30</v>
      </c>
      <c r="Q689" s="100">
        <f t="shared" si="64"/>
        <v>0.81081081081081086</v>
      </c>
      <c r="R689" s="100">
        <f t="shared" si="65"/>
        <v>0.18918918918918914</v>
      </c>
      <c r="S689" s="160">
        <f>P689/P687</f>
        <v>0.6</v>
      </c>
    </row>
    <row r="690" spans="1:19" ht="15.75" customHeight="1" x14ac:dyDescent="0.2">
      <c r="A690" s="97">
        <v>2201</v>
      </c>
      <c r="B690" s="17"/>
      <c r="C690" s="17"/>
      <c r="D690" s="17"/>
      <c r="E690" s="17">
        <v>23</v>
      </c>
      <c r="F690" s="17"/>
      <c r="G690" s="17"/>
      <c r="H690" s="17"/>
      <c r="I690" s="17"/>
      <c r="J690" s="17"/>
      <c r="K690" s="54"/>
      <c r="L690" s="145"/>
      <c r="M690" s="49"/>
      <c r="N690" s="146"/>
      <c r="O690" s="21">
        <f>IF(E690=0,"",E690/D689)</f>
        <v>0.8214285714285714</v>
      </c>
      <c r="P690" s="22">
        <v>27</v>
      </c>
      <c r="Q690" s="100">
        <f t="shared" si="64"/>
        <v>0.9</v>
      </c>
      <c r="R690" s="100">
        <f t="shared" si="65"/>
        <v>9.9999999999999978E-2</v>
      </c>
    </row>
    <row r="691" spans="1:19" ht="15.75" customHeight="1" x14ac:dyDescent="0.2">
      <c r="A691" s="97">
        <v>2202</v>
      </c>
      <c r="B691" s="17"/>
      <c r="C691" s="17"/>
      <c r="D691" s="17"/>
      <c r="E691" s="17"/>
      <c r="F691" s="17">
        <v>18</v>
      </c>
      <c r="G691" s="17"/>
      <c r="H691" s="17"/>
      <c r="I691" s="17"/>
      <c r="J691" s="17"/>
      <c r="K691" s="54"/>
      <c r="L691" s="145"/>
      <c r="M691" s="49"/>
      <c r="N691" s="146"/>
      <c r="O691" s="21">
        <f>IF(F691=0,"",F691/E690)</f>
        <v>0.78260869565217395</v>
      </c>
      <c r="P691" s="22">
        <v>25</v>
      </c>
      <c r="Q691" s="100">
        <f t="shared" si="64"/>
        <v>0.92592592592592593</v>
      </c>
      <c r="R691" s="100">
        <f t="shared" si="65"/>
        <v>7.407407407407407E-2</v>
      </c>
    </row>
    <row r="692" spans="1:19" ht="15.75" customHeight="1" x14ac:dyDescent="0.2">
      <c r="A692" s="97">
        <v>2301</v>
      </c>
      <c r="B692" s="17"/>
      <c r="C692" s="17"/>
      <c r="D692" s="17"/>
      <c r="E692" s="17"/>
      <c r="F692" s="17"/>
      <c r="G692" s="17">
        <v>18</v>
      </c>
      <c r="H692" s="17"/>
      <c r="I692" s="17"/>
      <c r="J692" s="17"/>
      <c r="K692" s="54"/>
      <c r="L692" s="145"/>
      <c r="M692" s="49"/>
      <c r="N692" s="146"/>
      <c r="O692" s="21">
        <f>IF(G692=0,"",G692/F691)</f>
        <v>1</v>
      </c>
      <c r="P692" s="22">
        <v>25</v>
      </c>
      <c r="Q692" s="100">
        <f t="shared" si="64"/>
        <v>1</v>
      </c>
      <c r="R692" s="100">
        <f t="shared" si="65"/>
        <v>0</v>
      </c>
    </row>
    <row r="693" spans="1:19" ht="15.75" customHeight="1" x14ac:dyDescent="0.2">
      <c r="A693" s="97">
        <v>2302</v>
      </c>
      <c r="B693" s="17"/>
      <c r="C693" s="17"/>
      <c r="D693" s="17"/>
      <c r="E693" s="17"/>
      <c r="F693" s="17"/>
      <c r="G693" s="17"/>
      <c r="H693" s="17">
        <v>18</v>
      </c>
      <c r="I693" s="17"/>
      <c r="J693" s="17"/>
      <c r="K693" s="54"/>
      <c r="L693" s="145"/>
      <c r="M693" s="49"/>
      <c r="N693" s="146"/>
      <c r="O693" s="21">
        <f>IF(H693=0,"",H693/G692)</f>
        <v>1</v>
      </c>
      <c r="P693" s="22">
        <v>23</v>
      </c>
      <c r="Q693" s="100">
        <f t="shared" si="64"/>
        <v>0.92</v>
      </c>
      <c r="R693" s="100">
        <f t="shared" si="65"/>
        <v>7.999999999999996E-2</v>
      </c>
    </row>
    <row r="694" spans="1:19" ht="15.75" customHeight="1" x14ac:dyDescent="0.2">
      <c r="A694" s="97">
        <v>2401</v>
      </c>
      <c r="B694" s="17"/>
      <c r="C694" s="17"/>
      <c r="D694" s="17"/>
      <c r="E694" s="17"/>
      <c r="F694" s="17"/>
      <c r="G694" s="17"/>
      <c r="H694" s="17"/>
      <c r="I694" s="17">
        <v>18</v>
      </c>
      <c r="J694" s="17"/>
      <c r="K694" s="54"/>
      <c r="L694" s="145"/>
      <c r="M694" s="49"/>
      <c r="N694" s="146"/>
      <c r="O694" s="21">
        <f>IF(I694=0,"",I694/H693)</f>
        <v>1</v>
      </c>
      <c r="P694" s="22">
        <v>21</v>
      </c>
      <c r="Q694" s="100">
        <f t="shared" si="64"/>
        <v>0.91304347826086951</v>
      </c>
      <c r="R694" s="100">
        <f t="shared" si="65"/>
        <v>8.6956521739130488E-2</v>
      </c>
    </row>
    <row r="695" spans="1:19" ht="15.75" customHeight="1" x14ac:dyDescent="0.2">
      <c r="A695" s="97">
        <v>2402</v>
      </c>
      <c r="B695" s="17"/>
      <c r="C695" s="17"/>
      <c r="D695" s="17"/>
      <c r="E695" s="17"/>
      <c r="F695" s="17"/>
      <c r="G695" s="17"/>
      <c r="H695" s="17"/>
      <c r="I695" s="17"/>
      <c r="J695" s="17">
        <v>11</v>
      </c>
      <c r="K695" s="54">
        <v>11</v>
      </c>
      <c r="L695" s="145"/>
      <c r="M695" s="49"/>
      <c r="N695" s="146"/>
      <c r="O695" s="24">
        <f>IF(J695=0,"",J695/I694)</f>
        <v>0.61111111111111116</v>
      </c>
      <c r="P695" s="22">
        <v>20</v>
      </c>
      <c r="Q695" s="24">
        <f t="shared" si="64"/>
        <v>0.95238095238095233</v>
      </c>
      <c r="R695" s="24">
        <f t="shared" si="65"/>
        <v>4.7619047619047672E-2</v>
      </c>
    </row>
    <row r="696" spans="1:19" ht="15.75" customHeight="1" x14ac:dyDescent="0.2">
      <c r="A696" s="97">
        <v>2501</v>
      </c>
      <c r="B696" s="17"/>
      <c r="C696" s="17"/>
      <c r="D696" s="17"/>
      <c r="E696" s="17"/>
      <c r="F696" s="17"/>
      <c r="G696" s="17"/>
      <c r="H696" s="17"/>
      <c r="I696" s="17"/>
      <c r="J696" s="17">
        <v>5</v>
      </c>
      <c r="K696" s="54">
        <v>5</v>
      </c>
      <c r="L696" s="145"/>
      <c r="M696" s="49"/>
      <c r="N696" s="147"/>
      <c r="O696" s="49"/>
      <c r="P696" s="22">
        <v>9</v>
      </c>
      <c r="Q696" s="49"/>
      <c r="R696" s="165"/>
    </row>
    <row r="697" spans="1:19" ht="15.75" customHeight="1" x14ac:dyDescent="0.2">
      <c r="A697" s="97">
        <v>2502</v>
      </c>
      <c r="B697" s="17"/>
      <c r="C697" s="17"/>
      <c r="D697" s="17"/>
      <c r="E697" s="17"/>
      <c r="F697" s="17"/>
      <c r="G697" s="17"/>
      <c r="H697" s="17"/>
      <c r="I697" s="17"/>
      <c r="J697" s="17">
        <v>2</v>
      </c>
      <c r="K697" s="54">
        <v>2</v>
      </c>
      <c r="L697" s="145"/>
      <c r="M697" s="49"/>
      <c r="N697" s="147"/>
      <c r="O697" s="148"/>
      <c r="P697" s="51">
        <v>3</v>
      </c>
      <c r="Q697" s="149"/>
      <c r="R697" s="148"/>
    </row>
    <row r="698" spans="1:19" ht="15.75" customHeight="1" x14ac:dyDescent="0.2">
      <c r="A698" s="97">
        <v>2601</v>
      </c>
      <c r="B698" s="17"/>
      <c r="C698" s="17"/>
      <c r="D698" s="17"/>
      <c r="E698" s="17"/>
      <c r="F698" s="17"/>
      <c r="G698" s="17"/>
      <c r="H698" s="17"/>
      <c r="I698" s="17"/>
      <c r="J698" s="17"/>
      <c r="K698" s="54"/>
      <c r="L698" s="145"/>
      <c r="M698" s="49"/>
      <c r="N698" s="147"/>
      <c r="O698" s="148"/>
      <c r="P698" s="51"/>
      <c r="Q698" s="149"/>
      <c r="R698" s="148"/>
    </row>
    <row r="699" spans="1:19" ht="15.75" customHeight="1" x14ac:dyDescent="0.2">
      <c r="A699" s="97">
        <v>2602</v>
      </c>
      <c r="B699" s="17"/>
      <c r="C699" s="17"/>
      <c r="D699" s="17"/>
      <c r="E699" s="17"/>
      <c r="F699" s="17"/>
      <c r="G699" s="17"/>
      <c r="H699" s="17"/>
      <c r="I699" s="17"/>
      <c r="J699" s="17"/>
      <c r="K699" s="54"/>
      <c r="L699" s="145"/>
      <c r="M699" s="49"/>
      <c r="N699" s="147"/>
      <c r="O699" s="49"/>
      <c r="P699" s="147"/>
      <c r="Q699" s="150"/>
      <c r="R699" s="148"/>
    </row>
    <row r="700" spans="1:19" ht="15.75" customHeight="1" x14ac:dyDescent="0.2">
      <c r="A700" s="97">
        <v>2701</v>
      </c>
      <c r="B700" s="17"/>
      <c r="C700" s="17"/>
      <c r="D700" s="17"/>
      <c r="E700" s="17"/>
      <c r="F700" s="17"/>
      <c r="G700" s="17"/>
      <c r="H700" s="17"/>
      <c r="I700" s="17"/>
      <c r="J700" s="17"/>
      <c r="K700" s="54"/>
      <c r="L700" s="145"/>
      <c r="M700" s="49"/>
      <c r="N700" s="147"/>
      <c r="O700" s="102" t="s">
        <v>81</v>
      </c>
      <c r="P700" s="103">
        <v>1</v>
      </c>
      <c r="Q700" s="104">
        <f>IF(SUM(K693:K699)=0,"",SUM(K693:K699))</f>
        <v>18</v>
      </c>
      <c r="R700" s="105" t="s">
        <v>10</v>
      </c>
    </row>
    <row r="701" spans="1:19" ht="15.75" customHeight="1" x14ac:dyDescent="0.2">
      <c r="A701" s="97">
        <v>2702</v>
      </c>
      <c r="B701" s="17"/>
      <c r="C701" s="17"/>
      <c r="D701" s="17"/>
      <c r="E701" s="17"/>
      <c r="F701" s="17"/>
      <c r="G701" s="17"/>
      <c r="H701" s="17"/>
      <c r="I701" s="17"/>
      <c r="J701" s="17"/>
      <c r="K701" s="54"/>
      <c r="L701" s="145"/>
      <c r="M701" s="49"/>
      <c r="N701" s="147"/>
      <c r="O701" s="106" t="s">
        <v>83</v>
      </c>
      <c r="P701" s="32">
        <f>IF(P700/B687=0,"",P700/B687)</f>
        <v>0.02</v>
      </c>
      <c r="Q701" s="107">
        <f>IF(P700/Q700=0,"",P700/Q700)</f>
        <v>5.5555555555555552E-2</v>
      </c>
      <c r="R701" s="108" t="s">
        <v>84</v>
      </c>
    </row>
    <row r="702" spans="1:19" ht="15.75" x14ac:dyDescent="0.2">
      <c r="A702" s="97">
        <v>2801</v>
      </c>
      <c r="B702" s="75"/>
      <c r="C702" s="75"/>
      <c r="D702" s="75"/>
      <c r="E702" s="75"/>
      <c r="F702" s="75"/>
      <c r="G702" s="75"/>
      <c r="H702" s="75"/>
      <c r="I702" s="75"/>
      <c r="J702" s="75"/>
      <c r="K702" s="54"/>
      <c r="L702" s="151"/>
      <c r="M702" s="152"/>
      <c r="N702" s="153"/>
      <c r="O702" s="154"/>
      <c r="P702" s="155"/>
      <c r="Q702" s="155"/>
      <c r="R702" s="156"/>
    </row>
    <row r="703" spans="1:19" ht="18" x14ac:dyDescent="0.2">
      <c r="A703" s="114"/>
      <c r="B703" s="231" t="s">
        <v>106</v>
      </c>
      <c r="C703" s="231"/>
      <c r="D703" s="231"/>
      <c r="E703" s="231"/>
      <c r="F703" s="231"/>
      <c r="G703" s="231"/>
      <c r="H703" s="231"/>
      <c r="I703" s="231"/>
      <c r="J703" s="231"/>
      <c r="K703" s="74">
        <f>SUM(K687:K699)</f>
        <v>18</v>
      </c>
      <c r="L703" s="109">
        <f>IF(K695=0,"",K695/B687)</f>
        <v>0.22</v>
      </c>
      <c r="M703" s="109">
        <f>IF(K703=0,"",K703/B687)</f>
        <v>0.36</v>
      </c>
      <c r="N703" s="109">
        <f>IF(K695=0,"",M703-L703)</f>
        <v>0.13999999999999999</v>
      </c>
      <c r="O703" s="89"/>
      <c r="P703" s="85"/>
      <c r="Q703" s="134"/>
      <c r="R703" s="89"/>
    </row>
    <row r="704" spans="1:19" ht="12.75" customHeight="1" x14ac:dyDescent="0.2"/>
    <row r="705" spans="1:19" ht="12.75" customHeight="1" x14ac:dyDescent="0.2"/>
    <row r="706" spans="1:19" ht="26.25" x14ac:dyDescent="0.2">
      <c r="B706" s="232" t="s">
        <v>94</v>
      </c>
      <c r="C706" s="233"/>
      <c r="D706" s="233"/>
      <c r="E706" s="233"/>
      <c r="F706" s="233"/>
      <c r="G706" s="233"/>
      <c r="H706" s="233"/>
      <c r="I706" s="233"/>
      <c r="J706" s="233"/>
      <c r="K706" s="78" t="s">
        <v>118</v>
      </c>
      <c r="L706" s="89"/>
      <c r="M706" s="89"/>
      <c r="N706" s="85"/>
      <c r="O706" s="89"/>
      <c r="P706" s="85"/>
      <c r="Q706" s="85"/>
      <c r="R706" s="85"/>
    </row>
    <row r="707" spans="1:19" ht="20.25" x14ac:dyDescent="0.2">
      <c r="A707" s="234" t="s">
        <v>9</v>
      </c>
      <c r="B707" s="235" t="s">
        <v>95</v>
      </c>
      <c r="C707" s="236"/>
      <c r="D707" s="236"/>
      <c r="E707" s="236"/>
      <c r="F707" s="236"/>
      <c r="G707" s="236"/>
      <c r="H707" s="236"/>
      <c r="I707" s="236"/>
      <c r="J707" s="237"/>
      <c r="K707" s="238" t="s">
        <v>10</v>
      </c>
      <c r="L707" s="230" t="s">
        <v>2</v>
      </c>
      <c r="M707" s="230" t="s">
        <v>3</v>
      </c>
      <c r="N707" s="240" t="s">
        <v>4</v>
      </c>
      <c r="O707" s="230" t="s">
        <v>5</v>
      </c>
      <c r="P707" s="228" t="s">
        <v>6</v>
      </c>
      <c r="Q707" s="228" t="s">
        <v>7</v>
      </c>
      <c r="R707" s="230" t="s">
        <v>96</v>
      </c>
    </row>
    <row r="708" spans="1:19" ht="15.75" x14ac:dyDescent="0.2">
      <c r="A708" s="229"/>
      <c r="B708" s="97" t="s">
        <v>97</v>
      </c>
      <c r="C708" s="97" t="s">
        <v>98</v>
      </c>
      <c r="D708" s="97" t="s">
        <v>99</v>
      </c>
      <c r="E708" s="97" t="s">
        <v>100</v>
      </c>
      <c r="F708" s="97" t="s">
        <v>101</v>
      </c>
      <c r="G708" s="97" t="s">
        <v>102</v>
      </c>
      <c r="H708" s="97" t="s">
        <v>103</v>
      </c>
      <c r="I708" s="97" t="s">
        <v>104</v>
      </c>
      <c r="J708" s="97" t="s">
        <v>105</v>
      </c>
      <c r="K708" s="229"/>
      <c r="L708" s="229"/>
      <c r="M708" s="229"/>
      <c r="N708" s="229"/>
      <c r="O708" s="229"/>
      <c r="P708" s="229"/>
      <c r="Q708" s="229"/>
      <c r="R708" s="229"/>
    </row>
    <row r="709" spans="1:19" ht="15.75" x14ac:dyDescent="0.2">
      <c r="A709" s="97">
        <v>2101</v>
      </c>
      <c r="B709" s="17">
        <v>9</v>
      </c>
      <c r="C709" s="17"/>
      <c r="D709" s="17"/>
      <c r="E709" s="17"/>
      <c r="F709" s="17"/>
      <c r="G709" s="17"/>
      <c r="H709" s="17"/>
      <c r="I709" s="17"/>
      <c r="J709" s="17"/>
      <c r="K709" s="54"/>
      <c r="L709" s="143"/>
      <c r="M709" s="144"/>
      <c r="N709" s="104"/>
      <c r="O709" s="98"/>
      <c r="P709" s="19">
        <f>B709</f>
        <v>9</v>
      </c>
      <c r="Q709" s="99"/>
      <c r="R709" s="98"/>
    </row>
    <row r="710" spans="1:19" ht="15.75" x14ac:dyDescent="0.2">
      <c r="A710" s="97">
        <v>2102</v>
      </c>
      <c r="B710" s="17"/>
      <c r="C710" s="17">
        <v>8</v>
      </c>
      <c r="D710" s="17"/>
      <c r="E710" s="17"/>
      <c r="F710" s="17"/>
      <c r="G710" s="17"/>
      <c r="H710" s="17"/>
      <c r="I710" s="17"/>
      <c r="J710" s="17"/>
      <c r="K710" s="54"/>
      <c r="L710" s="145"/>
      <c r="M710" s="49"/>
      <c r="N710" s="146"/>
      <c r="O710" s="21">
        <f>IF(C710=0,"",C710/B709)</f>
        <v>0.88888888888888884</v>
      </c>
      <c r="P710" s="22">
        <v>8</v>
      </c>
      <c r="Q710" s="100">
        <f t="shared" ref="Q710:Q717" si="66">IF(P710=0,"",P710/P709)</f>
        <v>0.88888888888888884</v>
      </c>
      <c r="R710" s="100">
        <f t="shared" ref="R710:R717" si="67">IF(P710=0,"",100%-Q710)</f>
        <v>0.11111111111111116</v>
      </c>
    </row>
    <row r="711" spans="1:19" ht="15.75" x14ac:dyDescent="0.2">
      <c r="A711" s="97">
        <v>2201</v>
      </c>
      <c r="B711" s="17"/>
      <c r="C711" s="17"/>
      <c r="D711" s="17">
        <v>6</v>
      </c>
      <c r="E711" s="17"/>
      <c r="F711" s="17"/>
      <c r="G711" s="17"/>
      <c r="H711" s="17"/>
      <c r="I711" s="17"/>
      <c r="J711" s="17"/>
      <c r="K711" s="54"/>
      <c r="L711" s="145"/>
      <c r="M711" s="49"/>
      <c r="N711" s="146"/>
      <c r="O711" s="21">
        <f>IF(D711=0,"",D711/C710)</f>
        <v>0.75</v>
      </c>
      <c r="P711" s="22">
        <v>6</v>
      </c>
      <c r="Q711" s="100">
        <f t="shared" si="66"/>
        <v>0.75</v>
      </c>
      <c r="R711" s="100">
        <f t="shared" si="67"/>
        <v>0.25</v>
      </c>
      <c r="S711" s="160">
        <f>P711/P709</f>
        <v>0.66666666666666663</v>
      </c>
    </row>
    <row r="712" spans="1:19" ht="15.75" x14ac:dyDescent="0.2">
      <c r="A712" s="97">
        <v>2202</v>
      </c>
      <c r="B712" s="17"/>
      <c r="C712" s="17"/>
      <c r="D712" s="17"/>
      <c r="E712" s="17">
        <v>6</v>
      </c>
      <c r="F712" s="17"/>
      <c r="G712" s="17"/>
      <c r="H712" s="17"/>
      <c r="I712" s="17"/>
      <c r="J712" s="17"/>
      <c r="K712" s="54"/>
      <c r="L712" s="145"/>
      <c r="M712" s="49"/>
      <c r="N712" s="146"/>
      <c r="O712" s="21">
        <f>IF(E712=0,"",E712/D711)</f>
        <v>1</v>
      </c>
      <c r="P712" s="22">
        <v>6</v>
      </c>
      <c r="Q712" s="100">
        <f t="shared" si="66"/>
        <v>1</v>
      </c>
      <c r="R712" s="100">
        <f t="shared" si="67"/>
        <v>0</v>
      </c>
    </row>
    <row r="713" spans="1:19" ht="15.75" x14ac:dyDescent="0.2">
      <c r="A713" s="97">
        <v>2301</v>
      </c>
      <c r="B713" s="17"/>
      <c r="C713" s="17"/>
      <c r="D713" s="17"/>
      <c r="E713" s="17"/>
      <c r="F713" s="17">
        <v>6</v>
      </c>
      <c r="G713" s="17"/>
      <c r="H713" s="17"/>
      <c r="I713" s="17"/>
      <c r="J713" s="17"/>
      <c r="K713" s="54"/>
      <c r="L713" s="145"/>
      <c r="M713" s="49"/>
      <c r="N713" s="146"/>
      <c r="O713" s="21">
        <f>IF(F713=0,"",F713/E712)</f>
        <v>1</v>
      </c>
      <c r="P713" s="22">
        <v>6</v>
      </c>
      <c r="Q713" s="100">
        <f t="shared" si="66"/>
        <v>1</v>
      </c>
      <c r="R713" s="100">
        <f t="shared" si="67"/>
        <v>0</v>
      </c>
    </row>
    <row r="714" spans="1:19" ht="15.75" x14ac:dyDescent="0.2">
      <c r="A714" s="97">
        <v>2302</v>
      </c>
      <c r="B714" s="17"/>
      <c r="C714" s="17"/>
      <c r="D714" s="17"/>
      <c r="E714" s="17"/>
      <c r="F714" s="17"/>
      <c r="G714" s="17">
        <v>6</v>
      </c>
      <c r="H714" s="17"/>
      <c r="I714" s="17"/>
      <c r="J714" s="17"/>
      <c r="K714" s="54"/>
      <c r="L714" s="145"/>
      <c r="M714" s="49"/>
      <c r="N714" s="146"/>
      <c r="O714" s="21">
        <f>IF(G714=0,"",G714/F713)</f>
        <v>1</v>
      </c>
      <c r="P714" s="22">
        <v>6</v>
      </c>
      <c r="Q714" s="100">
        <f t="shared" si="66"/>
        <v>1</v>
      </c>
      <c r="R714" s="100">
        <f t="shared" si="67"/>
        <v>0</v>
      </c>
    </row>
    <row r="715" spans="1:19" ht="15.75" x14ac:dyDescent="0.2">
      <c r="A715" s="97">
        <v>2401</v>
      </c>
      <c r="B715" s="17"/>
      <c r="C715" s="17"/>
      <c r="D715" s="17"/>
      <c r="E715" s="17"/>
      <c r="F715" s="17"/>
      <c r="G715" s="17"/>
      <c r="H715" s="17">
        <v>6</v>
      </c>
      <c r="I715" s="17"/>
      <c r="J715" s="17"/>
      <c r="K715" s="54"/>
      <c r="L715" s="145"/>
      <c r="M715" s="49"/>
      <c r="N715" s="146"/>
      <c r="O715" s="21">
        <f>IF(H715=0,"",H715/G714)</f>
        <v>1</v>
      </c>
      <c r="P715" s="22">
        <v>6</v>
      </c>
      <c r="Q715" s="100">
        <f t="shared" si="66"/>
        <v>1</v>
      </c>
      <c r="R715" s="100">
        <f t="shared" si="67"/>
        <v>0</v>
      </c>
    </row>
    <row r="716" spans="1:19" ht="15.75" x14ac:dyDescent="0.2">
      <c r="A716" s="97">
        <v>2402</v>
      </c>
      <c r="B716" s="17"/>
      <c r="C716" s="17"/>
      <c r="D716" s="17"/>
      <c r="E716" s="17"/>
      <c r="F716" s="17"/>
      <c r="G716" s="17"/>
      <c r="H716" s="17"/>
      <c r="I716" s="17">
        <v>6</v>
      </c>
      <c r="J716" s="17"/>
      <c r="K716" s="54"/>
      <c r="L716" s="145"/>
      <c r="M716" s="49"/>
      <c r="N716" s="146"/>
      <c r="O716" s="21">
        <f>IF(I716=0,"",I716/H715)</f>
        <v>1</v>
      </c>
      <c r="P716" s="22">
        <v>6</v>
      </c>
      <c r="Q716" s="100">
        <f t="shared" si="66"/>
        <v>1</v>
      </c>
      <c r="R716" s="100">
        <f t="shared" si="67"/>
        <v>0</v>
      </c>
    </row>
    <row r="717" spans="1:19" ht="15.75" x14ac:dyDescent="0.2">
      <c r="A717" s="97">
        <v>2501</v>
      </c>
      <c r="B717" s="17"/>
      <c r="C717" s="17"/>
      <c r="D717" s="17"/>
      <c r="E717" s="17"/>
      <c r="F717" s="17"/>
      <c r="G717" s="17"/>
      <c r="H717" s="17"/>
      <c r="I717" s="17"/>
      <c r="J717" s="17">
        <v>3</v>
      </c>
      <c r="K717" s="54">
        <v>2</v>
      </c>
      <c r="L717" s="145"/>
      <c r="M717" s="49"/>
      <c r="N717" s="146"/>
      <c r="O717" s="24">
        <f>IF(J717=0,"",J717/I716)</f>
        <v>0.5</v>
      </c>
      <c r="P717" s="22">
        <v>6</v>
      </c>
      <c r="Q717" s="24">
        <f t="shared" si="66"/>
        <v>1</v>
      </c>
      <c r="R717" s="24">
        <f t="shared" si="67"/>
        <v>0</v>
      </c>
    </row>
    <row r="718" spans="1:19" ht="15.75" x14ac:dyDescent="0.2">
      <c r="A718" s="97">
        <v>2502</v>
      </c>
      <c r="B718" s="17"/>
      <c r="C718" s="17"/>
      <c r="D718" s="17"/>
      <c r="E718" s="17"/>
      <c r="F718" s="17"/>
      <c r="G718" s="17"/>
      <c r="H718" s="17"/>
      <c r="I718" s="17"/>
      <c r="J718" s="17">
        <v>3</v>
      </c>
      <c r="K718" s="54">
        <v>3</v>
      </c>
      <c r="L718" s="145"/>
      <c r="M718" s="49"/>
      <c r="N718" s="147"/>
      <c r="O718" s="49"/>
      <c r="P718" s="22">
        <v>4</v>
      </c>
      <c r="Q718" s="49"/>
      <c r="R718" s="165"/>
    </row>
    <row r="719" spans="1:19" ht="15.75" x14ac:dyDescent="0.2">
      <c r="A719" s="97">
        <v>2601</v>
      </c>
      <c r="B719" s="17"/>
      <c r="C719" s="17"/>
      <c r="D719" s="17"/>
      <c r="E719" s="17"/>
      <c r="F719" s="17"/>
      <c r="G719" s="17"/>
      <c r="H719" s="17"/>
      <c r="I719" s="17"/>
      <c r="J719" s="17"/>
      <c r="K719" s="54"/>
      <c r="L719" s="145"/>
      <c r="M719" s="49"/>
      <c r="N719" s="147"/>
      <c r="O719" s="148"/>
      <c r="P719" s="51"/>
      <c r="Q719" s="149"/>
      <c r="R719" s="148"/>
    </row>
    <row r="720" spans="1:19" ht="15.75" x14ac:dyDescent="0.2">
      <c r="A720" s="97">
        <v>2602</v>
      </c>
      <c r="B720" s="17"/>
      <c r="C720" s="17"/>
      <c r="D720" s="17"/>
      <c r="E720" s="17"/>
      <c r="F720" s="17"/>
      <c r="G720" s="17"/>
      <c r="H720" s="17"/>
      <c r="I720" s="17"/>
      <c r="J720" s="17"/>
      <c r="K720" s="54"/>
      <c r="L720" s="145"/>
      <c r="M720" s="49"/>
      <c r="N720" s="147"/>
      <c r="O720" s="148"/>
      <c r="P720" s="51"/>
      <c r="Q720" s="149"/>
      <c r="R720" s="148"/>
    </row>
    <row r="721" spans="1:24" ht="15.75" x14ac:dyDescent="0.2">
      <c r="A721" s="97">
        <v>2701</v>
      </c>
      <c r="B721" s="17"/>
      <c r="C721" s="17"/>
      <c r="D721" s="17"/>
      <c r="E721" s="17"/>
      <c r="F721" s="17"/>
      <c r="G721" s="17"/>
      <c r="H721" s="17"/>
      <c r="I721" s="17"/>
      <c r="J721" s="17"/>
      <c r="K721" s="54"/>
      <c r="L721" s="145"/>
      <c r="M721" s="49"/>
      <c r="N721" s="147"/>
      <c r="O721" s="49"/>
      <c r="P721" s="147"/>
      <c r="Q721" s="150"/>
      <c r="R721" s="148"/>
    </row>
    <row r="722" spans="1:24" ht="15.75" x14ac:dyDescent="0.2">
      <c r="A722" s="97">
        <v>2702</v>
      </c>
      <c r="B722" s="17"/>
      <c r="C722" s="17"/>
      <c r="D722" s="17"/>
      <c r="E722" s="17"/>
      <c r="F722" s="17"/>
      <c r="G722" s="17"/>
      <c r="H722" s="17"/>
      <c r="I722" s="17"/>
      <c r="J722" s="17"/>
      <c r="K722" s="54"/>
      <c r="L722" s="145"/>
      <c r="M722" s="49"/>
      <c r="N722" s="147"/>
      <c r="O722" s="102" t="s">
        <v>81</v>
      </c>
      <c r="P722" s="103"/>
      <c r="Q722" s="104">
        <f>IF(SUM(K715:K721)=0,"",SUM(K715:K721))</f>
        <v>5</v>
      </c>
      <c r="R722" s="105" t="s">
        <v>10</v>
      </c>
    </row>
    <row r="723" spans="1:24" ht="15.75" x14ac:dyDescent="0.2">
      <c r="A723" s="97">
        <v>2801</v>
      </c>
      <c r="B723" s="17"/>
      <c r="C723" s="17"/>
      <c r="D723" s="17"/>
      <c r="E723" s="17"/>
      <c r="F723" s="17"/>
      <c r="G723" s="17"/>
      <c r="H723" s="17"/>
      <c r="I723" s="17"/>
      <c r="J723" s="17"/>
      <c r="K723" s="54"/>
      <c r="L723" s="145"/>
      <c r="M723" s="49"/>
      <c r="N723" s="147"/>
      <c r="O723" s="106" t="s">
        <v>83</v>
      </c>
      <c r="P723" s="32" t="str">
        <f>IF(P722/B709=0,"",P722/B709)</f>
        <v/>
      </c>
      <c r="Q723" s="107" t="str">
        <f>IF(P722/Q722=0,"",P722/Q722)</f>
        <v/>
      </c>
      <c r="R723" s="108" t="s">
        <v>84</v>
      </c>
    </row>
    <row r="724" spans="1:24" ht="15.75" x14ac:dyDescent="0.2">
      <c r="A724" s="97">
        <v>2802</v>
      </c>
      <c r="B724" s="75"/>
      <c r="C724" s="75"/>
      <c r="D724" s="75"/>
      <c r="E724" s="75"/>
      <c r="F724" s="75"/>
      <c r="G724" s="75"/>
      <c r="H724" s="75"/>
      <c r="I724" s="75"/>
      <c r="J724" s="75"/>
      <c r="K724" s="54"/>
      <c r="L724" s="151"/>
      <c r="M724" s="152"/>
      <c r="N724" s="153"/>
      <c r="O724" s="154"/>
      <c r="P724" s="155"/>
      <c r="Q724" s="155"/>
      <c r="R724" s="156"/>
    </row>
    <row r="725" spans="1:24" ht="18" customHeight="1" x14ac:dyDescent="0.2">
      <c r="A725" s="114"/>
      <c r="B725" s="231" t="s">
        <v>106</v>
      </c>
      <c r="C725" s="231"/>
      <c r="D725" s="231"/>
      <c r="E725" s="231"/>
      <c r="F725" s="231"/>
      <c r="G725" s="231"/>
      <c r="H725" s="231"/>
      <c r="I725" s="231"/>
      <c r="J725" s="231"/>
      <c r="K725" s="74">
        <f>SUM(K709:K721)</f>
        <v>5</v>
      </c>
      <c r="L725" s="109">
        <f>IF(K717=0,"",K717/B709)</f>
        <v>0.22222222222222221</v>
      </c>
      <c r="M725" s="109">
        <f>IF(K725=0,"",K725/B709)</f>
        <v>0.55555555555555558</v>
      </c>
      <c r="N725" s="109">
        <f>IF(K717=0,"",M725-L725)</f>
        <v>0.33333333333333337</v>
      </c>
      <c r="O725" s="89"/>
      <c r="P725" s="85"/>
      <c r="Q725" s="134"/>
      <c r="R725" s="89"/>
    </row>
    <row r="726" spans="1:24" ht="12.75" customHeight="1" x14ac:dyDescent="0.2"/>
    <row r="727" spans="1:24" ht="12.75" customHeight="1" x14ac:dyDescent="0.2"/>
    <row r="728" spans="1:24" ht="26.25" x14ac:dyDescent="0.2">
      <c r="A728" s="90"/>
      <c r="B728" s="232" t="s">
        <v>94</v>
      </c>
      <c r="C728" s="233"/>
      <c r="D728" s="233"/>
      <c r="E728" s="233"/>
      <c r="F728" s="233"/>
      <c r="G728" s="233"/>
      <c r="H728" s="233"/>
      <c r="I728" s="233"/>
      <c r="J728" s="233"/>
      <c r="K728" s="78" t="s">
        <v>119</v>
      </c>
      <c r="L728" s="89"/>
      <c r="M728" s="89"/>
      <c r="N728" s="85"/>
      <c r="O728" s="89"/>
      <c r="P728" s="85"/>
      <c r="Q728" s="85"/>
      <c r="R728" s="85"/>
      <c r="S728" s="90"/>
      <c r="X728" s="161">
        <f>AVERAGE(S711,S733)</f>
        <v>0.7357723577235773</v>
      </c>
    </row>
    <row r="729" spans="1:24" ht="20.25" x14ac:dyDescent="0.2">
      <c r="A729" s="234" t="s">
        <v>9</v>
      </c>
      <c r="B729" s="235" t="s">
        <v>95</v>
      </c>
      <c r="C729" s="236"/>
      <c r="D729" s="236"/>
      <c r="E729" s="236"/>
      <c r="F729" s="236"/>
      <c r="G729" s="236"/>
      <c r="H729" s="236"/>
      <c r="I729" s="236"/>
      <c r="J729" s="237"/>
      <c r="K729" s="238" t="s">
        <v>10</v>
      </c>
      <c r="L729" s="230" t="s">
        <v>2</v>
      </c>
      <c r="M729" s="230" t="s">
        <v>3</v>
      </c>
      <c r="N729" s="240" t="s">
        <v>4</v>
      </c>
      <c r="O729" s="230" t="s">
        <v>5</v>
      </c>
      <c r="P729" s="228" t="s">
        <v>6</v>
      </c>
      <c r="Q729" s="228" t="s">
        <v>7</v>
      </c>
      <c r="R729" s="230" t="s">
        <v>96</v>
      </c>
      <c r="S729" s="90"/>
    </row>
    <row r="730" spans="1:24" ht="15.75" x14ac:dyDescent="0.2">
      <c r="A730" s="229"/>
      <c r="B730" s="97" t="s">
        <v>97</v>
      </c>
      <c r="C730" s="97" t="s">
        <v>98</v>
      </c>
      <c r="D730" s="97" t="s">
        <v>99</v>
      </c>
      <c r="E730" s="97" t="s">
        <v>100</v>
      </c>
      <c r="F730" s="97" t="s">
        <v>101</v>
      </c>
      <c r="G730" s="97" t="s">
        <v>102</v>
      </c>
      <c r="H730" s="97" t="s">
        <v>103</v>
      </c>
      <c r="I730" s="97" t="s">
        <v>104</v>
      </c>
      <c r="J730" s="97" t="s">
        <v>105</v>
      </c>
      <c r="K730" s="229"/>
      <c r="L730" s="229"/>
      <c r="M730" s="229"/>
      <c r="N730" s="229"/>
      <c r="O730" s="229"/>
      <c r="P730" s="229"/>
      <c r="Q730" s="229"/>
      <c r="R730" s="229"/>
      <c r="S730" s="90"/>
    </row>
    <row r="731" spans="1:24" ht="15.75" x14ac:dyDescent="0.2">
      <c r="A731" s="97">
        <v>2102</v>
      </c>
      <c r="B731" s="17">
        <v>41</v>
      </c>
      <c r="C731" s="17"/>
      <c r="D731" s="17"/>
      <c r="E731" s="17"/>
      <c r="F731" s="17"/>
      <c r="G731" s="17"/>
      <c r="H731" s="17"/>
      <c r="I731" s="17"/>
      <c r="J731" s="17"/>
      <c r="K731" s="54"/>
      <c r="L731" s="143"/>
      <c r="M731" s="144"/>
      <c r="N731" s="104"/>
      <c r="O731" s="98"/>
      <c r="P731" s="19">
        <f>B731</f>
        <v>41</v>
      </c>
      <c r="Q731" s="99"/>
      <c r="R731" s="98"/>
      <c r="S731" s="90"/>
    </row>
    <row r="732" spans="1:24" ht="15.75" x14ac:dyDescent="0.2">
      <c r="A732" s="97">
        <v>2201</v>
      </c>
      <c r="B732" s="17"/>
      <c r="C732" s="17">
        <v>35</v>
      </c>
      <c r="D732" s="17"/>
      <c r="E732" s="17"/>
      <c r="F732" s="17"/>
      <c r="G732" s="17"/>
      <c r="H732" s="17"/>
      <c r="I732" s="17"/>
      <c r="J732" s="17"/>
      <c r="K732" s="54"/>
      <c r="L732" s="145"/>
      <c r="M732" s="49"/>
      <c r="N732" s="146"/>
      <c r="O732" s="21">
        <f>IF(C732=0,"",C732/B731)</f>
        <v>0.85365853658536583</v>
      </c>
      <c r="P732" s="22">
        <v>35</v>
      </c>
      <c r="Q732" s="100">
        <f t="shared" ref="Q732:Q739" si="68">IF(P732=0,"",P732/P731)</f>
        <v>0.85365853658536583</v>
      </c>
      <c r="R732" s="100">
        <f t="shared" ref="R732:R739" si="69">IF(P732=0,"",100%-Q732)</f>
        <v>0.14634146341463417</v>
      </c>
      <c r="S732" s="90"/>
    </row>
    <row r="733" spans="1:24" ht="15.75" x14ac:dyDescent="0.2">
      <c r="A733" s="97">
        <v>2202</v>
      </c>
      <c r="B733" s="17"/>
      <c r="C733" s="17"/>
      <c r="D733" s="17">
        <v>29</v>
      </c>
      <c r="E733" s="17"/>
      <c r="F733" s="17"/>
      <c r="G733" s="17"/>
      <c r="H733" s="17"/>
      <c r="I733" s="17"/>
      <c r="J733" s="17"/>
      <c r="K733" s="54"/>
      <c r="L733" s="145"/>
      <c r="M733" s="49"/>
      <c r="N733" s="146"/>
      <c r="O733" s="21">
        <f>IF(D733=0,"",D733/C732)</f>
        <v>0.82857142857142863</v>
      </c>
      <c r="P733" s="22">
        <v>33</v>
      </c>
      <c r="Q733" s="100">
        <f t="shared" si="68"/>
        <v>0.94285714285714284</v>
      </c>
      <c r="R733" s="100">
        <f t="shared" si="69"/>
        <v>5.7142857142857162E-2</v>
      </c>
      <c r="S733" s="160">
        <f>P733/P731</f>
        <v>0.80487804878048785</v>
      </c>
    </row>
    <row r="734" spans="1:24" ht="15.75" x14ac:dyDescent="0.2">
      <c r="A734" s="97">
        <v>2301</v>
      </c>
      <c r="B734" s="17"/>
      <c r="C734" s="17"/>
      <c r="D734" s="17"/>
      <c r="E734" s="17">
        <v>28</v>
      </c>
      <c r="F734" s="17"/>
      <c r="G734" s="17"/>
      <c r="H734" s="17"/>
      <c r="I734" s="17"/>
      <c r="J734" s="17"/>
      <c r="K734" s="54"/>
      <c r="L734" s="145"/>
      <c r="M734" s="49"/>
      <c r="N734" s="146"/>
      <c r="O734" s="21">
        <f>IF(E734=0,"",E734/D733)</f>
        <v>0.96551724137931039</v>
      </c>
      <c r="P734" s="22">
        <v>32</v>
      </c>
      <c r="Q734" s="100">
        <f t="shared" si="68"/>
        <v>0.96969696969696972</v>
      </c>
      <c r="R734" s="100">
        <f t="shared" si="69"/>
        <v>3.0303030303030276E-2</v>
      </c>
      <c r="S734" s="218"/>
      <c r="T734" s="218"/>
      <c r="U734" s="218"/>
      <c r="V734" s="218"/>
      <c r="W734" s="218"/>
    </row>
    <row r="735" spans="1:24" ht="15.75" x14ac:dyDescent="0.2">
      <c r="A735" s="97">
        <v>2302</v>
      </c>
      <c r="B735" s="17"/>
      <c r="C735" s="17"/>
      <c r="D735" s="17"/>
      <c r="E735" s="17"/>
      <c r="F735" s="17">
        <v>24</v>
      </c>
      <c r="G735" s="17"/>
      <c r="H735" s="17"/>
      <c r="I735" s="17"/>
      <c r="J735" s="17"/>
      <c r="K735" s="54"/>
      <c r="L735" s="145"/>
      <c r="M735" s="49"/>
      <c r="N735" s="146"/>
      <c r="O735" s="21">
        <f>IF(F735=0,"",F735/E734)</f>
        <v>0.8571428571428571</v>
      </c>
      <c r="P735" s="22">
        <v>30</v>
      </c>
      <c r="Q735" s="100">
        <f t="shared" si="68"/>
        <v>0.9375</v>
      </c>
      <c r="R735" s="100">
        <f t="shared" si="69"/>
        <v>6.25E-2</v>
      </c>
      <c r="S735" s="218"/>
      <c r="T735" s="218"/>
      <c r="U735" s="218"/>
      <c r="V735" s="218"/>
      <c r="W735" s="218"/>
    </row>
    <row r="736" spans="1:24" ht="15.75" x14ac:dyDescent="0.2">
      <c r="A736" s="97">
        <v>2401</v>
      </c>
      <c r="B736" s="17"/>
      <c r="C736" s="17"/>
      <c r="D736" s="17"/>
      <c r="E736" s="17"/>
      <c r="F736" s="17"/>
      <c r="G736" s="17">
        <v>24</v>
      </c>
      <c r="H736" s="17"/>
      <c r="I736" s="17"/>
      <c r="J736" s="17"/>
      <c r="K736" s="54"/>
      <c r="L736" s="145"/>
      <c r="M736" s="49"/>
      <c r="N736" s="146"/>
      <c r="O736" s="21">
        <f>IF(G736=0,"",G736/F735)</f>
        <v>1</v>
      </c>
      <c r="P736" s="22">
        <v>28</v>
      </c>
      <c r="Q736" s="100">
        <f t="shared" si="68"/>
        <v>0.93333333333333335</v>
      </c>
      <c r="R736" s="100">
        <f t="shared" si="69"/>
        <v>6.6666666666666652E-2</v>
      </c>
      <c r="S736" s="218"/>
      <c r="T736" s="218"/>
      <c r="U736" s="218"/>
      <c r="V736" s="218"/>
      <c r="W736" s="218"/>
    </row>
    <row r="737" spans="1:23" ht="15.75" x14ac:dyDescent="0.2">
      <c r="A737" s="97">
        <v>2402</v>
      </c>
      <c r="B737" s="17"/>
      <c r="C737" s="17"/>
      <c r="D737" s="17"/>
      <c r="E737" s="17"/>
      <c r="F737" s="17"/>
      <c r="G737" s="17"/>
      <c r="H737" s="17">
        <v>17</v>
      </c>
      <c r="I737" s="17"/>
      <c r="J737" s="17"/>
      <c r="K737" s="54"/>
      <c r="L737" s="145"/>
      <c r="M737" s="49"/>
      <c r="N737" s="146"/>
      <c r="O737" s="21">
        <f>IF(H737=0,"",H737/G736)</f>
        <v>0.70833333333333337</v>
      </c>
      <c r="P737" s="22">
        <v>21</v>
      </c>
      <c r="Q737" s="100">
        <f t="shared" si="68"/>
        <v>0.75</v>
      </c>
      <c r="R737" s="100">
        <f t="shared" si="69"/>
        <v>0.25</v>
      </c>
      <c r="S737" s="218"/>
      <c r="T737" s="218"/>
      <c r="U737" s="218"/>
      <c r="V737" s="218"/>
      <c r="W737" s="218"/>
    </row>
    <row r="738" spans="1:23" ht="15.75" x14ac:dyDescent="0.2">
      <c r="A738" s="97">
        <v>2501</v>
      </c>
      <c r="B738" s="17"/>
      <c r="C738" s="17"/>
      <c r="D738" s="17"/>
      <c r="E738" s="17"/>
      <c r="F738" s="17"/>
      <c r="G738" s="17"/>
      <c r="H738" s="17"/>
      <c r="I738" s="17">
        <v>17</v>
      </c>
      <c r="J738" s="17"/>
      <c r="K738" s="54"/>
      <c r="L738" s="145"/>
      <c r="M738" s="49"/>
      <c r="N738" s="146"/>
      <c r="O738" s="66">
        <f>IF(I738=0,"",I738/H737)</f>
        <v>1</v>
      </c>
      <c r="P738" s="22">
        <v>21</v>
      </c>
      <c r="Q738" s="111">
        <f t="shared" si="68"/>
        <v>1</v>
      </c>
      <c r="R738" s="111">
        <f t="shared" si="69"/>
        <v>0</v>
      </c>
      <c r="S738" s="218"/>
      <c r="T738" s="218"/>
      <c r="U738" s="218"/>
      <c r="V738" s="218"/>
      <c r="W738" s="218"/>
    </row>
    <row r="739" spans="1:23" ht="15.75" x14ac:dyDescent="0.2">
      <c r="A739" s="97">
        <v>2502</v>
      </c>
      <c r="B739" s="17"/>
      <c r="C739" s="17"/>
      <c r="D739" s="17"/>
      <c r="E739" s="17"/>
      <c r="F739" s="17"/>
      <c r="G739" s="17"/>
      <c r="H739" s="17"/>
      <c r="I739" s="17"/>
      <c r="J739" s="17">
        <v>9</v>
      </c>
      <c r="K739" s="54">
        <v>8</v>
      </c>
      <c r="L739" s="145"/>
      <c r="M739" s="49"/>
      <c r="N739" s="146"/>
      <c r="O739" s="24">
        <f>IF(J739=0,"",J739/I738)</f>
        <v>0.52941176470588236</v>
      </c>
      <c r="P739" s="22">
        <v>21</v>
      </c>
      <c r="Q739" s="24">
        <f t="shared" si="68"/>
        <v>1</v>
      </c>
      <c r="R739" s="24">
        <f t="shared" si="69"/>
        <v>0</v>
      </c>
      <c r="S739" s="218"/>
      <c r="T739" s="218"/>
      <c r="U739" s="218"/>
      <c r="V739" s="218"/>
      <c r="W739" s="218"/>
    </row>
    <row r="740" spans="1:23" ht="15.75" x14ac:dyDescent="0.2">
      <c r="A740" s="97">
        <v>2601</v>
      </c>
      <c r="B740" s="17"/>
      <c r="C740" s="17"/>
      <c r="D740" s="17"/>
      <c r="E740" s="17"/>
      <c r="F740" s="17"/>
      <c r="G740" s="17"/>
      <c r="H740" s="17"/>
      <c r="I740" s="17"/>
      <c r="J740" s="17"/>
      <c r="K740" s="54"/>
      <c r="L740" s="145"/>
      <c r="M740" s="49"/>
      <c r="N740" s="147"/>
      <c r="O740" s="49"/>
      <c r="P740" s="22"/>
      <c r="Q740" s="49"/>
      <c r="R740" s="165"/>
      <c r="S740" s="218"/>
      <c r="T740" s="218"/>
      <c r="U740" s="218"/>
      <c r="V740" s="218"/>
      <c r="W740" s="218"/>
    </row>
    <row r="741" spans="1:23" ht="15.75" x14ac:dyDescent="0.2">
      <c r="A741" s="97">
        <v>2602</v>
      </c>
      <c r="B741" s="17"/>
      <c r="C741" s="17"/>
      <c r="D741" s="17"/>
      <c r="E741" s="17"/>
      <c r="F741" s="17"/>
      <c r="G741" s="17"/>
      <c r="H741" s="17"/>
      <c r="I741" s="17"/>
      <c r="J741" s="17"/>
      <c r="K741" s="54"/>
      <c r="L741" s="145"/>
      <c r="M741" s="49"/>
      <c r="N741" s="147"/>
      <c r="O741" s="148"/>
      <c r="P741" s="51"/>
      <c r="Q741" s="149"/>
      <c r="R741" s="148"/>
      <c r="S741" s="218"/>
      <c r="T741" s="218"/>
      <c r="U741" s="218"/>
      <c r="V741" s="218"/>
      <c r="W741" s="218"/>
    </row>
    <row r="742" spans="1:23" ht="15.75" x14ac:dyDescent="0.2">
      <c r="A742" s="97">
        <v>2701</v>
      </c>
      <c r="B742" s="17"/>
      <c r="C742" s="17"/>
      <c r="D742" s="17"/>
      <c r="E742" s="17"/>
      <c r="F742" s="17"/>
      <c r="G742" s="17"/>
      <c r="H742" s="17"/>
      <c r="I742" s="17"/>
      <c r="J742" s="17"/>
      <c r="K742" s="54"/>
      <c r="L742" s="145"/>
      <c r="M742" s="49"/>
      <c r="N742" s="147"/>
      <c r="O742" s="148"/>
      <c r="P742" s="51"/>
      <c r="Q742" s="149"/>
      <c r="R742" s="148"/>
      <c r="S742" s="90"/>
    </row>
    <row r="743" spans="1:23" ht="15.75" x14ac:dyDescent="0.2">
      <c r="A743" s="97">
        <v>2702</v>
      </c>
      <c r="B743" s="17"/>
      <c r="C743" s="17"/>
      <c r="D743" s="17"/>
      <c r="E743" s="17"/>
      <c r="F743" s="17"/>
      <c r="G743" s="17"/>
      <c r="H743" s="17"/>
      <c r="I743" s="17"/>
      <c r="J743" s="17"/>
      <c r="K743" s="54"/>
      <c r="L743" s="145"/>
      <c r="M743" s="49"/>
      <c r="N743" s="147"/>
      <c r="O743" s="49"/>
      <c r="P743" s="147"/>
      <c r="Q743" s="150"/>
      <c r="R743" s="148"/>
      <c r="S743" s="90"/>
    </row>
    <row r="744" spans="1:23" ht="15.75" x14ac:dyDescent="0.2">
      <c r="A744" s="97">
        <v>2801</v>
      </c>
      <c r="B744" s="17"/>
      <c r="C744" s="17"/>
      <c r="D744" s="17"/>
      <c r="E744" s="17"/>
      <c r="F744" s="17"/>
      <c r="G744" s="17"/>
      <c r="H744" s="17"/>
      <c r="I744" s="17"/>
      <c r="J744" s="17"/>
      <c r="K744" s="54"/>
      <c r="L744" s="145"/>
      <c r="M744" s="49"/>
      <c r="N744" s="147"/>
      <c r="O744" s="102" t="s">
        <v>81</v>
      </c>
      <c r="P744" s="103"/>
      <c r="Q744" s="104">
        <f>IF(SUM(K737:K743)=0,"",SUM(K737:K743))</f>
        <v>8</v>
      </c>
      <c r="R744" s="105" t="s">
        <v>10</v>
      </c>
      <c r="S744" s="90"/>
    </row>
    <row r="745" spans="1:23" ht="15.75" x14ac:dyDescent="0.2">
      <c r="A745" s="97">
        <v>2802</v>
      </c>
      <c r="B745" s="17"/>
      <c r="C745" s="17"/>
      <c r="D745" s="17"/>
      <c r="E745" s="17"/>
      <c r="F745" s="17"/>
      <c r="G745" s="17"/>
      <c r="H745" s="17"/>
      <c r="I745" s="17"/>
      <c r="J745" s="17"/>
      <c r="K745" s="54"/>
      <c r="L745" s="145"/>
      <c r="M745" s="49"/>
      <c r="N745" s="147"/>
      <c r="O745" s="106" t="s">
        <v>83</v>
      </c>
      <c r="P745" s="32" t="str">
        <f>IF(P744/B731=0,"",P744/B731)</f>
        <v/>
      </c>
      <c r="Q745" s="107" t="str">
        <f>IF(P744/Q744=0,"",P744/Q744)</f>
        <v/>
      </c>
      <c r="R745" s="108" t="s">
        <v>84</v>
      </c>
      <c r="S745" s="90"/>
    </row>
    <row r="746" spans="1:23" ht="15.75" x14ac:dyDescent="0.2">
      <c r="A746" s="97">
        <v>2901</v>
      </c>
      <c r="B746" s="75"/>
      <c r="C746" s="75"/>
      <c r="D746" s="75"/>
      <c r="E746" s="75"/>
      <c r="F746" s="75"/>
      <c r="G746" s="75"/>
      <c r="H746" s="75"/>
      <c r="I746" s="75"/>
      <c r="J746" s="75"/>
      <c r="K746" s="54"/>
      <c r="L746" s="151"/>
      <c r="M746" s="152"/>
      <c r="N746" s="153"/>
      <c r="O746" s="154"/>
      <c r="P746" s="155"/>
      <c r="Q746" s="155"/>
      <c r="R746" s="156"/>
      <c r="S746" s="90"/>
    </row>
    <row r="747" spans="1:23" ht="18" x14ac:dyDescent="0.2">
      <c r="A747" s="114"/>
      <c r="B747" s="231" t="s">
        <v>106</v>
      </c>
      <c r="C747" s="231"/>
      <c r="D747" s="231"/>
      <c r="E747" s="231"/>
      <c r="F747" s="231"/>
      <c r="G747" s="231"/>
      <c r="H747" s="231"/>
      <c r="I747" s="231"/>
      <c r="J747" s="231"/>
      <c r="K747" s="74">
        <f>SUM(K731:K743)</f>
        <v>8</v>
      </c>
      <c r="L747" s="109">
        <f>IF(K739=0,"",K739/B731)</f>
        <v>0.1951219512195122</v>
      </c>
      <c r="M747" s="109">
        <f>IF(K747=0,"",K747/B731)</f>
        <v>0.1951219512195122</v>
      </c>
      <c r="N747" s="109">
        <f>IF(K739=0,"",M747-L747)</f>
        <v>0</v>
      </c>
      <c r="O747" s="89"/>
      <c r="P747" s="85"/>
      <c r="Q747" s="134"/>
      <c r="R747" s="89"/>
      <c r="S747" s="90"/>
    </row>
    <row r="748" spans="1:23" ht="12.75" customHeight="1" x14ac:dyDescent="0.2"/>
    <row r="749" spans="1:23" ht="12.75" customHeight="1" x14ac:dyDescent="0.2"/>
    <row r="750" spans="1:23" ht="26.25" x14ac:dyDescent="0.2">
      <c r="A750" s="90"/>
      <c r="B750" s="232" t="s">
        <v>94</v>
      </c>
      <c r="C750" s="233"/>
      <c r="D750" s="233"/>
      <c r="E750" s="233"/>
      <c r="F750" s="233"/>
      <c r="G750" s="233"/>
      <c r="H750" s="233"/>
      <c r="I750" s="233"/>
      <c r="J750" s="233"/>
      <c r="K750" s="78" t="s">
        <v>120</v>
      </c>
      <c r="L750" s="89"/>
      <c r="M750" s="89"/>
      <c r="N750" s="85"/>
      <c r="O750" s="89"/>
      <c r="P750" s="85"/>
      <c r="Q750" s="85"/>
      <c r="R750" s="85"/>
      <c r="S750" s="90"/>
    </row>
    <row r="751" spans="1:23" ht="20.25" x14ac:dyDescent="0.2">
      <c r="A751" s="234" t="s">
        <v>9</v>
      </c>
      <c r="B751" s="235" t="s">
        <v>95</v>
      </c>
      <c r="C751" s="236"/>
      <c r="D751" s="236"/>
      <c r="E751" s="236"/>
      <c r="F751" s="236"/>
      <c r="G751" s="236"/>
      <c r="H751" s="236"/>
      <c r="I751" s="236"/>
      <c r="J751" s="237"/>
      <c r="K751" s="238" t="s">
        <v>10</v>
      </c>
      <c r="L751" s="230" t="s">
        <v>2</v>
      </c>
      <c r="M751" s="230" t="s">
        <v>3</v>
      </c>
      <c r="N751" s="240" t="s">
        <v>4</v>
      </c>
      <c r="O751" s="230" t="s">
        <v>5</v>
      </c>
      <c r="P751" s="228" t="s">
        <v>6</v>
      </c>
      <c r="Q751" s="228" t="s">
        <v>7</v>
      </c>
      <c r="R751" s="230" t="s">
        <v>96</v>
      </c>
      <c r="S751" s="90"/>
    </row>
    <row r="752" spans="1:23" ht="15.75" x14ac:dyDescent="0.2">
      <c r="A752" s="229"/>
      <c r="B752" s="97" t="s">
        <v>97</v>
      </c>
      <c r="C752" s="97" t="s">
        <v>98</v>
      </c>
      <c r="D752" s="97" t="s">
        <v>99</v>
      </c>
      <c r="E752" s="97" t="s">
        <v>100</v>
      </c>
      <c r="F752" s="97" t="s">
        <v>101</v>
      </c>
      <c r="G752" s="97" t="s">
        <v>102</v>
      </c>
      <c r="H752" s="97" t="s">
        <v>103</v>
      </c>
      <c r="I752" s="97" t="s">
        <v>104</v>
      </c>
      <c r="J752" s="97" t="s">
        <v>105</v>
      </c>
      <c r="K752" s="229"/>
      <c r="L752" s="229"/>
      <c r="M752" s="229"/>
      <c r="N752" s="229"/>
      <c r="O752" s="229"/>
      <c r="P752" s="229"/>
      <c r="Q752" s="229"/>
      <c r="R752" s="229"/>
      <c r="S752" s="90"/>
    </row>
    <row r="753" spans="1:19" ht="15.75" x14ac:dyDescent="0.2">
      <c r="A753" s="97">
        <v>2201</v>
      </c>
      <c r="B753" s="17">
        <v>11</v>
      </c>
      <c r="C753" s="17"/>
      <c r="D753" s="17"/>
      <c r="E753" s="17"/>
      <c r="F753" s="17"/>
      <c r="G753" s="17"/>
      <c r="H753" s="17"/>
      <c r="I753" s="17"/>
      <c r="J753" s="17"/>
      <c r="K753" s="54"/>
      <c r="L753" s="143"/>
      <c r="M753" s="144"/>
      <c r="N753" s="104"/>
      <c r="O753" s="98"/>
      <c r="P753" s="19">
        <f>B753</f>
        <v>11</v>
      </c>
      <c r="Q753" s="99"/>
      <c r="R753" s="98"/>
      <c r="S753" s="90"/>
    </row>
    <row r="754" spans="1:19" ht="15.75" x14ac:dyDescent="0.2">
      <c r="A754" s="97">
        <v>2202</v>
      </c>
      <c r="B754" s="17"/>
      <c r="C754" s="17">
        <v>8</v>
      </c>
      <c r="D754" s="17"/>
      <c r="E754" s="17"/>
      <c r="F754" s="17"/>
      <c r="G754" s="17"/>
      <c r="H754" s="17"/>
      <c r="I754" s="17"/>
      <c r="J754" s="17"/>
      <c r="K754" s="54"/>
      <c r="L754" s="145"/>
      <c r="M754" s="49"/>
      <c r="N754" s="146"/>
      <c r="O754" s="21">
        <f>IF(C754=0,"",C754/B753)</f>
        <v>0.72727272727272729</v>
      </c>
      <c r="P754" s="22">
        <v>8</v>
      </c>
      <c r="Q754" s="100">
        <f t="shared" ref="Q754:Q761" si="70">IF(P754=0,"",P754/P753)</f>
        <v>0.72727272727272729</v>
      </c>
      <c r="R754" s="100">
        <f t="shared" ref="R754:R761" si="71">IF(P754=0,"",100%-Q754)</f>
        <v>0.27272727272727271</v>
      </c>
      <c r="S754" s="90"/>
    </row>
    <row r="755" spans="1:19" ht="15.75" x14ac:dyDescent="0.2">
      <c r="A755" s="97">
        <v>2301</v>
      </c>
      <c r="B755" s="17"/>
      <c r="C755" s="17"/>
      <c r="D755" s="17">
        <v>6</v>
      </c>
      <c r="E755" s="17"/>
      <c r="F755" s="17"/>
      <c r="G755" s="17"/>
      <c r="H755" s="17"/>
      <c r="I755" s="17"/>
      <c r="J755" s="17"/>
      <c r="K755" s="54"/>
      <c r="L755" s="145"/>
      <c r="M755" s="49"/>
      <c r="N755" s="146"/>
      <c r="O755" s="21">
        <f>IF(D755=0,"",D755/C754)</f>
        <v>0.75</v>
      </c>
      <c r="P755" s="22">
        <v>8</v>
      </c>
      <c r="Q755" s="100">
        <f t="shared" si="70"/>
        <v>1</v>
      </c>
      <c r="R755" s="100">
        <f t="shared" si="71"/>
        <v>0</v>
      </c>
      <c r="S755" s="160">
        <f>P755/P753</f>
        <v>0.72727272727272729</v>
      </c>
    </row>
    <row r="756" spans="1:19" ht="15.75" x14ac:dyDescent="0.2">
      <c r="A756" s="97">
        <v>2302</v>
      </c>
      <c r="B756" s="17"/>
      <c r="C756" s="17"/>
      <c r="D756" s="17"/>
      <c r="E756" s="17">
        <v>6</v>
      </c>
      <c r="F756" s="17"/>
      <c r="G756" s="17"/>
      <c r="H756" s="17"/>
      <c r="I756" s="17"/>
      <c r="J756" s="17"/>
      <c r="K756" s="54"/>
      <c r="L756" s="145"/>
      <c r="M756" s="49"/>
      <c r="N756" s="146"/>
      <c r="O756" s="21">
        <f>IF(E756=0,"",E756/D755)</f>
        <v>1</v>
      </c>
      <c r="P756" s="22">
        <v>7</v>
      </c>
      <c r="Q756" s="100">
        <f t="shared" si="70"/>
        <v>0.875</v>
      </c>
      <c r="R756" s="100">
        <f t="shared" si="71"/>
        <v>0.125</v>
      </c>
      <c r="S756" s="90"/>
    </row>
    <row r="757" spans="1:19" ht="15.75" x14ac:dyDescent="0.2">
      <c r="A757" s="97">
        <v>2401</v>
      </c>
      <c r="B757" s="17"/>
      <c r="C757" s="17"/>
      <c r="D757" s="17"/>
      <c r="E757" s="17"/>
      <c r="F757" s="17">
        <v>3</v>
      </c>
      <c r="G757" s="17"/>
      <c r="H757" s="17"/>
      <c r="I757" s="17"/>
      <c r="J757" s="17"/>
      <c r="K757" s="54"/>
      <c r="L757" s="145"/>
      <c r="M757" s="49"/>
      <c r="N757" s="146"/>
      <c r="O757" s="21">
        <f>IF(F757=0,"",F757/E756)</f>
        <v>0.5</v>
      </c>
      <c r="P757" s="22">
        <v>5</v>
      </c>
      <c r="Q757" s="100">
        <f t="shared" si="70"/>
        <v>0.7142857142857143</v>
      </c>
      <c r="R757" s="100">
        <f t="shared" si="71"/>
        <v>0.2857142857142857</v>
      </c>
      <c r="S757" s="90"/>
    </row>
    <row r="758" spans="1:19" ht="15.75" x14ac:dyDescent="0.2">
      <c r="A758" s="97">
        <v>2402</v>
      </c>
      <c r="B758" s="17"/>
      <c r="C758" s="17"/>
      <c r="D758" s="17"/>
      <c r="E758" s="17"/>
      <c r="F758" s="17"/>
      <c r="G758" s="17">
        <v>3</v>
      </c>
      <c r="H758" s="17"/>
      <c r="I758" s="17"/>
      <c r="J758" s="17"/>
      <c r="K758" s="54"/>
      <c r="L758" s="145"/>
      <c r="M758" s="49"/>
      <c r="N758" s="146"/>
      <c r="O758" s="21">
        <f>IF(G758=0,"",G758/F757)</f>
        <v>1</v>
      </c>
      <c r="P758" s="22">
        <v>4</v>
      </c>
      <c r="Q758" s="100">
        <f t="shared" si="70"/>
        <v>0.8</v>
      </c>
      <c r="R758" s="100">
        <f t="shared" si="71"/>
        <v>0.19999999999999996</v>
      </c>
      <c r="S758" s="90"/>
    </row>
    <row r="759" spans="1:19" ht="15.75" x14ac:dyDescent="0.2">
      <c r="A759" s="97">
        <v>2501</v>
      </c>
      <c r="B759" s="17"/>
      <c r="C759" s="17"/>
      <c r="D759" s="17"/>
      <c r="E759" s="17"/>
      <c r="F759" s="17"/>
      <c r="G759" s="17"/>
      <c r="H759" s="17">
        <v>1</v>
      </c>
      <c r="I759" s="17"/>
      <c r="J759" s="17"/>
      <c r="K759" s="54"/>
      <c r="L759" s="145"/>
      <c r="M759" s="49"/>
      <c r="N759" s="146"/>
      <c r="O759" s="21">
        <f>IF(H759=0,"",H759/G758)</f>
        <v>0.33333333333333331</v>
      </c>
      <c r="P759" s="22">
        <v>3</v>
      </c>
      <c r="Q759" s="100">
        <f t="shared" si="70"/>
        <v>0.75</v>
      </c>
      <c r="R759" s="100">
        <f t="shared" si="71"/>
        <v>0.25</v>
      </c>
      <c r="S759" s="90"/>
    </row>
    <row r="760" spans="1:19" ht="15.75" x14ac:dyDescent="0.2">
      <c r="A760" s="97">
        <v>2502</v>
      </c>
      <c r="B760" s="17"/>
      <c r="C760" s="17"/>
      <c r="D760" s="17"/>
      <c r="E760" s="17"/>
      <c r="F760" s="17"/>
      <c r="G760" s="17"/>
      <c r="H760" s="17"/>
      <c r="I760" s="17">
        <v>1</v>
      </c>
      <c r="J760" s="17"/>
      <c r="K760" s="54"/>
      <c r="L760" s="145"/>
      <c r="M760" s="49"/>
      <c r="N760" s="146"/>
      <c r="O760" s="21">
        <f>IF(I760=0,"",I760/H759)</f>
        <v>1</v>
      </c>
      <c r="P760" s="22">
        <v>3</v>
      </c>
      <c r="Q760" s="100">
        <f t="shared" si="70"/>
        <v>1</v>
      </c>
      <c r="R760" s="100">
        <f t="shared" si="71"/>
        <v>0</v>
      </c>
      <c r="S760" s="90"/>
    </row>
    <row r="761" spans="1:19" ht="15.75" x14ac:dyDescent="0.2">
      <c r="A761" s="97">
        <v>2601</v>
      </c>
      <c r="B761" s="17"/>
      <c r="C761" s="17"/>
      <c r="D761" s="17"/>
      <c r="E761" s="17"/>
      <c r="F761" s="17"/>
      <c r="G761" s="17"/>
      <c r="H761" s="17"/>
      <c r="I761" s="17"/>
      <c r="J761" s="17"/>
      <c r="K761" s="54"/>
      <c r="L761" s="145"/>
      <c r="M761" s="49"/>
      <c r="N761" s="146"/>
      <c r="O761" s="24" t="str">
        <f>IF(J761=0,"",J761/I760)</f>
        <v/>
      </c>
      <c r="P761" s="22"/>
      <c r="Q761" s="24" t="str">
        <f t="shared" si="70"/>
        <v/>
      </c>
      <c r="R761" s="24" t="str">
        <f t="shared" si="71"/>
        <v/>
      </c>
      <c r="S761" s="90"/>
    </row>
    <row r="762" spans="1:19" ht="15.75" x14ac:dyDescent="0.2">
      <c r="A762" s="97">
        <v>2602</v>
      </c>
      <c r="B762" s="17"/>
      <c r="C762" s="17"/>
      <c r="D762" s="17"/>
      <c r="E762" s="17"/>
      <c r="F762" s="17"/>
      <c r="G762" s="17"/>
      <c r="H762" s="17"/>
      <c r="I762" s="17"/>
      <c r="J762" s="17"/>
      <c r="K762" s="54"/>
      <c r="L762" s="145"/>
      <c r="M762" s="49"/>
      <c r="N762" s="147"/>
      <c r="O762" s="49"/>
      <c r="P762" s="22"/>
      <c r="Q762" s="49"/>
      <c r="R762" s="165"/>
      <c r="S762" s="90"/>
    </row>
    <row r="763" spans="1:19" ht="15.75" x14ac:dyDescent="0.2">
      <c r="A763" s="97">
        <v>2701</v>
      </c>
      <c r="B763" s="17"/>
      <c r="C763" s="17"/>
      <c r="D763" s="17"/>
      <c r="E763" s="17"/>
      <c r="F763" s="17"/>
      <c r="G763" s="17"/>
      <c r="H763" s="17"/>
      <c r="I763" s="17"/>
      <c r="J763" s="17"/>
      <c r="K763" s="54"/>
      <c r="L763" s="145"/>
      <c r="M763" s="49"/>
      <c r="N763" s="147"/>
      <c r="O763" s="148"/>
      <c r="P763" s="51"/>
      <c r="Q763" s="149"/>
      <c r="R763" s="148"/>
      <c r="S763" s="90"/>
    </row>
    <row r="764" spans="1:19" ht="15.75" x14ac:dyDescent="0.2">
      <c r="A764" s="97">
        <v>2702</v>
      </c>
      <c r="B764" s="17"/>
      <c r="C764" s="17"/>
      <c r="D764" s="17"/>
      <c r="E764" s="17"/>
      <c r="F764" s="17"/>
      <c r="G764" s="17"/>
      <c r="H764" s="17"/>
      <c r="I764" s="17"/>
      <c r="J764" s="17"/>
      <c r="K764" s="54"/>
      <c r="L764" s="145"/>
      <c r="M764" s="49"/>
      <c r="N764" s="147"/>
      <c r="O764" s="148"/>
      <c r="P764" s="51"/>
      <c r="Q764" s="149"/>
      <c r="R764" s="148"/>
      <c r="S764" s="90"/>
    </row>
    <row r="765" spans="1:19" ht="15.75" x14ac:dyDescent="0.2">
      <c r="A765" s="97">
        <v>2802</v>
      </c>
      <c r="B765" s="17"/>
      <c r="C765" s="17"/>
      <c r="D765" s="17"/>
      <c r="E765" s="17"/>
      <c r="F765" s="17"/>
      <c r="G765" s="17"/>
      <c r="H765" s="17"/>
      <c r="I765" s="17"/>
      <c r="J765" s="17"/>
      <c r="K765" s="54"/>
      <c r="L765" s="145"/>
      <c r="M765" s="49"/>
      <c r="N765" s="147"/>
      <c r="O765" s="49"/>
      <c r="P765" s="147"/>
      <c r="Q765" s="150"/>
      <c r="R765" s="148"/>
      <c r="S765" s="90"/>
    </row>
    <row r="766" spans="1:19" ht="15.75" x14ac:dyDescent="0.2">
      <c r="A766" s="97">
        <v>2802</v>
      </c>
      <c r="B766" s="17"/>
      <c r="C766" s="17"/>
      <c r="D766" s="17"/>
      <c r="E766" s="17"/>
      <c r="F766" s="17"/>
      <c r="G766" s="17"/>
      <c r="H766" s="17"/>
      <c r="I766" s="17"/>
      <c r="J766" s="17"/>
      <c r="K766" s="54"/>
      <c r="L766" s="145"/>
      <c r="M766" s="49"/>
      <c r="N766" s="147"/>
      <c r="O766" s="102" t="s">
        <v>81</v>
      </c>
      <c r="P766" s="103"/>
      <c r="Q766" s="104" t="str">
        <f>IF(SUM(K759:K765)=0,"",SUM(K759:K765))</f>
        <v/>
      </c>
      <c r="R766" s="105" t="s">
        <v>10</v>
      </c>
      <c r="S766" s="90"/>
    </row>
    <row r="767" spans="1:19" ht="15.75" x14ac:dyDescent="0.2">
      <c r="A767" s="97">
        <v>2901</v>
      </c>
      <c r="B767" s="17"/>
      <c r="C767" s="17"/>
      <c r="D767" s="17"/>
      <c r="E767" s="17"/>
      <c r="F767" s="17"/>
      <c r="G767" s="17"/>
      <c r="H767" s="17"/>
      <c r="I767" s="17"/>
      <c r="J767" s="17"/>
      <c r="K767" s="54"/>
      <c r="L767" s="145"/>
      <c r="M767" s="49"/>
      <c r="N767" s="147"/>
      <c r="O767" s="106" t="s">
        <v>83</v>
      </c>
      <c r="P767" s="32" t="str">
        <f>IF(P766/B753=0,"",P766/B753)</f>
        <v/>
      </c>
      <c r="Q767" s="107" t="e">
        <f>IF(P766/Q766=0,"",P766/Q766)</f>
        <v>#VALUE!</v>
      </c>
      <c r="R767" s="108" t="s">
        <v>84</v>
      </c>
      <c r="S767" s="90"/>
    </row>
    <row r="768" spans="1:19" ht="15.75" x14ac:dyDescent="0.2">
      <c r="A768" s="97">
        <v>2902</v>
      </c>
      <c r="B768" s="75"/>
      <c r="C768" s="75"/>
      <c r="D768" s="75"/>
      <c r="E768" s="75"/>
      <c r="F768" s="75"/>
      <c r="G768" s="75"/>
      <c r="H768" s="75"/>
      <c r="I768" s="75"/>
      <c r="J768" s="75"/>
      <c r="K768" s="54"/>
      <c r="L768" s="151"/>
      <c r="M768" s="152"/>
      <c r="N768" s="153"/>
      <c r="O768" s="154"/>
      <c r="P768" s="155"/>
      <c r="Q768" s="155"/>
      <c r="R768" s="156"/>
      <c r="S768" s="90"/>
    </row>
    <row r="769" spans="1:23" ht="18" x14ac:dyDescent="0.2">
      <c r="A769" s="114"/>
      <c r="B769" s="231" t="s">
        <v>106</v>
      </c>
      <c r="C769" s="231"/>
      <c r="D769" s="231"/>
      <c r="E769" s="231"/>
      <c r="F769" s="231"/>
      <c r="G769" s="231"/>
      <c r="H769" s="231"/>
      <c r="I769" s="231"/>
      <c r="J769" s="231"/>
      <c r="K769" s="74">
        <f>SUM(K753:K765)</f>
        <v>0</v>
      </c>
      <c r="L769" s="109" t="str">
        <f>IF(K761=0,"",K761/B753)</f>
        <v/>
      </c>
      <c r="M769" s="109" t="str">
        <f>IF(K769=0,"",K769/B753)</f>
        <v/>
      </c>
      <c r="N769" s="109" t="str">
        <f>IF(K761=0,"",M769-L769)</f>
        <v/>
      </c>
      <c r="O769" s="89"/>
      <c r="P769" s="85"/>
      <c r="Q769" s="134"/>
      <c r="R769" s="89"/>
      <c r="S769" s="90"/>
    </row>
    <row r="770" spans="1:23" ht="12.75" customHeight="1" x14ac:dyDescent="0.2"/>
    <row r="771" spans="1:23" ht="12.75" customHeight="1" x14ac:dyDescent="0.2"/>
    <row r="772" spans="1:23" ht="26.25" x14ac:dyDescent="0.2">
      <c r="A772" s="90"/>
      <c r="B772" s="232" t="s">
        <v>94</v>
      </c>
      <c r="C772" s="233"/>
      <c r="D772" s="233"/>
      <c r="E772" s="233"/>
      <c r="F772" s="233"/>
      <c r="G772" s="233"/>
      <c r="H772" s="233"/>
      <c r="I772" s="233"/>
      <c r="J772" s="233"/>
      <c r="K772" s="78" t="s">
        <v>121</v>
      </c>
      <c r="L772" s="89"/>
      <c r="M772" s="89"/>
      <c r="N772" s="85"/>
      <c r="O772" s="89"/>
      <c r="P772" s="85"/>
      <c r="Q772" s="85"/>
      <c r="R772" s="85"/>
      <c r="S772" s="90"/>
    </row>
    <row r="773" spans="1:23" ht="20.25" x14ac:dyDescent="0.2">
      <c r="A773" s="234" t="s">
        <v>9</v>
      </c>
      <c r="B773" s="235" t="s">
        <v>95</v>
      </c>
      <c r="C773" s="236"/>
      <c r="D773" s="236"/>
      <c r="E773" s="236"/>
      <c r="F773" s="236"/>
      <c r="G773" s="236"/>
      <c r="H773" s="236"/>
      <c r="I773" s="236"/>
      <c r="J773" s="237"/>
      <c r="K773" s="238" t="s">
        <v>10</v>
      </c>
      <c r="L773" s="230" t="s">
        <v>2</v>
      </c>
      <c r="M773" s="230" t="s">
        <v>3</v>
      </c>
      <c r="N773" s="240" t="s">
        <v>4</v>
      </c>
      <c r="O773" s="230" t="s">
        <v>5</v>
      </c>
      <c r="P773" s="228" t="s">
        <v>6</v>
      </c>
      <c r="Q773" s="228" t="s">
        <v>7</v>
      </c>
      <c r="R773" s="230" t="s">
        <v>96</v>
      </c>
      <c r="S773" s="90"/>
    </row>
    <row r="774" spans="1:23" ht="15.75" x14ac:dyDescent="0.2">
      <c r="A774" s="229"/>
      <c r="B774" s="97" t="s">
        <v>97</v>
      </c>
      <c r="C774" s="97" t="s">
        <v>98</v>
      </c>
      <c r="D774" s="97" t="s">
        <v>99</v>
      </c>
      <c r="E774" s="97" t="s">
        <v>100</v>
      </c>
      <c r="F774" s="97" t="s">
        <v>101</v>
      </c>
      <c r="G774" s="97" t="s">
        <v>102</v>
      </c>
      <c r="H774" s="97" t="s">
        <v>103</v>
      </c>
      <c r="I774" s="97" t="s">
        <v>104</v>
      </c>
      <c r="J774" s="97" t="s">
        <v>105</v>
      </c>
      <c r="K774" s="229"/>
      <c r="L774" s="229"/>
      <c r="M774" s="229"/>
      <c r="N774" s="229"/>
      <c r="O774" s="229"/>
      <c r="P774" s="229"/>
      <c r="Q774" s="229"/>
      <c r="R774" s="229"/>
      <c r="S774" s="90"/>
    </row>
    <row r="775" spans="1:23" ht="15.75" x14ac:dyDescent="0.2">
      <c r="A775" s="97">
        <v>2202</v>
      </c>
      <c r="B775" s="17">
        <v>39</v>
      </c>
      <c r="C775" s="17"/>
      <c r="D775" s="17"/>
      <c r="E775" s="17"/>
      <c r="F775" s="17"/>
      <c r="G775" s="17"/>
      <c r="H775" s="17"/>
      <c r="I775" s="17"/>
      <c r="J775" s="17"/>
      <c r="K775" s="54"/>
      <c r="L775" s="143"/>
      <c r="M775" s="144"/>
      <c r="N775" s="104"/>
      <c r="O775" s="98"/>
      <c r="P775" s="19">
        <f>B775</f>
        <v>39</v>
      </c>
      <c r="Q775" s="99"/>
      <c r="R775" s="98"/>
      <c r="S775" s="90"/>
    </row>
    <row r="776" spans="1:23" ht="15.75" x14ac:dyDescent="0.2">
      <c r="A776" s="97">
        <v>2301</v>
      </c>
      <c r="B776" s="17"/>
      <c r="C776" s="17">
        <v>34</v>
      </c>
      <c r="D776" s="17"/>
      <c r="E776" s="17"/>
      <c r="F776" s="17"/>
      <c r="G776" s="17"/>
      <c r="H776" s="17"/>
      <c r="I776" s="17"/>
      <c r="J776" s="17"/>
      <c r="K776" s="54"/>
      <c r="L776" s="145"/>
      <c r="M776" s="49"/>
      <c r="N776" s="146"/>
      <c r="O776" s="21">
        <f>IF(C776=0,"",C776/B775)</f>
        <v>0.87179487179487181</v>
      </c>
      <c r="P776" s="22">
        <v>34</v>
      </c>
      <c r="Q776" s="100">
        <f t="shared" ref="Q776:Q783" si="72">IF(P776=0,"",P776/P775)</f>
        <v>0.87179487179487181</v>
      </c>
      <c r="R776" s="100">
        <f t="shared" ref="R776:R783" si="73">IF(P776=0,"",100%-Q776)</f>
        <v>0.12820512820512819</v>
      </c>
      <c r="S776" s="90"/>
    </row>
    <row r="777" spans="1:23" ht="15.75" x14ac:dyDescent="0.2">
      <c r="A777" s="97">
        <v>2302</v>
      </c>
      <c r="B777" s="17"/>
      <c r="C777" s="17"/>
      <c r="D777" s="17">
        <v>28</v>
      </c>
      <c r="E777" s="17"/>
      <c r="F777" s="17"/>
      <c r="G777" s="17"/>
      <c r="H777" s="17"/>
      <c r="I777" s="17"/>
      <c r="J777" s="17"/>
      <c r="K777" s="54"/>
      <c r="L777" s="145"/>
      <c r="M777" s="49"/>
      <c r="N777" s="146"/>
      <c r="O777" s="21">
        <f>IF(D777=0,"",D777/C776)</f>
        <v>0.82352941176470584</v>
      </c>
      <c r="P777" s="22">
        <v>31</v>
      </c>
      <c r="Q777" s="100">
        <f t="shared" si="72"/>
        <v>0.91176470588235292</v>
      </c>
      <c r="R777" s="100">
        <f t="shared" si="73"/>
        <v>8.8235294117647078E-2</v>
      </c>
      <c r="S777" s="160">
        <f>P777/P775</f>
        <v>0.79487179487179482</v>
      </c>
    </row>
    <row r="778" spans="1:23" ht="15.75" x14ac:dyDescent="0.2">
      <c r="A778" s="97">
        <v>2401</v>
      </c>
      <c r="B778" s="17"/>
      <c r="C778" s="17"/>
      <c r="D778" s="17"/>
      <c r="E778" s="17">
        <v>23</v>
      </c>
      <c r="F778" s="17"/>
      <c r="G778" s="17"/>
      <c r="H778" s="17"/>
      <c r="I778" s="17"/>
      <c r="J778" s="17"/>
      <c r="K778" s="54"/>
      <c r="L778" s="145"/>
      <c r="M778" s="49"/>
      <c r="N778" s="146"/>
      <c r="O778" s="21">
        <f>IF(E778=0,"",E778/D777)</f>
        <v>0.8214285714285714</v>
      </c>
      <c r="P778" s="22">
        <v>30</v>
      </c>
      <c r="Q778" s="100">
        <f t="shared" si="72"/>
        <v>0.967741935483871</v>
      </c>
      <c r="R778" s="100">
        <f t="shared" si="73"/>
        <v>3.2258064516129004E-2</v>
      </c>
      <c r="S778" s="90"/>
    </row>
    <row r="779" spans="1:23" ht="15.75" x14ac:dyDescent="0.2">
      <c r="A779" s="97">
        <v>2402</v>
      </c>
      <c r="B779" s="17"/>
      <c r="C779" s="17"/>
      <c r="D779" s="17"/>
      <c r="E779" s="17"/>
      <c r="F779" s="17">
        <v>16</v>
      </c>
      <c r="G779" s="17"/>
      <c r="H779" s="17"/>
      <c r="I779" s="17"/>
      <c r="J779" s="17"/>
      <c r="K779" s="54"/>
      <c r="L779" s="145"/>
      <c r="M779" s="49"/>
      <c r="N779" s="146"/>
      <c r="O779" s="21">
        <f>IF(F779=0,"",F779/E778)</f>
        <v>0.69565217391304346</v>
      </c>
      <c r="P779" s="22">
        <v>24</v>
      </c>
      <c r="Q779" s="100">
        <f t="shared" si="72"/>
        <v>0.8</v>
      </c>
      <c r="R779" s="100">
        <f t="shared" si="73"/>
        <v>0.19999999999999996</v>
      </c>
      <c r="S779" s="218"/>
      <c r="T779" s="218"/>
      <c r="U779" s="218"/>
      <c r="V779" s="218"/>
      <c r="W779" s="218"/>
    </row>
    <row r="780" spans="1:23" ht="15.75" x14ac:dyDescent="0.2">
      <c r="A780" s="97">
        <v>2501</v>
      </c>
      <c r="B780" s="17"/>
      <c r="C780" s="17"/>
      <c r="D780" s="17"/>
      <c r="E780" s="17"/>
      <c r="F780" s="17"/>
      <c r="G780" s="64">
        <v>16</v>
      </c>
      <c r="H780" s="17"/>
      <c r="I780" s="17"/>
      <c r="J780" s="17"/>
      <c r="K780" s="54"/>
      <c r="L780" s="145"/>
      <c r="M780" s="49"/>
      <c r="N780" s="146"/>
      <c r="O780" s="66">
        <f>IF(G780=0,"",G780/F779)</f>
        <v>1</v>
      </c>
      <c r="P780" s="22">
        <v>22</v>
      </c>
      <c r="Q780" s="100">
        <f t="shared" si="72"/>
        <v>0.91666666666666663</v>
      </c>
      <c r="R780" s="100">
        <f t="shared" si="73"/>
        <v>8.333333333333337E-2</v>
      </c>
      <c r="S780" s="218"/>
      <c r="T780" s="218"/>
      <c r="U780" s="218"/>
      <c r="V780" s="218"/>
      <c r="W780" s="218"/>
    </row>
    <row r="781" spans="1:23" ht="15.75" x14ac:dyDescent="0.2">
      <c r="A781" s="97">
        <v>2502</v>
      </c>
      <c r="B781" s="17"/>
      <c r="C781" s="17"/>
      <c r="D781" s="17"/>
      <c r="E781" s="17"/>
      <c r="F781" s="17"/>
      <c r="G781" s="17"/>
      <c r="H781" s="17">
        <v>16</v>
      </c>
      <c r="I781" s="17"/>
      <c r="J781" s="17"/>
      <c r="K781" s="54"/>
      <c r="L781" s="145"/>
      <c r="M781" s="49"/>
      <c r="N781" s="146"/>
      <c r="O781" s="21">
        <f>IF(H781=0,"",H781/G780)</f>
        <v>1</v>
      </c>
      <c r="P781" s="22">
        <v>22</v>
      </c>
      <c r="Q781" s="100">
        <f t="shared" si="72"/>
        <v>1</v>
      </c>
      <c r="R781" s="100">
        <f t="shared" si="73"/>
        <v>0</v>
      </c>
      <c r="S781" s="218"/>
      <c r="T781" s="218"/>
      <c r="U781" s="218"/>
      <c r="V781" s="218"/>
      <c r="W781" s="218"/>
    </row>
    <row r="782" spans="1:23" ht="15.75" x14ac:dyDescent="0.2">
      <c r="A782" s="97">
        <v>2601</v>
      </c>
      <c r="B782" s="17"/>
      <c r="C782" s="17"/>
      <c r="D782" s="17"/>
      <c r="E782" s="17"/>
      <c r="F782" s="17"/>
      <c r="G782" s="17"/>
      <c r="H782" s="17"/>
      <c r="I782" s="17"/>
      <c r="J782" s="17"/>
      <c r="K782" s="54"/>
      <c r="L782" s="145"/>
      <c r="M782" s="49"/>
      <c r="N782" s="146"/>
      <c r="O782" s="21" t="str">
        <f>IF(I782=0,"",I782/H781)</f>
        <v/>
      </c>
      <c r="P782" s="22"/>
      <c r="Q782" s="100" t="str">
        <f t="shared" si="72"/>
        <v/>
      </c>
      <c r="R782" s="100" t="str">
        <f t="shared" si="73"/>
        <v/>
      </c>
      <c r="S782" s="218"/>
      <c r="T782" s="218"/>
      <c r="U782" s="218"/>
      <c r="V782" s="218"/>
      <c r="W782" s="218"/>
    </row>
    <row r="783" spans="1:23" ht="15.75" x14ac:dyDescent="0.2">
      <c r="A783" s="97">
        <v>2602</v>
      </c>
      <c r="B783" s="17"/>
      <c r="C783" s="17"/>
      <c r="D783" s="17"/>
      <c r="E783" s="17"/>
      <c r="F783" s="17"/>
      <c r="G783" s="17"/>
      <c r="H783" s="17"/>
      <c r="I783" s="17"/>
      <c r="J783" s="17"/>
      <c r="K783" s="54"/>
      <c r="L783" s="145"/>
      <c r="M783" s="49"/>
      <c r="N783" s="146"/>
      <c r="O783" s="24" t="str">
        <f>IF(J783=0,"",J783/I782)</f>
        <v/>
      </c>
      <c r="P783" s="22"/>
      <c r="Q783" s="24" t="str">
        <f t="shared" si="72"/>
        <v/>
      </c>
      <c r="R783" s="24" t="str">
        <f t="shared" si="73"/>
        <v/>
      </c>
      <c r="S783" s="90"/>
      <c r="U783" s="219"/>
    </row>
    <row r="784" spans="1:23" ht="15.75" x14ac:dyDescent="0.2">
      <c r="A784" s="97">
        <v>2701</v>
      </c>
      <c r="B784" s="17"/>
      <c r="C784" s="17"/>
      <c r="D784" s="17"/>
      <c r="E784" s="17"/>
      <c r="F784" s="17"/>
      <c r="G784" s="17"/>
      <c r="H784" s="17"/>
      <c r="I784" s="17"/>
      <c r="J784" s="17"/>
      <c r="K784" s="54"/>
      <c r="L784" s="145"/>
      <c r="M784" s="49"/>
      <c r="N784" s="147"/>
      <c r="O784" s="49"/>
      <c r="P784" s="22"/>
      <c r="Q784" s="49"/>
      <c r="R784" s="165"/>
      <c r="S784" s="90"/>
      <c r="U784" s="219"/>
    </row>
    <row r="785" spans="1:19" ht="15.75" x14ac:dyDescent="0.2">
      <c r="A785" s="97">
        <v>2702</v>
      </c>
      <c r="B785" s="17"/>
      <c r="C785" s="17"/>
      <c r="D785" s="17"/>
      <c r="E785" s="17"/>
      <c r="F785" s="17"/>
      <c r="G785" s="17"/>
      <c r="H785" s="17"/>
      <c r="I785" s="17"/>
      <c r="J785" s="17"/>
      <c r="K785" s="54"/>
      <c r="L785" s="145"/>
      <c r="M785" s="49"/>
      <c r="N785" s="147"/>
      <c r="O785" s="148"/>
      <c r="P785" s="51"/>
      <c r="Q785" s="149"/>
      <c r="R785" s="148"/>
      <c r="S785" s="90"/>
    </row>
    <row r="786" spans="1:19" ht="15.75" x14ac:dyDescent="0.2">
      <c r="A786" s="97">
        <v>2802</v>
      </c>
      <c r="B786" s="17"/>
      <c r="C786" s="17"/>
      <c r="D786" s="17"/>
      <c r="E786" s="17"/>
      <c r="F786" s="17"/>
      <c r="G786" s="17"/>
      <c r="H786" s="17"/>
      <c r="I786" s="17"/>
      <c r="J786" s="17"/>
      <c r="K786" s="54"/>
      <c r="L786" s="145"/>
      <c r="M786" s="49"/>
      <c r="N786" s="147"/>
      <c r="O786" s="148"/>
      <c r="P786" s="51"/>
      <c r="Q786" s="149"/>
      <c r="R786" s="148"/>
      <c r="S786" s="90"/>
    </row>
    <row r="787" spans="1:19" ht="15.75" x14ac:dyDescent="0.2">
      <c r="A787" s="97">
        <v>2802</v>
      </c>
      <c r="B787" s="17"/>
      <c r="C787" s="17"/>
      <c r="D787" s="17"/>
      <c r="E787" s="17"/>
      <c r="F787" s="17"/>
      <c r="G787" s="17"/>
      <c r="H787" s="17"/>
      <c r="I787" s="17"/>
      <c r="J787" s="17"/>
      <c r="K787" s="54"/>
      <c r="L787" s="145"/>
      <c r="M787" s="49"/>
      <c r="N787" s="147"/>
      <c r="O787" s="49"/>
      <c r="P787" s="147"/>
      <c r="Q787" s="150"/>
      <c r="R787" s="148"/>
      <c r="S787" s="90"/>
    </row>
    <row r="788" spans="1:19" ht="15.75" x14ac:dyDescent="0.2">
      <c r="A788" s="97">
        <v>2901</v>
      </c>
      <c r="B788" s="17"/>
      <c r="C788" s="17"/>
      <c r="D788" s="17"/>
      <c r="E788" s="17"/>
      <c r="F788" s="17"/>
      <c r="G788" s="17"/>
      <c r="H788" s="17"/>
      <c r="I788" s="17"/>
      <c r="J788" s="17"/>
      <c r="K788" s="54"/>
      <c r="L788" s="145"/>
      <c r="M788" s="49"/>
      <c r="N788" s="147"/>
      <c r="O788" s="102" t="s">
        <v>81</v>
      </c>
      <c r="P788" s="103"/>
      <c r="Q788" s="104" t="str">
        <f>IF(SUM(K781:K787)=0,"",SUM(K781:K787))</f>
        <v/>
      </c>
      <c r="R788" s="105" t="s">
        <v>10</v>
      </c>
      <c r="S788" s="90"/>
    </row>
    <row r="789" spans="1:19" ht="15.75" x14ac:dyDescent="0.2">
      <c r="A789" s="97">
        <v>2902</v>
      </c>
      <c r="B789" s="17"/>
      <c r="C789" s="17"/>
      <c r="D789" s="17"/>
      <c r="E789" s="17"/>
      <c r="F789" s="17"/>
      <c r="G789" s="17"/>
      <c r="H789" s="17"/>
      <c r="I789" s="17"/>
      <c r="J789" s="17"/>
      <c r="K789" s="54"/>
      <c r="L789" s="145"/>
      <c r="M789" s="49"/>
      <c r="N789" s="147"/>
      <c r="O789" s="106" t="s">
        <v>83</v>
      </c>
      <c r="P789" s="32" t="str">
        <f>IF(P788/B775=0,"",P788/B775)</f>
        <v/>
      </c>
      <c r="Q789" s="107" t="e">
        <f>IF(P788/Q788=0,"",P788/Q788)</f>
        <v>#VALUE!</v>
      </c>
      <c r="R789" s="108" t="s">
        <v>84</v>
      </c>
      <c r="S789" s="90"/>
    </row>
    <row r="790" spans="1:19" ht="15.75" x14ac:dyDescent="0.2">
      <c r="A790" s="97">
        <v>3001</v>
      </c>
      <c r="B790" s="75"/>
      <c r="C790" s="75"/>
      <c r="D790" s="75"/>
      <c r="E790" s="75"/>
      <c r="F790" s="75"/>
      <c r="G790" s="75"/>
      <c r="H790" s="75"/>
      <c r="I790" s="75"/>
      <c r="J790" s="75"/>
      <c r="K790" s="54"/>
      <c r="L790" s="151"/>
      <c r="M790" s="152"/>
      <c r="N790" s="153"/>
      <c r="O790" s="154"/>
      <c r="P790" s="155"/>
      <c r="Q790" s="155"/>
      <c r="R790" s="156"/>
      <c r="S790" s="90"/>
    </row>
    <row r="791" spans="1:19" ht="18" x14ac:dyDescent="0.2">
      <c r="A791" s="114"/>
      <c r="B791" s="231" t="s">
        <v>106</v>
      </c>
      <c r="C791" s="231"/>
      <c r="D791" s="231"/>
      <c r="E791" s="231"/>
      <c r="F791" s="231"/>
      <c r="G791" s="231"/>
      <c r="H791" s="231"/>
      <c r="I791" s="231"/>
      <c r="J791" s="231"/>
      <c r="K791" s="74">
        <f>SUM(K775:K787)</f>
        <v>0</v>
      </c>
      <c r="L791" s="109" t="str">
        <f>IF(K783=0,"",K783/B775)</f>
        <v/>
      </c>
      <c r="M791" s="109" t="str">
        <f>IF(K791=0,"",K791/B775)</f>
        <v/>
      </c>
      <c r="N791" s="109" t="str">
        <f>IF(K783=0,"",M791-L791)</f>
        <v/>
      </c>
      <c r="O791" s="89"/>
      <c r="P791" s="85"/>
      <c r="Q791" s="134"/>
      <c r="R791" s="89"/>
      <c r="S791" s="90"/>
    </row>
    <row r="792" spans="1:19" ht="12.75" customHeight="1" x14ac:dyDescent="0.2"/>
    <row r="793" spans="1:19" ht="12.75" customHeight="1" x14ac:dyDescent="0.2"/>
    <row r="794" spans="1:19" ht="26.25" x14ac:dyDescent="0.2">
      <c r="A794" s="90"/>
      <c r="B794" s="232" t="s">
        <v>94</v>
      </c>
      <c r="C794" s="233"/>
      <c r="D794" s="233"/>
      <c r="E794" s="233"/>
      <c r="F794" s="233"/>
      <c r="G794" s="233"/>
      <c r="H794" s="233"/>
      <c r="I794" s="233"/>
      <c r="J794" s="233"/>
      <c r="K794" s="78" t="s">
        <v>129</v>
      </c>
      <c r="L794" s="89"/>
      <c r="M794" s="89"/>
      <c r="N794" s="85"/>
      <c r="O794" s="89"/>
      <c r="P794" s="85"/>
      <c r="Q794" s="85"/>
      <c r="R794" s="85"/>
      <c r="S794" s="90"/>
    </row>
    <row r="795" spans="1:19" ht="20.25" x14ac:dyDescent="0.2">
      <c r="A795" s="234" t="s">
        <v>9</v>
      </c>
      <c r="B795" s="235" t="s">
        <v>95</v>
      </c>
      <c r="C795" s="236"/>
      <c r="D795" s="236"/>
      <c r="E795" s="236"/>
      <c r="F795" s="236"/>
      <c r="G795" s="236"/>
      <c r="H795" s="236"/>
      <c r="I795" s="236"/>
      <c r="J795" s="237"/>
      <c r="K795" s="238" t="s">
        <v>10</v>
      </c>
      <c r="L795" s="230" t="s">
        <v>2</v>
      </c>
      <c r="M795" s="230" t="s">
        <v>3</v>
      </c>
      <c r="N795" s="240" t="s">
        <v>4</v>
      </c>
      <c r="O795" s="230" t="s">
        <v>5</v>
      </c>
      <c r="P795" s="228" t="s">
        <v>6</v>
      </c>
      <c r="Q795" s="228" t="s">
        <v>7</v>
      </c>
      <c r="R795" s="230" t="s">
        <v>96</v>
      </c>
      <c r="S795" s="90"/>
    </row>
    <row r="796" spans="1:19" ht="15.75" x14ac:dyDescent="0.2">
      <c r="A796" s="229"/>
      <c r="B796" s="97" t="s">
        <v>97</v>
      </c>
      <c r="C796" s="97" t="s">
        <v>98</v>
      </c>
      <c r="D796" s="97" t="s">
        <v>99</v>
      </c>
      <c r="E796" s="97" t="s">
        <v>100</v>
      </c>
      <c r="F796" s="97" t="s">
        <v>101</v>
      </c>
      <c r="G796" s="97" t="s">
        <v>102</v>
      </c>
      <c r="H796" s="97" t="s">
        <v>103</v>
      </c>
      <c r="I796" s="97" t="s">
        <v>104</v>
      </c>
      <c r="J796" s="97" t="s">
        <v>105</v>
      </c>
      <c r="K796" s="229"/>
      <c r="L796" s="229"/>
      <c r="M796" s="229"/>
      <c r="N796" s="229"/>
      <c r="O796" s="229"/>
      <c r="P796" s="229"/>
      <c r="Q796" s="229"/>
      <c r="R796" s="229"/>
      <c r="S796" s="90"/>
    </row>
    <row r="797" spans="1:19" ht="15.75" x14ac:dyDescent="0.2">
      <c r="A797" s="97">
        <v>2301</v>
      </c>
      <c r="B797" s="17">
        <v>16</v>
      </c>
      <c r="C797" s="17"/>
      <c r="D797" s="17"/>
      <c r="E797" s="17"/>
      <c r="F797" s="17"/>
      <c r="G797" s="17"/>
      <c r="H797" s="17"/>
      <c r="I797" s="17"/>
      <c r="J797" s="17"/>
      <c r="K797" s="54"/>
      <c r="L797" s="143"/>
      <c r="M797" s="144"/>
      <c r="N797" s="104"/>
      <c r="O797" s="98"/>
      <c r="P797" s="19">
        <f>B797</f>
        <v>16</v>
      </c>
      <c r="Q797" s="99"/>
      <c r="R797" s="98"/>
      <c r="S797" s="90"/>
    </row>
    <row r="798" spans="1:19" ht="15.75" x14ac:dyDescent="0.2">
      <c r="A798" s="97">
        <v>2302</v>
      </c>
      <c r="B798" s="17"/>
      <c r="C798" s="17">
        <v>14</v>
      </c>
      <c r="D798" s="17"/>
      <c r="E798" s="17"/>
      <c r="F798" s="17"/>
      <c r="G798" s="17"/>
      <c r="H798" s="17"/>
      <c r="I798" s="17"/>
      <c r="J798" s="17"/>
      <c r="K798" s="54"/>
      <c r="L798" s="145"/>
      <c r="M798" s="49"/>
      <c r="N798" s="146"/>
      <c r="O798" s="21">
        <f>IF(C798=0,"",C798/B797)</f>
        <v>0.875</v>
      </c>
      <c r="P798" s="22">
        <v>14</v>
      </c>
      <c r="Q798" s="100">
        <f t="shared" ref="Q798:Q805" si="74">IF(P798=0,"",P798/P797)</f>
        <v>0.875</v>
      </c>
      <c r="R798" s="100">
        <f t="shared" ref="R798:R805" si="75">IF(P798=0,"",100%-Q798)</f>
        <v>0.125</v>
      </c>
      <c r="S798" s="90"/>
    </row>
    <row r="799" spans="1:19" ht="15.75" x14ac:dyDescent="0.2">
      <c r="A799" s="97">
        <v>2401</v>
      </c>
      <c r="B799" s="17"/>
      <c r="C799" s="17"/>
      <c r="D799" s="17">
        <v>7</v>
      </c>
      <c r="E799" s="17"/>
      <c r="F799" s="17"/>
      <c r="G799" s="17"/>
      <c r="H799" s="17"/>
      <c r="I799" s="17"/>
      <c r="J799" s="17"/>
      <c r="K799" s="54"/>
      <c r="L799" s="145"/>
      <c r="M799" s="49"/>
      <c r="N799" s="146"/>
      <c r="O799" s="21">
        <f>IF(D799=0,"",D799/C798)</f>
        <v>0.5</v>
      </c>
      <c r="P799" s="22">
        <v>14</v>
      </c>
      <c r="Q799" s="100">
        <f t="shared" si="74"/>
        <v>1</v>
      </c>
      <c r="R799" s="100">
        <f t="shared" si="75"/>
        <v>0</v>
      </c>
      <c r="S799" s="160">
        <f>P799/P797</f>
        <v>0.875</v>
      </c>
    </row>
    <row r="800" spans="1:19" ht="15.75" x14ac:dyDescent="0.2">
      <c r="A800" s="97">
        <v>2402</v>
      </c>
      <c r="B800" s="17"/>
      <c r="C800" s="17"/>
      <c r="D800" s="17"/>
      <c r="E800" s="17">
        <v>6</v>
      </c>
      <c r="F800" s="17"/>
      <c r="G800" s="17"/>
      <c r="H800" s="17"/>
      <c r="I800" s="17"/>
      <c r="J800" s="17"/>
      <c r="K800" s="54"/>
      <c r="L800" s="145"/>
      <c r="M800" s="49"/>
      <c r="N800" s="146"/>
      <c r="O800" s="21">
        <f>IF(E800=0,"",E800/D799)</f>
        <v>0.8571428571428571</v>
      </c>
      <c r="P800" s="22">
        <v>9</v>
      </c>
      <c r="Q800" s="100">
        <f t="shared" si="74"/>
        <v>0.6428571428571429</v>
      </c>
      <c r="R800" s="100">
        <f t="shared" si="75"/>
        <v>0.3571428571428571</v>
      </c>
      <c r="S800" s="90"/>
    </row>
    <row r="801" spans="1:19" ht="15.75" x14ac:dyDescent="0.2">
      <c r="A801" s="97">
        <v>2501</v>
      </c>
      <c r="B801" s="17"/>
      <c r="C801" s="17"/>
      <c r="D801" s="17"/>
      <c r="E801" s="17"/>
      <c r="F801" s="17">
        <v>5</v>
      </c>
      <c r="G801" s="17"/>
      <c r="H801" s="17"/>
      <c r="I801" s="17"/>
      <c r="J801" s="17"/>
      <c r="K801" s="54"/>
      <c r="L801" s="145"/>
      <c r="M801" s="49"/>
      <c r="N801" s="146"/>
      <c r="O801" s="21">
        <f>IF(F801=0,"",F801/E800)</f>
        <v>0.83333333333333337</v>
      </c>
      <c r="P801" s="22">
        <v>7</v>
      </c>
      <c r="Q801" s="100">
        <f t="shared" si="74"/>
        <v>0.77777777777777779</v>
      </c>
      <c r="R801" s="100">
        <f t="shared" si="75"/>
        <v>0.22222222222222221</v>
      </c>
      <c r="S801" s="90"/>
    </row>
    <row r="802" spans="1:19" ht="15.75" x14ac:dyDescent="0.2">
      <c r="A802" s="97">
        <v>2502</v>
      </c>
      <c r="B802" s="17"/>
      <c r="C802" s="17"/>
      <c r="D802" s="17"/>
      <c r="E802" s="17"/>
      <c r="F802" s="17"/>
      <c r="G802" s="17">
        <v>5</v>
      </c>
      <c r="H802" s="17"/>
      <c r="I802" s="17"/>
      <c r="J802" s="17"/>
      <c r="K802" s="54"/>
      <c r="L802" s="145"/>
      <c r="M802" s="49"/>
      <c r="N802" s="146"/>
      <c r="O802" s="21">
        <f>IF(G802=0,"",G802/F801)</f>
        <v>1</v>
      </c>
      <c r="P802" s="22">
        <v>5</v>
      </c>
      <c r="Q802" s="100">
        <f t="shared" si="74"/>
        <v>0.7142857142857143</v>
      </c>
      <c r="R802" s="100">
        <f t="shared" si="75"/>
        <v>0.2857142857142857</v>
      </c>
      <c r="S802" s="90"/>
    </row>
    <row r="803" spans="1:19" ht="15.75" x14ac:dyDescent="0.2">
      <c r="A803" s="97">
        <v>2601</v>
      </c>
      <c r="B803" s="17"/>
      <c r="C803" s="17"/>
      <c r="D803" s="17"/>
      <c r="E803" s="17"/>
      <c r="F803" s="17"/>
      <c r="G803" s="17"/>
      <c r="H803" s="17"/>
      <c r="I803" s="17"/>
      <c r="J803" s="17"/>
      <c r="K803" s="54"/>
      <c r="L803" s="145"/>
      <c r="M803" s="49"/>
      <c r="N803" s="146"/>
      <c r="O803" s="21" t="str">
        <f>IF(H803=0,"",H803/G802)</f>
        <v/>
      </c>
      <c r="P803" s="22"/>
      <c r="Q803" s="100" t="str">
        <f t="shared" si="74"/>
        <v/>
      </c>
      <c r="R803" s="100" t="str">
        <f t="shared" si="75"/>
        <v/>
      </c>
      <c r="S803" s="90"/>
    </row>
    <row r="804" spans="1:19" ht="15.75" x14ac:dyDescent="0.2">
      <c r="A804" s="97">
        <v>2602</v>
      </c>
      <c r="B804" s="17"/>
      <c r="C804" s="17"/>
      <c r="D804" s="17"/>
      <c r="E804" s="17"/>
      <c r="F804" s="17"/>
      <c r="G804" s="17"/>
      <c r="H804" s="17"/>
      <c r="I804" s="17"/>
      <c r="J804" s="17"/>
      <c r="K804" s="54"/>
      <c r="L804" s="145"/>
      <c r="M804" s="49"/>
      <c r="N804" s="146"/>
      <c r="O804" s="21" t="str">
        <f>IF(I804=0,"",I804/H803)</f>
        <v/>
      </c>
      <c r="P804" s="22"/>
      <c r="Q804" s="100" t="str">
        <f t="shared" si="74"/>
        <v/>
      </c>
      <c r="R804" s="100" t="str">
        <f t="shared" si="75"/>
        <v/>
      </c>
      <c r="S804" s="90"/>
    </row>
    <row r="805" spans="1:19" ht="15.75" x14ac:dyDescent="0.2">
      <c r="A805" s="97">
        <v>2701</v>
      </c>
      <c r="B805" s="17"/>
      <c r="C805" s="17"/>
      <c r="D805" s="17"/>
      <c r="E805" s="17"/>
      <c r="F805" s="17"/>
      <c r="G805" s="17"/>
      <c r="H805" s="17"/>
      <c r="I805" s="17"/>
      <c r="J805" s="17"/>
      <c r="K805" s="54"/>
      <c r="L805" s="145"/>
      <c r="M805" s="49"/>
      <c r="N805" s="146"/>
      <c r="O805" s="24" t="str">
        <f>IF(J805=0,"",J805/I804)</f>
        <v/>
      </c>
      <c r="P805" s="22"/>
      <c r="Q805" s="24" t="str">
        <f t="shared" si="74"/>
        <v/>
      </c>
      <c r="R805" s="24" t="str">
        <f t="shared" si="75"/>
        <v/>
      </c>
      <c r="S805" s="90"/>
    </row>
    <row r="806" spans="1:19" ht="15.75" x14ac:dyDescent="0.2">
      <c r="A806" s="97">
        <v>2702</v>
      </c>
      <c r="B806" s="17"/>
      <c r="C806" s="17"/>
      <c r="D806" s="17"/>
      <c r="E806" s="17"/>
      <c r="F806" s="17"/>
      <c r="G806" s="17"/>
      <c r="H806" s="17"/>
      <c r="I806" s="17"/>
      <c r="J806" s="17"/>
      <c r="K806" s="54"/>
      <c r="L806" s="145"/>
      <c r="M806" s="49"/>
      <c r="N806" s="147"/>
      <c r="O806" s="49"/>
      <c r="P806" s="22"/>
      <c r="Q806" s="49"/>
      <c r="R806" s="165"/>
      <c r="S806" s="90"/>
    </row>
    <row r="807" spans="1:19" ht="15.75" x14ac:dyDescent="0.2">
      <c r="A807" s="97">
        <v>2801</v>
      </c>
      <c r="B807" s="17"/>
      <c r="C807" s="17"/>
      <c r="D807" s="17"/>
      <c r="E807" s="17"/>
      <c r="F807" s="17"/>
      <c r="G807" s="17"/>
      <c r="H807" s="17"/>
      <c r="I807" s="17"/>
      <c r="J807" s="17"/>
      <c r="K807" s="54"/>
      <c r="L807" s="145"/>
      <c r="M807" s="49"/>
      <c r="N807" s="147"/>
      <c r="O807" s="148"/>
      <c r="P807" s="51"/>
      <c r="Q807" s="149"/>
      <c r="R807" s="148"/>
      <c r="S807" s="90"/>
    </row>
    <row r="808" spans="1:19" ht="15.75" x14ac:dyDescent="0.2">
      <c r="A808" s="97">
        <v>2802</v>
      </c>
      <c r="B808" s="17"/>
      <c r="C808" s="17"/>
      <c r="D808" s="17"/>
      <c r="E808" s="17"/>
      <c r="F808" s="17"/>
      <c r="G808" s="17"/>
      <c r="H808" s="17"/>
      <c r="I808" s="17"/>
      <c r="J808" s="17"/>
      <c r="K808" s="54"/>
      <c r="L808" s="145"/>
      <c r="M808" s="49"/>
      <c r="N808" s="147"/>
      <c r="O808" s="148"/>
      <c r="P808" s="51"/>
      <c r="Q808" s="149"/>
      <c r="R808" s="148"/>
      <c r="S808" s="90"/>
    </row>
    <row r="809" spans="1:19" ht="15.75" x14ac:dyDescent="0.2">
      <c r="A809" s="97">
        <v>2901</v>
      </c>
      <c r="B809" s="17"/>
      <c r="C809" s="17"/>
      <c r="D809" s="17"/>
      <c r="E809" s="17"/>
      <c r="F809" s="17"/>
      <c r="G809" s="17"/>
      <c r="H809" s="17"/>
      <c r="I809" s="17"/>
      <c r="J809" s="17"/>
      <c r="K809" s="54"/>
      <c r="L809" s="145"/>
      <c r="M809" s="49"/>
      <c r="N809" s="147"/>
      <c r="O809" s="49"/>
      <c r="P809" s="147"/>
      <c r="Q809" s="150"/>
      <c r="R809" s="148"/>
      <c r="S809" s="90"/>
    </row>
    <row r="810" spans="1:19" ht="15.75" x14ac:dyDescent="0.2">
      <c r="A810" s="97">
        <v>2902</v>
      </c>
      <c r="B810" s="17"/>
      <c r="C810" s="17"/>
      <c r="D810" s="17"/>
      <c r="E810" s="17"/>
      <c r="F810" s="17"/>
      <c r="G810" s="17"/>
      <c r="H810" s="17"/>
      <c r="I810" s="17"/>
      <c r="J810" s="17"/>
      <c r="K810" s="54"/>
      <c r="L810" s="145"/>
      <c r="M810" s="49"/>
      <c r="N810" s="147"/>
      <c r="O810" s="102" t="s">
        <v>81</v>
      </c>
      <c r="P810" s="103"/>
      <c r="Q810" s="104" t="str">
        <f>IF(SUM(K803:K809)=0,"",SUM(K803:K809))</f>
        <v/>
      </c>
      <c r="R810" s="105" t="s">
        <v>10</v>
      </c>
      <c r="S810" s="90"/>
    </row>
    <row r="811" spans="1:19" ht="15.75" x14ac:dyDescent="0.2">
      <c r="A811" s="97">
        <v>3001</v>
      </c>
      <c r="B811" s="17"/>
      <c r="C811" s="17"/>
      <c r="D811" s="17"/>
      <c r="E811" s="17"/>
      <c r="F811" s="17"/>
      <c r="G811" s="17"/>
      <c r="H811" s="17"/>
      <c r="I811" s="17"/>
      <c r="J811" s="17"/>
      <c r="K811" s="54"/>
      <c r="L811" s="145"/>
      <c r="M811" s="49"/>
      <c r="N811" s="147"/>
      <c r="O811" s="106" t="s">
        <v>83</v>
      </c>
      <c r="P811" s="32" t="str">
        <f>IF(P810/B797=0,"",P810/B797)</f>
        <v/>
      </c>
      <c r="Q811" s="107" t="e">
        <f>IF(P810/Q810=0,"",P810/Q810)</f>
        <v>#VALUE!</v>
      </c>
      <c r="R811" s="108" t="s">
        <v>84</v>
      </c>
      <c r="S811" s="90"/>
    </row>
    <row r="812" spans="1:19" ht="15.75" x14ac:dyDescent="0.2">
      <c r="A812" s="97">
        <v>3002</v>
      </c>
      <c r="B812" s="75"/>
      <c r="C812" s="75"/>
      <c r="D812" s="75"/>
      <c r="E812" s="75"/>
      <c r="F812" s="75"/>
      <c r="G812" s="75"/>
      <c r="H812" s="75"/>
      <c r="I812" s="75"/>
      <c r="J812" s="75"/>
      <c r="K812" s="54"/>
      <c r="L812" s="151"/>
      <c r="M812" s="152"/>
      <c r="N812" s="153"/>
      <c r="O812" s="154"/>
      <c r="P812" s="155"/>
      <c r="Q812" s="155"/>
      <c r="R812" s="156"/>
      <c r="S812" s="90"/>
    </row>
    <row r="813" spans="1:19" ht="18" x14ac:dyDescent="0.2">
      <c r="A813" s="114"/>
      <c r="B813" s="231" t="s">
        <v>106</v>
      </c>
      <c r="C813" s="231"/>
      <c r="D813" s="231"/>
      <c r="E813" s="231"/>
      <c r="F813" s="231"/>
      <c r="G813" s="231"/>
      <c r="H813" s="231"/>
      <c r="I813" s="231"/>
      <c r="J813" s="231"/>
      <c r="K813" s="74">
        <f>SUM(K797:K809)</f>
        <v>0</v>
      </c>
      <c r="L813" s="109" t="str">
        <f>IF(K805=0,"",K805/B797)</f>
        <v/>
      </c>
      <c r="M813" s="109" t="str">
        <f>IF(K813=0,"",K813/B797)</f>
        <v/>
      </c>
      <c r="N813" s="109" t="str">
        <f>IF(K805=0,"",M813-L813)</f>
        <v/>
      </c>
      <c r="O813" s="89"/>
      <c r="P813" s="85"/>
      <c r="Q813" s="134"/>
      <c r="R813" s="89"/>
      <c r="S813" s="90"/>
    </row>
    <row r="814" spans="1:19" ht="12.75" customHeight="1" x14ac:dyDescent="0.2"/>
    <row r="815" spans="1:19" ht="12.75" customHeight="1" x14ac:dyDescent="0.2"/>
    <row r="816" spans="1:19" ht="26.25" x14ac:dyDescent="0.2">
      <c r="A816" s="90"/>
      <c r="B816" s="232" t="s">
        <v>94</v>
      </c>
      <c r="C816" s="233"/>
      <c r="D816" s="233"/>
      <c r="E816" s="233"/>
      <c r="F816" s="233"/>
      <c r="G816" s="233"/>
      <c r="H816" s="233"/>
      <c r="I816" s="233"/>
      <c r="J816" s="233"/>
      <c r="K816" s="78" t="s">
        <v>130</v>
      </c>
      <c r="L816" s="89"/>
      <c r="M816" s="89"/>
      <c r="N816" s="85"/>
      <c r="O816" s="89"/>
      <c r="P816" s="85"/>
      <c r="Q816" s="85"/>
      <c r="R816" s="85"/>
      <c r="S816" s="90"/>
    </row>
    <row r="817" spans="1:19" ht="20.25" x14ac:dyDescent="0.2">
      <c r="A817" s="234" t="s">
        <v>9</v>
      </c>
      <c r="B817" s="235" t="s">
        <v>95</v>
      </c>
      <c r="C817" s="236"/>
      <c r="D817" s="236"/>
      <c r="E817" s="236"/>
      <c r="F817" s="236"/>
      <c r="G817" s="236"/>
      <c r="H817" s="236"/>
      <c r="I817" s="236"/>
      <c r="J817" s="237"/>
      <c r="K817" s="238" t="s">
        <v>10</v>
      </c>
      <c r="L817" s="230" t="s">
        <v>2</v>
      </c>
      <c r="M817" s="230" t="s">
        <v>3</v>
      </c>
      <c r="N817" s="240" t="s">
        <v>4</v>
      </c>
      <c r="O817" s="230" t="s">
        <v>5</v>
      </c>
      <c r="P817" s="228" t="s">
        <v>6</v>
      </c>
      <c r="Q817" s="228" t="s">
        <v>7</v>
      </c>
      <c r="R817" s="230" t="s">
        <v>96</v>
      </c>
      <c r="S817" s="90"/>
    </row>
    <row r="818" spans="1:19" ht="15.75" x14ac:dyDescent="0.2">
      <c r="A818" s="229"/>
      <c r="B818" s="97" t="s">
        <v>97</v>
      </c>
      <c r="C818" s="97" t="s">
        <v>98</v>
      </c>
      <c r="D818" s="97" t="s">
        <v>99</v>
      </c>
      <c r="E818" s="97" t="s">
        <v>100</v>
      </c>
      <c r="F818" s="97" t="s">
        <v>101</v>
      </c>
      <c r="G818" s="97" t="s">
        <v>102</v>
      </c>
      <c r="H818" s="97" t="s">
        <v>103</v>
      </c>
      <c r="I818" s="97" t="s">
        <v>104</v>
      </c>
      <c r="J818" s="97" t="s">
        <v>105</v>
      </c>
      <c r="K818" s="229"/>
      <c r="L818" s="229"/>
      <c r="M818" s="229"/>
      <c r="N818" s="229"/>
      <c r="O818" s="229"/>
      <c r="P818" s="229"/>
      <c r="Q818" s="229"/>
      <c r="R818" s="229"/>
      <c r="S818" s="90"/>
    </row>
    <row r="819" spans="1:19" ht="15.75" x14ac:dyDescent="0.2">
      <c r="A819" s="97">
        <v>2302</v>
      </c>
      <c r="B819" s="17">
        <v>27</v>
      </c>
      <c r="C819" s="17"/>
      <c r="D819" s="17"/>
      <c r="E819" s="17"/>
      <c r="F819" s="17"/>
      <c r="G819" s="17"/>
      <c r="H819" s="17"/>
      <c r="I819" s="17"/>
      <c r="J819" s="17"/>
      <c r="K819" s="54"/>
      <c r="L819" s="143"/>
      <c r="M819" s="144"/>
      <c r="N819" s="104"/>
      <c r="O819" s="98"/>
      <c r="P819" s="19">
        <f>B819</f>
        <v>27</v>
      </c>
      <c r="Q819" s="99"/>
      <c r="R819" s="98"/>
      <c r="S819" s="90"/>
    </row>
    <row r="820" spans="1:19" ht="15.75" x14ac:dyDescent="0.2">
      <c r="A820" s="97">
        <v>2401</v>
      </c>
      <c r="B820" s="17"/>
      <c r="C820" s="17">
        <v>25</v>
      </c>
      <c r="D820" s="17"/>
      <c r="E820" s="17"/>
      <c r="F820" s="17"/>
      <c r="G820" s="17"/>
      <c r="H820" s="17"/>
      <c r="I820" s="17"/>
      <c r="J820" s="17"/>
      <c r="K820" s="54"/>
      <c r="L820" s="145"/>
      <c r="M820" s="49"/>
      <c r="N820" s="146"/>
      <c r="O820" s="21">
        <f>IF(C820=0,"",C820/B819)</f>
        <v>0.92592592592592593</v>
      </c>
      <c r="P820" s="22">
        <v>25</v>
      </c>
      <c r="Q820" s="100">
        <f t="shared" ref="Q820:Q827" si="76">IF(P820=0,"",P820/P819)</f>
        <v>0.92592592592592593</v>
      </c>
      <c r="R820" s="100">
        <f t="shared" ref="R820:R827" si="77">IF(P820=0,"",100%-Q820)</f>
        <v>7.407407407407407E-2</v>
      </c>
      <c r="S820" s="90"/>
    </row>
    <row r="821" spans="1:19" ht="15.75" x14ac:dyDescent="0.2">
      <c r="A821" s="97">
        <v>2402</v>
      </c>
      <c r="B821" s="17"/>
      <c r="C821" s="17"/>
      <c r="D821" s="17">
        <v>18</v>
      </c>
      <c r="E821" s="17"/>
      <c r="F821" s="17"/>
      <c r="G821" s="17"/>
      <c r="H821" s="17"/>
      <c r="I821" s="17"/>
      <c r="J821" s="17"/>
      <c r="K821" s="54"/>
      <c r="L821" s="145"/>
      <c r="M821" s="49"/>
      <c r="N821" s="146"/>
      <c r="O821" s="21">
        <f>IF(D821=0,"",D821/C820)</f>
        <v>0.72</v>
      </c>
      <c r="P821" s="22">
        <v>23</v>
      </c>
      <c r="Q821" s="100">
        <f t="shared" si="76"/>
        <v>0.92</v>
      </c>
      <c r="R821" s="100">
        <f t="shared" si="77"/>
        <v>7.999999999999996E-2</v>
      </c>
      <c r="S821" s="160">
        <f>P821/P819</f>
        <v>0.85185185185185186</v>
      </c>
    </row>
    <row r="822" spans="1:19" ht="15.75" x14ac:dyDescent="0.2">
      <c r="A822" s="97">
        <v>2501</v>
      </c>
      <c r="B822" s="17"/>
      <c r="C822" s="17"/>
      <c r="D822" s="17"/>
      <c r="E822" s="17">
        <v>18</v>
      </c>
      <c r="F822" s="17"/>
      <c r="G822" s="17"/>
      <c r="H822" s="17"/>
      <c r="I822" s="17"/>
      <c r="J822" s="17"/>
      <c r="K822" s="54"/>
      <c r="L822" s="145"/>
      <c r="M822" s="49"/>
      <c r="N822" s="146"/>
      <c r="O822" s="21">
        <f>IF(E822=0,"",E822/D821)</f>
        <v>1</v>
      </c>
      <c r="P822" s="22">
        <v>23</v>
      </c>
      <c r="Q822" s="100">
        <f t="shared" si="76"/>
        <v>1</v>
      </c>
      <c r="R822" s="100">
        <f t="shared" si="77"/>
        <v>0</v>
      </c>
      <c r="S822" s="90"/>
    </row>
    <row r="823" spans="1:19" ht="15.75" x14ac:dyDescent="0.2">
      <c r="A823" s="97">
        <v>2502</v>
      </c>
      <c r="B823" s="17"/>
      <c r="C823" s="17"/>
      <c r="D823" s="17"/>
      <c r="E823" s="17"/>
      <c r="F823" s="17">
        <v>18</v>
      </c>
      <c r="G823" s="17"/>
      <c r="H823" s="17"/>
      <c r="I823" s="17"/>
      <c r="J823" s="17"/>
      <c r="K823" s="54"/>
      <c r="L823" s="145"/>
      <c r="M823" s="49"/>
      <c r="N823" s="146"/>
      <c r="O823" s="21">
        <f>IF(F823=0,"",F823/E822)</f>
        <v>1</v>
      </c>
      <c r="P823" s="22">
        <v>21</v>
      </c>
      <c r="Q823" s="100">
        <f t="shared" si="76"/>
        <v>0.91304347826086951</v>
      </c>
      <c r="R823" s="100">
        <f t="shared" si="77"/>
        <v>8.6956521739130488E-2</v>
      </c>
      <c r="S823" s="90"/>
    </row>
    <row r="824" spans="1:19" ht="15.75" x14ac:dyDescent="0.2">
      <c r="A824" s="97">
        <v>2601</v>
      </c>
      <c r="B824" s="17"/>
      <c r="C824" s="17"/>
      <c r="D824" s="17"/>
      <c r="E824" s="17"/>
      <c r="F824" s="17"/>
      <c r="G824" s="17"/>
      <c r="H824" s="17"/>
      <c r="I824" s="17"/>
      <c r="J824" s="17"/>
      <c r="K824" s="54"/>
      <c r="L824" s="145"/>
      <c r="M824" s="49"/>
      <c r="N824" s="146"/>
      <c r="O824" s="21" t="str">
        <f>IF(G824=0,"",G824/F823)</f>
        <v/>
      </c>
      <c r="P824" s="22"/>
      <c r="Q824" s="100" t="str">
        <f t="shared" si="76"/>
        <v/>
      </c>
      <c r="R824" s="100" t="str">
        <f t="shared" si="77"/>
        <v/>
      </c>
      <c r="S824" s="90"/>
    </row>
    <row r="825" spans="1:19" ht="15.75" x14ac:dyDescent="0.2">
      <c r="A825" s="97">
        <v>2602</v>
      </c>
      <c r="B825" s="17"/>
      <c r="C825" s="17"/>
      <c r="D825" s="17"/>
      <c r="E825" s="17"/>
      <c r="F825" s="17"/>
      <c r="G825" s="17"/>
      <c r="H825" s="17"/>
      <c r="I825" s="17"/>
      <c r="J825" s="17"/>
      <c r="K825" s="54"/>
      <c r="L825" s="145"/>
      <c r="M825" s="49"/>
      <c r="N825" s="146"/>
      <c r="O825" s="21" t="str">
        <f>IF(H825=0,"",H825/G824)</f>
        <v/>
      </c>
      <c r="P825" s="22"/>
      <c r="Q825" s="100" t="str">
        <f t="shared" si="76"/>
        <v/>
      </c>
      <c r="R825" s="100" t="str">
        <f t="shared" si="77"/>
        <v/>
      </c>
      <c r="S825" s="90"/>
    </row>
    <row r="826" spans="1:19" ht="15.75" x14ac:dyDescent="0.2">
      <c r="A826" s="97">
        <v>2701</v>
      </c>
      <c r="B826" s="17"/>
      <c r="C826" s="17"/>
      <c r="D826" s="17"/>
      <c r="E826" s="17"/>
      <c r="F826" s="17"/>
      <c r="G826" s="17"/>
      <c r="H826" s="17"/>
      <c r="I826" s="17"/>
      <c r="J826" s="17"/>
      <c r="K826" s="54"/>
      <c r="L826" s="145"/>
      <c r="M826" s="49"/>
      <c r="N826" s="146"/>
      <c r="O826" s="21" t="str">
        <f>IF(I826=0,"",I826/H825)</f>
        <v/>
      </c>
      <c r="P826" s="22"/>
      <c r="Q826" s="100" t="str">
        <f t="shared" si="76"/>
        <v/>
      </c>
      <c r="R826" s="100" t="str">
        <f t="shared" si="77"/>
        <v/>
      </c>
      <c r="S826" s="90"/>
    </row>
    <row r="827" spans="1:19" ht="15.75" x14ac:dyDescent="0.2">
      <c r="A827" s="97">
        <v>2702</v>
      </c>
      <c r="B827" s="17"/>
      <c r="C827" s="17"/>
      <c r="D827" s="17"/>
      <c r="E827" s="17"/>
      <c r="F827" s="17"/>
      <c r="G827" s="17"/>
      <c r="H827" s="17"/>
      <c r="I827" s="17"/>
      <c r="J827" s="17"/>
      <c r="K827" s="54"/>
      <c r="L827" s="145"/>
      <c r="M827" s="49"/>
      <c r="N827" s="146"/>
      <c r="O827" s="24" t="str">
        <f>IF(J827=0,"",J827/I826)</f>
        <v/>
      </c>
      <c r="P827" s="22"/>
      <c r="Q827" s="24" t="str">
        <f t="shared" si="76"/>
        <v/>
      </c>
      <c r="R827" s="24" t="str">
        <f t="shared" si="77"/>
        <v/>
      </c>
      <c r="S827" s="90"/>
    </row>
    <row r="828" spans="1:19" ht="15.75" x14ac:dyDescent="0.2">
      <c r="A828" s="97">
        <v>2801</v>
      </c>
      <c r="B828" s="17"/>
      <c r="C828" s="17"/>
      <c r="D828" s="17"/>
      <c r="E828" s="17"/>
      <c r="F828" s="17"/>
      <c r="G828" s="17"/>
      <c r="H828" s="17"/>
      <c r="I828" s="17"/>
      <c r="J828" s="17"/>
      <c r="K828" s="54"/>
      <c r="L828" s="145"/>
      <c r="M828" s="49"/>
      <c r="N828" s="147"/>
      <c r="O828" s="49"/>
      <c r="P828" s="22"/>
      <c r="Q828" s="49"/>
      <c r="R828" s="165"/>
      <c r="S828" s="90"/>
    </row>
    <row r="829" spans="1:19" ht="15.75" x14ac:dyDescent="0.2">
      <c r="A829" s="97">
        <v>2802</v>
      </c>
      <c r="B829" s="17"/>
      <c r="C829" s="17"/>
      <c r="D829" s="17"/>
      <c r="E829" s="17"/>
      <c r="F829" s="17"/>
      <c r="G829" s="17"/>
      <c r="H829" s="17"/>
      <c r="I829" s="17"/>
      <c r="J829" s="17"/>
      <c r="K829" s="54"/>
      <c r="L829" s="145"/>
      <c r="M829" s="49"/>
      <c r="N829" s="147"/>
      <c r="O829" s="148"/>
      <c r="P829" s="51"/>
      <c r="Q829" s="149"/>
      <c r="R829" s="148"/>
      <c r="S829" s="90"/>
    </row>
    <row r="830" spans="1:19" ht="15.75" x14ac:dyDescent="0.2">
      <c r="A830" s="97">
        <v>2901</v>
      </c>
      <c r="B830" s="17"/>
      <c r="C830" s="17"/>
      <c r="D830" s="17"/>
      <c r="E830" s="17"/>
      <c r="F830" s="17"/>
      <c r="G830" s="17"/>
      <c r="H830" s="17"/>
      <c r="I830" s="17"/>
      <c r="J830" s="17"/>
      <c r="K830" s="54"/>
      <c r="L830" s="145"/>
      <c r="M830" s="49"/>
      <c r="N830" s="147"/>
      <c r="O830" s="148"/>
      <c r="P830" s="51"/>
      <c r="Q830" s="149"/>
      <c r="R830" s="148"/>
      <c r="S830" s="90"/>
    </row>
    <row r="831" spans="1:19" ht="15.75" x14ac:dyDescent="0.2">
      <c r="A831" s="97">
        <v>2902</v>
      </c>
      <c r="B831" s="17"/>
      <c r="C831" s="17"/>
      <c r="D831" s="17"/>
      <c r="E831" s="17"/>
      <c r="F831" s="17"/>
      <c r="G831" s="17"/>
      <c r="H831" s="17"/>
      <c r="I831" s="17"/>
      <c r="J831" s="17"/>
      <c r="K831" s="54"/>
      <c r="L831" s="145"/>
      <c r="M831" s="49"/>
      <c r="N831" s="147"/>
      <c r="O831" s="49"/>
      <c r="P831" s="147"/>
      <c r="Q831" s="150"/>
      <c r="R831" s="148"/>
      <c r="S831" s="90"/>
    </row>
    <row r="832" spans="1:19" ht="15.75" x14ac:dyDescent="0.2">
      <c r="A832" s="97">
        <v>3001</v>
      </c>
      <c r="B832" s="17"/>
      <c r="C832" s="17"/>
      <c r="D832" s="17"/>
      <c r="E832" s="17"/>
      <c r="F832" s="17"/>
      <c r="G832" s="17"/>
      <c r="H832" s="17"/>
      <c r="I832" s="17"/>
      <c r="J832" s="17"/>
      <c r="K832" s="54"/>
      <c r="L832" s="145"/>
      <c r="M832" s="49"/>
      <c r="N832" s="147"/>
      <c r="O832" s="102" t="s">
        <v>81</v>
      </c>
      <c r="P832" s="103"/>
      <c r="Q832" s="104" t="str">
        <f>IF(SUM(K825:K831)=0,"",SUM(K825:K831))</f>
        <v/>
      </c>
      <c r="R832" s="105" t="s">
        <v>10</v>
      </c>
      <c r="S832" s="90"/>
    </row>
    <row r="833" spans="1:19" ht="15.75" x14ac:dyDescent="0.2">
      <c r="A833" s="97">
        <v>3002</v>
      </c>
      <c r="B833" s="17"/>
      <c r="C833" s="17"/>
      <c r="D833" s="17"/>
      <c r="E833" s="17"/>
      <c r="F833" s="17"/>
      <c r="G833" s="17"/>
      <c r="H833" s="17"/>
      <c r="I833" s="17"/>
      <c r="J833" s="17"/>
      <c r="K833" s="54"/>
      <c r="L833" s="145"/>
      <c r="M833" s="49"/>
      <c r="N833" s="147"/>
      <c r="O833" s="106" t="s">
        <v>83</v>
      </c>
      <c r="P833" s="32" t="str">
        <f>IF(P832/B819=0,"",P832/B819)</f>
        <v/>
      </c>
      <c r="Q833" s="107" t="e">
        <f>IF(P832/Q832=0,"",P832/Q832)</f>
        <v>#VALUE!</v>
      </c>
      <c r="R833" s="108" t="s">
        <v>84</v>
      </c>
      <c r="S833" s="90"/>
    </row>
    <row r="834" spans="1:19" ht="15.75" x14ac:dyDescent="0.2">
      <c r="A834" s="97">
        <v>3101</v>
      </c>
      <c r="B834" s="75"/>
      <c r="C834" s="75"/>
      <c r="D834" s="75"/>
      <c r="E834" s="75"/>
      <c r="F834" s="75"/>
      <c r="G834" s="75"/>
      <c r="H834" s="75"/>
      <c r="I834" s="75"/>
      <c r="J834" s="75"/>
      <c r="K834" s="54"/>
      <c r="L834" s="151"/>
      <c r="M834" s="152"/>
      <c r="N834" s="153"/>
      <c r="O834" s="154"/>
      <c r="P834" s="155"/>
      <c r="Q834" s="155"/>
      <c r="R834" s="156"/>
      <c r="S834" s="90"/>
    </row>
    <row r="835" spans="1:19" ht="18" x14ac:dyDescent="0.2">
      <c r="A835" s="114"/>
      <c r="B835" s="231" t="s">
        <v>106</v>
      </c>
      <c r="C835" s="231"/>
      <c r="D835" s="231"/>
      <c r="E835" s="231"/>
      <c r="F835" s="231"/>
      <c r="G835" s="231"/>
      <c r="H835" s="231"/>
      <c r="I835" s="231"/>
      <c r="J835" s="231"/>
      <c r="K835" s="74">
        <f>SUM(K819:K831)</f>
        <v>0</v>
      </c>
      <c r="L835" s="109" t="str">
        <f>IF(K827=0,"",K827/B819)</f>
        <v/>
      </c>
      <c r="M835" s="109" t="str">
        <f>IF(K835=0,"",K835/B819)</f>
        <v/>
      </c>
      <c r="N835" s="109" t="str">
        <f>IF(K827=0,"",M835-L835)</f>
        <v/>
      </c>
      <c r="O835" s="89"/>
      <c r="P835" s="85"/>
      <c r="Q835" s="134"/>
      <c r="R835" s="89"/>
      <c r="S835" s="90"/>
    </row>
    <row r="836" spans="1:19" ht="12.75" customHeight="1" x14ac:dyDescent="0.2"/>
    <row r="837" spans="1:19" ht="12.75" customHeight="1" x14ac:dyDescent="0.2"/>
    <row r="838" spans="1:19" ht="26.25" x14ac:dyDescent="0.2">
      <c r="A838" s="90"/>
      <c r="B838" s="232" t="s">
        <v>94</v>
      </c>
      <c r="C838" s="233"/>
      <c r="D838" s="233"/>
      <c r="E838" s="233"/>
      <c r="F838" s="233"/>
      <c r="G838" s="233"/>
      <c r="H838" s="233"/>
      <c r="I838" s="233"/>
      <c r="J838" s="233"/>
      <c r="K838" s="78" t="s">
        <v>131</v>
      </c>
      <c r="L838" s="89"/>
      <c r="M838" s="89"/>
      <c r="N838" s="85"/>
      <c r="O838" s="89"/>
      <c r="P838" s="85"/>
      <c r="Q838" s="85"/>
      <c r="R838" s="85"/>
      <c r="S838" s="90"/>
    </row>
    <row r="839" spans="1:19" ht="20.25" x14ac:dyDescent="0.2">
      <c r="A839" s="234" t="s">
        <v>9</v>
      </c>
      <c r="B839" s="235" t="s">
        <v>95</v>
      </c>
      <c r="C839" s="236"/>
      <c r="D839" s="236"/>
      <c r="E839" s="236"/>
      <c r="F839" s="236"/>
      <c r="G839" s="236"/>
      <c r="H839" s="236"/>
      <c r="I839" s="236"/>
      <c r="J839" s="237"/>
      <c r="K839" s="238" t="s">
        <v>10</v>
      </c>
      <c r="L839" s="230" t="s">
        <v>2</v>
      </c>
      <c r="M839" s="230" t="s">
        <v>3</v>
      </c>
      <c r="N839" s="240" t="s">
        <v>4</v>
      </c>
      <c r="O839" s="230" t="s">
        <v>5</v>
      </c>
      <c r="P839" s="228" t="s">
        <v>6</v>
      </c>
      <c r="Q839" s="228" t="s">
        <v>7</v>
      </c>
      <c r="R839" s="230" t="s">
        <v>96</v>
      </c>
      <c r="S839" s="90"/>
    </row>
    <row r="840" spans="1:19" ht="15.75" x14ac:dyDescent="0.2">
      <c r="A840" s="229"/>
      <c r="B840" s="97" t="s">
        <v>97</v>
      </c>
      <c r="C840" s="97" t="s">
        <v>98</v>
      </c>
      <c r="D840" s="97" t="s">
        <v>99</v>
      </c>
      <c r="E840" s="97" t="s">
        <v>100</v>
      </c>
      <c r="F840" s="97" t="s">
        <v>101</v>
      </c>
      <c r="G840" s="97" t="s">
        <v>102</v>
      </c>
      <c r="H840" s="97" t="s">
        <v>103</v>
      </c>
      <c r="I840" s="97" t="s">
        <v>104</v>
      </c>
      <c r="J840" s="97" t="s">
        <v>105</v>
      </c>
      <c r="K840" s="229"/>
      <c r="L840" s="229"/>
      <c r="M840" s="229"/>
      <c r="N840" s="229"/>
      <c r="O840" s="229"/>
      <c r="P840" s="229"/>
      <c r="Q840" s="229"/>
      <c r="R840" s="229"/>
      <c r="S840" s="90"/>
    </row>
    <row r="841" spans="1:19" ht="15.75" x14ac:dyDescent="0.2">
      <c r="A841" s="97">
        <v>2401</v>
      </c>
      <c r="B841" s="17">
        <v>22</v>
      </c>
      <c r="C841" s="17"/>
      <c r="D841" s="17"/>
      <c r="E841" s="17"/>
      <c r="F841" s="17"/>
      <c r="G841" s="17"/>
      <c r="H841" s="17"/>
      <c r="I841" s="17"/>
      <c r="J841" s="17"/>
      <c r="K841" s="54"/>
      <c r="L841" s="143"/>
      <c r="M841" s="144"/>
      <c r="N841" s="104"/>
      <c r="O841" s="98"/>
      <c r="P841" s="19">
        <f>B841</f>
        <v>22</v>
      </c>
      <c r="Q841" s="99"/>
      <c r="R841" s="98"/>
      <c r="S841" s="90"/>
    </row>
    <row r="842" spans="1:19" ht="15.75" x14ac:dyDescent="0.2">
      <c r="A842" s="97">
        <v>2402</v>
      </c>
      <c r="B842" s="17"/>
      <c r="C842" s="17">
        <v>18</v>
      </c>
      <c r="D842" s="17"/>
      <c r="E842" s="17"/>
      <c r="F842" s="17"/>
      <c r="G842" s="17"/>
      <c r="H842" s="17"/>
      <c r="I842" s="17"/>
      <c r="J842" s="17"/>
      <c r="K842" s="54"/>
      <c r="L842" s="145"/>
      <c r="M842" s="49"/>
      <c r="N842" s="146"/>
      <c r="O842" s="21">
        <f>IF(C842=0,"",C842/B841)</f>
        <v>0.81818181818181823</v>
      </c>
      <c r="P842" s="22">
        <v>18</v>
      </c>
      <c r="Q842" s="100">
        <f t="shared" ref="Q842:Q849" si="78">IF(P842=0,"",P842/P841)</f>
        <v>0.81818181818181823</v>
      </c>
      <c r="R842" s="100">
        <f t="shared" ref="R842:R849" si="79">IF(P842=0,"",100%-Q842)</f>
        <v>0.18181818181818177</v>
      </c>
      <c r="S842" s="90"/>
    </row>
    <row r="843" spans="1:19" ht="15.75" x14ac:dyDescent="0.2">
      <c r="A843" s="97">
        <v>2501</v>
      </c>
      <c r="B843" s="17"/>
      <c r="C843" s="64"/>
      <c r="D843" s="64">
        <v>5</v>
      </c>
      <c r="E843" s="17"/>
      <c r="F843" s="17"/>
      <c r="G843" s="17"/>
      <c r="H843" s="17"/>
      <c r="I843" s="17"/>
      <c r="J843" s="17"/>
      <c r="K843" s="54"/>
      <c r="L843" s="145"/>
      <c r="M843" s="49"/>
      <c r="N843" s="146"/>
      <c r="O843" s="21">
        <f>IF(D843=0,"",D843/C842)</f>
        <v>0.27777777777777779</v>
      </c>
      <c r="P843" s="22">
        <v>17</v>
      </c>
      <c r="Q843" s="100">
        <f t="shared" si="78"/>
        <v>0.94444444444444442</v>
      </c>
      <c r="R843" s="100">
        <f t="shared" si="79"/>
        <v>5.555555555555558E-2</v>
      </c>
      <c r="S843" s="160">
        <f>P843/P841</f>
        <v>0.77272727272727271</v>
      </c>
    </row>
    <row r="844" spans="1:19" ht="15.75" x14ac:dyDescent="0.2">
      <c r="A844" s="97">
        <v>2502</v>
      </c>
      <c r="B844" s="17"/>
      <c r="C844" s="17"/>
      <c r="D844" s="17"/>
      <c r="E844" s="17">
        <v>4</v>
      </c>
      <c r="F844" s="17"/>
      <c r="G844" s="17"/>
      <c r="H844" s="17"/>
      <c r="I844" s="17"/>
      <c r="J844" s="17"/>
      <c r="K844" s="54"/>
      <c r="L844" s="145"/>
      <c r="M844" s="49"/>
      <c r="N844" s="146"/>
      <c r="O844" s="21">
        <f>IF(E844=0,"",E844/D843)</f>
        <v>0.8</v>
      </c>
      <c r="P844" s="22">
        <v>11</v>
      </c>
      <c r="Q844" s="100">
        <f t="shared" si="78"/>
        <v>0.6470588235294118</v>
      </c>
      <c r="R844" s="100">
        <f t="shared" si="79"/>
        <v>0.3529411764705882</v>
      </c>
      <c r="S844" s="90"/>
    </row>
    <row r="845" spans="1:19" ht="15.75" x14ac:dyDescent="0.2">
      <c r="A845" s="97">
        <v>2601</v>
      </c>
      <c r="B845" s="17"/>
      <c r="C845" s="17"/>
      <c r="D845" s="17"/>
      <c r="E845" s="17"/>
      <c r="F845" s="17"/>
      <c r="G845" s="17"/>
      <c r="H845" s="17"/>
      <c r="I845" s="17"/>
      <c r="J845" s="17"/>
      <c r="K845" s="54"/>
      <c r="L845" s="145"/>
      <c r="M845" s="49"/>
      <c r="N845" s="146"/>
      <c r="O845" s="21" t="str">
        <f>IF(F845=0,"",F845/E844)</f>
        <v/>
      </c>
      <c r="P845" s="22"/>
      <c r="Q845" s="100" t="str">
        <f t="shared" si="78"/>
        <v/>
      </c>
      <c r="R845" s="100" t="str">
        <f t="shared" si="79"/>
        <v/>
      </c>
      <c r="S845" s="90"/>
    </row>
    <row r="846" spans="1:19" ht="15.75" x14ac:dyDescent="0.2">
      <c r="A846" s="97">
        <v>2602</v>
      </c>
      <c r="B846" s="17"/>
      <c r="C846" s="17"/>
      <c r="D846" s="17"/>
      <c r="E846" s="17"/>
      <c r="F846" s="17"/>
      <c r="G846" s="17"/>
      <c r="H846" s="17"/>
      <c r="I846" s="17"/>
      <c r="J846" s="17"/>
      <c r="K846" s="54"/>
      <c r="L846" s="145"/>
      <c r="M846" s="49"/>
      <c r="N846" s="146"/>
      <c r="O846" s="21" t="str">
        <f>IF(G846=0,"",G846/F845)</f>
        <v/>
      </c>
      <c r="P846" s="22"/>
      <c r="Q846" s="100" t="str">
        <f t="shared" si="78"/>
        <v/>
      </c>
      <c r="R846" s="100" t="str">
        <f t="shared" si="79"/>
        <v/>
      </c>
      <c r="S846" s="90"/>
    </row>
    <row r="847" spans="1:19" ht="15.75" x14ac:dyDescent="0.2">
      <c r="A847" s="97">
        <v>2701</v>
      </c>
      <c r="B847" s="17"/>
      <c r="C847" s="17"/>
      <c r="D847" s="17"/>
      <c r="E847" s="17"/>
      <c r="F847" s="17"/>
      <c r="G847" s="17"/>
      <c r="H847" s="17"/>
      <c r="I847" s="17"/>
      <c r="J847" s="17"/>
      <c r="K847" s="54"/>
      <c r="L847" s="145"/>
      <c r="M847" s="49"/>
      <c r="N847" s="146"/>
      <c r="O847" s="21" t="str">
        <f>IF(H847=0,"",H847/G846)</f>
        <v/>
      </c>
      <c r="P847" s="22"/>
      <c r="Q847" s="100" t="str">
        <f t="shared" si="78"/>
        <v/>
      </c>
      <c r="R847" s="100" t="str">
        <f t="shared" si="79"/>
        <v/>
      </c>
      <c r="S847" s="90"/>
    </row>
    <row r="848" spans="1:19" ht="15.75" x14ac:dyDescent="0.2">
      <c r="A848" s="97">
        <v>2702</v>
      </c>
      <c r="B848" s="17"/>
      <c r="C848" s="17"/>
      <c r="D848" s="17"/>
      <c r="E848" s="17"/>
      <c r="F848" s="17"/>
      <c r="G848" s="17"/>
      <c r="H848" s="17"/>
      <c r="I848" s="17"/>
      <c r="J848" s="17"/>
      <c r="K848" s="54"/>
      <c r="L848" s="145"/>
      <c r="M848" s="49"/>
      <c r="N848" s="146"/>
      <c r="O848" s="21" t="str">
        <f>IF(I848=0,"",I848/H847)</f>
        <v/>
      </c>
      <c r="P848" s="22"/>
      <c r="Q848" s="100" t="str">
        <f t="shared" si="78"/>
        <v/>
      </c>
      <c r="R848" s="100" t="str">
        <f t="shared" si="79"/>
        <v/>
      </c>
      <c r="S848" s="90"/>
    </row>
    <row r="849" spans="1:19" ht="15.75" x14ac:dyDescent="0.2">
      <c r="A849" s="97">
        <v>2801</v>
      </c>
      <c r="B849" s="17"/>
      <c r="C849" s="17"/>
      <c r="D849" s="17"/>
      <c r="E849" s="17"/>
      <c r="F849" s="17"/>
      <c r="G849" s="17"/>
      <c r="H849" s="17"/>
      <c r="I849" s="17"/>
      <c r="J849" s="17"/>
      <c r="K849" s="54"/>
      <c r="L849" s="145"/>
      <c r="M849" s="49"/>
      <c r="N849" s="146"/>
      <c r="O849" s="24" t="str">
        <f>IF(J849=0,"",J849/I848)</f>
        <v/>
      </c>
      <c r="P849" s="22"/>
      <c r="Q849" s="24" t="str">
        <f t="shared" si="78"/>
        <v/>
      </c>
      <c r="R849" s="24" t="str">
        <f t="shared" si="79"/>
        <v/>
      </c>
      <c r="S849" s="90"/>
    </row>
    <row r="850" spans="1:19" ht="15.75" x14ac:dyDescent="0.2">
      <c r="A850" s="97">
        <v>2802</v>
      </c>
      <c r="B850" s="17"/>
      <c r="C850" s="17"/>
      <c r="D850" s="17"/>
      <c r="E850" s="17"/>
      <c r="F850" s="17"/>
      <c r="G850" s="17"/>
      <c r="H850" s="17"/>
      <c r="I850" s="17"/>
      <c r="J850" s="17"/>
      <c r="K850" s="54"/>
      <c r="L850" s="145"/>
      <c r="M850" s="49"/>
      <c r="N850" s="147"/>
      <c r="O850" s="49"/>
      <c r="P850" s="22"/>
      <c r="Q850" s="49"/>
      <c r="R850" s="165"/>
      <c r="S850" s="90"/>
    </row>
    <row r="851" spans="1:19" ht="15.75" x14ac:dyDescent="0.2">
      <c r="A851" s="97">
        <v>2901</v>
      </c>
      <c r="B851" s="17"/>
      <c r="C851" s="17"/>
      <c r="D851" s="17"/>
      <c r="E851" s="17"/>
      <c r="F851" s="17"/>
      <c r="G851" s="17"/>
      <c r="H851" s="17"/>
      <c r="I851" s="17"/>
      <c r="J851" s="17"/>
      <c r="K851" s="54"/>
      <c r="L851" s="145"/>
      <c r="M851" s="49"/>
      <c r="N851" s="147"/>
      <c r="O851" s="148"/>
      <c r="P851" s="51"/>
      <c r="Q851" s="149"/>
      <c r="R851" s="148"/>
      <c r="S851" s="90"/>
    </row>
    <row r="852" spans="1:19" ht="15.75" x14ac:dyDescent="0.2">
      <c r="A852" s="97">
        <v>2902</v>
      </c>
      <c r="B852" s="17"/>
      <c r="C852" s="17"/>
      <c r="D852" s="17"/>
      <c r="E852" s="17"/>
      <c r="F852" s="17"/>
      <c r="G852" s="17"/>
      <c r="H852" s="17"/>
      <c r="I852" s="17"/>
      <c r="J852" s="17"/>
      <c r="K852" s="54"/>
      <c r="L852" s="145"/>
      <c r="M852" s="49"/>
      <c r="N852" s="147"/>
      <c r="O852" s="148"/>
      <c r="P852" s="51"/>
      <c r="Q852" s="149"/>
      <c r="R852" s="148"/>
      <c r="S852" s="90"/>
    </row>
    <row r="853" spans="1:19" ht="15.75" x14ac:dyDescent="0.2">
      <c r="A853" s="97">
        <v>3001</v>
      </c>
      <c r="B853" s="17"/>
      <c r="C853" s="17"/>
      <c r="D853" s="17"/>
      <c r="E853" s="17"/>
      <c r="F853" s="17"/>
      <c r="G853" s="17"/>
      <c r="H853" s="17"/>
      <c r="I853" s="17"/>
      <c r="J853" s="17"/>
      <c r="K853" s="54"/>
      <c r="L853" s="145"/>
      <c r="M853" s="49"/>
      <c r="N853" s="147"/>
      <c r="O853" s="49"/>
      <c r="P853" s="147"/>
      <c r="Q853" s="150"/>
      <c r="R853" s="148"/>
      <c r="S853" s="90"/>
    </row>
    <row r="854" spans="1:19" ht="15.75" x14ac:dyDescent="0.2">
      <c r="A854" s="97">
        <v>3002</v>
      </c>
      <c r="B854" s="17"/>
      <c r="C854" s="17"/>
      <c r="D854" s="17"/>
      <c r="E854" s="17"/>
      <c r="F854" s="17"/>
      <c r="G854" s="17"/>
      <c r="H854" s="17"/>
      <c r="I854" s="17"/>
      <c r="J854" s="17"/>
      <c r="K854" s="54"/>
      <c r="L854" s="145"/>
      <c r="M854" s="49"/>
      <c r="N854" s="147"/>
      <c r="O854" s="102" t="s">
        <v>81</v>
      </c>
      <c r="P854" s="103"/>
      <c r="Q854" s="104" t="str">
        <f>IF(SUM(K847:K853)=0,"",SUM(K847:K853))</f>
        <v/>
      </c>
      <c r="R854" s="105" t="s">
        <v>10</v>
      </c>
      <c r="S854" s="90"/>
    </row>
    <row r="855" spans="1:19" ht="15.75" x14ac:dyDescent="0.2">
      <c r="A855" s="97">
        <v>3101</v>
      </c>
      <c r="B855" s="17"/>
      <c r="C855" s="17"/>
      <c r="D855" s="17"/>
      <c r="E855" s="17"/>
      <c r="F855" s="17"/>
      <c r="G855" s="17"/>
      <c r="H855" s="17"/>
      <c r="I855" s="17"/>
      <c r="J855" s="17"/>
      <c r="K855" s="54"/>
      <c r="L855" s="145"/>
      <c r="M855" s="49"/>
      <c r="N855" s="147"/>
      <c r="O855" s="106" t="s">
        <v>83</v>
      </c>
      <c r="P855" s="32" t="str">
        <f>IF(P854/B841=0,"",P854/B841)</f>
        <v/>
      </c>
      <c r="Q855" s="107" t="e">
        <f>IF(P854/Q854=0,"",P854/Q854)</f>
        <v>#VALUE!</v>
      </c>
      <c r="R855" s="108" t="s">
        <v>84</v>
      </c>
      <c r="S855" s="90"/>
    </row>
    <row r="856" spans="1:19" ht="15.75" x14ac:dyDescent="0.2">
      <c r="A856" s="97">
        <v>3102</v>
      </c>
      <c r="B856" s="75"/>
      <c r="C856" s="75"/>
      <c r="D856" s="75"/>
      <c r="E856" s="75"/>
      <c r="F856" s="75"/>
      <c r="G856" s="75"/>
      <c r="H856" s="75"/>
      <c r="I856" s="75"/>
      <c r="J856" s="75"/>
      <c r="K856" s="54"/>
      <c r="L856" s="151"/>
      <c r="M856" s="152"/>
      <c r="N856" s="153"/>
      <c r="O856" s="154"/>
      <c r="P856" s="155"/>
      <c r="Q856" s="155"/>
      <c r="R856" s="156"/>
      <c r="S856" s="90"/>
    </row>
    <row r="857" spans="1:19" ht="18" customHeight="1" x14ac:dyDescent="0.2">
      <c r="A857" s="114"/>
      <c r="B857" s="231" t="s">
        <v>106</v>
      </c>
      <c r="C857" s="231"/>
      <c r="D857" s="231"/>
      <c r="E857" s="231"/>
      <c r="F857" s="231"/>
      <c r="G857" s="231"/>
      <c r="H857" s="231"/>
      <c r="I857" s="231"/>
      <c r="J857" s="231"/>
      <c r="K857" s="74">
        <f>SUM(K841:K853)</f>
        <v>0</v>
      </c>
      <c r="L857" s="109" t="str">
        <f>IF(K849=0,"",K849/B841)</f>
        <v/>
      </c>
      <c r="M857" s="109" t="str">
        <f>IF(K857=0,"",K857/B841)</f>
        <v/>
      </c>
      <c r="N857" s="109" t="str">
        <f>IF(K849=0,"",M857-L857)</f>
        <v/>
      </c>
      <c r="O857" s="89"/>
      <c r="P857" s="85"/>
      <c r="Q857" s="134"/>
      <c r="R857" s="89"/>
      <c r="S857" s="90"/>
    </row>
    <row r="858" spans="1:19" ht="12.75" customHeight="1" x14ac:dyDescent="0.2"/>
    <row r="859" spans="1:19" ht="12.75" customHeight="1" x14ac:dyDescent="0.2"/>
    <row r="860" spans="1:19" ht="26.25" x14ac:dyDescent="0.2">
      <c r="A860" s="90"/>
      <c r="B860" s="232" t="s">
        <v>94</v>
      </c>
      <c r="C860" s="233"/>
      <c r="D860" s="233"/>
      <c r="E860" s="233"/>
      <c r="F860" s="233"/>
      <c r="G860" s="233"/>
      <c r="H860" s="233"/>
      <c r="I860" s="233"/>
      <c r="J860" s="233"/>
      <c r="K860" s="78" t="s">
        <v>132</v>
      </c>
      <c r="L860" s="89"/>
      <c r="M860" s="89"/>
      <c r="N860" s="85"/>
      <c r="O860" s="89"/>
      <c r="P860" s="85"/>
      <c r="Q860" s="85"/>
      <c r="R860" s="85"/>
      <c r="S860" s="90"/>
    </row>
    <row r="861" spans="1:19" ht="20.25" x14ac:dyDescent="0.2">
      <c r="A861" s="234" t="s">
        <v>9</v>
      </c>
      <c r="B861" s="235" t="s">
        <v>95</v>
      </c>
      <c r="C861" s="236"/>
      <c r="D861" s="236"/>
      <c r="E861" s="236"/>
      <c r="F861" s="236"/>
      <c r="G861" s="236"/>
      <c r="H861" s="236"/>
      <c r="I861" s="236"/>
      <c r="J861" s="237"/>
      <c r="K861" s="238" t="s">
        <v>10</v>
      </c>
      <c r="L861" s="230" t="s">
        <v>2</v>
      </c>
      <c r="M861" s="230" t="s">
        <v>3</v>
      </c>
      <c r="N861" s="240" t="s">
        <v>4</v>
      </c>
      <c r="O861" s="230" t="s">
        <v>5</v>
      </c>
      <c r="P861" s="228" t="s">
        <v>6</v>
      </c>
      <c r="Q861" s="228" t="s">
        <v>7</v>
      </c>
      <c r="R861" s="230" t="s">
        <v>96</v>
      </c>
      <c r="S861" s="90"/>
    </row>
    <row r="862" spans="1:19" ht="15.75" x14ac:dyDescent="0.2">
      <c r="A862" s="229"/>
      <c r="B862" s="97" t="s">
        <v>97</v>
      </c>
      <c r="C862" s="97" t="s">
        <v>98</v>
      </c>
      <c r="D862" s="97" t="s">
        <v>99</v>
      </c>
      <c r="E862" s="97" t="s">
        <v>100</v>
      </c>
      <c r="F862" s="97" t="s">
        <v>101</v>
      </c>
      <c r="G862" s="97" t="s">
        <v>102</v>
      </c>
      <c r="H862" s="97" t="s">
        <v>103</v>
      </c>
      <c r="I862" s="97" t="s">
        <v>104</v>
      </c>
      <c r="J862" s="97" t="s">
        <v>105</v>
      </c>
      <c r="K862" s="229"/>
      <c r="L862" s="229"/>
      <c r="M862" s="229"/>
      <c r="N862" s="229"/>
      <c r="O862" s="229"/>
      <c r="P862" s="229"/>
      <c r="Q862" s="229"/>
      <c r="R862" s="229"/>
      <c r="S862" s="90"/>
    </row>
    <row r="863" spans="1:19" ht="15.75" x14ac:dyDescent="0.2">
      <c r="A863" s="97">
        <v>2402</v>
      </c>
      <c r="B863" s="17">
        <v>35</v>
      </c>
      <c r="C863" s="17"/>
      <c r="D863" s="17"/>
      <c r="E863" s="17"/>
      <c r="F863" s="17"/>
      <c r="G863" s="17"/>
      <c r="H863" s="17"/>
      <c r="I863" s="17"/>
      <c r="J863" s="17"/>
      <c r="K863" s="54"/>
      <c r="L863" s="143"/>
      <c r="M863" s="144"/>
      <c r="N863" s="104"/>
      <c r="O863" s="98"/>
      <c r="P863" s="19">
        <f>B863</f>
        <v>35</v>
      </c>
      <c r="Q863" s="99"/>
      <c r="R863" s="98"/>
      <c r="S863" s="90"/>
    </row>
    <row r="864" spans="1:19" ht="15.75" x14ac:dyDescent="0.2">
      <c r="A864" s="97">
        <v>2501</v>
      </c>
      <c r="B864" s="17"/>
      <c r="C864" s="17">
        <v>30</v>
      </c>
      <c r="D864" s="17"/>
      <c r="E864" s="17"/>
      <c r="F864" s="17"/>
      <c r="G864" s="17"/>
      <c r="H864" s="17"/>
      <c r="I864" s="17"/>
      <c r="J864" s="17"/>
      <c r="K864" s="54"/>
      <c r="L864" s="145"/>
      <c r="M864" s="49"/>
      <c r="N864" s="146"/>
      <c r="O864" s="21">
        <f>IF(C864=0,"",C864/B863)</f>
        <v>0.8571428571428571</v>
      </c>
      <c r="P864" s="22">
        <v>30</v>
      </c>
      <c r="Q864" s="100">
        <f t="shared" ref="Q864:Q871" si="80">IF(P864=0,"",P864/P863)</f>
        <v>0.8571428571428571</v>
      </c>
      <c r="R864" s="100">
        <f t="shared" ref="R864:R871" si="81">IF(P864=0,"",100%-Q864)</f>
        <v>0.1428571428571429</v>
      </c>
      <c r="S864" s="90"/>
    </row>
    <row r="865" spans="1:19" ht="15.75" x14ac:dyDescent="0.2">
      <c r="A865" s="97">
        <v>2502</v>
      </c>
      <c r="B865" s="17"/>
      <c r="C865" s="17"/>
      <c r="D865" s="17">
        <v>19</v>
      </c>
      <c r="E865" s="17"/>
      <c r="F865" s="17"/>
      <c r="G865" s="17"/>
      <c r="H865" s="17"/>
      <c r="I865" s="17"/>
      <c r="J865" s="17"/>
      <c r="K865" s="54"/>
      <c r="L865" s="145"/>
      <c r="M865" s="49"/>
      <c r="N865" s="146"/>
      <c r="O865" s="21">
        <f>IF(D865=0,"",D865/C864)</f>
        <v>0.6333333333333333</v>
      </c>
      <c r="P865" s="22">
        <v>25</v>
      </c>
      <c r="Q865" s="100">
        <f t="shared" si="80"/>
        <v>0.83333333333333337</v>
      </c>
      <c r="R865" s="100">
        <f t="shared" si="81"/>
        <v>0.16666666666666663</v>
      </c>
      <c r="S865" s="160">
        <f>P865/P863</f>
        <v>0.7142857142857143</v>
      </c>
    </row>
    <row r="866" spans="1:19" ht="15.75" x14ac:dyDescent="0.2">
      <c r="A866" s="97">
        <v>2601</v>
      </c>
      <c r="B866" s="17"/>
      <c r="C866" s="17"/>
      <c r="D866" s="17"/>
      <c r="E866" s="17"/>
      <c r="F866" s="17"/>
      <c r="G866" s="17"/>
      <c r="H866" s="17"/>
      <c r="I866" s="17"/>
      <c r="J866" s="17"/>
      <c r="K866" s="54"/>
      <c r="L866" s="145"/>
      <c r="M866" s="49"/>
      <c r="N866" s="146"/>
      <c r="O866" s="21" t="str">
        <f>IF(E866=0,"",E866/D865)</f>
        <v/>
      </c>
      <c r="P866" s="22"/>
      <c r="Q866" s="100" t="str">
        <f t="shared" si="80"/>
        <v/>
      </c>
      <c r="R866" s="100" t="str">
        <f t="shared" si="81"/>
        <v/>
      </c>
      <c r="S866" s="90"/>
    </row>
    <row r="867" spans="1:19" ht="15.75" x14ac:dyDescent="0.2">
      <c r="A867" s="97">
        <v>2602</v>
      </c>
      <c r="B867" s="17"/>
      <c r="C867" s="17"/>
      <c r="D867" s="17"/>
      <c r="E867" s="17"/>
      <c r="F867" s="17"/>
      <c r="G867" s="17"/>
      <c r="H867" s="17"/>
      <c r="I867" s="17"/>
      <c r="J867" s="17"/>
      <c r="K867" s="54"/>
      <c r="L867" s="145"/>
      <c r="M867" s="49"/>
      <c r="N867" s="146"/>
      <c r="O867" s="21" t="str">
        <f>IF(F867=0,"",F867/E866)</f>
        <v/>
      </c>
      <c r="P867" s="22"/>
      <c r="Q867" s="100" t="str">
        <f t="shared" si="80"/>
        <v/>
      </c>
      <c r="R867" s="100" t="str">
        <f t="shared" si="81"/>
        <v/>
      </c>
      <c r="S867" s="90"/>
    </row>
    <row r="868" spans="1:19" ht="15.75" x14ac:dyDescent="0.2">
      <c r="A868" s="97">
        <v>2701</v>
      </c>
      <c r="B868" s="17"/>
      <c r="C868" s="17"/>
      <c r="D868" s="17"/>
      <c r="E868" s="17"/>
      <c r="F868" s="17"/>
      <c r="G868" s="17"/>
      <c r="H868" s="17"/>
      <c r="I868" s="17"/>
      <c r="J868" s="17"/>
      <c r="K868" s="54"/>
      <c r="L868" s="145"/>
      <c r="M868" s="49"/>
      <c r="N868" s="146"/>
      <c r="O868" s="21" t="str">
        <f>IF(G868=0,"",G868/F867)</f>
        <v/>
      </c>
      <c r="P868" s="22"/>
      <c r="Q868" s="100" t="str">
        <f t="shared" si="80"/>
        <v/>
      </c>
      <c r="R868" s="100" t="str">
        <f t="shared" si="81"/>
        <v/>
      </c>
      <c r="S868" s="90"/>
    </row>
    <row r="869" spans="1:19" ht="15.75" x14ac:dyDescent="0.2">
      <c r="A869" s="97">
        <v>2702</v>
      </c>
      <c r="B869" s="17"/>
      <c r="C869" s="17"/>
      <c r="D869" s="17"/>
      <c r="E869" s="17"/>
      <c r="F869" s="17"/>
      <c r="G869" s="17"/>
      <c r="H869" s="17"/>
      <c r="I869" s="17"/>
      <c r="J869" s="17"/>
      <c r="K869" s="54"/>
      <c r="L869" s="145"/>
      <c r="M869" s="49"/>
      <c r="N869" s="146"/>
      <c r="O869" s="21" t="str">
        <f>IF(H869=0,"",H869/G868)</f>
        <v/>
      </c>
      <c r="P869" s="22"/>
      <c r="Q869" s="100" t="str">
        <f t="shared" si="80"/>
        <v/>
      </c>
      <c r="R869" s="100" t="str">
        <f t="shared" si="81"/>
        <v/>
      </c>
      <c r="S869" s="90"/>
    </row>
    <row r="870" spans="1:19" ht="15.75" x14ac:dyDescent="0.2">
      <c r="A870" s="97">
        <v>2801</v>
      </c>
      <c r="B870" s="17"/>
      <c r="C870" s="17"/>
      <c r="D870" s="17"/>
      <c r="E870" s="17"/>
      <c r="F870" s="17"/>
      <c r="G870" s="17"/>
      <c r="H870" s="17"/>
      <c r="I870" s="17"/>
      <c r="J870" s="17"/>
      <c r="K870" s="54"/>
      <c r="L870" s="145"/>
      <c r="M870" s="49"/>
      <c r="N870" s="146"/>
      <c r="O870" s="21" t="str">
        <f>IF(I870=0,"",I870/H869)</f>
        <v/>
      </c>
      <c r="P870" s="22"/>
      <c r="Q870" s="100" t="str">
        <f t="shared" si="80"/>
        <v/>
      </c>
      <c r="R870" s="100" t="str">
        <f t="shared" si="81"/>
        <v/>
      </c>
      <c r="S870" s="90"/>
    </row>
    <row r="871" spans="1:19" ht="15.75" x14ac:dyDescent="0.2">
      <c r="A871" s="97">
        <v>2802</v>
      </c>
      <c r="B871" s="17"/>
      <c r="C871" s="17"/>
      <c r="D871" s="17"/>
      <c r="E871" s="17"/>
      <c r="F871" s="17"/>
      <c r="G871" s="17"/>
      <c r="H871" s="17"/>
      <c r="I871" s="17"/>
      <c r="J871" s="17"/>
      <c r="K871" s="54"/>
      <c r="L871" s="145"/>
      <c r="M871" s="49"/>
      <c r="N871" s="146"/>
      <c r="O871" s="24" t="str">
        <f>IF(J871=0,"",J871/I870)</f>
        <v/>
      </c>
      <c r="P871" s="22"/>
      <c r="Q871" s="24" t="str">
        <f t="shared" si="80"/>
        <v/>
      </c>
      <c r="R871" s="24" t="str">
        <f t="shared" si="81"/>
        <v/>
      </c>
      <c r="S871" s="90"/>
    </row>
    <row r="872" spans="1:19" ht="15.75" x14ac:dyDescent="0.2">
      <c r="A872" s="97">
        <v>2901</v>
      </c>
      <c r="B872" s="17"/>
      <c r="C872" s="17"/>
      <c r="D872" s="17"/>
      <c r="E872" s="17"/>
      <c r="F872" s="17"/>
      <c r="G872" s="17"/>
      <c r="H872" s="17"/>
      <c r="I872" s="17"/>
      <c r="J872" s="17"/>
      <c r="K872" s="54"/>
      <c r="L872" s="145"/>
      <c r="M872" s="49"/>
      <c r="N872" s="147"/>
      <c r="O872" s="49"/>
      <c r="P872" s="22"/>
      <c r="Q872" s="49"/>
      <c r="R872" s="165"/>
      <c r="S872" s="90"/>
    </row>
    <row r="873" spans="1:19" ht="15.75" x14ac:dyDescent="0.2">
      <c r="A873" s="97">
        <v>2902</v>
      </c>
      <c r="B873" s="17"/>
      <c r="C873" s="17"/>
      <c r="D873" s="17"/>
      <c r="E873" s="17"/>
      <c r="F873" s="17"/>
      <c r="G873" s="17"/>
      <c r="H873" s="17"/>
      <c r="I873" s="17"/>
      <c r="J873" s="17"/>
      <c r="K873" s="54"/>
      <c r="L873" s="145"/>
      <c r="M873" s="49"/>
      <c r="N873" s="147"/>
      <c r="O873" s="148"/>
      <c r="P873" s="51"/>
      <c r="Q873" s="149"/>
      <c r="R873" s="148"/>
      <c r="S873" s="90"/>
    </row>
    <row r="874" spans="1:19" ht="15.75" x14ac:dyDescent="0.2">
      <c r="A874" s="97">
        <v>3001</v>
      </c>
      <c r="B874" s="17"/>
      <c r="C874" s="17"/>
      <c r="D874" s="17"/>
      <c r="E874" s="17"/>
      <c r="F874" s="17"/>
      <c r="G874" s="17"/>
      <c r="H874" s="17"/>
      <c r="I874" s="17"/>
      <c r="J874" s="17"/>
      <c r="K874" s="54"/>
      <c r="L874" s="145"/>
      <c r="M874" s="49"/>
      <c r="N874" s="147"/>
      <c r="O874" s="148"/>
      <c r="P874" s="51"/>
      <c r="Q874" s="149"/>
      <c r="R874" s="148"/>
      <c r="S874" s="90"/>
    </row>
    <row r="875" spans="1:19" ht="15.75" x14ac:dyDescent="0.2">
      <c r="A875" s="97">
        <v>3002</v>
      </c>
      <c r="B875" s="17"/>
      <c r="C875" s="17"/>
      <c r="D875" s="17"/>
      <c r="E875" s="17"/>
      <c r="F875" s="17"/>
      <c r="G875" s="17"/>
      <c r="H875" s="17"/>
      <c r="I875" s="17"/>
      <c r="J875" s="17"/>
      <c r="K875" s="54"/>
      <c r="L875" s="145"/>
      <c r="M875" s="49"/>
      <c r="N875" s="147"/>
      <c r="O875" s="49"/>
      <c r="P875" s="147"/>
      <c r="Q875" s="150"/>
      <c r="R875" s="148"/>
      <c r="S875" s="90"/>
    </row>
    <row r="876" spans="1:19" ht="15.75" x14ac:dyDescent="0.2">
      <c r="A876" s="97">
        <v>3101</v>
      </c>
      <c r="B876" s="17"/>
      <c r="C876" s="17"/>
      <c r="D876" s="17"/>
      <c r="E876" s="17"/>
      <c r="F876" s="17"/>
      <c r="G876" s="17"/>
      <c r="H876" s="17"/>
      <c r="I876" s="17"/>
      <c r="J876" s="17"/>
      <c r="K876" s="54"/>
      <c r="L876" s="145"/>
      <c r="M876" s="49"/>
      <c r="N876" s="147"/>
      <c r="O876" s="102" t="s">
        <v>81</v>
      </c>
      <c r="P876" s="103"/>
      <c r="Q876" s="104" t="str">
        <f>IF(SUM(K869:K875)=0,"",SUM(K869:K875))</f>
        <v/>
      </c>
      <c r="R876" s="105" t="s">
        <v>10</v>
      </c>
      <c r="S876" s="90"/>
    </row>
    <row r="877" spans="1:19" ht="15.75" x14ac:dyDescent="0.2">
      <c r="A877" s="97">
        <v>3102</v>
      </c>
      <c r="B877" s="17"/>
      <c r="C877" s="17"/>
      <c r="D877" s="17"/>
      <c r="E877" s="17"/>
      <c r="F877" s="17"/>
      <c r="G877" s="17"/>
      <c r="H877" s="17"/>
      <c r="I877" s="17"/>
      <c r="J877" s="17"/>
      <c r="K877" s="54"/>
      <c r="L877" s="145"/>
      <c r="M877" s="49"/>
      <c r="N877" s="147"/>
      <c r="O877" s="106" t="s">
        <v>83</v>
      </c>
      <c r="P877" s="32" t="str">
        <f>IF(P876/B863=0,"",P876/B863)</f>
        <v/>
      </c>
      <c r="Q877" s="107" t="e">
        <f>IF(P876/Q876=0,"",P876/Q876)</f>
        <v>#VALUE!</v>
      </c>
      <c r="R877" s="108" t="s">
        <v>84</v>
      </c>
      <c r="S877" s="90"/>
    </row>
    <row r="878" spans="1:19" ht="15.75" x14ac:dyDescent="0.2">
      <c r="A878" s="97">
        <v>3201</v>
      </c>
      <c r="B878" s="75"/>
      <c r="C878" s="75"/>
      <c r="D878" s="75"/>
      <c r="E878" s="75"/>
      <c r="F878" s="75"/>
      <c r="G878" s="75"/>
      <c r="H878" s="75"/>
      <c r="I878" s="75"/>
      <c r="J878" s="75"/>
      <c r="K878" s="54"/>
      <c r="L878" s="151"/>
      <c r="M878" s="152"/>
      <c r="N878" s="153"/>
      <c r="O878" s="154"/>
      <c r="P878" s="155"/>
      <c r="Q878" s="155"/>
      <c r="R878" s="156"/>
      <c r="S878" s="90"/>
    </row>
    <row r="879" spans="1:19" ht="18" x14ac:dyDescent="0.2">
      <c r="A879" s="114"/>
      <c r="B879" s="231" t="s">
        <v>106</v>
      </c>
      <c r="C879" s="231"/>
      <c r="D879" s="231"/>
      <c r="E879" s="231"/>
      <c r="F879" s="231"/>
      <c r="G879" s="231"/>
      <c r="H879" s="231"/>
      <c r="I879" s="231"/>
      <c r="J879" s="231"/>
      <c r="K879" s="74">
        <f>SUM(K863:K875)</f>
        <v>0</v>
      </c>
      <c r="L879" s="109" t="str">
        <f>IF(K871=0,"",K871/B863)</f>
        <v/>
      </c>
      <c r="M879" s="109" t="str">
        <f>IF(K879=0,"",K879/B863)</f>
        <v/>
      </c>
      <c r="N879" s="109" t="str">
        <f>IF(K871=0,"",M879-L879)</f>
        <v/>
      </c>
      <c r="O879" s="89"/>
      <c r="P879" s="85"/>
      <c r="Q879" s="134"/>
      <c r="R879" s="89"/>
      <c r="S879" s="90"/>
    </row>
    <row r="880" spans="1:19" ht="12.75" customHeight="1" x14ac:dyDescent="0.2"/>
    <row r="881" spans="1:19" ht="12.75" customHeight="1" x14ac:dyDescent="0.2"/>
    <row r="882" spans="1:19" ht="26.25" x14ac:dyDescent="0.2">
      <c r="A882" s="90"/>
      <c r="B882" s="232" t="s">
        <v>94</v>
      </c>
      <c r="C882" s="233"/>
      <c r="D882" s="233"/>
      <c r="E882" s="233"/>
      <c r="F882" s="233"/>
      <c r="G882" s="233"/>
      <c r="H882" s="233"/>
      <c r="I882" s="233"/>
      <c r="J882" s="233"/>
      <c r="K882" s="78" t="s">
        <v>133</v>
      </c>
      <c r="L882" s="89"/>
      <c r="M882" s="89"/>
      <c r="N882" s="85"/>
      <c r="O882" s="89"/>
      <c r="P882" s="85"/>
      <c r="Q882" s="85"/>
      <c r="R882" s="85"/>
      <c r="S882" s="90"/>
    </row>
    <row r="883" spans="1:19" ht="20.25" x14ac:dyDescent="0.2">
      <c r="A883" s="234" t="s">
        <v>9</v>
      </c>
      <c r="B883" s="235" t="s">
        <v>95</v>
      </c>
      <c r="C883" s="236"/>
      <c r="D883" s="236"/>
      <c r="E883" s="236"/>
      <c r="F883" s="236"/>
      <c r="G883" s="236"/>
      <c r="H883" s="236"/>
      <c r="I883" s="236"/>
      <c r="J883" s="237"/>
      <c r="K883" s="238" t="s">
        <v>10</v>
      </c>
      <c r="L883" s="230" t="s">
        <v>2</v>
      </c>
      <c r="M883" s="230" t="s">
        <v>3</v>
      </c>
      <c r="N883" s="240" t="s">
        <v>4</v>
      </c>
      <c r="O883" s="230" t="s">
        <v>5</v>
      </c>
      <c r="P883" s="228" t="s">
        <v>6</v>
      </c>
      <c r="Q883" s="228" t="s">
        <v>7</v>
      </c>
      <c r="R883" s="230" t="s">
        <v>96</v>
      </c>
      <c r="S883" s="90"/>
    </row>
    <row r="884" spans="1:19" ht="15.75" x14ac:dyDescent="0.2">
      <c r="A884" s="229"/>
      <c r="B884" s="97" t="s">
        <v>97</v>
      </c>
      <c r="C884" s="97" t="s">
        <v>98</v>
      </c>
      <c r="D884" s="97" t="s">
        <v>99</v>
      </c>
      <c r="E884" s="97" t="s">
        <v>100</v>
      </c>
      <c r="F884" s="97" t="s">
        <v>101</v>
      </c>
      <c r="G884" s="97" t="s">
        <v>102</v>
      </c>
      <c r="H884" s="97" t="s">
        <v>103</v>
      </c>
      <c r="I884" s="97" t="s">
        <v>104</v>
      </c>
      <c r="J884" s="97" t="s">
        <v>105</v>
      </c>
      <c r="K884" s="229"/>
      <c r="L884" s="229"/>
      <c r="M884" s="229"/>
      <c r="N884" s="229"/>
      <c r="O884" s="229"/>
      <c r="P884" s="229"/>
      <c r="Q884" s="229"/>
      <c r="R884" s="229"/>
      <c r="S884" s="90"/>
    </row>
    <row r="885" spans="1:19" ht="15.75" x14ac:dyDescent="0.2">
      <c r="A885" s="97">
        <v>2501</v>
      </c>
      <c r="B885" s="17">
        <v>20</v>
      </c>
      <c r="C885" s="17"/>
      <c r="D885" s="17"/>
      <c r="E885" s="17"/>
      <c r="F885" s="17"/>
      <c r="G885" s="17"/>
      <c r="H885" s="17"/>
      <c r="I885" s="17"/>
      <c r="J885" s="17"/>
      <c r="K885" s="54"/>
      <c r="L885" s="143"/>
      <c r="M885" s="144"/>
      <c r="N885" s="104"/>
      <c r="O885" s="98"/>
      <c r="P885" s="19">
        <f>B885</f>
        <v>20</v>
      </c>
      <c r="Q885" s="99"/>
      <c r="R885" s="98"/>
      <c r="S885" s="90"/>
    </row>
    <row r="886" spans="1:19" ht="15.75" x14ac:dyDescent="0.2">
      <c r="A886" s="97">
        <v>2502</v>
      </c>
      <c r="B886" s="17"/>
      <c r="C886" s="17">
        <v>14</v>
      </c>
      <c r="D886" s="17"/>
      <c r="E886" s="17"/>
      <c r="F886" s="17"/>
      <c r="G886" s="17"/>
      <c r="H886" s="17"/>
      <c r="I886" s="17"/>
      <c r="J886" s="17"/>
      <c r="K886" s="54"/>
      <c r="L886" s="145"/>
      <c r="M886" s="49"/>
      <c r="N886" s="146"/>
      <c r="O886" s="21">
        <f>IF(C886=0,"",C886/B885)</f>
        <v>0.7</v>
      </c>
      <c r="P886" s="22">
        <v>14</v>
      </c>
      <c r="Q886" s="100">
        <f t="shared" ref="Q886:Q893" si="82">IF(P886=0,"",P886/P885)</f>
        <v>0.7</v>
      </c>
      <c r="R886" s="100">
        <f t="shared" ref="R886:R893" si="83">IF(P886=0,"",100%-Q886)</f>
        <v>0.30000000000000004</v>
      </c>
      <c r="S886" s="90"/>
    </row>
    <row r="887" spans="1:19" ht="15.75" x14ac:dyDescent="0.2">
      <c r="A887" s="97">
        <v>2601</v>
      </c>
      <c r="B887" s="17"/>
      <c r="C887" s="17"/>
      <c r="D887" s="17"/>
      <c r="E887" s="17"/>
      <c r="F887" s="17"/>
      <c r="G887" s="17"/>
      <c r="H887" s="17"/>
      <c r="I887" s="17"/>
      <c r="J887" s="17"/>
      <c r="K887" s="54"/>
      <c r="L887" s="145"/>
      <c r="M887" s="49"/>
      <c r="N887" s="146"/>
      <c r="O887" s="21" t="str">
        <f>IF(D887=0,"",D887/C886)</f>
        <v/>
      </c>
      <c r="P887" s="22"/>
      <c r="Q887" s="100" t="str">
        <f t="shared" si="82"/>
        <v/>
      </c>
      <c r="R887" s="100" t="str">
        <f t="shared" si="83"/>
        <v/>
      </c>
      <c r="S887" s="160">
        <f>P887/P885</f>
        <v>0</v>
      </c>
    </row>
    <row r="888" spans="1:19" ht="15.75" x14ac:dyDescent="0.2">
      <c r="A888" s="97">
        <v>2602</v>
      </c>
      <c r="B888" s="17"/>
      <c r="C888" s="17"/>
      <c r="D888" s="17"/>
      <c r="E888" s="17"/>
      <c r="F888" s="17"/>
      <c r="G888" s="17"/>
      <c r="H888" s="17"/>
      <c r="I888" s="17"/>
      <c r="J888" s="17"/>
      <c r="K888" s="54"/>
      <c r="L888" s="145"/>
      <c r="M888" s="49"/>
      <c r="N888" s="146"/>
      <c r="O888" s="21" t="str">
        <f>IF(E888=0,"",E888/D887)</f>
        <v/>
      </c>
      <c r="P888" s="22"/>
      <c r="Q888" s="100" t="str">
        <f t="shared" si="82"/>
        <v/>
      </c>
      <c r="R888" s="100" t="str">
        <f t="shared" si="83"/>
        <v/>
      </c>
      <c r="S888" s="90"/>
    </row>
    <row r="889" spans="1:19" ht="15.75" x14ac:dyDescent="0.2">
      <c r="A889" s="97">
        <v>2701</v>
      </c>
      <c r="B889" s="17"/>
      <c r="C889" s="17"/>
      <c r="D889" s="17"/>
      <c r="E889" s="17"/>
      <c r="F889" s="17"/>
      <c r="G889" s="17"/>
      <c r="H889" s="17"/>
      <c r="I889" s="17"/>
      <c r="J889" s="17"/>
      <c r="K889" s="54"/>
      <c r="L889" s="145"/>
      <c r="M889" s="49"/>
      <c r="N889" s="146"/>
      <c r="O889" s="21" t="str">
        <f>IF(F889=0,"",F889/E888)</f>
        <v/>
      </c>
      <c r="P889" s="22"/>
      <c r="Q889" s="100" t="str">
        <f t="shared" si="82"/>
        <v/>
      </c>
      <c r="R889" s="100" t="str">
        <f t="shared" si="83"/>
        <v/>
      </c>
      <c r="S889" s="90"/>
    </row>
    <row r="890" spans="1:19" ht="15.75" x14ac:dyDescent="0.2">
      <c r="A890" s="97">
        <v>2702</v>
      </c>
      <c r="B890" s="17"/>
      <c r="C890" s="17"/>
      <c r="D890" s="17"/>
      <c r="E890" s="17"/>
      <c r="F890" s="17"/>
      <c r="G890" s="17"/>
      <c r="H890" s="17"/>
      <c r="I890" s="17"/>
      <c r="J890" s="17"/>
      <c r="K890" s="54"/>
      <c r="L890" s="145"/>
      <c r="M890" s="49"/>
      <c r="N890" s="146"/>
      <c r="O890" s="21" t="str">
        <f>IF(G890=0,"",G890/F889)</f>
        <v/>
      </c>
      <c r="P890" s="22"/>
      <c r="Q890" s="100" t="str">
        <f t="shared" si="82"/>
        <v/>
      </c>
      <c r="R890" s="100" t="str">
        <f t="shared" si="83"/>
        <v/>
      </c>
      <c r="S890" s="90"/>
    </row>
    <row r="891" spans="1:19" ht="15.75" x14ac:dyDescent="0.2">
      <c r="A891" s="97">
        <v>2801</v>
      </c>
      <c r="B891" s="17"/>
      <c r="C891" s="17"/>
      <c r="D891" s="17"/>
      <c r="E891" s="17"/>
      <c r="F891" s="17"/>
      <c r="G891" s="17"/>
      <c r="H891" s="17"/>
      <c r="I891" s="17"/>
      <c r="J891" s="17"/>
      <c r="K891" s="54"/>
      <c r="L891" s="145"/>
      <c r="M891" s="49"/>
      <c r="N891" s="146"/>
      <c r="O891" s="21" t="str">
        <f>IF(H891=0,"",H891/G890)</f>
        <v/>
      </c>
      <c r="P891" s="22"/>
      <c r="Q891" s="100" t="str">
        <f t="shared" si="82"/>
        <v/>
      </c>
      <c r="R891" s="100" t="str">
        <f t="shared" si="83"/>
        <v/>
      </c>
      <c r="S891" s="90"/>
    </row>
    <row r="892" spans="1:19" ht="15.75" x14ac:dyDescent="0.2">
      <c r="A892" s="97">
        <v>2802</v>
      </c>
      <c r="B892" s="17"/>
      <c r="C892" s="17"/>
      <c r="D892" s="17"/>
      <c r="E892" s="17"/>
      <c r="F892" s="17"/>
      <c r="G892" s="17"/>
      <c r="H892" s="17"/>
      <c r="I892" s="17"/>
      <c r="J892" s="17"/>
      <c r="K892" s="54"/>
      <c r="L892" s="145"/>
      <c r="M892" s="49"/>
      <c r="N892" s="146"/>
      <c r="O892" s="21" t="str">
        <f>IF(I892=0,"",I892/H891)</f>
        <v/>
      </c>
      <c r="P892" s="22"/>
      <c r="Q892" s="100" t="str">
        <f t="shared" si="82"/>
        <v/>
      </c>
      <c r="R892" s="100" t="str">
        <f t="shared" si="83"/>
        <v/>
      </c>
      <c r="S892" s="90"/>
    </row>
    <row r="893" spans="1:19" ht="15.75" x14ac:dyDescent="0.2">
      <c r="A893" s="97">
        <v>2901</v>
      </c>
      <c r="B893" s="17"/>
      <c r="C893" s="17"/>
      <c r="D893" s="17"/>
      <c r="E893" s="17"/>
      <c r="F893" s="17"/>
      <c r="G893" s="17"/>
      <c r="H893" s="17"/>
      <c r="I893" s="17"/>
      <c r="J893" s="17"/>
      <c r="K893" s="54"/>
      <c r="L893" s="145"/>
      <c r="M893" s="49"/>
      <c r="N893" s="146"/>
      <c r="O893" s="24" t="str">
        <f>IF(J893=0,"",J893/I892)</f>
        <v/>
      </c>
      <c r="P893" s="22"/>
      <c r="Q893" s="24" t="str">
        <f t="shared" si="82"/>
        <v/>
      </c>
      <c r="R893" s="24" t="str">
        <f t="shared" si="83"/>
        <v/>
      </c>
      <c r="S893" s="90"/>
    </row>
    <row r="894" spans="1:19" ht="15.75" x14ac:dyDescent="0.2">
      <c r="A894" s="97">
        <v>2902</v>
      </c>
      <c r="B894" s="17"/>
      <c r="C894" s="17"/>
      <c r="D894" s="17"/>
      <c r="E894" s="17"/>
      <c r="F894" s="17"/>
      <c r="G894" s="17"/>
      <c r="H894" s="17"/>
      <c r="I894" s="17"/>
      <c r="J894" s="17"/>
      <c r="K894" s="54"/>
      <c r="L894" s="145"/>
      <c r="M894" s="49"/>
      <c r="N894" s="147"/>
      <c r="O894" s="49"/>
      <c r="P894" s="22"/>
      <c r="Q894" s="49"/>
      <c r="R894" s="165"/>
      <c r="S894" s="90"/>
    </row>
    <row r="895" spans="1:19" ht="15.75" x14ac:dyDescent="0.2">
      <c r="A895" s="97">
        <v>3001</v>
      </c>
      <c r="B895" s="17"/>
      <c r="C895" s="17"/>
      <c r="D895" s="17"/>
      <c r="E895" s="17"/>
      <c r="F895" s="17"/>
      <c r="G895" s="17"/>
      <c r="H895" s="17"/>
      <c r="I895" s="17"/>
      <c r="J895" s="17"/>
      <c r="K895" s="54"/>
      <c r="L895" s="145"/>
      <c r="M895" s="49"/>
      <c r="N895" s="147"/>
      <c r="O895" s="148"/>
      <c r="P895" s="51"/>
      <c r="Q895" s="149"/>
      <c r="R895" s="148"/>
      <c r="S895" s="90"/>
    </row>
    <row r="896" spans="1:19" ht="15.75" x14ac:dyDescent="0.2">
      <c r="A896" s="97">
        <v>3002</v>
      </c>
      <c r="B896" s="17"/>
      <c r="C896" s="17"/>
      <c r="D896" s="17"/>
      <c r="E896" s="17"/>
      <c r="F896" s="17"/>
      <c r="G896" s="17"/>
      <c r="H896" s="17"/>
      <c r="I896" s="17"/>
      <c r="J896" s="17"/>
      <c r="K896" s="54"/>
      <c r="L896" s="145"/>
      <c r="M896" s="49"/>
      <c r="N896" s="147"/>
      <c r="O896" s="148"/>
      <c r="P896" s="51"/>
      <c r="Q896" s="149"/>
      <c r="R896" s="148"/>
      <c r="S896" s="90"/>
    </row>
    <row r="897" spans="1:19" ht="15.75" x14ac:dyDescent="0.2">
      <c r="A897" s="97">
        <v>3101</v>
      </c>
      <c r="B897" s="17"/>
      <c r="C897" s="17"/>
      <c r="D897" s="17"/>
      <c r="E897" s="17"/>
      <c r="F897" s="17"/>
      <c r="G897" s="17"/>
      <c r="H897" s="17"/>
      <c r="I897" s="17"/>
      <c r="J897" s="17"/>
      <c r="K897" s="54"/>
      <c r="L897" s="145"/>
      <c r="M897" s="49"/>
      <c r="N897" s="147"/>
      <c r="O897" s="49"/>
      <c r="P897" s="147"/>
      <c r="Q897" s="150"/>
      <c r="R897" s="148"/>
      <c r="S897" s="90"/>
    </row>
    <row r="898" spans="1:19" ht="15.75" x14ac:dyDescent="0.2">
      <c r="A898" s="97">
        <v>3102</v>
      </c>
      <c r="B898" s="17"/>
      <c r="C898" s="17"/>
      <c r="D898" s="17"/>
      <c r="E898" s="17"/>
      <c r="F898" s="17"/>
      <c r="G898" s="17"/>
      <c r="H898" s="17"/>
      <c r="I898" s="17"/>
      <c r="J898" s="17"/>
      <c r="K898" s="54"/>
      <c r="L898" s="145"/>
      <c r="M898" s="49"/>
      <c r="N898" s="147"/>
      <c r="O898" s="102" t="s">
        <v>81</v>
      </c>
      <c r="P898" s="103"/>
      <c r="Q898" s="104" t="str">
        <f>IF(SUM(K891:K897)=0,"",SUM(K891:K897))</f>
        <v/>
      </c>
      <c r="R898" s="105" t="s">
        <v>10</v>
      </c>
      <c r="S898" s="90"/>
    </row>
    <row r="899" spans="1:19" ht="15.75" x14ac:dyDescent="0.2">
      <c r="A899" s="97">
        <v>3201</v>
      </c>
      <c r="B899" s="17"/>
      <c r="C899" s="17"/>
      <c r="D899" s="17"/>
      <c r="E899" s="17"/>
      <c r="F899" s="17"/>
      <c r="G899" s="17"/>
      <c r="H899" s="17"/>
      <c r="I899" s="17"/>
      <c r="J899" s="17"/>
      <c r="K899" s="54"/>
      <c r="L899" s="145"/>
      <c r="M899" s="49"/>
      <c r="N899" s="147"/>
      <c r="O899" s="106" t="s">
        <v>83</v>
      </c>
      <c r="P899" s="32" t="str">
        <f>IF(P898/B885=0,"",P898/B885)</f>
        <v/>
      </c>
      <c r="Q899" s="107" t="e">
        <f>IF(P898/Q898=0,"",P898/Q898)</f>
        <v>#VALUE!</v>
      </c>
      <c r="R899" s="108" t="s">
        <v>84</v>
      </c>
      <c r="S899" s="90"/>
    </row>
    <row r="900" spans="1:19" ht="15.75" x14ac:dyDescent="0.2">
      <c r="A900" s="97">
        <v>3202</v>
      </c>
      <c r="B900" s="75"/>
      <c r="C900" s="75"/>
      <c r="D900" s="75"/>
      <c r="E900" s="75"/>
      <c r="F900" s="75"/>
      <c r="G900" s="75"/>
      <c r="H900" s="75"/>
      <c r="I900" s="75"/>
      <c r="J900" s="75"/>
      <c r="K900" s="54"/>
      <c r="L900" s="151"/>
      <c r="M900" s="152"/>
      <c r="N900" s="153"/>
      <c r="O900" s="154"/>
      <c r="P900" s="155"/>
      <c r="Q900" s="155"/>
      <c r="R900" s="156"/>
      <c r="S900" s="90"/>
    </row>
    <row r="901" spans="1:19" ht="18" x14ac:dyDescent="0.2">
      <c r="A901" s="114"/>
      <c r="B901" s="231" t="s">
        <v>106</v>
      </c>
      <c r="C901" s="231"/>
      <c r="D901" s="231"/>
      <c r="E901" s="231"/>
      <c r="F901" s="231"/>
      <c r="G901" s="231"/>
      <c r="H901" s="231"/>
      <c r="I901" s="231"/>
      <c r="J901" s="231"/>
      <c r="K901" s="74">
        <f>SUM(K885:K897)</f>
        <v>0</v>
      </c>
      <c r="L901" s="109" t="str">
        <f>IF(K893=0,"",K893/B885)</f>
        <v/>
      </c>
      <c r="M901" s="109" t="str">
        <f>IF(K901=0,"",K901/B885)</f>
        <v/>
      </c>
      <c r="N901" s="109" t="str">
        <f>IF(K893=0,"",M901-L901)</f>
        <v/>
      </c>
      <c r="O901" s="89"/>
      <c r="P901" s="85"/>
      <c r="Q901" s="134"/>
      <c r="R901" s="89"/>
      <c r="S901" s="90"/>
    </row>
    <row r="902" spans="1:19" ht="12.75" customHeight="1" x14ac:dyDescent="0.2"/>
    <row r="903" spans="1:19" ht="12.75" customHeight="1" x14ac:dyDescent="0.2"/>
    <row r="904" spans="1:19" s="225" customFormat="1" ht="26.25" x14ac:dyDescent="0.2">
      <c r="A904" s="90"/>
      <c r="B904" s="232" t="s">
        <v>94</v>
      </c>
      <c r="C904" s="233"/>
      <c r="D904" s="233"/>
      <c r="E904" s="233"/>
      <c r="F904" s="233"/>
      <c r="G904" s="233"/>
      <c r="H904" s="233"/>
      <c r="I904" s="233"/>
      <c r="J904" s="233"/>
      <c r="K904" s="78" t="s">
        <v>134</v>
      </c>
      <c r="L904" s="89"/>
      <c r="M904" s="89"/>
      <c r="N904" s="85"/>
      <c r="O904" s="89"/>
      <c r="P904" s="85"/>
      <c r="Q904" s="85"/>
      <c r="R904" s="85"/>
      <c r="S904" s="90"/>
    </row>
    <row r="905" spans="1:19" s="225" customFormat="1" ht="20.25" x14ac:dyDescent="0.2">
      <c r="A905" s="234" t="s">
        <v>9</v>
      </c>
      <c r="B905" s="235" t="s">
        <v>95</v>
      </c>
      <c r="C905" s="236"/>
      <c r="D905" s="236"/>
      <c r="E905" s="236"/>
      <c r="F905" s="236"/>
      <c r="G905" s="236"/>
      <c r="H905" s="236"/>
      <c r="I905" s="236"/>
      <c r="J905" s="237"/>
      <c r="K905" s="238" t="s">
        <v>10</v>
      </c>
      <c r="L905" s="230" t="s">
        <v>2</v>
      </c>
      <c r="M905" s="230" t="s">
        <v>3</v>
      </c>
      <c r="N905" s="240" t="s">
        <v>4</v>
      </c>
      <c r="O905" s="230" t="s">
        <v>5</v>
      </c>
      <c r="P905" s="228" t="s">
        <v>6</v>
      </c>
      <c r="Q905" s="228" t="s">
        <v>7</v>
      </c>
      <c r="R905" s="230" t="s">
        <v>96</v>
      </c>
      <c r="S905" s="90"/>
    </row>
    <row r="906" spans="1:19" s="225" customFormat="1" ht="15.75" x14ac:dyDescent="0.2">
      <c r="A906" s="229"/>
      <c r="B906" s="97" t="s">
        <v>97</v>
      </c>
      <c r="C906" s="97" t="s">
        <v>98</v>
      </c>
      <c r="D906" s="97" t="s">
        <v>99</v>
      </c>
      <c r="E906" s="97" t="s">
        <v>100</v>
      </c>
      <c r="F906" s="97" t="s">
        <v>101</v>
      </c>
      <c r="G906" s="97" t="s">
        <v>102</v>
      </c>
      <c r="H906" s="97" t="s">
        <v>103</v>
      </c>
      <c r="I906" s="97" t="s">
        <v>104</v>
      </c>
      <c r="J906" s="97" t="s">
        <v>105</v>
      </c>
      <c r="K906" s="229"/>
      <c r="L906" s="229"/>
      <c r="M906" s="229"/>
      <c r="N906" s="229"/>
      <c r="O906" s="229"/>
      <c r="P906" s="229"/>
      <c r="Q906" s="229"/>
      <c r="R906" s="229"/>
      <c r="S906" s="90"/>
    </row>
    <row r="907" spans="1:19" s="225" customFormat="1" ht="15.75" x14ac:dyDescent="0.2">
      <c r="A907" s="97">
        <v>2502</v>
      </c>
      <c r="B907" s="17">
        <v>26</v>
      </c>
      <c r="C907" s="17"/>
      <c r="D907" s="17"/>
      <c r="E907" s="17"/>
      <c r="F907" s="17"/>
      <c r="G907" s="17"/>
      <c r="H907" s="17"/>
      <c r="I907" s="17"/>
      <c r="J907" s="17"/>
      <c r="K907" s="54"/>
      <c r="L907" s="143"/>
      <c r="M907" s="144"/>
      <c r="N907" s="104"/>
      <c r="O907" s="98"/>
      <c r="P907" s="19">
        <f>B907</f>
        <v>26</v>
      </c>
      <c r="Q907" s="99"/>
      <c r="R907" s="98"/>
      <c r="S907" s="90"/>
    </row>
    <row r="908" spans="1:19" s="225" customFormat="1" ht="15.75" x14ac:dyDescent="0.2">
      <c r="A908" s="97">
        <v>2601</v>
      </c>
      <c r="B908" s="17"/>
      <c r="C908" s="17"/>
      <c r="D908" s="17"/>
      <c r="E908" s="17"/>
      <c r="F908" s="17"/>
      <c r="G908" s="17"/>
      <c r="H908" s="17"/>
      <c r="I908" s="17"/>
      <c r="J908" s="17"/>
      <c r="K908" s="54"/>
      <c r="L908" s="145"/>
      <c r="M908" s="49"/>
      <c r="N908" s="146"/>
      <c r="O908" s="21" t="str">
        <f>IF(C908=0,"",C908/B907)</f>
        <v/>
      </c>
      <c r="P908" s="22"/>
      <c r="Q908" s="100" t="str">
        <f t="shared" ref="Q908:Q915" si="84">IF(P908=0,"",P908/P907)</f>
        <v/>
      </c>
      <c r="R908" s="100" t="str">
        <f t="shared" ref="R908:R915" si="85">IF(P908=0,"",100%-Q908)</f>
        <v/>
      </c>
      <c r="S908" s="90"/>
    </row>
    <row r="909" spans="1:19" s="225" customFormat="1" ht="15.75" x14ac:dyDescent="0.2">
      <c r="A909" s="97">
        <v>2602</v>
      </c>
      <c r="B909" s="17"/>
      <c r="C909" s="17"/>
      <c r="D909" s="17"/>
      <c r="E909" s="17"/>
      <c r="F909" s="17"/>
      <c r="G909" s="17"/>
      <c r="H909" s="17"/>
      <c r="I909" s="17"/>
      <c r="J909" s="17"/>
      <c r="K909" s="54"/>
      <c r="L909" s="145"/>
      <c r="M909" s="49"/>
      <c r="N909" s="146"/>
      <c r="O909" s="21" t="str">
        <f>IF(D909=0,"",D909/C908)</f>
        <v/>
      </c>
      <c r="P909" s="22"/>
      <c r="Q909" s="100" t="str">
        <f t="shared" si="84"/>
        <v/>
      </c>
      <c r="R909" s="100" t="str">
        <f t="shared" si="85"/>
        <v/>
      </c>
      <c r="S909" s="160">
        <f>P909/P907</f>
        <v>0</v>
      </c>
    </row>
    <row r="910" spans="1:19" s="225" customFormat="1" ht="15.75" x14ac:dyDescent="0.2">
      <c r="A910" s="97">
        <v>2701</v>
      </c>
      <c r="B910" s="17"/>
      <c r="C910" s="17"/>
      <c r="D910" s="17"/>
      <c r="E910" s="17"/>
      <c r="F910" s="17"/>
      <c r="G910" s="17"/>
      <c r="H910" s="17"/>
      <c r="I910" s="17"/>
      <c r="J910" s="17"/>
      <c r="K910" s="54"/>
      <c r="L910" s="145"/>
      <c r="M910" s="49"/>
      <c r="N910" s="146"/>
      <c r="O910" s="21" t="str">
        <f>IF(E910=0,"",E910/D909)</f>
        <v/>
      </c>
      <c r="P910" s="22"/>
      <c r="Q910" s="100" t="str">
        <f t="shared" si="84"/>
        <v/>
      </c>
      <c r="R910" s="100" t="str">
        <f t="shared" si="85"/>
        <v/>
      </c>
      <c r="S910" s="90"/>
    </row>
    <row r="911" spans="1:19" s="225" customFormat="1" ht="15.75" x14ac:dyDescent="0.2">
      <c r="A911" s="97">
        <v>2702</v>
      </c>
      <c r="B911" s="17"/>
      <c r="C911" s="17"/>
      <c r="D911" s="17"/>
      <c r="E911" s="17"/>
      <c r="F911" s="17"/>
      <c r="G911" s="17"/>
      <c r="H911" s="17"/>
      <c r="I911" s="17"/>
      <c r="J911" s="17"/>
      <c r="K911" s="54"/>
      <c r="L911" s="145"/>
      <c r="M911" s="49"/>
      <c r="N911" s="146"/>
      <c r="O911" s="21" t="str">
        <f>IF(F911=0,"",F911/E910)</f>
        <v/>
      </c>
      <c r="P911" s="22"/>
      <c r="Q911" s="100" t="str">
        <f t="shared" si="84"/>
        <v/>
      </c>
      <c r="R911" s="100" t="str">
        <f t="shared" si="85"/>
        <v/>
      </c>
      <c r="S911" s="90"/>
    </row>
    <row r="912" spans="1:19" s="225" customFormat="1" ht="15.75" x14ac:dyDescent="0.2">
      <c r="A912" s="97">
        <v>2801</v>
      </c>
      <c r="B912" s="17"/>
      <c r="C912" s="17"/>
      <c r="D912" s="17"/>
      <c r="E912" s="17"/>
      <c r="F912" s="17"/>
      <c r="G912" s="17"/>
      <c r="H912" s="17"/>
      <c r="I912" s="17"/>
      <c r="J912" s="17"/>
      <c r="K912" s="54"/>
      <c r="L912" s="145"/>
      <c r="M912" s="49"/>
      <c r="N912" s="146"/>
      <c r="O912" s="21" t="str">
        <f>IF(G912=0,"",G912/F911)</f>
        <v/>
      </c>
      <c r="P912" s="22"/>
      <c r="Q912" s="100" t="str">
        <f t="shared" si="84"/>
        <v/>
      </c>
      <c r="R912" s="100" t="str">
        <f t="shared" si="85"/>
        <v/>
      </c>
      <c r="S912" s="90"/>
    </row>
    <row r="913" spans="1:19" s="225" customFormat="1" ht="15.75" x14ac:dyDescent="0.2">
      <c r="A913" s="97">
        <v>2802</v>
      </c>
      <c r="B913" s="17"/>
      <c r="C913" s="17"/>
      <c r="D913" s="17"/>
      <c r="E913" s="17"/>
      <c r="F913" s="17"/>
      <c r="G913" s="17"/>
      <c r="H913" s="17"/>
      <c r="I913" s="17"/>
      <c r="J913" s="17"/>
      <c r="K913" s="54"/>
      <c r="L913" s="145"/>
      <c r="M913" s="49"/>
      <c r="N913" s="146"/>
      <c r="O913" s="21" t="str">
        <f>IF(H913=0,"",H913/G912)</f>
        <v/>
      </c>
      <c r="P913" s="22"/>
      <c r="Q913" s="100" t="str">
        <f t="shared" si="84"/>
        <v/>
      </c>
      <c r="R913" s="100" t="str">
        <f t="shared" si="85"/>
        <v/>
      </c>
      <c r="S913" s="90"/>
    </row>
    <row r="914" spans="1:19" s="225" customFormat="1" ht="15.75" x14ac:dyDescent="0.2">
      <c r="A914" s="97">
        <v>2901</v>
      </c>
      <c r="B914" s="17"/>
      <c r="C914" s="17"/>
      <c r="D914" s="17"/>
      <c r="E914" s="17"/>
      <c r="F914" s="17"/>
      <c r="G914" s="17"/>
      <c r="H914" s="17"/>
      <c r="I914" s="17"/>
      <c r="J914" s="17"/>
      <c r="K914" s="54"/>
      <c r="L914" s="145"/>
      <c r="M914" s="49"/>
      <c r="N914" s="146"/>
      <c r="O914" s="21" t="str">
        <f>IF(I914=0,"",I914/H913)</f>
        <v/>
      </c>
      <c r="P914" s="22"/>
      <c r="Q914" s="100" t="str">
        <f t="shared" si="84"/>
        <v/>
      </c>
      <c r="R914" s="100" t="str">
        <f t="shared" si="85"/>
        <v/>
      </c>
      <c r="S914" s="90"/>
    </row>
    <row r="915" spans="1:19" s="225" customFormat="1" ht="15.75" x14ac:dyDescent="0.2">
      <c r="A915" s="97">
        <v>2902</v>
      </c>
      <c r="B915" s="17"/>
      <c r="C915" s="17"/>
      <c r="D915" s="17"/>
      <c r="E915" s="17"/>
      <c r="F915" s="17"/>
      <c r="G915" s="17"/>
      <c r="H915" s="17"/>
      <c r="I915" s="17"/>
      <c r="J915" s="17"/>
      <c r="K915" s="54"/>
      <c r="L915" s="145"/>
      <c r="M915" s="49"/>
      <c r="N915" s="146"/>
      <c r="O915" s="24" t="str">
        <f>IF(J915=0,"",J915/I914)</f>
        <v/>
      </c>
      <c r="P915" s="22"/>
      <c r="Q915" s="24" t="str">
        <f t="shared" si="84"/>
        <v/>
      </c>
      <c r="R915" s="24" t="str">
        <f t="shared" si="85"/>
        <v/>
      </c>
      <c r="S915" s="90"/>
    </row>
    <row r="916" spans="1:19" s="225" customFormat="1" ht="15.75" x14ac:dyDescent="0.2">
      <c r="A916" s="97">
        <v>3001</v>
      </c>
      <c r="B916" s="17"/>
      <c r="C916" s="17"/>
      <c r="D916" s="17"/>
      <c r="E916" s="17"/>
      <c r="F916" s="17"/>
      <c r="G916" s="17"/>
      <c r="H916" s="17"/>
      <c r="I916" s="17"/>
      <c r="J916" s="17"/>
      <c r="K916" s="54"/>
      <c r="L916" s="145"/>
      <c r="M916" s="49"/>
      <c r="N916" s="147"/>
      <c r="O916" s="49"/>
      <c r="P916" s="22"/>
      <c r="Q916" s="49"/>
      <c r="R916" s="165"/>
      <c r="S916" s="90"/>
    </row>
    <row r="917" spans="1:19" s="225" customFormat="1" ht="15.75" x14ac:dyDescent="0.2">
      <c r="A917" s="97">
        <v>3002</v>
      </c>
      <c r="B917" s="17"/>
      <c r="C917" s="17"/>
      <c r="D917" s="17"/>
      <c r="E917" s="17"/>
      <c r="F917" s="17"/>
      <c r="G917" s="17"/>
      <c r="H917" s="17"/>
      <c r="I917" s="17"/>
      <c r="J917" s="17"/>
      <c r="K917" s="54"/>
      <c r="L917" s="145"/>
      <c r="M917" s="49"/>
      <c r="N917" s="147"/>
      <c r="O917" s="148"/>
      <c r="P917" s="51"/>
      <c r="Q917" s="149"/>
      <c r="R917" s="148"/>
      <c r="S917" s="90"/>
    </row>
    <row r="918" spans="1:19" s="225" customFormat="1" ht="15.75" x14ac:dyDescent="0.2">
      <c r="A918" s="97">
        <v>3101</v>
      </c>
      <c r="B918" s="17"/>
      <c r="C918" s="17"/>
      <c r="D918" s="17"/>
      <c r="E918" s="17"/>
      <c r="F918" s="17"/>
      <c r="G918" s="17"/>
      <c r="H918" s="17"/>
      <c r="I918" s="17"/>
      <c r="J918" s="17"/>
      <c r="K918" s="54"/>
      <c r="L918" s="145"/>
      <c r="M918" s="49"/>
      <c r="N918" s="147"/>
      <c r="O918" s="148"/>
      <c r="P918" s="51"/>
      <c r="Q918" s="149"/>
      <c r="R918" s="148"/>
      <c r="S918" s="90"/>
    </row>
    <row r="919" spans="1:19" s="225" customFormat="1" ht="15.75" x14ac:dyDescent="0.2">
      <c r="A919" s="97">
        <v>3102</v>
      </c>
      <c r="B919" s="17"/>
      <c r="C919" s="17"/>
      <c r="D919" s="17"/>
      <c r="E919" s="17"/>
      <c r="F919" s="17"/>
      <c r="G919" s="17"/>
      <c r="H919" s="17"/>
      <c r="I919" s="17"/>
      <c r="J919" s="17"/>
      <c r="K919" s="54"/>
      <c r="L919" s="145"/>
      <c r="M919" s="49"/>
      <c r="N919" s="147"/>
      <c r="O919" s="49"/>
      <c r="P919" s="147"/>
      <c r="Q919" s="150"/>
      <c r="R919" s="148"/>
      <c r="S919" s="90"/>
    </row>
    <row r="920" spans="1:19" s="225" customFormat="1" ht="15.75" x14ac:dyDescent="0.2">
      <c r="A920" s="97">
        <v>3201</v>
      </c>
      <c r="B920" s="17"/>
      <c r="C920" s="17"/>
      <c r="D920" s="17"/>
      <c r="E920" s="17"/>
      <c r="F920" s="17"/>
      <c r="G920" s="17"/>
      <c r="H920" s="17"/>
      <c r="I920" s="17"/>
      <c r="J920" s="17"/>
      <c r="K920" s="54"/>
      <c r="L920" s="145"/>
      <c r="M920" s="49"/>
      <c r="N920" s="147"/>
      <c r="O920" s="102" t="s">
        <v>81</v>
      </c>
      <c r="P920" s="103"/>
      <c r="Q920" s="104" t="str">
        <f>IF(SUM(K913:K919)=0,"",SUM(K913:K919))</f>
        <v/>
      </c>
      <c r="R920" s="105" t="s">
        <v>10</v>
      </c>
      <c r="S920" s="90"/>
    </row>
    <row r="921" spans="1:19" s="225" customFormat="1" ht="15.75" x14ac:dyDescent="0.2">
      <c r="A921" s="97">
        <v>3202</v>
      </c>
      <c r="B921" s="17"/>
      <c r="C921" s="17"/>
      <c r="D921" s="17"/>
      <c r="E921" s="17"/>
      <c r="F921" s="17"/>
      <c r="G921" s="17"/>
      <c r="H921" s="17"/>
      <c r="I921" s="17"/>
      <c r="J921" s="17"/>
      <c r="K921" s="54"/>
      <c r="L921" s="145"/>
      <c r="M921" s="49"/>
      <c r="N921" s="147"/>
      <c r="O921" s="106" t="s">
        <v>83</v>
      </c>
      <c r="P921" s="32" t="str">
        <f>IF(P920/B907=0,"",P920/B907)</f>
        <v/>
      </c>
      <c r="Q921" s="107" t="e">
        <f>IF(P920/Q920=0,"",P920/Q920)</f>
        <v>#VALUE!</v>
      </c>
      <c r="R921" s="108" t="s">
        <v>84</v>
      </c>
      <c r="S921" s="90"/>
    </row>
    <row r="922" spans="1:19" s="225" customFormat="1" ht="15.75" x14ac:dyDescent="0.2">
      <c r="A922" s="97">
        <v>3301</v>
      </c>
      <c r="B922" s="75"/>
      <c r="C922" s="75"/>
      <c r="D922" s="75"/>
      <c r="E922" s="75"/>
      <c r="F922" s="75"/>
      <c r="G922" s="75"/>
      <c r="H922" s="75"/>
      <c r="I922" s="75"/>
      <c r="J922" s="75"/>
      <c r="K922" s="54"/>
      <c r="L922" s="151"/>
      <c r="M922" s="152"/>
      <c r="N922" s="153"/>
      <c r="O922" s="154"/>
      <c r="P922" s="155"/>
      <c r="Q922" s="155"/>
      <c r="R922" s="156"/>
      <c r="S922" s="90"/>
    </row>
    <row r="923" spans="1:19" s="225" customFormat="1" ht="18" x14ac:dyDescent="0.2">
      <c r="A923" s="226"/>
      <c r="B923" s="231" t="s">
        <v>106</v>
      </c>
      <c r="C923" s="231"/>
      <c r="D923" s="231"/>
      <c r="E923" s="231"/>
      <c r="F923" s="231"/>
      <c r="G923" s="231"/>
      <c r="H923" s="231"/>
      <c r="I923" s="231"/>
      <c r="J923" s="231"/>
      <c r="K923" s="74">
        <f>SUM(K907:K919)</f>
        <v>0</v>
      </c>
      <c r="L923" s="109" t="str">
        <f>IF(K915=0,"",K915/B907)</f>
        <v/>
      </c>
      <c r="M923" s="109" t="str">
        <f>IF(K923=0,"",K923/B907)</f>
        <v/>
      </c>
      <c r="N923" s="109" t="str">
        <f>IF(K915=0,"",M923-L923)</f>
        <v/>
      </c>
      <c r="O923" s="89"/>
      <c r="P923" s="85"/>
      <c r="Q923" s="134"/>
      <c r="R923" s="89"/>
      <c r="S923" s="90"/>
    </row>
    <row r="924" spans="1:19" ht="12.75" customHeight="1" x14ac:dyDescent="0.2"/>
    <row r="925" spans="1:19" ht="12.75" customHeight="1" x14ac:dyDescent="0.2"/>
    <row r="926" spans="1:19" ht="12.75" customHeight="1" x14ac:dyDescent="0.2"/>
    <row r="927" spans="1:19" ht="12.75" customHeight="1" x14ac:dyDescent="0.2"/>
    <row r="928" spans="1:19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</sheetData>
  <mergeCells count="395">
    <mergeCell ref="Q883:Q884"/>
    <mergeCell ref="R883:R884"/>
    <mergeCell ref="B882:J882"/>
    <mergeCell ref="A883:A884"/>
    <mergeCell ref="B883:J883"/>
    <mergeCell ref="K883:K884"/>
    <mergeCell ref="L883:L884"/>
    <mergeCell ref="M883:M884"/>
    <mergeCell ref="N883:N884"/>
    <mergeCell ref="O883:O884"/>
    <mergeCell ref="P883:P884"/>
    <mergeCell ref="Q839:Q840"/>
    <mergeCell ref="R839:R840"/>
    <mergeCell ref="B838:J838"/>
    <mergeCell ref="A839:A840"/>
    <mergeCell ref="B839:J839"/>
    <mergeCell ref="K839:K840"/>
    <mergeCell ref="L839:L840"/>
    <mergeCell ref="M839:M840"/>
    <mergeCell ref="N839:N840"/>
    <mergeCell ref="O839:O840"/>
    <mergeCell ref="P839:P840"/>
    <mergeCell ref="Q817:Q818"/>
    <mergeCell ref="R817:R818"/>
    <mergeCell ref="B816:J816"/>
    <mergeCell ref="A817:A818"/>
    <mergeCell ref="B817:J817"/>
    <mergeCell ref="K817:K818"/>
    <mergeCell ref="L817:L818"/>
    <mergeCell ref="M817:M818"/>
    <mergeCell ref="N817:N818"/>
    <mergeCell ref="O817:O818"/>
    <mergeCell ref="P817:P818"/>
    <mergeCell ref="Q795:Q796"/>
    <mergeCell ref="R795:R796"/>
    <mergeCell ref="B794:J794"/>
    <mergeCell ref="A795:A796"/>
    <mergeCell ref="B795:J795"/>
    <mergeCell ref="K795:K796"/>
    <mergeCell ref="L795:L796"/>
    <mergeCell ref="M795:M796"/>
    <mergeCell ref="N795:N796"/>
    <mergeCell ref="O795:O796"/>
    <mergeCell ref="P795:P796"/>
    <mergeCell ref="N619:N620"/>
    <mergeCell ref="O619:O620"/>
    <mergeCell ref="P619:P620"/>
    <mergeCell ref="Q619:Q620"/>
    <mergeCell ref="R619:R620"/>
    <mergeCell ref="B618:J618"/>
    <mergeCell ref="A619:A620"/>
    <mergeCell ref="B619:J619"/>
    <mergeCell ref="K619:K620"/>
    <mergeCell ref="L619:L620"/>
    <mergeCell ref="M619:M620"/>
    <mergeCell ref="N597:N598"/>
    <mergeCell ref="O597:O598"/>
    <mergeCell ref="P597:P598"/>
    <mergeCell ref="Q597:Q598"/>
    <mergeCell ref="R597:R598"/>
    <mergeCell ref="B596:J596"/>
    <mergeCell ref="A597:A598"/>
    <mergeCell ref="B597:J597"/>
    <mergeCell ref="K597:K598"/>
    <mergeCell ref="L597:L598"/>
    <mergeCell ref="M597:M598"/>
    <mergeCell ref="N574:N575"/>
    <mergeCell ref="O574:O575"/>
    <mergeCell ref="P574:P575"/>
    <mergeCell ref="Q574:Q575"/>
    <mergeCell ref="R574:R575"/>
    <mergeCell ref="B573:J573"/>
    <mergeCell ref="A574:A575"/>
    <mergeCell ref="B574:J574"/>
    <mergeCell ref="K574:K575"/>
    <mergeCell ref="L574:L575"/>
    <mergeCell ref="M574:M575"/>
    <mergeCell ref="N551:N552"/>
    <mergeCell ref="O551:O552"/>
    <mergeCell ref="P551:P552"/>
    <mergeCell ref="Q551:Q552"/>
    <mergeCell ref="R551:R552"/>
    <mergeCell ref="B550:J550"/>
    <mergeCell ref="A551:A552"/>
    <mergeCell ref="B551:J551"/>
    <mergeCell ref="K551:K552"/>
    <mergeCell ref="L551:L552"/>
    <mergeCell ref="M551:M552"/>
    <mergeCell ref="M528:M529"/>
    <mergeCell ref="N528:N529"/>
    <mergeCell ref="O528:O529"/>
    <mergeCell ref="P528:P529"/>
    <mergeCell ref="Q528:Q529"/>
    <mergeCell ref="R528:R529"/>
    <mergeCell ref="A528:A529"/>
    <mergeCell ref="B528:J528"/>
    <mergeCell ref="K528:K529"/>
    <mergeCell ref="L528:L529"/>
    <mergeCell ref="M505:M506"/>
    <mergeCell ref="N505:N506"/>
    <mergeCell ref="O505:O506"/>
    <mergeCell ref="P505:P506"/>
    <mergeCell ref="Q505:Q506"/>
    <mergeCell ref="R505:R506"/>
    <mergeCell ref="A505:A506"/>
    <mergeCell ref="B505:J505"/>
    <mergeCell ref="K505:K506"/>
    <mergeCell ref="L505:L506"/>
    <mergeCell ref="N482:N483"/>
    <mergeCell ref="O482:O483"/>
    <mergeCell ref="P482:P483"/>
    <mergeCell ref="Q482:Q483"/>
    <mergeCell ref="R482:R483"/>
    <mergeCell ref="B481:J481"/>
    <mergeCell ref="A482:A483"/>
    <mergeCell ref="B482:J482"/>
    <mergeCell ref="K482:K483"/>
    <mergeCell ref="L482:L483"/>
    <mergeCell ref="M482:M483"/>
    <mergeCell ref="N773:N774"/>
    <mergeCell ref="O773:O774"/>
    <mergeCell ref="P773:P774"/>
    <mergeCell ref="Q773:Q774"/>
    <mergeCell ref="R773:R774"/>
    <mergeCell ref="B772:J772"/>
    <mergeCell ref="A773:A774"/>
    <mergeCell ref="B773:J773"/>
    <mergeCell ref="K773:K774"/>
    <mergeCell ref="L773:L774"/>
    <mergeCell ref="M773:M774"/>
    <mergeCell ref="N321:N322"/>
    <mergeCell ref="O321:O322"/>
    <mergeCell ref="P321:P322"/>
    <mergeCell ref="Q321:Q322"/>
    <mergeCell ref="R321:R322"/>
    <mergeCell ref="B320:J320"/>
    <mergeCell ref="A321:A322"/>
    <mergeCell ref="B321:J321"/>
    <mergeCell ref="K321:K322"/>
    <mergeCell ref="L321:L322"/>
    <mergeCell ref="M321:M322"/>
    <mergeCell ref="N298:N299"/>
    <mergeCell ref="O298:O299"/>
    <mergeCell ref="P298:P299"/>
    <mergeCell ref="Q298:Q299"/>
    <mergeCell ref="R298:R299"/>
    <mergeCell ref="B297:J297"/>
    <mergeCell ref="A298:A299"/>
    <mergeCell ref="B298:J298"/>
    <mergeCell ref="K298:K299"/>
    <mergeCell ref="L298:L299"/>
    <mergeCell ref="M298:M299"/>
    <mergeCell ref="N275:N276"/>
    <mergeCell ref="O275:O276"/>
    <mergeCell ref="P275:P276"/>
    <mergeCell ref="Q275:Q276"/>
    <mergeCell ref="R275:R276"/>
    <mergeCell ref="B274:J274"/>
    <mergeCell ref="A275:A276"/>
    <mergeCell ref="B275:J275"/>
    <mergeCell ref="K275:K276"/>
    <mergeCell ref="L275:L276"/>
    <mergeCell ref="M275:M276"/>
    <mergeCell ref="N751:N752"/>
    <mergeCell ref="O751:O752"/>
    <mergeCell ref="P751:P752"/>
    <mergeCell ref="Q751:Q752"/>
    <mergeCell ref="R751:R752"/>
    <mergeCell ref="B750:J750"/>
    <mergeCell ref="A751:A752"/>
    <mergeCell ref="B751:J751"/>
    <mergeCell ref="K751:K752"/>
    <mergeCell ref="L751:L752"/>
    <mergeCell ref="M751:M752"/>
    <mergeCell ref="N729:N730"/>
    <mergeCell ref="O729:O730"/>
    <mergeCell ref="P729:P730"/>
    <mergeCell ref="Q729:Q730"/>
    <mergeCell ref="R729:R730"/>
    <mergeCell ref="B728:J728"/>
    <mergeCell ref="A729:A730"/>
    <mergeCell ref="B729:J729"/>
    <mergeCell ref="K729:K730"/>
    <mergeCell ref="L729:L730"/>
    <mergeCell ref="M729:M730"/>
    <mergeCell ref="N707:N708"/>
    <mergeCell ref="O707:O708"/>
    <mergeCell ref="P707:P708"/>
    <mergeCell ref="Q707:Q708"/>
    <mergeCell ref="R707:R708"/>
    <mergeCell ref="B706:J706"/>
    <mergeCell ref="A707:A708"/>
    <mergeCell ref="B707:J707"/>
    <mergeCell ref="K707:K708"/>
    <mergeCell ref="L707:L708"/>
    <mergeCell ref="M707:M708"/>
    <mergeCell ref="N685:N686"/>
    <mergeCell ref="O685:O686"/>
    <mergeCell ref="P685:P686"/>
    <mergeCell ref="Q685:Q686"/>
    <mergeCell ref="R685:R686"/>
    <mergeCell ref="B684:J684"/>
    <mergeCell ref="A685:A686"/>
    <mergeCell ref="B685:J685"/>
    <mergeCell ref="K685:K686"/>
    <mergeCell ref="L685:L686"/>
    <mergeCell ref="M685:M686"/>
    <mergeCell ref="N663:N664"/>
    <mergeCell ref="O663:O664"/>
    <mergeCell ref="P663:P664"/>
    <mergeCell ref="Q663:Q664"/>
    <mergeCell ref="R663:R664"/>
    <mergeCell ref="B662:J662"/>
    <mergeCell ref="A663:A664"/>
    <mergeCell ref="B663:J663"/>
    <mergeCell ref="K663:K664"/>
    <mergeCell ref="L663:L664"/>
    <mergeCell ref="M663:M664"/>
    <mergeCell ref="N641:N642"/>
    <mergeCell ref="O641:O642"/>
    <mergeCell ref="P641:P642"/>
    <mergeCell ref="Q641:Q642"/>
    <mergeCell ref="R641:R642"/>
    <mergeCell ref="B640:J640"/>
    <mergeCell ref="A641:A642"/>
    <mergeCell ref="B641:J641"/>
    <mergeCell ref="K641:K642"/>
    <mergeCell ref="L641:L642"/>
    <mergeCell ref="M641:M642"/>
    <mergeCell ref="N459:N460"/>
    <mergeCell ref="O459:O460"/>
    <mergeCell ref="P459:P460"/>
    <mergeCell ref="Q459:Q460"/>
    <mergeCell ref="R459:R460"/>
    <mergeCell ref="B458:J458"/>
    <mergeCell ref="A459:A460"/>
    <mergeCell ref="B459:J459"/>
    <mergeCell ref="K459:K460"/>
    <mergeCell ref="L459:L460"/>
    <mergeCell ref="M459:M460"/>
    <mergeCell ref="N436:N437"/>
    <mergeCell ref="O436:O437"/>
    <mergeCell ref="P436:P437"/>
    <mergeCell ref="Q436:Q437"/>
    <mergeCell ref="R436:R437"/>
    <mergeCell ref="B435:J435"/>
    <mergeCell ref="A436:A437"/>
    <mergeCell ref="B436:J436"/>
    <mergeCell ref="K436:K437"/>
    <mergeCell ref="L436:L437"/>
    <mergeCell ref="M436:M437"/>
    <mergeCell ref="N413:N414"/>
    <mergeCell ref="O413:O414"/>
    <mergeCell ref="P413:P414"/>
    <mergeCell ref="Q413:Q414"/>
    <mergeCell ref="R413:R414"/>
    <mergeCell ref="B412:J412"/>
    <mergeCell ref="A413:A414"/>
    <mergeCell ref="B413:J413"/>
    <mergeCell ref="K413:K414"/>
    <mergeCell ref="L413:L414"/>
    <mergeCell ref="M413:M414"/>
    <mergeCell ref="N390:N391"/>
    <mergeCell ref="O390:O391"/>
    <mergeCell ref="P390:P391"/>
    <mergeCell ref="Q390:Q391"/>
    <mergeCell ref="R390:R391"/>
    <mergeCell ref="B389:J389"/>
    <mergeCell ref="A390:A391"/>
    <mergeCell ref="B390:J390"/>
    <mergeCell ref="K390:K391"/>
    <mergeCell ref="L390:L391"/>
    <mergeCell ref="M390:M391"/>
    <mergeCell ref="N367:N368"/>
    <mergeCell ref="O367:O368"/>
    <mergeCell ref="P367:P368"/>
    <mergeCell ref="Q367:Q368"/>
    <mergeCell ref="R367:R368"/>
    <mergeCell ref="B366:J366"/>
    <mergeCell ref="A367:A368"/>
    <mergeCell ref="B367:J367"/>
    <mergeCell ref="K367:K368"/>
    <mergeCell ref="L367:L368"/>
    <mergeCell ref="M367:M368"/>
    <mergeCell ref="N344:N345"/>
    <mergeCell ref="O344:O345"/>
    <mergeCell ref="P344:P345"/>
    <mergeCell ref="Q344:Q345"/>
    <mergeCell ref="R344:R345"/>
    <mergeCell ref="B343:J343"/>
    <mergeCell ref="A344:A345"/>
    <mergeCell ref="B344:J344"/>
    <mergeCell ref="K344:K345"/>
    <mergeCell ref="L344:L345"/>
    <mergeCell ref="M344:M345"/>
    <mergeCell ref="N252:N253"/>
    <mergeCell ref="O252:O253"/>
    <mergeCell ref="P252:P253"/>
    <mergeCell ref="Q252:Q253"/>
    <mergeCell ref="R252:R253"/>
    <mergeCell ref="B251:J251"/>
    <mergeCell ref="A252:A253"/>
    <mergeCell ref="B252:J252"/>
    <mergeCell ref="K252:K253"/>
    <mergeCell ref="L252:L253"/>
    <mergeCell ref="M252:M253"/>
    <mergeCell ref="A206:A207"/>
    <mergeCell ref="B206:J206"/>
    <mergeCell ref="N229:N230"/>
    <mergeCell ref="O229:O230"/>
    <mergeCell ref="P229:P230"/>
    <mergeCell ref="Q229:Q230"/>
    <mergeCell ref="R229:R230"/>
    <mergeCell ref="B228:J228"/>
    <mergeCell ref="A229:A230"/>
    <mergeCell ref="B229:J229"/>
    <mergeCell ref="K229:K230"/>
    <mergeCell ref="L229:L230"/>
    <mergeCell ref="M229:M230"/>
    <mergeCell ref="M206:M207"/>
    <mergeCell ref="N206:N207"/>
    <mergeCell ref="O206:O207"/>
    <mergeCell ref="P206:P207"/>
    <mergeCell ref="Q206:Q207"/>
    <mergeCell ref="R206:R207"/>
    <mergeCell ref="K206:K207"/>
    <mergeCell ref="L206:L207"/>
    <mergeCell ref="B225:J225"/>
    <mergeCell ref="B138:J138"/>
    <mergeCell ref="B154:J154"/>
    <mergeCell ref="B171:J171"/>
    <mergeCell ref="B186:J186"/>
    <mergeCell ref="B205:J205"/>
    <mergeCell ref="B16:J16"/>
    <mergeCell ref="B39:J39"/>
    <mergeCell ref="B57:J57"/>
    <mergeCell ref="B74:J74"/>
    <mergeCell ref="B87:J87"/>
    <mergeCell ref="B106:J106"/>
    <mergeCell ref="B120:J120"/>
    <mergeCell ref="Q861:Q862"/>
    <mergeCell ref="R861:R862"/>
    <mergeCell ref="B860:J860"/>
    <mergeCell ref="A861:A862"/>
    <mergeCell ref="B861:J861"/>
    <mergeCell ref="K861:K862"/>
    <mergeCell ref="L861:L862"/>
    <mergeCell ref="M861:M862"/>
    <mergeCell ref="N861:N862"/>
    <mergeCell ref="O861:O862"/>
    <mergeCell ref="P861:P862"/>
    <mergeCell ref="B248:J248"/>
    <mergeCell ref="B271:J271"/>
    <mergeCell ref="B294:J294"/>
    <mergeCell ref="B317:J317"/>
    <mergeCell ref="B340:J340"/>
    <mergeCell ref="B363:J363"/>
    <mergeCell ref="B386:J386"/>
    <mergeCell ref="B409:J409"/>
    <mergeCell ref="B432:J432"/>
    <mergeCell ref="B455:J455"/>
    <mergeCell ref="B478:J478"/>
    <mergeCell ref="B501:J501"/>
    <mergeCell ref="B524:J524"/>
    <mergeCell ref="B504:J504"/>
    <mergeCell ref="B547:J547"/>
    <mergeCell ref="B527:J527"/>
    <mergeCell ref="B570:J570"/>
    <mergeCell ref="B593:J593"/>
    <mergeCell ref="B813:J813"/>
    <mergeCell ref="B835:J835"/>
    <mergeCell ref="B857:J857"/>
    <mergeCell ref="B879:J879"/>
    <mergeCell ref="B901:J901"/>
    <mergeCell ref="B615:J615"/>
    <mergeCell ref="B637:J637"/>
    <mergeCell ref="B659:J659"/>
    <mergeCell ref="B681:J681"/>
    <mergeCell ref="B703:J703"/>
    <mergeCell ref="B725:J725"/>
    <mergeCell ref="B747:J747"/>
    <mergeCell ref="B769:J769"/>
    <mergeCell ref="B791:J791"/>
    <mergeCell ref="Q905:Q906"/>
    <mergeCell ref="R905:R906"/>
    <mergeCell ref="B923:J923"/>
    <mergeCell ref="B904:J904"/>
    <mergeCell ref="A905:A906"/>
    <mergeCell ref="B905:J905"/>
    <mergeCell ref="K905:K906"/>
    <mergeCell ref="L905:L906"/>
    <mergeCell ref="M905:M906"/>
    <mergeCell ref="N905:N906"/>
    <mergeCell ref="O905:O906"/>
    <mergeCell ref="P905:P906"/>
  </mergeCells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9CC00"/>
  </sheetPr>
  <dimension ref="A1:W1012"/>
  <sheetViews>
    <sheetView topLeftCell="A166" workbookViewId="0">
      <selection activeCell="P182" sqref="P182"/>
    </sheetView>
  </sheetViews>
  <sheetFormatPr baseColWidth="10" defaultColWidth="12.5703125" defaultRowHeight="15" customHeight="1" x14ac:dyDescent="0.2"/>
  <cols>
    <col min="1" max="1" width="8.5703125" style="79" customWidth="1"/>
    <col min="2" max="10" width="7.140625" style="79" customWidth="1"/>
    <col min="11" max="11" width="15.7109375" style="79" customWidth="1"/>
    <col min="12" max="18" width="12.85546875" style="79" customWidth="1"/>
    <col min="19" max="26" width="10" style="79" customWidth="1"/>
    <col min="27" max="16384" width="12.5703125" style="79"/>
  </cols>
  <sheetData>
    <row r="1" spans="1:18" s="220" customFormat="1" ht="15" customHeight="1" x14ac:dyDescent="0.2"/>
    <row r="2" spans="1:18" s="220" customFormat="1" ht="15" customHeight="1" x14ac:dyDescent="0.2"/>
    <row r="3" spans="1:18" s="220" customFormat="1" ht="15" customHeight="1" x14ac:dyDescent="0.2"/>
    <row r="4" spans="1:18" s="220" customFormat="1" ht="15" customHeight="1" x14ac:dyDescent="0.2"/>
    <row r="5" spans="1:18" s="220" customFormat="1" ht="15" customHeight="1" x14ac:dyDescent="0.2"/>
    <row r="6" spans="1:18" s="220" customFormat="1" ht="15" customHeight="1" x14ac:dyDescent="0.2"/>
    <row r="7" spans="1:18" s="220" customFormat="1" ht="15" customHeight="1" x14ac:dyDescent="0.2"/>
    <row r="8" spans="1:18" s="220" customFormat="1" ht="15" customHeight="1" x14ac:dyDescent="0.2"/>
    <row r="9" spans="1:18" s="220" customFormat="1" ht="15" customHeight="1" x14ac:dyDescent="0.2"/>
    <row r="10" spans="1:18" s="220" customFormat="1" ht="15" customHeight="1" x14ac:dyDescent="0.2"/>
    <row r="11" spans="1:18" s="220" customFormat="1" ht="15" customHeight="1" x14ac:dyDescent="0.2"/>
    <row r="12" spans="1:18" s="220" customFormat="1" ht="15" customHeight="1" x14ac:dyDescent="0.2"/>
    <row r="13" spans="1:18" s="220" customFormat="1" ht="15" customHeight="1" x14ac:dyDescent="0.2"/>
    <row r="14" spans="1:18" ht="12.75" customHeight="1" x14ac:dyDescent="0.2"/>
    <row r="15" spans="1:18" ht="26.25" customHeight="1" x14ac:dyDescent="0.2">
      <c r="B15" s="232" t="s">
        <v>94</v>
      </c>
      <c r="C15" s="233"/>
      <c r="D15" s="233"/>
      <c r="E15" s="233"/>
      <c r="F15" s="233"/>
      <c r="G15" s="233"/>
      <c r="H15" s="233"/>
      <c r="I15" s="233"/>
      <c r="J15" s="233"/>
      <c r="K15" s="78" t="s">
        <v>110</v>
      </c>
      <c r="L15" s="89"/>
      <c r="M15" s="89"/>
      <c r="N15" s="85"/>
      <c r="O15" s="89"/>
      <c r="P15" s="85"/>
      <c r="Q15" s="85"/>
      <c r="R15" s="85"/>
    </row>
    <row r="16" spans="1:18" ht="20.25" x14ac:dyDescent="0.2">
      <c r="A16" s="234" t="s">
        <v>9</v>
      </c>
      <c r="B16" s="235" t="s">
        <v>95</v>
      </c>
      <c r="C16" s="236"/>
      <c r="D16" s="236"/>
      <c r="E16" s="236"/>
      <c r="F16" s="236"/>
      <c r="G16" s="236"/>
      <c r="H16" s="236"/>
      <c r="I16" s="236"/>
      <c r="J16" s="237"/>
      <c r="K16" s="238" t="s">
        <v>10</v>
      </c>
      <c r="L16" s="230" t="s">
        <v>2</v>
      </c>
      <c r="M16" s="230" t="s">
        <v>3</v>
      </c>
      <c r="N16" s="240" t="s">
        <v>4</v>
      </c>
      <c r="O16" s="230" t="s">
        <v>5</v>
      </c>
      <c r="P16" s="228" t="s">
        <v>6</v>
      </c>
      <c r="Q16" s="228" t="s">
        <v>7</v>
      </c>
      <c r="R16" s="230" t="s">
        <v>96</v>
      </c>
    </row>
    <row r="17" spans="1:20" ht="15.75" x14ac:dyDescent="0.2">
      <c r="A17" s="229"/>
      <c r="B17" s="97" t="s">
        <v>97</v>
      </c>
      <c r="C17" s="97" t="s">
        <v>98</v>
      </c>
      <c r="D17" s="97" t="s">
        <v>99</v>
      </c>
      <c r="E17" s="97" t="s">
        <v>100</v>
      </c>
      <c r="F17" s="97" t="s">
        <v>101</v>
      </c>
      <c r="G17" s="97" t="s">
        <v>102</v>
      </c>
      <c r="H17" s="97" t="s">
        <v>103</v>
      </c>
      <c r="I17" s="97" t="s">
        <v>104</v>
      </c>
      <c r="J17" s="97" t="s">
        <v>105</v>
      </c>
      <c r="K17" s="229"/>
      <c r="L17" s="229"/>
      <c r="M17" s="229"/>
      <c r="N17" s="229"/>
      <c r="O17" s="229"/>
      <c r="P17" s="229"/>
      <c r="Q17" s="229"/>
      <c r="R17" s="229"/>
    </row>
    <row r="18" spans="1:20" ht="15.75" customHeight="1" x14ac:dyDescent="0.2">
      <c r="A18" s="97">
        <v>1701</v>
      </c>
      <c r="B18" s="17">
        <v>5</v>
      </c>
      <c r="C18" s="17"/>
      <c r="D18" s="17"/>
      <c r="E18" s="17"/>
      <c r="F18" s="17"/>
      <c r="G18" s="17"/>
      <c r="H18" s="17"/>
      <c r="I18" s="17"/>
      <c r="J18" s="17"/>
      <c r="K18" s="54"/>
      <c r="L18" s="143"/>
      <c r="M18" s="144"/>
      <c r="N18" s="104"/>
      <c r="O18" s="98"/>
      <c r="P18" s="19">
        <f>B18</f>
        <v>5</v>
      </c>
      <c r="Q18" s="99"/>
      <c r="R18" s="98"/>
    </row>
    <row r="19" spans="1:20" ht="15.75" customHeight="1" x14ac:dyDescent="0.2">
      <c r="A19" s="97">
        <v>1702</v>
      </c>
      <c r="B19" s="17"/>
      <c r="C19" s="17">
        <v>3</v>
      </c>
      <c r="D19" s="17"/>
      <c r="E19" s="17"/>
      <c r="F19" s="17"/>
      <c r="G19" s="17"/>
      <c r="H19" s="17"/>
      <c r="I19" s="17"/>
      <c r="J19" s="17"/>
      <c r="K19" s="54"/>
      <c r="L19" s="145"/>
      <c r="M19" s="49"/>
      <c r="N19" s="146"/>
      <c r="O19" s="21">
        <f>IF(C19=0,"",C19/B18)</f>
        <v>0.6</v>
      </c>
      <c r="P19" s="22">
        <v>3</v>
      </c>
      <c r="Q19" s="100">
        <f t="shared" ref="Q19:Q26" si="0">IF(P19=0,"",P19/P18)</f>
        <v>0.6</v>
      </c>
      <c r="R19" s="100">
        <f t="shared" ref="R19:R26" si="1">IF(P19=0,"",100%-Q19)</f>
        <v>0.4</v>
      </c>
    </row>
    <row r="20" spans="1:20" ht="15.75" customHeight="1" x14ac:dyDescent="0.2">
      <c r="A20" s="97">
        <v>1801</v>
      </c>
      <c r="B20" s="17"/>
      <c r="C20" s="17"/>
      <c r="D20" s="17">
        <v>3</v>
      </c>
      <c r="E20" s="17"/>
      <c r="F20" s="17"/>
      <c r="G20" s="17"/>
      <c r="H20" s="17"/>
      <c r="I20" s="17"/>
      <c r="J20" s="17"/>
      <c r="K20" s="54"/>
      <c r="L20" s="145"/>
      <c r="M20" s="49"/>
      <c r="N20" s="146"/>
      <c r="O20" s="21">
        <f>IF(D20=0,"",D20/C19)</f>
        <v>1</v>
      </c>
      <c r="P20" s="22">
        <v>3</v>
      </c>
      <c r="Q20" s="100">
        <f t="shared" si="0"/>
        <v>1</v>
      </c>
      <c r="R20" s="100">
        <f t="shared" si="1"/>
        <v>0</v>
      </c>
      <c r="T20" s="124">
        <f>P20/P18</f>
        <v>0.6</v>
      </c>
    </row>
    <row r="21" spans="1:20" ht="15.75" customHeight="1" x14ac:dyDescent="0.2">
      <c r="A21" s="97">
        <v>1802</v>
      </c>
      <c r="B21" s="17"/>
      <c r="C21" s="17"/>
      <c r="D21" s="17"/>
      <c r="E21" s="17">
        <v>3</v>
      </c>
      <c r="F21" s="17"/>
      <c r="G21" s="17"/>
      <c r="H21" s="17"/>
      <c r="I21" s="17"/>
      <c r="J21" s="17"/>
      <c r="K21" s="54"/>
      <c r="L21" s="145"/>
      <c r="M21" s="49"/>
      <c r="N21" s="146"/>
      <c r="O21" s="21">
        <f>IF(E21=0,"",E21/D20)</f>
        <v>1</v>
      </c>
      <c r="P21" s="22">
        <v>3</v>
      </c>
      <c r="Q21" s="100">
        <f t="shared" si="0"/>
        <v>1</v>
      </c>
      <c r="R21" s="100">
        <f t="shared" si="1"/>
        <v>0</v>
      </c>
    </row>
    <row r="22" spans="1:20" ht="15.75" customHeight="1" x14ac:dyDescent="0.2">
      <c r="A22" s="97">
        <v>1901</v>
      </c>
      <c r="B22" s="17"/>
      <c r="C22" s="17"/>
      <c r="D22" s="17"/>
      <c r="E22" s="17"/>
      <c r="F22" s="17">
        <v>3</v>
      </c>
      <c r="G22" s="17"/>
      <c r="H22" s="17"/>
      <c r="I22" s="17"/>
      <c r="J22" s="17"/>
      <c r="K22" s="54"/>
      <c r="L22" s="145"/>
      <c r="M22" s="49"/>
      <c r="N22" s="146"/>
      <c r="O22" s="21">
        <f>IF(F22=0,"",F22/E21)</f>
        <v>1</v>
      </c>
      <c r="P22" s="22">
        <v>3</v>
      </c>
      <c r="Q22" s="100">
        <f t="shared" si="0"/>
        <v>1</v>
      </c>
      <c r="R22" s="100">
        <f t="shared" si="1"/>
        <v>0</v>
      </c>
    </row>
    <row r="23" spans="1:20" ht="15.75" customHeight="1" x14ac:dyDescent="0.2">
      <c r="A23" s="97">
        <v>1902</v>
      </c>
      <c r="B23" s="17"/>
      <c r="C23" s="17"/>
      <c r="D23" s="17"/>
      <c r="E23" s="17"/>
      <c r="F23" s="17"/>
      <c r="G23" s="17">
        <v>3</v>
      </c>
      <c r="H23" s="17"/>
      <c r="I23" s="17"/>
      <c r="J23" s="17"/>
      <c r="K23" s="54"/>
      <c r="L23" s="145"/>
      <c r="M23" s="49"/>
      <c r="N23" s="146"/>
      <c r="O23" s="21">
        <f>IF(G23=0,"",G23/F22)</f>
        <v>1</v>
      </c>
      <c r="P23" s="22">
        <v>3</v>
      </c>
      <c r="Q23" s="100">
        <f t="shared" si="0"/>
        <v>1</v>
      </c>
      <c r="R23" s="100">
        <f t="shared" si="1"/>
        <v>0</v>
      </c>
    </row>
    <row r="24" spans="1:20" ht="15.75" customHeight="1" x14ac:dyDescent="0.2">
      <c r="A24" s="97">
        <v>2001</v>
      </c>
      <c r="B24" s="17"/>
      <c r="C24" s="17"/>
      <c r="D24" s="17"/>
      <c r="E24" s="17"/>
      <c r="F24" s="17"/>
      <c r="G24" s="17"/>
      <c r="H24" s="17">
        <v>3</v>
      </c>
      <c r="I24" s="17"/>
      <c r="J24" s="17"/>
      <c r="K24" s="54"/>
      <c r="L24" s="145"/>
      <c r="M24" s="49"/>
      <c r="N24" s="146"/>
      <c r="O24" s="21">
        <f>IF(H24=0,"",H24/G23)</f>
        <v>1</v>
      </c>
      <c r="P24" s="22">
        <v>3</v>
      </c>
      <c r="Q24" s="100">
        <f t="shared" si="0"/>
        <v>1</v>
      </c>
      <c r="R24" s="100">
        <f t="shared" si="1"/>
        <v>0</v>
      </c>
    </row>
    <row r="25" spans="1:20" ht="15.75" customHeight="1" x14ac:dyDescent="0.2">
      <c r="A25" s="97">
        <v>2002</v>
      </c>
      <c r="B25" s="17"/>
      <c r="C25" s="17"/>
      <c r="D25" s="17"/>
      <c r="E25" s="17"/>
      <c r="F25" s="17"/>
      <c r="G25" s="17"/>
      <c r="H25" s="17"/>
      <c r="I25" s="17">
        <v>3</v>
      </c>
      <c r="J25" s="17"/>
      <c r="K25" s="54"/>
      <c r="L25" s="145"/>
      <c r="M25" s="49"/>
      <c r="N25" s="146"/>
      <c r="O25" s="21">
        <f>IF(I25=0,"",I25/H24)</f>
        <v>1</v>
      </c>
      <c r="P25" s="22">
        <v>3</v>
      </c>
      <c r="Q25" s="100">
        <f t="shared" si="0"/>
        <v>1</v>
      </c>
      <c r="R25" s="100">
        <f t="shared" si="1"/>
        <v>0</v>
      </c>
    </row>
    <row r="26" spans="1:20" ht="15.75" customHeight="1" x14ac:dyDescent="0.2">
      <c r="A26" s="97">
        <v>2101</v>
      </c>
      <c r="B26" s="17"/>
      <c r="C26" s="17"/>
      <c r="D26" s="17"/>
      <c r="E26" s="17"/>
      <c r="F26" s="17"/>
      <c r="G26" s="17"/>
      <c r="H26" s="17"/>
      <c r="I26" s="17"/>
      <c r="J26" s="17">
        <v>3</v>
      </c>
      <c r="K26" s="54">
        <v>3</v>
      </c>
      <c r="L26" s="145"/>
      <c r="M26" s="49"/>
      <c r="N26" s="146"/>
      <c r="O26" s="24">
        <f>IF(J26=0,"",J26/I25)</f>
        <v>1</v>
      </c>
      <c r="P26" s="22">
        <v>3</v>
      </c>
      <c r="Q26" s="24">
        <f t="shared" si="0"/>
        <v>1</v>
      </c>
      <c r="R26" s="24">
        <f t="shared" si="1"/>
        <v>0</v>
      </c>
    </row>
    <row r="27" spans="1:20" ht="15.75" customHeight="1" x14ac:dyDescent="0.2">
      <c r="A27" s="97">
        <v>2102</v>
      </c>
      <c r="B27" s="17"/>
      <c r="C27" s="17"/>
      <c r="D27" s="17"/>
      <c r="E27" s="17"/>
      <c r="F27" s="17"/>
      <c r="G27" s="17"/>
      <c r="H27" s="17"/>
      <c r="I27" s="17"/>
      <c r="J27" s="17"/>
      <c r="K27" s="54"/>
      <c r="L27" s="145"/>
      <c r="M27" s="49"/>
      <c r="N27" s="147"/>
      <c r="O27" s="67"/>
      <c r="P27" s="22"/>
      <c r="Q27" s="67"/>
      <c r="R27" s="101"/>
    </row>
    <row r="28" spans="1:20" ht="15.75" customHeight="1" x14ac:dyDescent="0.2">
      <c r="A28" s="97">
        <v>2201</v>
      </c>
      <c r="B28" s="17"/>
      <c r="C28" s="17"/>
      <c r="D28" s="17"/>
      <c r="E28" s="17"/>
      <c r="F28" s="17"/>
      <c r="G28" s="17"/>
      <c r="H28" s="17"/>
      <c r="I28" s="17"/>
      <c r="J28" s="17"/>
      <c r="K28" s="54"/>
      <c r="L28" s="145"/>
      <c r="M28" s="49"/>
      <c r="N28" s="147"/>
      <c r="O28" s="148"/>
      <c r="P28" s="51"/>
      <c r="Q28" s="149"/>
      <c r="R28" s="148"/>
    </row>
    <row r="29" spans="1:20" ht="15.75" customHeight="1" x14ac:dyDescent="0.2">
      <c r="A29" s="97">
        <v>2202</v>
      </c>
      <c r="B29" s="17"/>
      <c r="C29" s="17"/>
      <c r="D29" s="17"/>
      <c r="E29" s="17"/>
      <c r="F29" s="17"/>
      <c r="G29" s="17"/>
      <c r="H29" s="17"/>
      <c r="I29" s="17"/>
      <c r="J29" s="17"/>
      <c r="K29" s="54"/>
      <c r="L29" s="145"/>
      <c r="M29" s="49"/>
      <c r="N29" s="147"/>
      <c r="O29" s="148"/>
      <c r="P29" s="51"/>
      <c r="Q29" s="149"/>
      <c r="R29" s="148"/>
    </row>
    <row r="30" spans="1:20" ht="15.75" customHeight="1" x14ac:dyDescent="0.2">
      <c r="A30" s="97">
        <v>2301</v>
      </c>
      <c r="B30" s="17"/>
      <c r="C30" s="17"/>
      <c r="D30" s="17"/>
      <c r="E30" s="17"/>
      <c r="F30" s="17"/>
      <c r="G30" s="17"/>
      <c r="H30" s="17"/>
      <c r="I30" s="17"/>
      <c r="J30" s="17"/>
      <c r="K30" s="54"/>
      <c r="L30" s="145"/>
      <c r="M30" s="49"/>
      <c r="N30" s="147"/>
      <c r="O30" s="148"/>
      <c r="P30" s="51"/>
      <c r="Q30" s="149"/>
      <c r="R30" s="148"/>
    </row>
    <row r="31" spans="1:20" ht="15.75" customHeight="1" x14ac:dyDescent="0.2">
      <c r="A31" s="97">
        <v>2302</v>
      </c>
      <c r="B31" s="17"/>
      <c r="C31" s="17"/>
      <c r="D31" s="17"/>
      <c r="E31" s="17"/>
      <c r="F31" s="17"/>
      <c r="G31" s="17"/>
      <c r="H31" s="17"/>
      <c r="I31" s="17"/>
      <c r="J31" s="17"/>
      <c r="K31" s="54"/>
      <c r="L31" s="145"/>
      <c r="M31" s="49"/>
      <c r="N31" s="147"/>
      <c r="O31" s="49"/>
      <c r="P31" s="147"/>
      <c r="Q31" s="150"/>
      <c r="R31" s="148"/>
    </row>
    <row r="32" spans="1:20" ht="15.75" customHeight="1" x14ac:dyDescent="0.2">
      <c r="A32" s="97">
        <v>2401</v>
      </c>
      <c r="B32" s="17"/>
      <c r="C32" s="17"/>
      <c r="D32" s="17"/>
      <c r="E32" s="17"/>
      <c r="F32" s="17"/>
      <c r="G32" s="17"/>
      <c r="H32" s="17"/>
      <c r="I32" s="17"/>
      <c r="J32" s="17"/>
      <c r="K32" s="54"/>
      <c r="L32" s="145"/>
      <c r="M32" s="49"/>
      <c r="N32" s="147"/>
      <c r="O32" s="102" t="s">
        <v>81</v>
      </c>
      <c r="P32" s="103">
        <v>3</v>
      </c>
      <c r="Q32" s="104">
        <f>IF(SUM(K24:K31)=0,"",SUM(K24:K31))</f>
        <v>3</v>
      </c>
      <c r="R32" s="105" t="s">
        <v>10</v>
      </c>
    </row>
    <row r="33" spans="1:22" ht="15.75" customHeight="1" x14ac:dyDescent="0.2">
      <c r="A33" s="97">
        <v>2402</v>
      </c>
      <c r="B33" s="17"/>
      <c r="C33" s="17"/>
      <c r="D33" s="17"/>
      <c r="E33" s="17"/>
      <c r="F33" s="17"/>
      <c r="G33" s="17"/>
      <c r="H33" s="17"/>
      <c r="I33" s="17"/>
      <c r="J33" s="17"/>
      <c r="K33" s="54"/>
      <c r="L33" s="145"/>
      <c r="M33" s="49"/>
      <c r="N33" s="147"/>
      <c r="O33" s="106" t="s">
        <v>83</v>
      </c>
      <c r="P33" s="32">
        <f>IF(P32/B18=0,"",P32/B18)</f>
        <v>0.6</v>
      </c>
      <c r="Q33" s="107">
        <f>IF(P32/Q32=0,"",P32/Q32)</f>
        <v>1</v>
      </c>
      <c r="R33" s="108" t="s">
        <v>84</v>
      </c>
    </row>
    <row r="34" spans="1:22" ht="15.75" x14ac:dyDescent="0.2">
      <c r="A34" s="97">
        <v>2501</v>
      </c>
      <c r="B34" s="75"/>
      <c r="C34" s="75"/>
      <c r="D34" s="75"/>
      <c r="E34" s="75"/>
      <c r="F34" s="75"/>
      <c r="G34" s="75"/>
      <c r="H34" s="75"/>
      <c r="I34" s="75"/>
      <c r="J34" s="75"/>
      <c r="K34" s="54"/>
      <c r="L34" s="151"/>
      <c r="M34" s="152"/>
      <c r="N34" s="153"/>
      <c r="O34" s="154"/>
      <c r="P34" s="155"/>
      <c r="Q34" s="155"/>
      <c r="R34" s="156"/>
    </row>
    <row r="35" spans="1:22" ht="18" customHeight="1" x14ac:dyDescent="0.2">
      <c r="A35" s="114"/>
      <c r="B35" s="231" t="s">
        <v>106</v>
      </c>
      <c r="C35" s="231"/>
      <c r="D35" s="231"/>
      <c r="E35" s="231"/>
      <c r="F35" s="231"/>
      <c r="G35" s="231"/>
      <c r="H35" s="231"/>
      <c r="I35" s="231"/>
      <c r="J35" s="231"/>
      <c r="K35" s="74">
        <f>SUM(K18:K31)</f>
        <v>3</v>
      </c>
      <c r="L35" s="109">
        <f>IF(K26=0,"",K26/B18)</f>
        <v>0.6</v>
      </c>
      <c r="M35" s="109">
        <f>IF(K35=0,"",K35/B18)</f>
        <v>0.6</v>
      </c>
      <c r="N35" s="109">
        <f>IF(K26=0,"",M35-L35)</f>
        <v>0</v>
      </c>
      <c r="O35" s="89"/>
      <c r="P35" s="85"/>
      <c r="Q35" s="134"/>
      <c r="R35" s="89"/>
    </row>
    <row r="36" spans="1:22" ht="12.75" customHeight="1" x14ac:dyDescent="0.2"/>
    <row r="37" spans="1:22" ht="12.75" customHeight="1" x14ac:dyDescent="0.2"/>
    <row r="38" spans="1:22" ht="26.25" customHeight="1" x14ac:dyDescent="0.2">
      <c r="B38" s="232" t="s">
        <v>94</v>
      </c>
      <c r="C38" s="233"/>
      <c r="D38" s="233"/>
      <c r="E38" s="233"/>
      <c r="F38" s="233"/>
      <c r="G38" s="233"/>
      <c r="H38" s="233"/>
      <c r="I38" s="233"/>
      <c r="J38" s="233"/>
      <c r="K38" s="78" t="s">
        <v>111</v>
      </c>
      <c r="L38" s="89"/>
      <c r="M38" s="89"/>
      <c r="N38" s="85"/>
      <c r="O38" s="89"/>
      <c r="P38" s="85"/>
      <c r="Q38" s="85"/>
      <c r="R38" s="85"/>
      <c r="V38" s="157">
        <f>AVERAGE(P33,P56)</f>
        <v>0.46666666666666667</v>
      </c>
    </row>
    <row r="39" spans="1:22" ht="20.25" customHeight="1" x14ac:dyDescent="0.2">
      <c r="A39" s="234" t="s">
        <v>9</v>
      </c>
      <c r="B39" s="235" t="s">
        <v>95</v>
      </c>
      <c r="C39" s="236"/>
      <c r="D39" s="236"/>
      <c r="E39" s="236"/>
      <c r="F39" s="236"/>
      <c r="G39" s="236"/>
      <c r="H39" s="236"/>
      <c r="I39" s="236"/>
      <c r="J39" s="237"/>
      <c r="K39" s="238" t="s">
        <v>10</v>
      </c>
      <c r="L39" s="230" t="s">
        <v>2</v>
      </c>
      <c r="M39" s="230" t="s">
        <v>3</v>
      </c>
      <c r="N39" s="240" t="s">
        <v>4</v>
      </c>
      <c r="O39" s="230" t="s">
        <v>5</v>
      </c>
      <c r="P39" s="228" t="s">
        <v>6</v>
      </c>
      <c r="Q39" s="228" t="s">
        <v>7</v>
      </c>
      <c r="R39" s="230" t="s">
        <v>96</v>
      </c>
    </row>
    <row r="40" spans="1:22" ht="15.75" customHeight="1" x14ac:dyDescent="0.2">
      <c r="A40" s="229"/>
      <c r="B40" s="97" t="s">
        <v>97</v>
      </c>
      <c r="C40" s="97" t="s">
        <v>98</v>
      </c>
      <c r="D40" s="97" t="s">
        <v>99</v>
      </c>
      <c r="E40" s="97" t="s">
        <v>100</v>
      </c>
      <c r="F40" s="97" t="s">
        <v>101</v>
      </c>
      <c r="G40" s="97" t="s">
        <v>102</v>
      </c>
      <c r="H40" s="97" t="s">
        <v>103</v>
      </c>
      <c r="I40" s="97" t="s">
        <v>104</v>
      </c>
      <c r="J40" s="97" t="s">
        <v>105</v>
      </c>
      <c r="K40" s="229"/>
      <c r="L40" s="229"/>
      <c r="M40" s="229"/>
      <c r="N40" s="229"/>
      <c r="O40" s="229"/>
      <c r="P40" s="229"/>
      <c r="Q40" s="229"/>
      <c r="R40" s="229"/>
    </row>
    <row r="41" spans="1:22" ht="15.75" customHeight="1" x14ac:dyDescent="0.2">
      <c r="A41" s="97">
        <v>1702</v>
      </c>
      <c r="B41" s="17">
        <v>9</v>
      </c>
      <c r="C41" s="17"/>
      <c r="D41" s="17"/>
      <c r="E41" s="17"/>
      <c r="F41" s="17"/>
      <c r="G41" s="17"/>
      <c r="H41" s="17"/>
      <c r="I41" s="17"/>
      <c r="J41" s="17"/>
      <c r="K41" s="54"/>
      <c r="L41" s="143"/>
      <c r="M41" s="144"/>
      <c r="N41" s="104"/>
      <c r="O41" s="98"/>
      <c r="P41" s="19">
        <f>B41</f>
        <v>9</v>
      </c>
      <c r="Q41" s="99"/>
      <c r="R41" s="98"/>
    </row>
    <row r="42" spans="1:22" ht="15.75" customHeight="1" x14ac:dyDescent="0.2">
      <c r="A42" s="97">
        <v>1801</v>
      </c>
      <c r="B42" s="17"/>
      <c r="C42" s="17">
        <v>5</v>
      </c>
      <c r="D42" s="17"/>
      <c r="E42" s="17"/>
      <c r="F42" s="17"/>
      <c r="G42" s="17"/>
      <c r="H42" s="17"/>
      <c r="I42" s="17"/>
      <c r="J42" s="17"/>
      <c r="K42" s="54"/>
      <c r="L42" s="145"/>
      <c r="M42" s="49"/>
      <c r="N42" s="146"/>
      <c r="O42" s="21">
        <f>IF(C42=0,"",C42/B41)</f>
        <v>0.55555555555555558</v>
      </c>
      <c r="P42" s="22">
        <v>5</v>
      </c>
      <c r="Q42" s="100">
        <f t="shared" ref="Q42:Q49" si="2">IF(P42=0,"",P42/P41)</f>
        <v>0.55555555555555558</v>
      </c>
      <c r="R42" s="100">
        <f t="shared" ref="R42:R49" si="3">IF(P42=0,"",100%-Q42)</f>
        <v>0.44444444444444442</v>
      </c>
    </row>
    <row r="43" spans="1:22" ht="15.75" customHeight="1" x14ac:dyDescent="0.2">
      <c r="A43" s="97">
        <v>1802</v>
      </c>
      <c r="B43" s="17"/>
      <c r="C43" s="17"/>
      <c r="D43" s="17">
        <v>5</v>
      </c>
      <c r="E43" s="17"/>
      <c r="F43" s="17"/>
      <c r="G43" s="17"/>
      <c r="H43" s="17"/>
      <c r="I43" s="17"/>
      <c r="J43" s="17"/>
      <c r="K43" s="54"/>
      <c r="L43" s="145"/>
      <c r="M43" s="49"/>
      <c r="N43" s="146"/>
      <c r="O43" s="21">
        <f>IF(D43=0,"",D43/C42)</f>
        <v>1</v>
      </c>
      <c r="P43" s="22">
        <v>5</v>
      </c>
      <c r="Q43" s="100">
        <f t="shared" si="2"/>
        <v>1</v>
      </c>
      <c r="R43" s="100">
        <f t="shared" si="3"/>
        <v>0</v>
      </c>
      <c r="S43" s="124">
        <f>P43/P41</f>
        <v>0.55555555555555558</v>
      </c>
    </row>
    <row r="44" spans="1:22" ht="15.75" customHeight="1" x14ac:dyDescent="0.2">
      <c r="A44" s="97">
        <v>1901</v>
      </c>
      <c r="B44" s="17"/>
      <c r="C44" s="17"/>
      <c r="D44" s="17"/>
      <c r="E44" s="17">
        <v>5</v>
      </c>
      <c r="F44" s="17"/>
      <c r="G44" s="17"/>
      <c r="H44" s="17"/>
      <c r="I44" s="17"/>
      <c r="J44" s="17"/>
      <c r="K44" s="54"/>
      <c r="L44" s="145"/>
      <c r="M44" s="49"/>
      <c r="N44" s="146"/>
      <c r="O44" s="21">
        <f>IF(E44=0,"",E44/D43)</f>
        <v>1</v>
      </c>
      <c r="P44" s="22">
        <v>5</v>
      </c>
      <c r="Q44" s="100">
        <f t="shared" si="2"/>
        <v>1</v>
      </c>
      <c r="R44" s="100">
        <f t="shared" si="3"/>
        <v>0</v>
      </c>
    </row>
    <row r="45" spans="1:22" ht="15.75" customHeight="1" x14ac:dyDescent="0.2">
      <c r="A45" s="97">
        <v>1902</v>
      </c>
      <c r="B45" s="17"/>
      <c r="C45" s="17"/>
      <c r="D45" s="17"/>
      <c r="E45" s="17"/>
      <c r="F45" s="17">
        <v>5</v>
      </c>
      <c r="G45" s="17"/>
      <c r="H45" s="17"/>
      <c r="I45" s="17"/>
      <c r="J45" s="17"/>
      <c r="K45" s="54"/>
      <c r="L45" s="145"/>
      <c r="M45" s="49"/>
      <c r="N45" s="146"/>
      <c r="O45" s="21">
        <f>IF(F45=0,"",F45/E44)</f>
        <v>1</v>
      </c>
      <c r="P45" s="22">
        <v>5</v>
      </c>
      <c r="Q45" s="100">
        <f t="shared" si="2"/>
        <v>1</v>
      </c>
      <c r="R45" s="100">
        <f t="shared" si="3"/>
        <v>0</v>
      </c>
    </row>
    <row r="46" spans="1:22" ht="15.75" customHeight="1" x14ac:dyDescent="0.2">
      <c r="A46" s="97">
        <v>2001</v>
      </c>
      <c r="B46" s="17"/>
      <c r="C46" s="17"/>
      <c r="D46" s="17"/>
      <c r="E46" s="17"/>
      <c r="F46" s="17"/>
      <c r="G46" s="17">
        <v>5</v>
      </c>
      <c r="H46" s="17"/>
      <c r="I46" s="17"/>
      <c r="J46" s="17"/>
      <c r="K46" s="54"/>
      <c r="L46" s="145"/>
      <c r="M46" s="49"/>
      <c r="N46" s="146"/>
      <c r="O46" s="21">
        <f>IF(G46=0,"",G46/F45)</f>
        <v>1</v>
      </c>
      <c r="P46" s="22">
        <v>5</v>
      </c>
      <c r="Q46" s="100">
        <f t="shared" si="2"/>
        <v>1</v>
      </c>
      <c r="R46" s="100">
        <f t="shared" si="3"/>
        <v>0</v>
      </c>
    </row>
    <row r="47" spans="1:22" ht="15.75" customHeight="1" x14ac:dyDescent="0.2">
      <c r="A47" s="97">
        <v>2002</v>
      </c>
      <c r="B47" s="17"/>
      <c r="C47" s="17"/>
      <c r="D47" s="17"/>
      <c r="E47" s="17"/>
      <c r="F47" s="17"/>
      <c r="G47" s="17"/>
      <c r="H47" s="17">
        <v>3</v>
      </c>
      <c r="I47" s="17"/>
      <c r="J47" s="17"/>
      <c r="K47" s="54"/>
      <c r="L47" s="145"/>
      <c r="M47" s="49"/>
      <c r="N47" s="146"/>
      <c r="O47" s="21">
        <f>IF(H47=0,"",H47/G46)</f>
        <v>0.6</v>
      </c>
      <c r="P47" s="22">
        <v>4</v>
      </c>
      <c r="Q47" s="100">
        <f t="shared" si="2"/>
        <v>0.8</v>
      </c>
      <c r="R47" s="100">
        <f t="shared" si="3"/>
        <v>0.19999999999999996</v>
      </c>
    </row>
    <row r="48" spans="1:22" ht="15.75" customHeight="1" x14ac:dyDescent="0.2">
      <c r="A48" s="97">
        <v>2101</v>
      </c>
      <c r="B48" s="17"/>
      <c r="C48" s="17"/>
      <c r="D48" s="17"/>
      <c r="E48" s="17"/>
      <c r="F48" s="17"/>
      <c r="G48" s="17"/>
      <c r="H48" s="17"/>
      <c r="I48" s="17">
        <v>3</v>
      </c>
      <c r="J48" s="17"/>
      <c r="K48" s="54"/>
      <c r="L48" s="145"/>
      <c r="M48" s="49"/>
      <c r="N48" s="146"/>
      <c r="O48" s="21">
        <f>IF(I48=0,"",I48/H47)</f>
        <v>1</v>
      </c>
      <c r="P48" s="22">
        <v>4</v>
      </c>
      <c r="Q48" s="100">
        <f t="shared" si="2"/>
        <v>1</v>
      </c>
      <c r="R48" s="100">
        <f t="shared" si="3"/>
        <v>0</v>
      </c>
    </row>
    <row r="49" spans="1:18" ht="15.75" customHeight="1" x14ac:dyDescent="0.2">
      <c r="A49" s="97">
        <v>2102</v>
      </c>
      <c r="B49" s="17"/>
      <c r="C49" s="17"/>
      <c r="D49" s="17"/>
      <c r="E49" s="17"/>
      <c r="F49" s="17"/>
      <c r="G49" s="17"/>
      <c r="H49" s="17"/>
      <c r="I49" s="17"/>
      <c r="J49" s="17">
        <v>3</v>
      </c>
      <c r="K49" s="54">
        <v>3</v>
      </c>
      <c r="L49" s="145"/>
      <c r="M49" s="49"/>
      <c r="N49" s="146"/>
      <c r="O49" s="24">
        <f>IF(J49=0,"",J49/I48)</f>
        <v>1</v>
      </c>
      <c r="P49" s="22">
        <v>4</v>
      </c>
      <c r="Q49" s="24">
        <f t="shared" si="2"/>
        <v>1</v>
      </c>
      <c r="R49" s="24">
        <f t="shared" si="3"/>
        <v>0</v>
      </c>
    </row>
    <row r="50" spans="1:18" ht="15.75" customHeight="1" x14ac:dyDescent="0.2">
      <c r="A50" s="97">
        <v>2201</v>
      </c>
      <c r="B50" s="17"/>
      <c r="C50" s="17"/>
      <c r="D50" s="17"/>
      <c r="E50" s="17"/>
      <c r="F50" s="17"/>
      <c r="G50" s="17"/>
      <c r="H50" s="17"/>
      <c r="I50" s="17"/>
      <c r="J50" s="17">
        <v>1</v>
      </c>
      <c r="K50" s="54"/>
      <c r="L50" s="145"/>
      <c r="M50" s="49"/>
      <c r="N50" s="147"/>
      <c r="O50" s="67"/>
      <c r="P50" s="22">
        <v>1</v>
      </c>
      <c r="Q50" s="67"/>
      <c r="R50" s="101"/>
    </row>
    <row r="51" spans="1:18" ht="15.75" customHeight="1" x14ac:dyDescent="0.2">
      <c r="A51" s="97">
        <v>2202</v>
      </c>
      <c r="B51" s="17"/>
      <c r="C51" s="17"/>
      <c r="D51" s="17"/>
      <c r="E51" s="17"/>
      <c r="F51" s="17"/>
      <c r="G51" s="17"/>
      <c r="H51" s="17"/>
      <c r="I51" s="17"/>
      <c r="J51" s="17">
        <v>1</v>
      </c>
      <c r="K51" s="54"/>
      <c r="L51" s="145"/>
      <c r="M51" s="49"/>
      <c r="N51" s="147"/>
      <c r="O51" s="148"/>
      <c r="P51" s="51">
        <v>1</v>
      </c>
      <c r="Q51" s="149"/>
      <c r="R51" s="148"/>
    </row>
    <row r="52" spans="1:18" ht="15.75" customHeight="1" x14ac:dyDescent="0.2">
      <c r="A52" s="97">
        <v>2301</v>
      </c>
      <c r="B52" s="17"/>
      <c r="C52" s="17"/>
      <c r="D52" s="17"/>
      <c r="E52" s="17"/>
      <c r="F52" s="17"/>
      <c r="G52" s="17"/>
      <c r="H52" s="17"/>
      <c r="I52" s="17"/>
      <c r="J52" s="17">
        <v>1</v>
      </c>
      <c r="K52" s="54">
        <v>1</v>
      </c>
      <c r="L52" s="145"/>
      <c r="M52" s="49"/>
      <c r="N52" s="147"/>
      <c r="O52" s="148"/>
      <c r="P52" s="51">
        <v>1</v>
      </c>
      <c r="Q52" s="149"/>
      <c r="R52" s="148"/>
    </row>
    <row r="53" spans="1:18" ht="15.75" customHeight="1" x14ac:dyDescent="0.2">
      <c r="A53" s="97">
        <v>2302</v>
      </c>
      <c r="B53" s="17"/>
      <c r="C53" s="17"/>
      <c r="D53" s="17"/>
      <c r="E53" s="17"/>
      <c r="F53" s="17"/>
      <c r="G53" s="17"/>
      <c r="H53" s="17"/>
      <c r="I53" s="17"/>
      <c r="J53" s="17"/>
      <c r="K53" s="54"/>
      <c r="L53" s="145"/>
      <c r="M53" s="49"/>
      <c r="N53" s="147"/>
      <c r="O53" s="148"/>
      <c r="P53" s="51"/>
      <c r="Q53" s="149"/>
      <c r="R53" s="148"/>
    </row>
    <row r="54" spans="1:18" ht="15.75" customHeight="1" x14ac:dyDescent="0.2">
      <c r="A54" s="97">
        <v>2401</v>
      </c>
      <c r="B54" s="17"/>
      <c r="C54" s="17"/>
      <c r="D54" s="17"/>
      <c r="E54" s="17"/>
      <c r="F54" s="17"/>
      <c r="G54" s="17"/>
      <c r="H54" s="17"/>
      <c r="I54" s="17"/>
      <c r="J54" s="17"/>
      <c r="K54" s="54"/>
      <c r="L54" s="145"/>
      <c r="M54" s="49"/>
      <c r="N54" s="147"/>
      <c r="O54" s="49"/>
      <c r="P54" s="147"/>
      <c r="Q54" s="150"/>
      <c r="R54" s="148"/>
    </row>
    <row r="55" spans="1:18" ht="15.75" customHeight="1" x14ac:dyDescent="0.2">
      <c r="A55" s="97">
        <v>2402</v>
      </c>
      <c r="B55" s="17"/>
      <c r="C55" s="17"/>
      <c r="D55" s="17"/>
      <c r="E55" s="17"/>
      <c r="F55" s="17"/>
      <c r="G55" s="17"/>
      <c r="H55" s="17"/>
      <c r="I55" s="17"/>
      <c r="J55" s="17"/>
      <c r="K55" s="54"/>
      <c r="L55" s="145"/>
      <c r="M55" s="49"/>
      <c r="N55" s="147"/>
      <c r="O55" s="102" t="s">
        <v>81</v>
      </c>
      <c r="P55" s="103">
        <v>3</v>
      </c>
      <c r="Q55" s="104">
        <f>IF(SUM(K47:K54)=0,"",SUM(K47:K54))</f>
        <v>4</v>
      </c>
      <c r="R55" s="105" t="s">
        <v>10</v>
      </c>
    </row>
    <row r="56" spans="1:18" ht="15.75" customHeight="1" x14ac:dyDescent="0.2">
      <c r="A56" s="97">
        <v>2501</v>
      </c>
      <c r="B56" s="17"/>
      <c r="C56" s="17"/>
      <c r="D56" s="17"/>
      <c r="E56" s="17"/>
      <c r="F56" s="17"/>
      <c r="G56" s="17"/>
      <c r="H56" s="17"/>
      <c r="I56" s="17"/>
      <c r="J56" s="17"/>
      <c r="K56" s="54"/>
      <c r="L56" s="145"/>
      <c r="M56" s="49"/>
      <c r="N56" s="147"/>
      <c r="O56" s="106" t="s">
        <v>83</v>
      </c>
      <c r="P56" s="32">
        <f>IF(P55/B41=0,"",P55/B41)</f>
        <v>0.33333333333333331</v>
      </c>
      <c r="Q56" s="107">
        <f>IF(P55/Q55=0,"",P55/Q55)</f>
        <v>0.75</v>
      </c>
      <c r="R56" s="108" t="s">
        <v>84</v>
      </c>
    </row>
    <row r="57" spans="1:18" ht="15.75" customHeight="1" x14ac:dyDescent="0.2">
      <c r="A57" s="97">
        <v>2502</v>
      </c>
      <c r="B57" s="17"/>
      <c r="C57" s="17"/>
      <c r="D57" s="17"/>
      <c r="E57" s="17"/>
      <c r="F57" s="17"/>
      <c r="G57" s="17"/>
      <c r="H57" s="17"/>
      <c r="I57" s="17"/>
      <c r="J57" s="17"/>
      <c r="K57" s="54"/>
      <c r="L57" s="151"/>
      <c r="M57" s="152"/>
      <c r="N57" s="153"/>
      <c r="O57" s="154"/>
      <c r="P57" s="155"/>
      <c r="Q57" s="155"/>
      <c r="R57" s="156"/>
    </row>
    <row r="58" spans="1:18" ht="18" customHeight="1" x14ac:dyDescent="0.2">
      <c r="A58" s="114"/>
      <c r="B58" s="231" t="s">
        <v>106</v>
      </c>
      <c r="C58" s="231"/>
      <c r="D58" s="231"/>
      <c r="E58" s="231"/>
      <c r="F58" s="231"/>
      <c r="G58" s="231"/>
      <c r="H58" s="231"/>
      <c r="I58" s="231"/>
      <c r="J58" s="231"/>
      <c r="K58" s="37">
        <f>SUM(K41:K54)</f>
        <v>4</v>
      </c>
      <c r="L58" s="109">
        <f>IF(K49=0,"",K49/B41)</f>
        <v>0.33333333333333331</v>
      </c>
      <c r="M58" s="109">
        <f>IF(K58=0,"",K58/B41)</f>
        <v>0.44444444444444442</v>
      </c>
      <c r="N58" s="109">
        <f>IF(K49=0,"",M58-L58)</f>
        <v>0.1111111111111111</v>
      </c>
      <c r="O58" s="89"/>
      <c r="P58" s="85"/>
      <c r="Q58" s="134"/>
      <c r="R58" s="89"/>
    </row>
    <row r="59" spans="1:18" ht="12.75" customHeight="1" x14ac:dyDescent="0.2"/>
    <row r="60" spans="1:18" ht="12.75" customHeight="1" x14ac:dyDescent="0.2"/>
    <row r="61" spans="1:18" ht="26.25" customHeight="1" x14ac:dyDescent="0.2">
      <c r="B61" s="232" t="s">
        <v>94</v>
      </c>
      <c r="C61" s="233"/>
      <c r="D61" s="233"/>
      <c r="E61" s="233"/>
      <c r="F61" s="233"/>
      <c r="G61" s="233"/>
      <c r="H61" s="233"/>
      <c r="I61" s="233"/>
      <c r="J61" s="233"/>
      <c r="K61" s="78" t="s">
        <v>112</v>
      </c>
      <c r="L61" s="89"/>
      <c r="M61" s="89"/>
      <c r="N61" s="85"/>
      <c r="O61" s="89"/>
      <c r="P61" s="85"/>
      <c r="Q61" s="85"/>
      <c r="R61" s="85"/>
    </row>
    <row r="62" spans="1:18" ht="20.25" x14ac:dyDescent="0.2">
      <c r="A62" s="234" t="s">
        <v>9</v>
      </c>
      <c r="B62" s="235" t="s">
        <v>95</v>
      </c>
      <c r="C62" s="236"/>
      <c r="D62" s="236"/>
      <c r="E62" s="236"/>
      <c r="F62" s="236"/>
      <c r="G62" s="236"/>
      <c r="H62" s="236"/>
      <c r="I62" s="236"/>
      <c r="J62" s="237"/>
      <c r="K62" s="238" t="s">
        <v>10</v>
      </c>
      <c r="L62" s="230" t="s">
        <v>2</v>
      </c>
      <c r="M62" s="230" t="s">
        <v>3</v>
      </c>
      <c r="N62" s="240" t="s">
        <v>4</v>
      </c>
      <c r="O62" s="230" t="s">
        <v>5</v>
      </c>
      <c r="P62" s="228" t="s">
        <v>6</v>
      </c>
      <c r="Q62" s="228" t="s">
        <v>7</v>
      </c>
      <c r="R62" s="230" t="s">
        <v>96</v>
      </c>
    </row>
    <row r="63" spans="1:18" ht="15.75" x14ac:dyDescent="0.2">
      <c r="A63" s="229"/>
      <c r="B63" s="97" t="s">
        <v>97</v>
      </c>
      <c r="C63" s="97" t="s">
        <v>98</v>
      </c>
      <c r="D63" s="97" t="s">
        <v>99</v>
      </c>
      <c r="E63" s="97" t="s">
        <v>100</v>
      </c>
      <c r="F63" s="97" t="s">
        <v>101</v>
      </c>
      <c r="G63" s="97" t="s">
        <v>102</v>
      </c>
      <c r="H63" s="97" t="s">
        <v>103</v>
      </c>
      <c r="I63" s="97" t="s">
        <v>104</v>
      </c>
      <c r="J63" s="97" t="s">
        <v>105</v>
      </c>
      <c r="K63" s="229"/>
      <c r="L63" s="229"/>
      <c r="M63" s="229"/>
      <c r="N63" s="229"/>
      <c r="O63" s="229"/>
      <c r="P63" s="229"/>
      <c r="Q63" s="229"/>
      <c r="R63" s="229"/>
    </row>
    <row r="64" spans="1:18" ht="15.75" customHeight="1" x14ac:dyDescent="0.2">
      <c r="A64" s="97">
        <v>1801</v>
      </c>
      <c r="B64" s="17">
        <v>8</v>
      </c>
      <c r="C64" s="17"/>
      <c r="D64" s="17"/>
      <c r="E64" s="17"/>
      <c r="F64" s="17"/>
      <c r="G64" s="17"/>
      <c r="H64" s="17"/>
      <c r="I64" s="17"/>
      <c r="J64" s="17"/>
      <c r="K64" s="54"/>
      <c r="L64" s="143"/>
      <c r="M64" s="144"/>
      <c r="N64" s="104"/>
      <c r="O64" s="98"/>
      <c r="P64" s="19">
        <f>B64</f>
        <v>8</v>
      </c>
      <c r="Q64" s="99"/>
      <c r="R64" s="98"/>
    </row>
    <row r="65" spans="1:19" ht="15.75" customHeight="1" x14ac:dyDescent="0.2">
      <c r="A65" s="97">
        <v>1802</v>
      </c>
      <c r="B65" s="17"/>
      <c r="C65" s="17">
        <v>7</v>
      </c>
      <c r="D65" s="17"/>
      <c r="E65" s="17"/>
      <c r="F65" s="17"/>
      <c r="G65" s="17"/>
      <c r="H65" s="17"/>
      <c r="I65" s="17"/>
      <c r="J65" s="17"/>
      <c r="K65" s="54"/>
      <c r="L65" s="145"/>
      <c r="M65" s="49"/>
      <c r="N65" s="146"/>
      <c r="O65" s="21">
        <f>IF(C65=0,"",C65/B64)</f>
        <v>0.875</v>
      </c>
      <c r="P65" s="22">
        <v>7</v>
      </c>
      <c r="Q65" s="100">
        <f t="shared" ref="Q65:Q72" si="4">IF(P65=0,"",P65/P64)</f>
        <v>0.875</v>
      </c>
      <c r="R65" s="100">
        <f t="shared" ref="R65:R72" si="5">IF(P65=0,"",100%-Q65)</f>
        <v>0.125</v>
      </c>
    </row>
    <row r="66" spans="1:19" ht="15.75" customHeight="1" x14ac:dyDescent="0.2">
      <c r="A66" s="97">
        <v>1901</v>
      </c>
      <c r="B66" s="17"/>
      <c r="C66" s="17"/>
      <c r="D66" s="17">
        <v>7</v>
      </c>
      <c r="E66" s="17"/>
      <c r="F66" s="17"/>
      <c r="G66" s="17"/>
      <c r="H66" s="17"/>
      <c r="I66" s="17"/>
      <c r="J66" s="17"/>
      <c r="K66" s="54"/>
      <c r="L66" s="145"/>
      <c r="M66" s="49"/>
      <c r="N66" s="146"/>
      <c r="O66" s="21">
        <f>IF(D66=0,"",D66/C65)</f>
        <v>1</v>
      </c>
      <c r="P66" s="22">
        <v>7</v>
      </c>
      <c r="Q66" s="100">
        <f t="shared" si="4"/>
        <v>1</v>
      </c>
      <c r="R66" s="100">
        <f t="shared" si="5"/>
        <v>0</v>
      </c>
      <c r="S66" s="158">
        <f>P66/P64</f>
        <v>0.875</v>
      </c>
    </row>
    <row r="67" spans="1:19" ht="15.75" customHeight="1" x14ac:dyDescent="0.2">
      <c r="A67" s="97">
        <v>1902</v>
      </c>
      <c r="B67" s="17"/>
      <c r="C67" s="17"/>
      <c r="D67" s="17"/>
      <c r="E67" s="17">
        <v>7</v>
      </c>
      <c r="F67" s="17"/>
      <c r="G67" s="17"/>
      <c r="H67" s="17"/>
      <c r="I67" s="17"/>
      <c r="J67" s="17"/>
      <c r="K67" s="54"/>
      <c r="L67" s="145"/>
      <c r="M67" s="49"/>
      <c r="N67" s="146"/>
      <c r="O67" s="21">
        <f>IF(E67=0,"",E67/D66)</f>
        <v>1</v>
      </c>
      <c r="P67" s="22">
        <v>7</v>
      </c>
      <c r="Q67" s="100">
        <f t="shared" si="4"/>
        <v>1</v>
      </c>
      <c r="R67" s="100">
        <f t="shared" si="5"/>
        <v>0</v>
      </c>
    </row>
    <row r="68" spans="1:19" ht="15.75" customHeight="1" x14ac:dyDescent="0.2">
      <c r="A68" s="97">
        <v>2001</v>
      </c>
      <c r="B68" s="17"/>
      <c r="C68" s="17"/>
      <c r="D68" s="17"/>
      <c r="E68" s="17"/>
      <c r="F68" s="17">
        <v>7</v>
      </c>
      <c r="G68" s="17"/>
      <c r="H68" s="17"/>
      <c r="I68" s="17"/>
      <c r="J68" s="17"/>
      <c r="K68" s="54"/>
      <c r="L68" s="145"/>
      <c r="M68" s="49"/>
      <c r="N68" s="146"/>
      <c r="O68" s="21">
        <f>IF(F68=0,"",F68/E67)</f>
        <v>1</v>
      </c>
      <c r="P68" s="22">
        <v>7</v>
      </c>
      <c r="Q68" s="100">
        <f t="shared" si="4"/>
        <v>1</v>
      </c>
      <c r="R68" s="100">
        <f t="shared" si="5"/>
        <v>0</v>
      </c>
    </row>
    <row r="69" spans="1:19" ht="15.75" customHeight="1" x14ac:dyDescent="0.2">
      <c r="A69" s="97">
        <v>2002</v>
      </c>
      <c r="B69" s="17"/>
      <c r="C69" s="17"/>
      <c r="D69" s="17"/>
      <c r="E69" s="17"/>
      <c r="F69" s="17"/>
      <c r="G69" s="17">
        <v>7</v>
      </c>
      <c r="H69" s="17"/>
      <c r="I69" s="17"/>
      <c r="J69" s="17"/>
      <c r="K69" s="54"/>
      <c r="L69" s="145"/>
      <c r="M69" s="49"/>
      <c r="N69" s="146"/>
      <c r="O69" s="21">
        <f>IF(G69=0,"",G69/F68)</f>
        <v>1</v>
      </c>
      <c r="P69" s="22">
        <v>7</v>
      </c>
      <c r="Q69" s="100">
        <f t="shared" si="4"/>
        <v>1</v>
      </c>
      <c r="R69" s="100">
        <f t="shared" si="5"/>
        <v>0</v>
      </c>
    </row>
    <row r="70" spans="1:19" ht="15.75" customHeight="1" x14ac:dyDescent="0.2">
      <c r="A70" s="97">
        <v>2101</v>
      </c>
      <c r="B70" s="17"/>
      <c r="C70" s="17"/>
      <c r="D70" s="17"/>
      <c r="E70" s="17"/>
      <c r="F70" s="17"/>
      <c r="G70" s="17"/>
      <c r="H70" s="17">
        <v>6</v>
      </c>
      <c r="I70" s="17"/>
      <c r="J70" s="17"/>
      <c r="K70" s="54"/>
      <c r="L70" s="145"/>
      <c r="M70" s="49"/>
      <c r="N70" s="146"/>
      <c r="O70" s="21">
        <f>IF(H70=0,"",H70/G69)</f>
        <v>0.8571428571428571</v>
      </c>
      <c r="P70" s="22">
        <v>7</v>
      </c>
      <c r="Q70" s="100">
        <f t="shared" si="4"/>
        <v>1</v>
      </c>
      <c r="R70" s="100">
        <f t="shared" si="5"/>
        <v>0</v>
      </c>
    </row>
    <row r="71" spans="1:19" ht="15.75" customHeight="1" x14ac:dyDescent="0.2">
      <c r="A71" s="97">
        <v>2102</v>
      </c>
      <c r="B71" s="17"/>
      <c r="C71" s="17"/>
      <c r="D71" s="17"/>
      <c r="E71" s="17"/>
      <c r="F71" s="17"/>
      <c r="G71" s="17"/>
      <c r="H71" s="17"/>
      <c r="I71" s="17">
        <v>6</v>
      </c>
      <c r="J71" s="17"/>
      <c r="K71" s="54"/>
      <c r="L71" s="145"/>
      <c r="M71" s="49"/>
      <c r="N71" s="146"/>
      <c r="O71" s="21">
        <f>IF(I71=0,"",I71/H70)</f>
        <v>1</v>
      </c>
      <c r="P71" s="22">
        <v>7</v>
      </c>
      <c r="Q71" s="100">
        <f t="shared" si="4"/>
        <v>1</v>
      </c>
      <c r="R71" s="100">
        <f t="shared" si="5"/>
        <v>0</v>
      </c>
    </row>
    <row r="72" spans="1:19" ht="15.75" customHeight="1" x14ac:dyDescent="0.2">
      <c r="A72" s="97">
        <v>2201</v>
      </c>
      <c r="B72" s="17"/>
      <c r="C72" s="17"/>
      <c r="D72" s="17"/>
      <c r="E72" s="17"/>
      <c r="F72" s="17"/>
      <c r="G72" s="17"/>
      <c r="H72" s="17"/>
      <c r="I72" s="17"/>
      <c r="J72" s="17">
        <v>6</v>
      </c>
      <c r="K72" s="54">
        <v>6</v>
      </c>
      <c r="L72" s="145"/>
      <c r="M72" s="49"/>
      <c r="N72" s="146"/>
      <c r="O72" s="24">
        <f>IF(J72=0,"",J72/I71)</f>
        <v>1</v>
      </c>
      <c r="P72" s="22">
        <v>7</v>
      </c>
      <c r="Q72" s="24">
        <f t="shared" si="4"/>
        <v>1</v>
      </c>
      <c r="R72" s="24">
        <f t="shared" si="5"/>
        <v>0</v>
      </c>
    </row>
    <row r="73" spans="1:19" ht="15.75" customHeight="1" x14ac:dyDescent="0.2">
      <c r="A73" s="97">
        <v>2202</v>
      </c>
      <c r="B73" s="17"/>
      <c r="C73" s="17"/>
      <c r="D73" s="17"/>
      <c r="E73" s="17"/>
      <c r="F73" s="17"/>
      <c r="G73" s="17"/>
      <c r="H73" s="17"/>
      <c r="I73" s="17"/>
      <c r="J73" s="17">
        <v>1</v>
      </c>
      <c r="K73" s="54"/>
      <c r="L73" s="145"/>
      <c r="M73" s="49"/>
      <c r="N73" s="147"/>
      <c r="O73" s="67"/>
      <c r="P73" s="22">
        <v>1</v>
      </c>
      <c r="Q73" s="67"/>
      <c r="R73" s="101"/>
    </row>
    <row r="74" spans="1:19" ht="15.75" customHeight="1" x14ac:dyDescent="0.2">
      <c r="A74" s="97">
        <v>2301</v>
      </c>
      <c r="B74" s="17"/>
      <c r="C74" s="17"/>
      <c r="D74" s="17"/>
      <c r="E74" s="17"/>
      <c r="F74" s="17"/>
      <c r="G74" s="17"/>
      <c r="H74" s="17"/>
      <c r="I74" s="17"/>
      <c r="J74" s="17">
        <v>1</v>
      </c>
      <c r="K74" s="54">
        <v>1</v>
      </c>
      <c r="L74" s="145"/>
      <c r="M74" s="49"/>
      <c r="N74" s="147"/>
      <c r="O74" s="148"/>
      <c r="P74" s="51">
        <v>1</v>
      </c>
      <c r="Q74" s="149"/>
      <c r="R74" s="148"/>
    </row>
    <row r="75" spans="1:19" ht="15.75" customHeight="1" x14ac:dyDescent="0.2">
      <c r="A75" s="97">
        <v>2302</v>
      </c>
      <c r="B75" s="17"/>
      <c r="C75" s="17"/>
      <c r="D75" s="17"/>
      <c r="E75" s="17"/>
      <c r="F75" s="17"/>
      <c r="G75" s="17"/>
      <c r="H75" s="17"/>
      <c r="I75" s="17"/>
      <c r="J75" s="17"/>
      <c r="K75" s="54"/>
      <c r="L75" s="145"/>
      <c r="M75" s="49"/>
      <c r="N75" s="147"/>
      <c r="O75" s="148"/>
      <c r="P75" s="51"/>
      <c r="Q75" s="149"/>
      <c r="R75" s="148"/>
    </row>
    <row r="76" spans="1:19" ht="15.75" customHeight="1" x14ac:dyDescent="0.2">
      <c r="A76" s="97">
        <v>2401</v>
      </c>
      <c r="B76" s="17"/>
      <c r="C76" s="17"/>
      <c r="D76" s="17"/>
      <c r="E76" s="17"/>
      <c r="F76" s="17"/>
      <c r="G76" s="17"/>
      <c r="H76" s="17"/>
      <c r="I76" s="17"/>
      <c r="J76" s="17"/>
      <c r="K76" s="54"/>
      <c r="L76" s="145"/>
      <c r="M76" s="49"/>
      <c r="N76" s="147"/>
      <c r="O76" s="148"/>
      <c r="P76" s="51"/>
      <c r="Q76" s="149"/>
      <c r="R76" s="148"/>
    </row>
    <row r="77" spans="1:19" ht="15.75" customHeight="1" x14ac:dyDescent="0.2">
      <c r="A77" s="97">
        <v>2402</v>
      </c>
      <c r="B77" s="17"/>
      <c r="C77" s="17"/>
      <c r="D77" s="17"/>
      <c r="E77" s="17"/>
      <c r="F77" s="17"/>
      <c r="G77" s="17"/>
      <c r="H77" s="17"/>
      <c r="I77" s="17"/>
      <c r="J77" s="17"/>
      <c r="K77" s="54"/>
      <c r="L77" s="145"/>
      <c r="M77" s="49"/>
      <c r="N77" s="147"/>
      <c r="O77" s="49"/>
      <c r="P77" s="147"/>
      <c r="Q77" s="150"/>
      <c r="R77" s="148"/>
    </row>
    <row r="78" spans="1:19" ht="15.75" customHeight="1" x14ac:dyDescent="0.2">
      <c r="A78" s="97">
        <v>2501</v>
      </c>
      <c r="B78" s="17"/>
      <c r="C78" s="17"/>
      <c r="D78" s="17"/>
      <c r="E78" s="17"/>
      <c r="F78" s="17"/>
      <c r="G78" s="17"/>
      <c r="H78" s="17"/>
      <c r="I78" s="17"/>
      <c r="J78" s="17"/>
      <c r="K78" s="54"/>
      <c r="L78" s="145"/>
      <c r="M78" s="49"/>
      <c r="N78" s="147"/>
      <c r="O78" s="102" t="s">
        <v>81</v>
      </c>
      <c r="P78" s="103">
        <v>6</v>
      </c>
      <c r="Q78" s="104">
        <f>IF(SUM(K70:K77)=0,"",SUM(K70:K77))</f>
        <v>7</v>
      </c>
      <c r="R78" s="105" t="s">
        <v>10</v>
      </c>
    </row>
    <row r="79" spans="1:19" ht="15.75" customHeight="1" x14ac:dyDescent="0.2">
      <c r="A79" s="97">
        <v>2502</v>
      </c>
      <c r="B79" s="17"/>
      <c r="C79" s="17"/>
      <c r="D79" s="17"/>
      <c r="E79" s="17"/>
      <c r="F79" s="17"/>
      <c r="G79" s="17"/>
      <c r="H79" s="17"/>
      <c r="I79" s="17"/>
      <c r="J79" s="17"/>
      <c r="K79" s="54"/>
      <c r="L79" s="145"/>
      <c r="M79" s="49"/>
      <c r="N79" s="147"/>
      <c r="O79" s="106" t="s">
        <v>83</v>
      </c>
      <c r="P79" s="32">
        <f>IF(P78/B64=0,"",P78/B64)</f>
        <v>0.75</v>
      </c>
      <c r="Q79" s="107">
        <f>IF(P78/Q78=0,"",P78/Q78)</f>
        <v>0.8571428571428571</v>
      </c>
      <c r="R79" s="108" t="s">
        <v>84</v>
      </c>
    </row>
    <row r="80" spans="1:19" ht="15.75" x14ac:dyDescent="0.2">
      <c r="A80" s="97">
        <v>2601</v>
      </c>
      <c r="B80" s="17"/>
      <c r="C80" s="17"/>
      <c r="D80" s="17"/>
      <c r="E80" s="17"/>
      <c r="F80" s="17"/>
      <c r="G80" s="17"/>
      <c r="H80" s="17"/>
      <c r="I80" s="17"/>
      <c r="J80" s="17"/>
      <c r="K80" s="54"/>
      <c r="L80" s="151"/>
      <c r="M80" s="152"/>
      <c r="N80" s="153"/>
      <c r="O80" s="154"/>
      <c r="P80" s="155"/>
      <c r="Q80" s="155"/>
      <c r="R80" s="156"/>
    </row>
    <row r="81" spans="1:23" ht="18" customHeight="1" x14ac:dyDescent="0.2">
      <c r="A81" s="114"/>
      <c r="B81" s="231" t="s">
        <v>106</v>
      </c>
      <c r="C81" s="231"/>
      <c r="D81" s="231"/>
      <c r="E81" s="231"/>
      <c r="F81" s="231"/>
      <c r="G81" s="231"/>
      <c r="H81" s="231"/>
      <c r="I81" s="231"/>
      <c r="J81" s="231"/>
      <c r="K81" s="37">
        <f>SUM(K64:K77)</f>
        <v>7</v>
      </c>
      <c r="L81" s="109">
        <f>IF(K72=0,"",K72/B64)</f>
        <v>0.75</v>
      </c>
      <c r="M81" s="109">
        <f>IF(K81=0,"",K81/B64)</f>
        <v>0.875</v>
      </c>
      <c r="N81" s="109">
        <f>IF(K72=0,"",M81-L81)</f>
        <v>0.125</v>
      </c>
      <c r="O81" s="89"/>
      <c r="P81" s="85"/>
      <c r="Q81" s="134"/>
      <c r="R81" s="89"/>
    </row>
    <row r="82" spans="1:23" ht="12.75" customHeight="1" x14ac:dyDescent="0.2"/>
    <row r="83" spans="1:23" ht="12.75" customHeight="1" x14ac:dyDescent="0.2"/>
    <row r="84" spans="1:23" ht="26.25" customHeight="1" x14ac:dyDescent="0.2">
      <c r="B84" s="232" t="s">
        <v>94</v>
      </c>
      <c r="C84" s="233"/>
      <c r="D84" s="233"/>
      <c r="E84" s="233"/>
      <c r="F84" s="233"/>
      <c r="G84" s="233"/>
      <c r="H84" s="233"/>
      <c r="I84" s="233"/>
      <c r="J84" s="233"/>
      <c r="K84" s="78" t="s">
        <v>113</v>
      </c>
      <c r="L84" s="89"/>
      <c r="M84" s="89"/>
      <c r="N84" s="85"/>
      <c r="O84" s="89"/>
      <c r="P84" s="85"/>
      <c r="Q84" s="85"/>
      <c r="R84" s="85"/>
    </row>
    <row r="85" spans="1:23" ht="20.25" customHeight="1" x14ac:dyDescent="0.2">
      <c r="A85" s="234" t="s">
        <v>9</v>
      </c>
      <c r="B85" s="235" t="s">
        <v>95</v>
      </c>
      <c r="C85" s="236"/>
      <c r="D85" s="236"/>
      <c r="E85" s="236"/>
      <c r="F85" s="236"/>
      <c r="G85" s="236"/>
      <c r="H85" s="236"/>
      <c r="I85" s="236"/>
      <c r="J85" s="237"/>
      <c r="K85" s="238" t="s">
        <v>10</v>
      </c>
      <c r="L85" s="230" t="s">
        <v>2</v>
      </c>
      <c r="M85" s="230" t="s">
        <v>3</v>
      </c>
      <c r="N85" s="240" t="s">
        <v>4</v>
      </c>
      <c r="O85" s="230" t="s">
        <v>5</v>
      </c>
      <c r="P85" s="228" t="s">
        <v>6</v>
      </c>
      <c r="Q85" s="228" t="s">
        <v>7</v>
      </c>
      <c r="R85" s="230" t="s">
        <v>96</v>
      </c>
    </row>
    <row r="86" spans="1:23" ht="15.75" customHeight="1" x14ac:dyDescent="0.2">
      <c r="A86" s="229"/>
      <c r="B86" s="97" t="s">
        <v>97</v>
      </c>
      <c r="C86" s="97" t="s">
        <v>98</v>
      </c>
      <c r="D86" s="97" t="s">
        <v>99</v>
      </c>
      <c r="E86" s="97" t="s">
        <v>100</v>
      </c>
      <c r="F86" s="97" t="s">
        <v>101</v>
      </c>
      <c r="G86" s="97" t="s">
        <v>102</v>
      </c>
      <c r="H86" s="97" t="s">
        <v>103</v>
      </c>
      <c r="I86" s="97" t="s">
        <v>104</v>
      </c>
      <c r="J86" s="97" t="s">
        <v>105</v>
      </c>
      <c r="K86" s="229"/>
      <c r="L86" s="229"/>
      <c r="M86" s="229"/>
      <c r="N86" s="229"/>
      <c r="O86" s="229"/>
      <c r="P86" s="229"/>
      <c r="Q86" s="229"/>
      <c r="R86" s="229"/>
      <c r="W86" s="159">
        <f>AVERAGE(L81,L103)</f>
        <v>0.4464285714285714</v>
      </c>
    </row>
    <row r="87" spans="1:23" ht="15.75" customHeight="1" x14ac:dyDescent="0.2">
      <c r="A87" s="97">
        <v>1802</v>
      </c>
      <c r="B87" s="17">
        <v>28</v>
      </c>
      <c r="C87" s="17"/>
      <c r="D87" s="17"/>
      <c r="E87" s="17"/>
      <c r="F87" s="17"/>
      <c r="G87" s="17"/>
      <c r="H87" s="17"/>
      <c r="I87" s="17"/>
      <c r="J87" s="17"/>
      <c r="K87" s="54"/>
      <c r="L87" s="143"/>
      <c r="M87" s="144"/>
      <c r="N87" s="104"/>
      <c r="O87" s="98"/>
      <c r="P87" s="19">
        <f>B87</f>
        <v>28</v>
      </c>
      <c r="Q87" s="99"/>
      <c r="R87" s="98"/>
    </row>
    <row r="88" spans="1:23" ht="15.75" customHeight="1" x14ac:dyDescent="0.2">
      <c r="A88" s="97">
        <v>1901</v>
      </c>
      <c r="B88" s="17"/>
      <c r="C88" s="17">
        <v>11</v>
      </c>
      <c r="D88" s="17"/>
      <c r="E88" s="17"/>
      <c r="F88" s="17"/>
      <c r="G88" s="17"/>
      <c r="H88" s="17"/>
      <c r="I88" s="17"/>
      <c r="J88" s="17"/>
      <c r="K88" s="54"/>
      <c r="L88" s="145"/>
      <c r="M88" s="49"/>
      <c r="N88" s="146"/>
      <c r="O88" s="21">
        <f>IF(C88=0,"",C88/B87)</f>
        <v>0.39285714285714285</v>
      </c>
      <c r="P88" s="22">
        <v>11</v>
      </c>
      <c r="Q88" s="100">
        <f t="shared" ref="Q88:Q95" si="6">IF(P88=0,"",P88/P87)</f>
        <v>0.39285714285714285</v>
      </c>
      <c r="R88" s="100">
        <f t="shared" ref="R88:R95" si="7">IF(P88=0,"",100%-Q88)</f>
        <v>0.60714285714285721</v>
      </c>
    </row>
    <row r="89" spans="1:23" ht="15.75" customHeight="1" x14ac:dyDescent="0.2">
      <c r="A89" s="97">
        <v>1902</v>
      </c>
      <c r="B89" s="17"/>
      <c r="C89" s="17"/>
      <c r="D89" s="17">
        <v>6</v>
      </c>
      <c r="E89" s="17"/>
      <c r="F89" s="17"/>
      <c r="G89" s="17"/>
      <c r="H89" s="17"/>
      <c r="I89" s="17"/>
      <c r="J89" s="17"/>
      <c r="K89" s="54"/>
      <c r="L89" s="145"/>
      <c r="M89" s="49"/>
      <c r="N89" s="146"/>
      <c r="O89" s="21">
        <f>IF(D89=0,"",D89/C88)</f>
        <v>0.54545454545454541</v>
      </c>
      <c r="P89" s="22">
        <v>9</v>
      </c>
      <c r="Q89" s="100">
        <f t="shared" si="6"/>
        <v>0.81818181818181823</v>
      </c>
      <c r="R89" s="100">
        <f t="shared" si="7"/>
        <v>0.18181818181818177</v>
      </c>
      <c r="S89" s="160">
        <f>P89/P87</f>
        <v>0.32142857142857145</v>
      </c>
    </row>
    <row r="90" spans="1:23" ht="15.75" customHeight="1" x14ac:dyDescent="0.2">
      <c r="A90" s="97">
        <v>2001</v>
      </c>
      <c r="B90" s="17"/>
      <c r="C90" s="17"/>
      <c r="D90" s="17"/>
      <c r="E90" s="17">
        <v>6</v>
      </c>
      <c r="F90" s="17"/>
      <c r="G90" s="17"/>
      <c r="H90" s="17"/>
      <c r="I90" s="17"/>
      <c r="J90" s="17"/>
      <c r="K90" s="54"/>
      <c r="L90" s="145"/>
      <c r="M90" s="49"/>
      <c r="N90" s="146"/>
      <c r="O90" s="21">
        <f>IF(E90=0,"",E90/D89)</f>
        <v>1</v>
      </c>
      <c r="P90" s="22">
        <v>8</v>
      </c>
      <c r="Q90" s="100">
        <f t="shared" si="6"/>
        <v>0.88888888888888884</v>
      </c>
      <c r="R90" s="100">
        <f t="shared" si="7"/>
        <v>0.11111111111111116</v>
      </c>
    </row>
    <row r="91" spans="1:23" ht="15.75" customHeight="1" x14ac:dyDescent="0.2">
      <c r="A91" s="97">
        <v>2002</v>
      </c>
      <c r="B91" s="17"/>
      <c r="C91" s="17"/>
      <c r="D91" s="17"/>
      <c r="E91" s="17"/>
      <c r="F91" s="17">
        <v>6</v>
      </c>
      <c r="G91" s="17"/>
      <c r="H91" s="17"/>
      <c r="I91" s="17"/>
      <c r="J91" s="17"/>
      <c r="K91" s="54"/>
      <c r="L91" s="145"/>
      <c r="M91" s="49"/>
      <c r="N91" s="146"/>
      <c r="O91" s="21">
        <f>IF(F91=0,"",F91/E90)</f>
        <v>1</v>
      </c>
      <c r="P91" s="22">
        <v>8</v>
      </c>
      <c r="Q91" s="100">
        <f t="shared" si="6"/>
        <v>1</v>
      </c>
      <c r="R91" s="100">
        <f t="shared" si="7"/>
        <v>0</v>
      </c>
    </row>
    <row r="92" spans="1:23" ht="15.75" customHeight="1" x14ac:dyDescent="0.2">
      <c r="A92" s="97">
        <v>2101</v>
      </c>
      <c r="B92" s="17"/>
      <c r="C92" s="17"/>
      <c r="D92" s="17"/>
      <c r="E92" s="17"/>
      <c r="F92" s="17"/>
      <c r="G92" s="17">
        <v>6</v>
      </c>
      <c r="H92" s="17"/>
      <c r="I92" s="17"/>
      <c r="J92" s="17"/>
      <c r="K92" s="54"/>
      <c r="L92" s="145"/>
      <c r="M92" s="49"/>
      <c r="N92" s="146"/>
      <c r="O92" s="21">
        <f>IF(G92=0,"",G92/F91)</f>
        <v>1</v>
      </c>
      <c r="P92" s="22">
        <v>8</v>
      </c>
      <c r="Q92" s="100">
        <f t="shared" si="6"/>
        <v>1</v>
      </c>
      <c r="R92" s="100">
        <f t="shared" si="7"/>
        <v>0</v>
      </c>
    </row>
    <row r="93" spans="1:23" ht="15.75" customHeight="1" x14ac:dyDescent="0.2">
      <c r="A93" s="97">
        <v>2102</v>
      </c>
      <c r="B93" s="17"/>
      <c r="C93" s="17"/>
      <c r="D93" s="17"/>
      <c r="E93" s="17"/>
      <c r="F93" s="17"/>
      <c r="G93" s="17"/>
      <c r="H93" s="17">
        <v>6</v>
      </c>
      <c r="I93" s="17"/>
      <c r="J93" s="17"/>
      <c r="K93" s="54"/>
      <c r="L93" s="145"/>
      <c r="M93" s="49"/>
      <c r="N93" s="146"/>
      <c r="O93" s="21">
        <f>IF(H93=0,"",H93/G92)</f>
        <v>1</v>
      </c>
      <c r="P93" s="22">
        <v>8</v>
      </c>
      <c r="Q93" s="100">
        <f t="shared" si="6"/>
        <v>1</v>
      </c>
      <c r="R93" s="100">
        <f t="shared" si="7"/>
        <v>0</v>
      </c>
    </row>
    <row r="94" spans="1:23" ht="15.75" customHeight="1" x14ac:dyDescent="0.2">
      <c r="A94" s="97">
        <v>2201</v>
      </c>
      <c r="B94" s="17"/>
      <c r="C94" s="17"/>
      <c r="D94" s="17"/>
      <c r="E94" s="17"/>
      <c r="F94" s="17"/>
      <c r="G94" s="17"/>
      <c r="H94" s="17"/>
      <c r="I94" s="17">
        <v>5</v>
      </c>
      <c r="J94" s="17"/>
      <c r="K94" s="54"/>
      <c r="L94" s="145"/>
      <c r="M94" s="49"/>
      <c r="N94" s="146"/>
      <c r="O94" s="21">
        <f>IF(I94=0,"",I94/H93)</f>
        <v>0.83333333333333337</v>
      </c>
      <c r="P94" s="22">
        <v>7</v>
      </c>
      <c r="Q94" s="100">
        <f t="shared" si="6"/>
        <v>0.875</v>
      </c>
      <c r="R94" s="100">
        <f t="shared" si="7"/>
        <v>0.125</v>
      </c>
    </row>
    <row r="95" spans="1:23" ht="15.75" customHeight="1" x14ac:dyDescent="0.2">
      <c r="A95" s="97">
        <v>2202</v>
      </c>
      <c r="B95" s="17"/>
      <c r="C95" s="17"/>
      <c r="D95" s="17"/>
      <c r="E95" s="17"/>
      <c r="F95" s="17"/>
      <c r="G95" s="17"/>
      <c r="H95" s="17"/>
      <c r="I95" s="17"/>
      <c r="J95" s="17">
        <v>6</v>
      </c>
      <c r="K95" s="54">
        <v>4</v>
      </c>
      <c r="L95" s="145"/>
      <c r="M95" s="49"/>
      <c r="N95" s="146"/>
      <c r="O95" s="24">
        <f>IF(J95=0,"",J95/I94)</f>
        <v>1.2</v>
      </c>
      <c r="P95" s="22">
        <v>7</v>
      </c>
      <c r="Q95" s="24">
        <f t="shared" si="6"/>
        <v>1</v>
      </c>
      <c r="R95" s="24">
        <f t="shared" si="7"/>
        <v>0</v>
      </c>
    </row>
    <row r="96" spans="1:23" ht="15.75" customHeight="1" x14ac:dyDescent="0.2">
      <c r="A96" s="97">
        <v>2301</v>
      </c>
      <c r="B96" s="17"/>
      <c r="C96" s="17"/>
      <c r="D96" s="17"/>
      <c r="E96" s="17"/>
      <c r="F96" s="17"/>
      <c r="G96" s="17"/>
      <c r="H96" s="17"/>
      <c r="I96" s="17"/>
      <c r="J96" s="17">
        <v>4</v>
      </c>
      <c r="K96" s="54">
        <v>2</v>
      </c>
      <c r="L96" s="145"/>
      <c r="M96" s="49"/>
      <c r="N96" s="147"/>
      <c r="O96" s="67"/>
      <c r="P96" s="22">
        <v>4</v>
      </c>
      <c r="Q96" s="67"/>
      <c r="R96" s="101"/>
    </row>
    <row r="97" spans="1:19" ht="15.75" customHeight="1" x14ac:dyDescent="0.2">
      <c r="A97" s="97">
        <v>2302</v>
      </c>
      <c r="B97" s="17"/>
      <c r="C97" s="17"/>
      <c r="D97" s="17"/>
      <c r="E97" s="17"/>
      <c r="F97" s="17"/>
      <c r="G97" s="17"/>
      <c r="H97" s="17"/>
      <c r="I97" s="17"/>
      <c r="J97" s="17">
        <v>2</v>
      </c>
      <c r="K97" s="54">
        <v>2</v>
      </c>
      <c r="L97" s="145"/>
      <c r="M97" s="49"/>
      <c r="N97" s="147"/>
      <c r="O97" s="148"/>
      <c r="P97" s="51">
        <v>2</v>
      </c>
      <c r="Q97" s="149"/>
      <c r="R97" s="148"/>
    </row>
    <row r="98" spans="1:19" ht="15.75" customHeight="1" x14ac:dyDescent="0.2">
      <c r="A98" s="97">
        <v>2401</v>
      </c>
      <c r="B98" s="17"/>
      <c r="C98" s="17"/>
      <c r="D98" s="17"/>
      <c r="E98" s="17"/>
      <c r="F98" s="17"/>
      <c r="G98" s="17"/>
      <c r="H98" s="17"/>
      <c r="I98" s="17"/>
      <c r="J98" s="17"/>
      <c r="K98" s="54"/>
      <c r="L98" s="145"/>
      <c r="M98" s="49"/>
      <c r="N98" s="147"/>
      <c r="O98" s="148"/>
      <c r="P98" s="51"/>
      <c r="Q98" s="149"/>
      <c r="R98" s="148"/>
    </row>
    <row r="99" spans="1:19" ht="15.75" customHeight="1" x14ac:dyDescent="0.2">
      <c r="A99" s="97">
        <v>2402</v>
      </c>
      <c r="B99" s="17"/>
      <c r="C99" s="17"/>
      <c r="D99" s="17"/>
      <c r="E99" s="17"/>
      <c r="F99" s="17"/>
      <c r="G99" s="17"/>
      <c r="H99" s="17"/>
      <c r="I99" s="17"/>
      <c r="J99" s="17"/>
      <c r="K99" s="54"/>
      <c r="L99" s="145"/>
      <c r="M99" s="49"/>
      <c r="N99" s="147"/>
      <c r="O99" s="49"/>
      <c r="P99" s="147"/>
      <c r="Q99" s="150"/>
      <c r="R99" s="148"/>
    </row>
    <row r="100" spans="1:19" ht="15.75" customHeight="1" x14ac:dyDescent="0.2">
      <c r="A100" s="97">
        <v>2501</v>
      </c>
      <c r="B100" s="17"/>
      <c r="C100" s="17"/>
      <c r="D100" s="17"/>
      <c r="E100" s="17"/>
      <c r="F100" s="17"/>
      <c r="G100" s="17"/>
      <c r="H100" s="17"/>
      <c r="I100" s="17"/>
      <c r="J100" s="17"/>
      <c r="K100" s="54"/>
      <c r="L100" s="145"/>
      <c r="M100" s="49"/>
      <c r="N100" s="147"/>
      <c r="O100" s="102" t="s">
        <v>81</v>
      </c>
      <c r="P100" s="103">
        <v>7</v>
      </c>
      <c r="Q100" s="104">
        <f>IF(SUM(K93:K99)=0,"",SUM(K93:K99))</f>
        <v>8</v>
      </c>
      <c r="R100" s="105" t="s">
        <v>10</v>
      </c>
    </row>
    <row r="101" spans="1:19" ht="15.75" customHeight="1" x14ac:dyDescent="0.2">
      <c r="A101" s="97">
        <v>2502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54"/>
      <c r="L101" s="145"/>
      <c r="M101" s="49"/>
      <c r="N101" s="147"/>
      <c r="O101" s="106" t="s">
        <v>83</v>
      </c>
      <c r="P101" s="32">
        <f>IF(P100/B87=0,"",P100/B87)</f>
        <v>0.25</v>
      </c>
      <c r="Q101" s="107">
        <f>IF(P100/Q100=0,"",P100/Q100)</f>
        <v>0.875</v>
      </c>
      <c r="R101" s="108" t="s">
        <v>84</v>
      </c>
    </row>
    <row r="102" spans="1:19" ht="15.75" customHeight="1" x14ac:dyDescent="0.2">
      <c r="A102" s="97">
        <v>2601</v>
      </c>
      <c r="B102" s="17"/>
      <c r="C102" s="17"/>
      <c r="D102" s="17"/>
      <c r="E102" s="17"/>
      <c r="F102" s="17"/>
      <c r="G102" s="17"/>
      <c r="H102" s="17"/>
      <c r="I102" s="17"/>
      <c r="J102" s="17"/>
      <c r="K102" s="54"/>
      <c r="L102" s="151"/>
      <c r="M102" s="152"/>
      <c r="N102" s="153"/>
      <c r="O102" s="154"/>
      <c r="P102" s="155"/>
      <c r="Q102" s="155"/>
      <c r="R102" s="156"/>
    </row>
    <row r="103" spans="1:19" ht="18" customHeight="1" x14ac:dyDescent="0.2">
      <c r="A103" s="114"/>
      <c r="B103" s="231" t="s">
        <v>106</v>
      </c>
      <c r="C103" s="231"/>
      <c r="D103" s="231"/>
      <c r="E103" s="231"/>
      <c r="F103" s="231"/>
      <c r="G103" s="231"/>
      <c r="H103" s="231"/>
      <c r="I103" s="231"/>
      <c r="J103" s="231"/>
      <c r="K103" s="37">
        <f>SUM(K87:K99)</f>
        <v>8</v>
      </c>
      <c r="L103" s="109">
        <f>IF(K95=0,"",K95/B87)</f>
        <v>0.14285714285714285</v>
      </c>
      <c r="M103" s="109">
        <f>IF(K103=0,"",K103/B87)</f>
        <v>0.2857142857142857</v>
      </c>
      <c r="N103" s="109">
        <f>IF(K95=0,"",M103-L103)</f>
        <v>0.14285714285714285</v>
      </c>
      <c r="O103" s="89"/>
      <c r="P103" s="85"/>
      <c r="Q103" s="134"/>
      <c r="R103" s="89"/>
    </row>
    <row r="104" spans="1:19" ht="12.75" customHeight="1" x14ac:dyDescent="0.2"/>
    <row r="105" spans="1:19" ht="12.75" customHeight="1" x14ac:dyDescent="0.2"/>
    <row r="106" spans="1:19" ht="26.25" x14ac:dyDescent="0.2">
      <c r="B106" s="232" t="s">
        <v>94</v>
      </c>
      <c r="C106" s="233"/>
      <c r="D106" s="233"/>
      <c r="E106" s="233"/>
      <c r="F106" s="233"/>
      <c r="G106" s="233"/>
      <c r="H106" s="233"/>
      <c r="I106" s="233"/>
      <c r="J106" s="233"/>
      <c r="K106" s="78" t="s">
        <v>114</v>
      </c>
      <c r="L106" s="89"/>
      <c r="M106" s="89"/>
      <c r="N106" s="85"/>
      <c r="O106" s="89"/>
      <c r="P106" s="85"/>
      <c r="Q106" s="85"/>
      <c r="R106" s="85"/>
    </row>
    <row r="107" spans="1:19" ht="20.25" x14ac:dyDescent="0.2">
      <c r="A107" s="234" t="s">
        <v>9</v>
      </c>
      <c r="B107" s="235" t="s">
        <v>95</v>
      </c>
      <c r="C107" s="236"/>
      <c r="D107" s="236"/>
      <c r="E107" s="236"/>
      <c r="F107" s="236"/>
      <c r="G107" s="236"/>
      <c r="H107" s="236"/>
      <c r="I107" s="236"/>
      <c r="J107" s="237"/>
      <c r="K107" s="238" t="s">
        <v>10</v>
      </c>
      <c r="L107" s="230" t="s">
        <v>2</v>
      </c>
      <c r="M107" s="230" t="s">
        <v>3</v>
      </c>
      <c r="N107" s="240" t="s">
        <v>4</v>
      </c>
      <c r="O107" s="230" t="s">
        <v>5</v>
      </c>
      <c r="P107" s="228" t="s">
        <v>6</v>
      </c>
      <c r="Q107" s="228" t="s">
        <v>7</v>
      </c>
      <c r="R107" s="230" t="s">
        <v>96</v>
      </c>
    </row>
    <row r="108" spans="1:19" ht="15.75" x14ac:dyDescent="0.2">
      <c r="A108" s="229"/>
      <c r="B108" s="97" t="s">
        <v>97</v>
      </c>
      <c r="C108" s="97" t="s">
        <v>98</v>
      </c>
      <c r="D108" s="97" t="s">
        <v>99</v>
      </c>
      <c r="E108" s="97" t="s">
        <v>100</v>
      </c>
      <c r="F108" s="97" t="s">
        <v>101</v>
      </c>
      <c r="G108" s="97" t="s">
        <v>102</v>
      </c>
      <c r="H108" s="97" t="s">
        <v>103</v>
      </c>
      <c r="I108" s="97" t="s">
        <v>104</v>
      </c>
      <c r="J108" s="97" t="s">
        <v>105</v>
      </c>
      <c r="K108" s="229"/>
      <c r="L108" s="229"/>
      <c r="M108" s="229"/>
      <c r="N108" s="229"/>
      <c r="O108" s="229"/>
      <c r="P108" s="229"/>
      <c r="Q108" s="229"/>
      <c r="R108" s="229"/>
    </row>
    <row r="109" spans="1:19" ht="15.75" customHeight="1" x14ac:dyDescent="0.2">
      <c r="A109" s="97">
        <v>1901</v>
      </c>
      <c r="B109" s="17">
        <v>7</v>
      </c>
      <c r="C109" s="17"/>
      <c r="D109" s="17"/>
      <c r="E109" s="17"/>
      <c r="F109" s="17"/>
      <c r="G109" s="17"/>
      <c r="H109" s="17"/>
      <c r="I109" s="17"/>
      <c r="J109" s="17"/>
      <c r="K109" s="54"/>
      <c r="L109" s="143"/>
      <c r="M109" s="144"/>
      <c r="N109" s="104"/>
      <c r="O109" s="98"/>
      <c r="P109" s="19">
        <f>B109</f>
        <v>7</v>
      </c>
      <c r="Q109" s="99"/>
      <c r="R109" s="98"/>
    </row>
    <row r="110" spans="1:19" ht="15.75" customHeight="1" x14ac:dyDescent="0.2">
      <c r="A110" s="97">
        <v>1902</v>
      </c>
      <c r="B110" s="17"/>
      <c r="C110" s="17">
        <v>7</v>
      </c>
      <c r="D110" s="17"/>
      <c r="E110" s="17"/>
      <c r="F110" s="17"/>
      <c r="G110" s="17"/>
      <c r="H110" s="17"/>
      <c r="I110" s="17"/>
      <c r="J110" s="17"/>
      <c r="K110" s="54"/>
      <c r="L110" s="145"/>
      <c r="M110" s="49"/>
      <c r="N110" s="146"/>
      <c r="O110" s="21">
        <f>IF(C110=0,"",C110/B109)</f>
        <v>1</v>
      </c>
      <c r="P110" s="22">
        <v>7</v>
      </c>
      <c r="Q110" s="100">
        <f t="shared" ref="Q110:Q117" si="8">IF(P110=0,"",P110/P109)</f>
        <v>1</v>
      </c>
      <c r="R110" s="100">
        <f t="shared" ref="R110:R117" si="9">IF(P110=0,"",100%-Q110)</f>
        <v>0</v>
      </c>
    </row>
    <row r="111" spans="1:19" ht="15.75" customHeight="1" x14ac:dyDescent="0.2">
      <c r="A111" s="97">
        <v>2001</v>
      </c>
      <c r="B111" s="17"/>
      <c r="C111" s="17"/>
      <c r="D111" s="17">
        <v>7</v>
      </c>
      <c r="E111" s="17"/>
      <c r="F111" s="17"/>
      <c r="G111" s="17"/>
      <c r="H111" s="17"/>
      <c r="I111" s="17"/>
      <c r="J111" s="17"/>
      <c r="K111" s="54"/>
      <c r="L111" s="145"/>
      <c r="M111" s="49"/>
      <c r="N111" s="146"/>
      <c r="O111" s="21">
        <f>IF(D111=0,"",D111/C110)</f>
        <v>1</v>
      </c>
      <c r="P111" s="22">
        <v>7</v>
      </c>
      <c r="Q111" s="100">
        <f t="shared" si="8"/>
        <v>1</v>
      </c>
      <c r="R111" s="100">
        <f t="shared" si="9"/>
        <v>0</v>
      </c>
      <c r="S111" s="160">
        <f>P111/P109</f>
        <v>1</v>
      </c>
    </row>
    <row r="112" spans="1:19" ht="15.75" customHeight="1" x14ac:dyDescent="0.2">
      <c r="A112" s="97">
        <v>2002</v>
      </c>
      <c r="B112" s="17"/>
      <c r="C112" s="17"/>
      <c r="D112" s="17"/>
      <c r="E112" s="17">
        <v>6</v>
      </c>
      <c r="F112" s="17"/>
      <c r="G112" s="17"/>
      <c r="H112" s="17"/>
      <c r="I112" s="17"/>
      <c r="J112" s="17"/>
      <c r="K112" s="54"/>
      <c r="L112" s="145"/>
      <c r="M112" s="49"/>
      <c r="N112" s="146"/>
      <c r="O112" s="21">
        <f>IF(E112=0,"",E112/D111)</f>
        <v>0.8571428571428571</v>
      </c>
      <c r="P112" s="22">
        <v>7</v>
      </c>
      <c r="Q112" s="100">
        <f t="shared" si="8"/>
        <v>1</v>
      </c>
      <c r="R112" s="100">
        <f t="shared" si="9"/>
        <v>0</v>
      </c>
    </row>
    <row r="113" spans="1:18" ht="15.75" customHeight="1" x14ac:dyDescent="0.2">
      <c r="A113" s="97">
        <v>2101</v>
      </c>
      <c r="B113" s="17"/>
      <c r="C113" s="17"/>
      <c r="D113" s="17"/>
      <c r="E113" s="17"/>
      <c r="F113" s="17">
        <v>6</v>
      </c>
      <c r="G113" s="17"/>
      <c r="H113" s="17"/>
      <c r="I113" s="17"/>
      <c r="J113" s="17"/>
      <c r="K113" s="54"/>
      <c r="L113" s="145"/>
      <c r="M113" s="49"/>
      <c r="N113" s="146"/>
      <c r="O113" s="21">
        <f>IF(F113=0,"",F113/E112)</f>
        <v>1</v>
      </c>
      <c r="P113" s="22">
        <v>7</v>
      </c>
      <c r="Q113" s="100">
        <f t="shared" si="8"/>
        <v>1</v>
      </c>
      <c r="R113" s="100">
        <f t="shared" si="9"/>
        <v>0</v>
      </c>
    </row>
    <row r="114" spans="1:18" ht="15.75" customHeight="1" x14ac:dyDescent="0.2">
      <c r="A114" s="97">
        <v>2102</v>
      </c>
      <c r="B114" s="17"/>
      <c r="C114" s="17"/>
      <c r="D114" s="17"/>
      <c r="E114" s="17"/>
      <c r="F114" s="17"/>
      <c r="G114" s="17">
        <v>6</v>
      </c>
      <c r="H114" s="17"/>
      <c r="I114" s="17"/>
      <c r="J114" s="17"/>
      <c r="K114" s="54"/>
      <c r="L114" s="145"/>
      <c r="M114" s="49"/>
      <c r="N114" s="146"/>
      <c r="O114" s="21">
        <f>IF(G114=0,"",G114/F113)</f>
        <v>1</v>
      </c>
      <c r="P114" s="22">
        <v>7</v>
      </c>
      <c r="Q114" s="100">
        <f t="shared" si="8"/>
        <v>1</v>
      </c>
      <c r="R114" s="100">
        <f t="shared" si="9"/>
        <v>0</v>
      </c>
    </row>
    <row r="115" spans="1:18" ht="15.75" customHeight="1" x14ac:dyDescent="0.2">
      <c r="A115" s="97">
        <v>2201</v>
      </c>
      <c r="B115" s="17"/>
      <c r="C115" s="17"/>
      <c r="D115" s="17"/>
      <c r="E115" s="17"/>
      <c r="F115" s="17"/>
      <c r="G115" s="17"/>
      <c r="H115" s="17">
        <v>6</v>
      </c>
      <c r="I115" s="17"/>
      <c r="J115" s="17"/>
      <c r="K115" s="54"/>
      <c r="L115" s="145"/>
      <c r="M115" s="49"/>
      <c r="N115" s="146"/>
      <c r="O115" s="21">
        <f>IF(H115=0,"",H115/G114)</f>
        <v>1</v>
      </c>
      <c r="P115" s="22">
        <v>7</v>
      </c>
      <c r="Q115" s="100">
        <f t="shared" si="8"/>
        <v>1</v>
      </c>
      <c r="R115" s="100">
        <f t="shared" si="9"/>
        <v>0</v>
      </c>
    </row>
    <row r="116" spans="1:18" ht="15.75" customHeight="1" x14ac:dyDescent="0.2">
      <c r="A116" s="97">
        <v>2202</v>
      </c>
      <c r="B116" s="17"/>
      <c r="C116" s="17"/>
      <c r="D116" s="17"/>
      <c r="E116" s="17"/>
      <c r="F116" s="17"/>
      <c r="G116" s="17"/>
      <c r="H116" s="17"/>
      <c r="I116" s="17">
        <v>6</v>
      </c>
      <c r="J116" s="17"/>
      <c r="K116" s="54"/>
      <c r="L116" s="145"/>
      <c r="M116" s="49"/>
      <c r="N116" s="146"/>
      <c r="O116" s="21">
        <f>IF(I116=0,"",I116/H115)</f>
        <v>1</v>
      </c>
      <c r="P116" s="22">
        <v>7</v>
      </c>
      <c r="Q116" s="100">
        <f t="shared" si="8"/>
        <v>1</v>
      </c>
      <c r="R116" s="100">
        <f t="shared" si="9"/>
        <v>0</v>
      </c>
    </row>
    <row r="117" spans="1:18" ht="15.75" customHeight="1" x14ac:dyDescent="0.2">
      <c r="A117" s="97">
        <v>2301</v>
      </c>
      <c r="B117" s="17"/>
      <c r="C117" s="17"/>
      <c r="D117" s="17"/>
      <c r="E117" s="17"/>
      <c r="F117" s="17"/>
      <c r="G117" s="17"/>
      <c r="H117" s="17"/>
      <c r="I117" s="17"/>
      <c r="J117" s="17">
        <v>6</v>
      </c>
      <c r="K117" s="54">
        <v>4</v>
      </c>
      <c r="L117" s="145"/>
      <c r="M117" s="49"/>
      <c r="N117" s="146"/>
      <c r="O117" s="24">
        <f>IF(J117=0,"",J117/I116)</f>
        <v>1</v>
      </c>
      <c r="P117" s="22">
        <v>7</v>
      </c>
      <c r="Q117" s="24">
        <f t="shared" si="8"/>
        <v>1</v>
      </c>
      <c r="R117" s="24">
        <f t="shared" si="9"/>
        <v>0</v>
      </c>
    </row>
    <row r="118" spans="1:18" ht="15.75" customHeight="1" x14ac:dyDescent="0.2">
      <c r="A118" s="97">
        <v>2302</v>
      </c>
      <c r="B118" s="17"/>
      <c r="C118" s="17"/>
      <c r="D118" s="17"/>
      <c r="E118" s="17"/>
      <c r="F118" s="17"/>
      <c r="G118" s="17"/>
      <c r="H118" s="17"/>
      <c r="I118" s="17"/>
      <c r="J118" s="17">
        <v>2</v>
      </c>
      <c r="K118" s="54">
        <v>1</v>
      </c>
      <c r="L118" s="145"/>
      <c r="M118" s="49"/>
      <c r="N118" s="147"/>
      <c r="O118" s="67"/>
      <c r="P118" s="22">
        <v>3</v>
      </c>
      <c r="Q118" s="67"/>
      <c r="R118" s="101"/>
    </row>
    <row r="119" spans="1:18" ht="15.75" customHeight="1" x14ac:dyDescent="0.2">
      <c r="A119" s="97">
        <v>2401</v>
      </c>
      <c r="B119" s="17"/>
      <c r="C119" s="17"/>
      <c r="D119" s="17"/>
      <c r="E119" s="17"/>
      <c r="F119" s="17"/>
      <c r="G119" s="17"/>
      <c r="H119" s="17"/>
      <c r="I119" s="17"/>
      <c r="J119" s="17">
        <v>2</v>
      </c>
      <c r="K119" s="54">
        <v>1</v>
      </c>
      <c r="L119" s="145"/>
      <c r="M119" s="49"/>
      <c r="N119" s="147"/>
      <c r="O119" s="148"/>
      <c r="P119" s="76">
        <v>2</v>
      </c>
      <c r="Q119" s="149"/>
      <c r="R119" s="148"/>
    </row>
    <row r="120" spans="1:18" ht="15.75" customHeight="1" x14ac:dyDescent="0.2">
      <c r="A120" s="97">
        <v>2402</v>
      </c>
      <c r="B120" s="17"/>
      <c r="C120" s="17"/>
      <c r="D120" s="17"/>
      <c r="E120" s="17"/>
      <c r="F120" s="17"/>
      <c r="G120" s="17"/>
      <c r="H120" s="17"/>
      <c r="I120" s="17"/>
      <c r="J120" s="64"/>
      <c r="K120" s="54"/>
      <c r="L120" s="145"/>
      <c r="M120" s="49"/>
      <c r="N120" s="147"/>
      <c r="O120" s="177"/>
      <c r="P120" s="77"/>
      <c r="Q120" s="178"/>
      <c r="R120" s="148"/>
    </row>
    <row r="121" spans="1:18" ht="15.75" customHeight="1" x14ac:dyDescent="0.2">
      <c r="A121" s="97">
        <v>2501</v>
      </c>
      <c r="B121" s="17"/>
      <c r="C121" s="17"/>
      <c r="D121" s="17"/>
      <c r="E121" s="17"/>
      <c r="F121" s="17"/>
      <c r="G121" s="17"/>
      <c r="H121" s="17"/>
      <c r="I121" s="17"/>
      <c r="J121" s="17">
        <v>1</v>
      </c>
      <c r="K121" s="54">
        <v>1</v>
      </c>
      <c r="L121" s="145"/>
      <c r="M121" s="49"/>
      <c r="N121" s="147"/>
      <c r="O121" s="177"/>
      <c r="P121" s="77">
        <v>1</v>
      </c>
      <c r="Q121" s="178"/>
      <c r="R121" s="148"/>
    </row>
    <row r="122" spans="1:18" ht="15.75" customHeight="1" x14ac:dyDescent="0.2">
      <c r="A122" s="97">
        <v>2502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54"/>
      <c r="L122" s="145"/>
      <c r="M122" s="49"/>
      <c r="N122" s="147"/>
      <c r="O122" s="102" t="s">
        <v>81</v>
      </c>
      <c r="P122" s="110">
        <v>3</v>
      </c>
      <c r="Q122" s="104">
        <f>IF(SUM(K115:K121)=0,"",SUM(K115:K121))</f>
        <v>7</v>
      </c>
      <c r="R122" s="105" t="s">
        <v>10</v>
      </c>
    </row>
    <row r="123" spans="1:18" ht="15.75" customHeight="1" x14ac:dyDescent="0.2">
      <c r="A123" s="97">
        <v>2601</v>
      </c>
      <c r="B123" s="17"/>
      <c r="C123" s="17"/>
      <c r="D123" s="17"/>
      <c r="E123" s="17"/>
      <c r="F123" s="17"/>
      <c r="G123" s="17"/>
      <c r="H123" s="17"/>
      <c r="I123" s="17"/>
      <c r="J123" s="17"/>
      <c r="K123" s="54"/>
      <c r="L123" s="145"/>
      <c r="M123" s="49"/>
      <c r="N123" s="147"/>
      <c r="O123" s="106" t="s">
        <v>83</v>
      </c>
      <c r="P123" s="32">
        <f>IF(P122/B109=0,"",P122/B109)</f>
        <v>0.42857142857142855</v>
      </c>
      <c r="Q123" s="107">
        <f>IF(P122/Q122=0,"",P122/Q122)</f>
        <v>0.42857142857142855</v>
      </c>
      <c r="R123" s="108" t="s">
        <v>84</v>
      </c>
    </row>
    <row r="124" spans="1:18" ht="15.75" customHeight="1" x14ac:dyDescent="0.2">
      <c r="A124" s="97">
        <v>2602</v>
      </c>
      <c r="B124" s="17"/>
      <c r="C124" s="17"/>
      <c r="D124" s="17"/>
      <c r="E124" s="17"/>
      <c r="F124" s="17"/>
      <c r="G124" s="17"/>
      <c r="H124" s="17"/>
      <c r="I124" s="17"/>
      <c r="J124" s="17"/>
      <c r="K124" s="54"/>
      <c r="L124" s="151"/>
      <c r="M124" s="152"/>
      <c r="N124" s="153"/>
      <c r="O124" s="154"/>
      <c r="P124" s="155"/>
      <c r="Q124" s="155"/>
      <c r="R124" s="156"/>
    </row>
    <row r="125" spans="1:18" ht="18" customHeight="1" x14ac:dyDescent="0.2">
      <c r="A125" s="114"/>
      <c r="B125" s="231" t="s">
        <v>106</v>
      </c>
      <c r="C125" s="231"/>
      <c r="D125" s="231"/>
      <c r="E125" s="231"/>
      <c r="F125" s="231"/>
      <c r="G125" s="231"/>
      <c r="H125" s="231"/>
      <c r="I125" s="231"/>
      <c r="J125" s="231"/>
      <c r="K125" s="37">
        <f>SUM(K109:K121)</f>
        <v>7</v>
      </c>
      <c r="L125" s="109">
        <f>IF(K117=0,"",K117/B109)</f>
        <v>0.5714285714285714</v>
      </c>
      <c r="M125" s="109">
        <f>IF(K125=0,"",K125/B109)</f>
        <v>1</v>
      </c>
      <c r="N125" s="109">
        <f>IF(K117=0,"",M125-L125)</f>
        <v>0.4285714285714286</v>
      </c>
      <c r="O125" s="89"/>
      <c r="P125" s="85"/>
      <c r="Q125" s="134"/>
      <c r="R125" s="89"/>
    </row>
    <row r="126" spans="1:18" ht="12.75" customHeight="1" x14ac:dyDescent="0.2"/>
    <row r="127" spans="1:18" ht="12.75" customHeight="1" x14ac:dyDescent="0.2"/>
    <row r="128" spans="1:18" ht="26.25" customHeight="1" x14ac:dyDescent="0.2">
      <c r="B128" s="232" t="s">
        <v>94</v>
      </c>
      <c r="C128" s="233"/>
      <c r="D128" s="233"/>
      <c r="E128" s="233"/>
      <c r="F128" s="233"/>
      <c r="G128" s="233"/>
      <c r="H128" s="233"/>
      <c r="I128" s="233"/>
      <c r="J128" s="233"/>
      <c r="K128" s="78" t="s">
        <v>115</v>
      </c>
      <c r="L128" s="89"/>
      <c r="M128" s="89"/>
      <c r="N128" s="85"/>
      <c r="O128" s="89"/>
      <c r="P128" s="85"/>
      <c r="Q128" s="85"/>
      <c r="R128" s="85"/>
    </row>
    <row r="129" spans="1:19" ht="20.25" customHeight="1" x14ac:dyDescent="0.2">
      <c r="A129" s="234" t="s">
        <v>9</v>
      </c>
      <c r="B129" s="235" t="s">
        <v>95</v>
      </c>
      <c r="C129" s="236"/>
      <c r="D129" s="236"/>
      <c r="E129" s="236"/>
      <c r="F129" s="236"/>
      <c r="G129" s="236"/>
      <c r="H129" s="236"/>
      <c r="I129" s="236"/>
      <c r="J129" s="237"/>
      <c r="K129" s="238" t="s">
        <v>10</v>
      </c>
      <c r="L129" s="230" t="s">
        <v>2</v>
      </c>
      <c r="M129" s="230" t="s">
        <v>3</v>
      </c>
      <c r="N129" s="240" t="s">
        <v>4</v>
      </c>
      <c r="O129" s="230" t="s">
        <v>5</v>
      </c>
      <c r="P129" s="228" t="s">
        <v>6</v>
      </c>
      <c r="Q129" s="228" t="s">
        <v>7</v>
      </c>
      <c r="R129" s="230" t="s">
        <v>96</v>
      </c>
    </row>
    <row r="130" spans="1:19" ht="15.75" customHeight="1" x14ac:dyDescent="0.2">
      <c r="A130" s="229"/>
      <c r="B130" s="97" t="s">
        <v>97</v>
      </c>
      <c r="C130" s="97" t="s">
        <v>98</v>
      </c>
      <c r="D130" s="97" t="s">
        <v>99</v>
      </c>
      <c r="E130" s="97" t="s">
        <v>100</v>
      </c>
      <c r="F130" s="97" t="s">
        <v>101</v>
      </c>
      <c r="G130" s="97" t="s">
        <v>102</v>
      </c>
      <c r="H130" s="97" t="s">
        <v>103</v>
      </c>
      <c r="I130" s="97" t="s">
        <v>104</v>
      </c>
      <c r="J130" s="97" t="s">
        <v>105</v>
      </c>
      <c r="K130" s="229"/>
      <c r="L130" s="229"/>
      <c r="M130" s="229"/>
      <c r="N130" s="229"/>
      <c r="O130" s="229"/>
      <c r="P130" s="229"/>
      <c r="Q130" s="229"/>
      <c r="R130" s="229"/>
    </row>
    <row r="131" spans="1:19" ht="15.75" customHeight="1" x14ac:dyDescent="0.2">
      <c r="A131" s="97">
        <v>1902</v>
      </c>
      <c r="B131" s="17">
        <v>20</v>
      </c>
      <c r="C131" s="17"/>
      <c r="D131" s="17"/>
      <c r="E131" s="17"/>
      <c r="F131" s="17"/>
      <c r="G131" s="17"/>
      <c r="H131" s="17"/>
      <c r="I131" s="17"/>
      <c r="J131" s="17"/>
      <c r="K131" s="54"/>
      <c r="L131" s="143"/>
      <c r="M131" s="144"/>
      <c r="N131" s="104"/>
      <c r="O131" s="98"/>
      <c r="P131" s="19">
        <f>B131</f>
        <v>20</v>
      </c>
      <c r="Q131" s="99"/>
      <c r="R131" s="98"/>
    </row>
    <row r="132" spans="1:19" ht="15.75" customHeight="1" x14ac:dyDescent="0.2">
      <c r="A132" s="97">
        <v>2001</v>
      </c>
      <c r="B132" s="17"/>
      <c r="C132" s="17">
        <v>11</v>
      </c>
      <c r="D132" s="17"/>
      <c r="E132" s="17"/>
      <c r="F132" s="17"/>
      <c r="G132" s="17"/>
      <c r="H132" s="17"/>
      <c r="I132" s="17"/>
      <c r="J132" s="17"/>
      <c r="K132" s="54"/>
      <c r="L132" s="145"/>
      <c r="M132" s="49"/>
      <c r="N132" s="146"/>
      <c r="O132" s="21">
        <f>IF(C132=0,"",C132/B131)</f>
        <v>0.55000000000000004</v>
      </c>
      <c r="P132" s="22">
        <v>11</v>
      </c>
      <c r="Q132" s="100">
        <f t="shared" ref="Q132:Q139" si="10">IF(P132=0,"",P132/P131)</f>
        <v>0.55000000000000004</v>
      </c>
      <c r="R132" s="100">
        <f t="shared" ref="R132:R139" si="11">IF(P132=0,"",100%-Q132)</f>
        <v>0.44999999999999996</v>
      </c>
    </row>
    <row r="133" spans="1:19" ht="15.75" customHeight="1" x14ac:dyDescent="0.2">
      <c r="A133" s="97">
        <v>2002</v>
      </c>
      <c r="B133" s="17"/>
      <c r="C133" s="17"/>
      <c r="D133" s="17">
        <v>11</v>
      </c>
      <c r="E133" s="17"/>
      <c r="F133" s="17"/>
      <c r="G133" s="17"/>
      <c r="H133" s="17"/>
      <c r="I133" s="17"/>
      <c r="J133" s="17"/>
      <c r="K133" s="54"/>
      <c r="L133" s="145"/>
      <c r="M133" s="49"/>
      <c r="N133" s="146"/>
      <c r="O133" s="21">
        <f>IF(D133=0,"",D133/C132)</f>
        <v>1</v>
      </c>
      <c r="P133" s="22">
        <v>11</v>
      </c>
      <c r="Q133" s="100">
        <f t="shared" si="10"/>
        <v>1</v>
      </c>
      <c r="R133" s="100">
        <f t="shared" si="11"/>
        <v>0</v>
      </c>
      <c r="S133" s="160">
        <f>P133/P131</f>
        <v>0.55000000000000004</v>
      </c>
    </row>
    <row r="134" spans="1:19" ht="15.75" customHeight="1" x14ac:dyDescent="0.2">
      <c r="A134" s="97">
        <v>2101</v>
      </c>
      <c r="B134" s="17"/>
      <c r="C134" s="17"/>
      <c r="D134" s="17"/>
      <c r="E134" s="17">
        <v>9</v>
      </c>
      <c r="F134" s="17"/>
      <c r="G134" s="17"/>
      <c r="H134" s="17"/>
      <c r="I134" s="17"/>
      <c r="J134" s="17"/>
      <c r="K134" s="54"/>
      <c r="L134" s="145"/>
      <c r="M134" s="49"/>
      <c r="N134" s="146"/>
      <c r="O134" s="21">
        <f>IF(E134=0,"",E134/D133)</f>
        <v>0.81818181818181823</v>
      </c>
      <c r="P134" s="22">
        <v>9</v>
      </c>
      <c r="Q134" s="100">
        <f t="shared" si="10"/>
        <v>0.81818181818181823</v>
      </c>
      <c r="R134" s="100">
        <f t="shared" si="11"/>
        <v>0.18181818181818177</v>
      </c>
    </row>
    <row r="135" spans="1:19" ht="15.75" customHeight="1" x14ac:dyDescent="0.2">
      <c r="A135" s="97">
        <v>2102</v>
      </c>
      <c r="B135" s="17"/>
      <c r="C135" s="17"/>
      <c r="D135" s="17"/>
      <c r="E135" s="17"/>
      <c r="F135" s="17">
        <v>8</v>
      </c>
      <c r="G135" s="17"/>
      <c r="H135" s="17"/>
      <c r="I135" s="17"/>
      <c r="J135" s="17"/>
      <c r="K135" s="54"/>
      <c r="L135" s="145"/>
      <c r="M135" s="49"/>
      <c r="N135" s="146"/>
      <c r="O135" s="21">
        <f>IF(F135=0,"",F135/E134)</f>
        <v>0.88888888888888884</v>
      </c>
      <c r="P135" s="22">
        <v>9</v>
      </c>
      <c r="Q135" s="100">
        <f t="shared" si="10"/>
        <v>1</v>
      </c>
      <c r="R135" s="100">
        <f t="shared" si="11"/>
        <v>0</v>
      </c>
    </row>
    <row r="136" spans="1:19" ht="15.75" customHeight="1" x14ac:dyDescent="0.2">
      <c r="A136" s="97">
        <v>2201</v>
      </c>
      <c r="B136" s="17"/>
      <c r="C136" s="17"/>
      <c r="D136" s="17"/>
      <c r="E136" s="17"/>
      <c r="F136" s="17"/>
      <c r="G136" s="17">
        <v>6</v>
      </c>
      <c r="H136" s="17"/>
      <c r="I136" s="17"/>
      <c r="J136" s="17"/>
      <c r="K136" s="54"/>
      <c r="L136" s="145"/>
      <c r="M136" s="49"/>
      <c r="N136" s="146"/>
      <c r="O136" s="21">
        <f>IF(G136=0,"",G136/F135)</f>
        <v>0.75</v>
      </c>
      <c r="P136" s="22">
        <v>8</v>
      </c>
      <c r="Q136" s="100">
        <f t="shared" si="10"/>
        <v>0.88888888888888884</v>
      </c>
      <c r="R136" s="100">
        <f t="shared" si="11"/>
        <v>0.11111111111111116</v>
      </c>
    </row>
    <row r="137" spans="1:19" ht="15.75" customHeight="1" x14ac:dyDescent="0.2">
      <c r="A137" s="97">
        <v>2202</v>
      </c>
      <c r="B137" s="17"/>
      <c r="C137" s="17"/>
      <c r="D137" s="17"/>
      <c r="E137" s="17"/>
      <c r="F137" s="17"/>
      <c r="G137" s="17"/>
      <c r="H137" s="17">
        <v>6</v>
      </c>
      <c r="I137" s="17"/>
      <c r="J137" s="17"/>
      <c r="K137" s="54"/>
      <c r="L137" s="145"/>
      <c r="M137" s="49"/>
      <c r="N137" s="146"/>
      <c r="O137" s="21">
        <f>IF(H137=0,"",H137/G136)</f>
        <v>1</v>
      </c>
      <c r="P137" s="22">
        <v>7</v>
      </c>
      <c r="Q137" s="100">
        <f t="shared" si="10"/>
        <v>0.875</v>
      </c>
      <c r="R137" s="100">
        <f t="shared" si="11"/>
        <v>0.125</v>
      </c>
    </row>
    <row r="138" spans="1:19" ht="15.75" customHeight="1" x14ac:dyDescent="0.2">
      <c r="A138" s="97">
        <v>2301</v>
      </c>
      <c r="B138" s="17"/>
      <c r="C138" s="17"/>
      <c r="D138" s="17"/>
      <c r="E138" s="17"/>
      <c r="F138" s="17"/>
      <c r="G138" s="17"/>
      <c r="H138" s="17"/>
      <c r="I138" s="17">
        <v>6</v>
      </c>
      <c r="J138" s="17"/>
      <c r="K138" s="54"/>
      <c r="L138" s="145"/>
      <c r="M138" s="49"/>
      <c r="N138" s="146"/>
      <c r="O138" s="21">
        <f>IF(I138=0,"",I138/H137)</f>
        <v>1</v>
      </c>
      <c r="P138" s="22">
        <v>7</v>
      </c>
      <c r="Q138" s="100">
        <f t="shared" si="10"/>
        <v>1</v>
      </c>
      <c r="R138" s="100">
        <f t="shared" si="11"/>
        <v>0</v>
      </c>
    </row>
    <row r="139" spans="1:19" ht="15.75" customHeight="1" x14ac:dyDescent="0.2">
      <c r="A139" s="97">
        <v>2302</v>
      </c>
      <c r="B139" s="17"/>
      <c r="C139" s="17"/>
      <c r="D139" s="17"/>
      <c r="E139" s="17"/>
      <c r="F139" s="17"/>
      <c r="G139" s="17"/>
      <c r="H139" s="17"/>
      <c r="I139" s="17"/>
      <c r="J139" s="17">
        <v>6</v>
      </c>
      <c r="K139" s="54">
        <v>5</v>
      </c>
      <c r="L139" s="145"/>
      <c r="M139" s="49"/>
      <c r="N139" s="146"/>
      <c r="O139" s="24">
        <f>IF(J139=0,"",J139/I138)</f>
        <v>1</v>
      </c>
      <c r="P139" s="22">
        <v>7</v>
      </c>
      <c r="Q139" s="24">
        <f t="shared" si="10"/>
        <v>1</v>
      </c>
      <c r="R139" s="24">
        <f t="shared" si="11"/>
        <v>0</v>
      </c>
    </row>
    <row r="140" spans="1:19" ht="15.75" customHeight="1" x14ac:dyDescent="0.2">
      <c r="A140" s="97">
        <v>2401</v>
      </c>
      <c r="B140" s="17"/>
      <c r="C140" s="17"/>
      <c r="D140" s="17"/>
      <c r="E140" s="17"/>
      <c r="F140" s="17"/>
      <c r="G140" s="17"/>
      <c r="H140" s="17"/>
      <c r="I140" s="17"/>
      <c r="J140" s="17">
        <v>1</v>
      </c>
      <c r="K140" s="54"/>
      <c r="L140" s="145"/>
      <c r="M140" s="49"/>
      <c r="N140" s="147"/>
      <c r="O140" s="67"/>
      <c r="P140" s="22">
        <v>1</v>
      </c>
      <c r="Q140" s="67"/>
      <c r="R140" s="101"/>
    </row>
    <row r="141" spans="1:19" ht="15.75" customHeight="1" x14ac:dyDescent="0.2">
      <c r="A141" s="97">
        <v>2402</v>
      </c>
      <c r="B141" s="17"/>
      <c r="C141" s="17"/>
      <c r="D141" s="17"/>
      <c r="E141" s="17"/>
      <c r="F141" s="17"/>
      <c r="G141" s="17"/>
      <c r="H141" s="17"/>
      <c r="I141" s="17"/>
      <c r="J141" s="17">
        <v>1</v>
      </c>
      <c r="K141" s="54">
        <v>1</v>
      </c>
      <c r="L141" s="145"/>
      <c r="M141" s="49"/>
      <c r="N141" s="147"/>
      <c r="O141" s="148"/>
      <c r="P141" s="51">
        <v>1</v>
      </c>
      <c r="Q141" s="149"/>
      <c r="R141" s="148"/>
    </row>
    <row r="142" spans="1:19" ht="15.75" customHeight="1" x14ac:dyDescent="0.2">
      <c r="A142" s="97">
        <v>2501</v>
      </c>
      <c r="B142" s="17"/>
      <c r="C142" s="17"/>
      <c r="D142" s="17"/>
      <c r="E142" s="17"/>
      <c r="F142" s="17"/>
      <c r="G142" s="17"/>
      <c r="H142" s="17"/>
      <c r="I142" s="17"/>
      <c r="J142" s="64"/>
      <c r="K142" s="54"/>
      <c r="L142" s="145"/>
      <c r="M142" s="49"/>
      <c r="N142" s="147"/>
      <c r="O142" s="148"/>
      <c r="P142" s="51"/>
      <c r="Q142" s="149"/>
      <c r="R142" s="148"/>
    </row>
    <row r="143" spans="1:19" ht="15.75" customHeight="1" x14ac:dyDescent="0.2">
      <c r="A143" s="97">
        <v>2502</v>
      </c>
      <c r="B143" s="17"/>
      <c r="C143" s="17"/>
      <c r="D143" s="17"/>
      <c r="E143" s="17"/>
      <c r="F143" s="17"/>
      <c r="G143" s="17"/>
      <c r="H143" s="17"/>
      <c r="I143" s="17"/>
      <c r="J143" s="17"/>
      <c r="K143" s="54"/>
      <c r="L143" s="145"/>
      <c r="M143" s="49"/>
      <c r="N143" s="147"/>
      <c r="O143" s="49"/>
      <c r="P143" s="147"/>
      <c r="Q143" s="150"/>
      <c r="R143" s="148"/>
    </row>
    <row r="144" spans="1:19" ht="15.75" customHeight="1" x14ac:dyDescent="0.2">
      <c r="A144" s="97">
        <v>2601</v>
      </c>
      <c r="B144" s="17"/>
      <c r="C144" s="17"/>
      <c r="D144" s="17"/>
      <c r="E144" s="17"/>
      <c r="F144" s="17"/>
      <c r="G144" s="17"/>
      <c r="H144" s="17"/>
      <c r="I144" s="17"/>
      <c r="J144" s="17"/>
      <c r="K144" s="54"/>
      <c r="L144" s="145"/>
      <c r="M144" s="49"/>
      <c r="N144" s="147"/>
      <c r="O144" s="102" t="s">
        <v>81</v>
      </c>
      <c r="P144" s="103">
        <v>4</v>
      </c>
      <c r="Q144" s="104">
        <f>IF(SUM(K137:K143)=0,"",SUM(K137:K143))</f>
        <v>6</v>
      </c>
      <c r="R144" s="105" t="s">
        <v>10</v>
      </c>
    </row>
    <row r="145" spans="1:19" ht="15.75" customHeight="1" x14ac:dyDescent="0.2">
      <c r="A145" s="97">
        <v>2602</v>
      </c>
      <c r="B145" s="17"/>
      <c r="C145" s="17"/>
      <c r="D145" s="17"/>
      <c r="E145" s="17"/>
      <c r="F145" s="17"/>
      <c r="G145" s="17"/>
      <c r="H145" s="17"/>
      <c r="I145" s="17"/>
      <c r="J145" s="17"/>
      <c r="K145" s="54"/>
      <c r="L145" s="145"/>
      <c r="M145" s="49"/>
      <c r="N145" s="147"/>
      <c r="O145" s="106" t="s">
        <v>83</v>
      </c>
      <c r="P145" s="32">
        <f>IF(P144/B131=0,"",P144/B131)</f>
        <v>0.2</v>
      </c>
      <c r="Q145" s="107">
        <f>IF(P144/Q144=0,"",P144/Q144)</f>
        <v>0.66666666666666663</v>
      </c>
      <c r="R145" s="108" t="s">
        <v>84</v>
      </c>
    </row>
    <row r="146" spans="1:19" ht="15.75" customHeight="1" x14ac:dyDescent="0.2">
      <c r="A146" s="97">
        <v>2701</v>
      </c>
      <c r="B146" s="17"/>
      <c r="C146" s="17"/>
      <c r="D146" s="17"/>
      <c r="E146" s="17"/>
      <c r="F146" s="17"/>
      <c r="G146" s="17"/>
      <c r="H146" s="17"/>
      <c r="I146" s="17"/>
      <c r="J146" s="17"/>
      <c r="K146" s="54"/>
      <c r="L146" s="151"/>
      <c r="M146" s="152"/>
      <c r="N146" s="153"/>
      <c r="O146" s="154"/>
      <c r="P146" s="155"/>
      <c r="Q146" s="155"/>
      <c r="R146" s="156"/>
    </row>
    <row r="147" spans="1:19" ht="18" customHeight="1" x14ac:dyDescent="0.2">
      <c r="A147" s="114"/>
      <c r="B147" s="231" t="s">
        <v>106</v>
      </c>
      <c r="C147" s="231"/>
      <c r="D147" s="231"/>
      <c r="E147" s="231"/>
      <c r="F147" s="231"/>
      <c r="G147" s="231"/>
      <c r="H147" s="231"/>
      <c r="I147" s="231"/>
      <c r="J147" s="231"/>
      <c r="K147" s="37">
        <f>SUM(K131:K143)</f>
        <v>6</v>
      </c>
      <c r="L147" s="109">
        <f>IF(K139=0,"",K139/B131)</f>
        <v>0.25</v>
      </c>
      <c r="M147" s="109">
        <f>IF(K147=0,"",K147/B131)</f>
        <v>0.3</v>
      </c>
      <c r="N147" s="109">
        <f>IF(K139=0,"",M147-L147)</f>
        <v>4.9999999999999989E-2</v>
      </c>
      <c r="O147" s="89"/>
      <c r="P147" s="85"/>
      <c r="Q147" s="134"/>
      <c r="R147" s="89"/>
    </row>
    <row r="148" spans="1:19" ht="12.75" customHeight="1" x14ac:dyDescent="0.2"/>
    <row r="149" spans="1:19" ht="12.75" customHeight="1" x14ac:dyDescent="0.2"/>
    <row r="150" spans="1:19" ht="26.25" customHeight="1" x14ac:dyDescent="0.2">
      <c r="B150" s="232" t="s">
        <v>94</v>
      </c>
      <c r="C150" s="233"/>
      <c r="D150" s="233"/>
      <c r="E150" s="233"/>
      <c r="F150" s="233"/>
      <c r="G150" s="233"/>
      <c r="H150" s="233"/>
      <c r="I150" s="233"/>
      <c r="J150" s="233"/>
      <c r="K150" s="78" t="s">
        <v>116</v>
      </c>
      <c r="L150" s="89"/>
      <c r="M150" s="89"/>
      <c r="N150" s="85"/>
      <c r="O150" s="89"/>
      <c r="P150" s="85"/>
      <c r="Q150" s="85"/>
      <c r="R150" s="85"/>
    </row>
    <row r="151" spans="1:19" ht="20.25" customHeight="1" x14ac:dyDescent="0.2">
      <c r="A151" s="234" t="s">
        <v>9</v>
      </c>
      <c r="B151" s="235" t="s">
        <v>95</v>
      </c>
      <c r="C151" s="236"/>
      <c r="D151" s="236"/>
      <c r="E151" s="236"/>
      <c r="F151" s="236"/>
      <c r="G151" s="236"/>
      <c r="H151" s="236"/>
      <c r="I151" s="236"/>
      <c r="J151" s="237"/>
      <c r="K151" s="238" t="s">
        <v>10</v>
      </c>
      <c r="L151" s="230" t="s">
        <v>2</v>
      </c>
      <c r="M151" s="230" t="s">
        <v>3</v>
      </c>
      <c r="N151" s="240" t="s">
        <v>4</v>
      </c>
      <c r="O151" s="230" t="s">
        <v>5</v>
      </c>
      <c r="P151" s="228" t="s">
        <v>6</v>
      </c>
      <c r="Q151" s="228" t="s">
        <v>7</v>
      </c>
      <c r="R151" s="230" t="s">
        <v>96</v>
      </c>
    </row>
    <row r="152" spans="1:19" ht="15.75" customHeight="1" x14ac:dyDescent="0.2">
      <c r="A152" s="229"/>
      <c r="B152" s="97" t="s">
        <v>97</v>
      </c>
      <c r="C152" s="97" t="s">
        <v>98</v>
      </c>
      <c r="D152" s="97" t="s">
        <v>99</v>
      </c>
      <c r="E152" s="97" t="s">
        <v>100</v>
      </c>
      <c r="F152" s="97" t="s">
        <v>101</v>
      </c>
      <c r="G152" s="97" t="s">
        <v>102</v>
      </c>
      <c r="H152" s="97" t="s">
        <v>103</v>
      </c>
      <c r="I152" s="97" t="s">
        <v>104</v>
      </c>
      <c r="J152" s="97" t="s">
        <v>105</v>
      </c>
      <c r="K152" s="229"/>
      <c r="L152" s="229"/>
      <c r="M152" s="229"/>
      <c r="N152" s="229"/>
      <c r="O152" s="229"/>
      <c r="P152" s="229"/>
      <c r="Q152" s="229"/>
      <c r="R152" s="229"/>
    </row>
    <row r="153" spans="1:19" ht="15.75" customHeight="1" x14ac:dyDescent="0.2">
      <c r="A153" s="97">
        <v>2001</v>
      </c>
      <c r="B153" s="17">
        <v>8</v>
      </c>
      <c r="C153" s="17"/>
      <c r="D153" s="17"/>
      <c r="E153" s="17"/>
      <c r="F153" s="17"/>
      <c r="G153" s="17"/>
      <c r="H153" s="17"/>
      <c r="I153" s="17"/>
      <c r="J153" s="17"/>
      <c r="K153" s="54"/>
      <c r="L153" s="143"/>
      <c r="M153" s="144"/>
      <c r="N153" s="104"/>
      <c r="O153" s="98"/>
      <c r="P153" s="19">
        <f>B153</f>
        <v>8</v>
      </c>
      <c r="Q153" s="99"/>
      <c r="R153" s="98"/>
    </row>
    <row r="154" spans="1:19" ht="15.75" customHeight="1" x14ac:dyDescent="0.2">
      <c r="A154" s="97">
        <v>2002</v>
      </c>
      <c r="B154" s="17"/>
      <c r="C154" s="17">
        <v>6</v>
      </c>
      <c r="D154" s="17"/>
      <c r="E154" s="17"/>
      <c r="F154" s="17"/>
      <c r="G154" s="17"/>
      <c r="H154" s="17"/>
      <c r="I154" s="17"/>
      <c r="J154" s="17"/>
      <c r="K154" s="54"/>
      <c r="L154" s="145"/>
      <c r="M154" s="49"/>
      <c r="N154" s="146"/>
      <c r="O154" s="21">
        <f>IF(C154=0,"",C154/B153)</f>
        <v>0.75</v>
      </c>
      <c r="P154" s="22">
        <v>6</v>
      </c>
      <c r="Q154" s="100">
        <f t="shared" ref="Q154:Q161" si="12">IF(P154=0,"",P154/P153)</f>
        <v>0.75</v>
      </c>
      <c r="R154" s="100">
        <f t="shared" ref="R154:R161" si="13">IF(P154=0,"",100%-Q154)</f>
        <v>0.25</v>
      </c>
    </row>
    <row r="155" spans="1:19" ht="15.75" customHeight="1" x14ac:dyDescent="0.2">
      <c r="A155" s="97">
        <v>2101</v>
      </c>
      <c r="B155" s="17"/>
      <c r="C155" s="17"/>
      <c r="D155" s="17">
        <v>5</v>
      </c>
      <c r="E155" s="17"/>
      <c r="F155" s="17"/>
      <c r="G155" s="17"/>
      <c r="H155" s="17"/>
      <c r="I155" s="17"/>
      <c r="J155" s="17"/>
      <c r="K155" s="54"/>
      <c r="L155" s="145"/>
      <c r="M155" s="49"/>
      <c r="N155" s="146"/>
      <c r="O155" s="21">
        <f>IF(D155=0,"",D155/C154)</f>
        <v>0.83333333333333337</v>
      </c>
      <c r="P155" s="22">
        <v>5</v>
      </c>
      <c r="Q155" s="100">
        <f t="shared" si="12"/>
        <v>0.83333333333333337</v>
      </c>
      <c r="R155" s="100">
        <f t="shared" si="13"/>
        <v>0.16666666666666663</v>
      </c>
      <c r="S155" s="160">
        <f>P155/P153</f>
        <v>0.625</v>
      </c>
    </row>
    <row r="156" spans="1:19" ht="15.75" customHeight="1" x14ac:dyDescent="0.2">
      <c r="A156" s="97">
        <v>2102</v>
      </c>
      <c r="B156" s="17"/>
      <c r="C156" s="17"/>
      <c r="D156" s="17"/>
      <c r="E156" s="17">
        <v>5</v>
      </c>
      <c r="F156" s="17"/>
      <c r="G156" s="17"/>
      <c r="H156" s="17"/>
      <c r="I156" s="17"/>
      <c r="J156" s="17"/>
      <c r="K156" s="54"/>
      <c r="L156" s="145"/>
      <c r="M156" s="49"/>
      <c r="N156" s="146"/>
      <c r="O156" s="21">
        <f>IF(E156=0,"",E156/D155)</f>
        <v>1</v>
      </c>
      <c r="P156" s="22">
        <v>5</v>
      </c>
      <c r="Q156" s="100">
        <f t="shared" si="12"/>
        <v>1</v>
      </c>
      <c r="R156" s="100">
        <f t="shared" si="13"/>
        <v>0</v>
      </c>
    </row>
    <row r="157" spans="1:19" ht="15.75" customHeight="1" x14ac:dyDescent="0.2">
      <c r="A157" s="97">
        <v>2201</v>
      </c>
      <c r="B157" s="17"/>
      <c r="C157" s="17"/>
      <c r="D157" s="17"/>
      <c r="E157" s="17"/>
      <c r="F157" s="17">
        <v>5</v>
      </c>
      <c r="G157" s="17"/>
      <c r="H157" s="17"/>
      <c r="I157" s="17"/>
      <c r="J157" s="17"/>
      <c r="K157" s="54"/>
      <c r="L157" s="145"/>
      <c r="M157" s="49"/>
      <c r="N157" s="146"/>
      <c r="O157" s="21">
        <f>IF(F157=0,"",F157/E156)</f>
        <v>1</v>
      </c>
      <c r="P157" s="22">
        <v>5</v>
      </c>
      <c r="Q157" s="100">
        <f t="shared" si="12"/>
        <v>1</v>
      </c>
      <c r="R157" s="100">
        <f t="shared" si="13"/>
        <v>0</v>
      </c>
    </row>
    <row r="158" spans="1:19" ht="15.75" customHeight="1" x14ac:dyDescent="0.2">
      <c r="A158" s="97">
        <v>2203</v>
      </c>
      <c r="B158" s="17"/>
      <c r="C158" s="17"/>
      <c r="D158" s="17"/>
      <c r="E158" s="17"/>
      <c r="F158" s="17"/>
      <c r="G158" s="17">
        <v>4</v>
      </c>
      <c r="H158" s="17"/>
      <c r="I158" s="17"/>
      <c r="J158" s="17"/>
      <c r="K158" s="54"/>
      <c r="L158" s="145"/>
      <c r="M158" s="49"/>
      <c r="N158" s="146"/>
      <c r="O158" s="21">
        <f>IF(G158=0,"",G158/F157)</f>
        <v>0.8</v>
      </c>
      <c r="P158" s="22">
        <v>5</v>
      </c>
      <c r="Q158" s="100">
        <f t="shared" si="12"/>
        <v>1</v>
      </c>
      <c r="R158" s="100">
        <f t="shared" si="13"/>
        <v>0</v>
      </c>
    </row>
    <row r="159" spans="1:19" ht="15.75" customHeight="1" x14ac:dyDescent="0.2">
      <c r="A159" s="97">
        <v>2301</v>
      </c>
      <c r="B159" s="17"/>
      <c r="C159" s="17"/>
      <c r="D159" s="17"/>
      <c r="E159" s="17"/>
      <c r="F159" s="17"/>
      <c r="G159" s="17"/>
      <c r="H159" s="17">
        <v>4</v>
      </c>
      <c r="I159" s="17"/>
      <c r="J159" s="17"/>
      <c r="K159" s="54"/>
      <c r="L159" s="145"/>
      <c r="M159" s="49"/>
      <c r="N159" s="146"/>
      <c r="O159" s="21">
        <f>IF(H159=0,"",H159/G158)</f>
        <v>1</v>
      </c>
      <c r="P159" s="22">
        <v>4</v>
      </c>
      <c r="Q159" s="100">
        <f t="shared" si="12"/>
        <v>0.8</v>
      </c>
      <c r="R159" s="100">
        <f t="shared" si="13"/>
        <v>0.19999999999999996</v>
      </c>
    </row>
    <row r="160" spans="1:19" ht="15.75" customHeight="1" x14ac:dyDescent="0.2">
      <c r="A160" s="97">
        <v>2302</v>
      </c>
      <c r="B160" s="17"/>
      <c r="C160" s="17"/>
      <c r="D160" s="17"/>
      <c r="E160" s="17"/>
      <c r="F160" s="17"/>
      <c r="G160" s="17"/>
      <c r="H160" s="17"/>
      <c r="I160" s="17">
        <v>4</v>
      </c>
      <c r="J160" s="17"/>
      <c r="K160" s="54"/>
      <c r="L160" s="145"/>
      <c r="M160" s="49"/>
      <c r="N160" s="146"/>
      <c r="O160" s="21">
        <f>IF(I160=0,"",I160/H159)</f>
        <v>1</v>
      </c>
      <c r="P160" s="22">
        <v>4</v>
      </c>
      <c r="Q160" s="100">
        <f t="shared" si="12"/>
        <v>1</v>
      </c>
      <c r="R160" s="100">
        <f t="shared" si="13"/>
        <v>0</v>
      </c>
    </row>
    <row r="161" spans="1:18" ht="15.75" customHeight="1" x14ac:dyDescent="0.2">
      <c r="A161" s="97">
        <v>2401</v>
      </c>
      <c r="B161" s="17"/>
      <c r="C161" s="17"/>
      <c r="D161" s="17"/>
      <c r="E161" s="17"/>
      <c r="F161" s="17"/>
      <c r="G161" s="17"/>
      <c r="H161" s="17"/>
      <c r="I161" s="17"/>
      <c r="J161" s="17">
        <v>3</v>
      </c>
      <c r="K161" s="54">
        <v>3</v>
      </c>
      <c r="L161" s="145"/>
      <c r="M161" s="49"/>
      <c r="N161" s="146"/>
      <c r="O161" s="24">
        <f>IF(J161=0,"",J161/I160)</f>
        <v>0.75</v>
      </c>
      <c r="P161" s="22">
        <v>3</v>
      </c>
      <c r="Q161" s="24">
        <f t="shared" si="12"/>
        <v>0.75</v>
      </c>
      <c r="R161" s="24">
        <f t="shared" si="13"/>
        <v>0.25</v>
      </c>
    </row>
    <row r="162" spans="1:18" ht="15.75" customHeight="1" x14ac:dyDescent="0.2">
      <c r="A162" s="97">
        <v>2402</v>
      </c>
      <c r="B162" s="17"/>
      <c r="C162" s="17"/>
      <c r="D162" s="17"/>
      <c r="E162" s="17"/>
      <c r="F162" s="17"/>
      <c r="G162" s="17"/>
      <c r="H162" s="17"/>
      <c r="I162" s="17"/>
      <c r="J162" s="64"/>
      <c r="K162" s="54"/>
      <c r="L162" s="145"/>
      <c r="M162" s="49"/>
      <c r="N162" s="147"/>
      <c r="O162" s="67"/>
      <c r="P162" s="22"/>
      <c r="Q162" s="67"/>
      <c r="R162" s="101"/>
    </row>
    <row r="163" spans="1:18" ht="15.75" customHeight="1" x14ac:dyDescent="0.2">
      <c r="A163" s="97">
        <v>2501</v>
      </c>
      <c r="B163" s="17"/>
      <c r="C163" s="17"/>
      <c r="D163" s="17"/>
      <c r="E163" s="17"/>
      <c r="F163" s="17"/>
      <c r="G163" s="17"/>
      <c r="H163" s="17"/>
      <c r="I163" s="17"/>
      <c r="J163" s="17">
        <v>1</v>
      </c>
      <c r="K163" s="54"/>
      <c r="L163" s="145"/>
      <c r="M163" s="49"/>
      <c r="N163" s="147"/>
      <c r="O163" s="148"/>
      <c r="P163" s="51">
        <v>1</v>
      </c>
      <c r="Q163" s="149"/>
      <c r="R163" s="148"/>
    </row>
    <row r="164" spans="1:18" ht="15.75" customHeight="1" x14ac:dyDescent="0.2">
      <c r="A164" s="97">
        <v>2502</v>
      </c>
      <c r="B164" s="17"/>
      <c r="C164" s="17"/>
      <c r="D164" s="17"/>
      <c r="E164" s="17"/>
      <c r="F164" s="17"/>
      <c r="G164" s="17"/>
      <c r="H164" s="17"/>
      <c r="I164" s="17"/>
      <c r="J164" s="17"/>
      <c r="K164" s="54"/>
      <c r="L164" s="145"/>
      <c r="M164" s="49"/>
      <c r="N164" s="147"/>
      <c r="O164" s="148"/>
      <c r="P164" s="51"/>
      <c r="Q164" s="149"/>
      <c r="R164" s="148"/>
    </row>
    <row r="165" spans="1:18" ht="15.75" customHeight="1" x14ac:dyDescent="0.2">
      <c r="A165" s="97">
        <v>2601</v>
      </c>
      <c r="B165" s="17"/>
      <c r="C165" s="17"/>
      <c r="D165" s="17"/>
      <c r="E165" s="17"/>
      <c r="F165" s="17"/>
      <c r="G165" s="17"/>
      <c r="H165" s="17"/>
      <c r="I165" s="17"/>
      <c r="J165" s="17"/>
      <c r="K165" s="54"/>
      <c r="L165" s="145"/>
      <c r="M165" s="49"/>
      <c r="N165" s="147"/>
      <c r="O165" s="49"/>
      <c r="P165" s="147"/>
      <c r="Q165" s="150"/>
      <c r="R165" s="148"/>
    </row>
    <row r="166" spans="1:18" ht="15.75" customHeight="1" x14ac:dyDescent="0.2">
      <c r="A166" s="97">
        <v>2602</v>
      </c>
      <c r="B166" s="17"/>
      <c r="C166" s="17"/>
      <c r="D166" s="17"/>
      <c r="E166" s="17"/>
      <c r="F166" s="17"/>
      <c r="G166" s="17"/>
      <c r="H166" s="17"/>
      <c r="I166" s="17"/>
      <c r="J166" s="17"/>
      <c r="K166" s="54"/>
      <c r="L166" s="145"/>
      <c r="M166" s="49"/>
      <c r="N166" s="147"/>
      <c r="O166" s="102" t="s">
        <v>81</v>
      </c>
      <c r="P166" s="103">
        <v>1</v>
      </c>
      <c r="Q166" s="104">
        <f>IF(SUM(K159:K165)=0,"",SUM(K159:K165))</f>
        <v>3</v>
      </c>
      <c r="R166" s="105" t="s">
        <v>10</v>
      </c>
    </row>
    <row r="167" spans="1:18" ht="15.75" customHeight="1" x14ac:dyDescent="0.2">
      <c r="A167" s="97">
        <v>2701</v>
      </c>
      <c r="B167" s="17"/>
      <c r="C167" s="17"/>
      <c r="D167" s="17"/>
      <c r="E167" s="17"/>
      <c r="F167" s="17"/>
      <c r="G167" s="17"/>
      <c r="H167" s="17"/>
      <c r="I167" s="17"/>
      <c r="J167" s="17"/>
      <c r="K167" s="54"/>
      <c r="L167" s="145"/>
      <c r="M167" s="49"/>
      <c r="N167" s="147"/>
      <c r="O167" s="106" t="s">
        <v>83</v>
      </c>
      <c r="P167" s="32">
        <f>IF(P166/B153=0,"",P166/B153)</f>
        <v>0.125</v>
      </c>
      <c r="Q167" s="107">
        <f>IF(P166/Q166=0,"",P166/Q166)</f>
        <v>0.33333333333333331</v>
      </c>
      <c r="R167" s="108" t="s">
        <v>84</v>
      </c>
    </row>
    <row r="168" spans="1:18" ht="15.75" customHeight="1" x14ac:dyDescent="0.2">
      <c r="A168" s="97">
        <v>2702</v>
      </c>
      <c r="B168" s="17"/>
      <c r="C168" s="17"/>
      <c r="D168" s="17"/>
      <c r="E168" s="17"/>
      <c r="F168" s="17"/>
      <c r="G168" s="17"/>
      <c r="H168" s="17"/>
      <c r="I168" s="17"/>
      <c r="J168" s="17"/>
      <c r="K168" s="54"/>
      <c r="L168" s="151"/>
      <c r="M168" s="152"/>
      <c r="N168" s="153"/>
      <c r="O168" s="154"/>
      <c r="P168" s="155"/>
      <c r="Q168" s="155"/>
      <c r="R168" s="156"/>
    </row>
    <row r="169" spans="1:18" ht="18" customHeight="1" x14ac:dyDescent="0.2">
      <c r="A169" s="114"/>
      <c r="B169" s="231" t="s">
        <v>106</v>
      </c>
      <c r="C169" s="231"/>
      <c r="D169" s="231"/>
      <c r="E169" s="231"/>
      <c r="F169" s="231"/>
      <c r="G169" s="231"/>
      <c r="H169" s="231"/>
      <c r="I169" s="231"/>
      <c r="J169" s="231"/>
      <c r="K169" s="37">
        <f>SUM(K153:K165)</f>
        <v>3</v>
      </c>
      <c r="L169" s="109">
        <f>IF(K161=0,"",K161/B153)</f>
        <v>0.375</v>
      </c>
      <c r="M169" s="109">
        <f>IF(K169=0,"",K169/B153)</f>
        <v>0.375</v>
      </c>
      <c r="N169" s="109">
        <f>IF(K161=0,"",M169-L169)</f>
        <v>0</v>
      </c>
      <c r="O169" s="89"/>
      <c r="P169" s="85"/>
      <c r="Q169" s="134"/>
      <c r="R169" s="89"/>
    </row>
    <row r="170" spans="1:18" ht="12.75" customHeight="1" x14ac:dyDescent="0.2"/>
    <row r="171" spans="1:18" ht="12.75" customHeight="1" x14ac:dyDescent="0.2"/>
    <row r="172" spans="1:18" ht="26.25" x14ac:dyDescent="0.2">
      <c r="B172" s="232" t="s">
        <v>94</v>
      </c>
      <c r="C172" s="233"/>
      <c r="D172" s="233"/>
      <c r="E172" s="233"/>
      <c r="F172" s="233"/>
      <c r="G172" s="233"/>
      <c r="H172" s="233"/>
      <c r="I172" s="233"/>
      <c r="J172" s="233"/>
      <c r="K172" s="78" t="s">
        <v>117</v>
      </c>
      <c r="L172" s="89"/>
      <c r="M172" s="89"/>
      <c r="N172" s="85"/>
      <c r="O172" s="89"/>
      <c r="P172" s="85"/>
      <c r="Q172" s="85"/>
      <c r="R172" s="85"/>
    </row>
    <row r="173" spans="1:18" ht="20.25" customHeight="1" x14ac:dyDescent="0.2">
      <c r="A173" s="234" t="s">
        <v>9</v>
      </c>
      <c r="B173" s="235" t="s">
        <v>95</v>
      </c>
      <c r="C173" s="236"/>
      <c r="D173" s="236"/>
      <c r="E173" s="236"/>
      <c r="F173" s="236"/>
      <c r="G173" s="236"/>
      <c r="H173" s="236"/>
      <c r="I173" s="236"/>
      <c r="J173" s="237"/>
      <c r="K173" s="238" t="s">
        <v>10</v>
      </c>
      <c r="L173" s="230" t="s">
        <v>2</v>
      </c>
      <c r="M173" s="230" t="s">
        <v>3</v>
      </c>
      <c r="N173" s="240" t="s">
        <v>4</v>
      </c>
      <c r="O173" s="230" t="s">
        <v>5</v>
      </c>
      <c r="P173" s="228" t="s">
        <v>6</v>
      </c>
      <c r="Q173" s="228" t="s">
        <v>7</v>
      </c>
      <c r="R173" s="230" t="s">
        <v>96</v>
      </c>
    </row>
    <row r="174" spans="1:18" ht="15.75" customHeight="1" x14ac:dyDescent="0.2">
      <c r="A174" s="229"/>
      <c r="B174" s="97" t="s">
        <v>97</v>
      </c>
      <c r="C174" s="97" t="s">
        <v>98</v>
      </c>
      <c r="D174" s="97" t="s">
        <v>99</v>
      </c>
      <c r="E174" s="97" t="s">
        <v>100</v>
      </c>
      <c r="F174" s="97" t="s">
        <v>101</v>
      </c>
      <c r="G174" s="97" t="s">
        <v>102</v>
      </c>
      <c r="H174" s="97" t="s">
        <v>103</v>
      </c>
      <c r="I174" s="97" t="s">
        <v>104</v>
      </c>
      <c r="J174" s="97" t="s">
        <v>105</v>
      </c>
      <c r="K174" s="229"/>
      <c r="L174" s="229"/>
      <c r="M174" s="229"/>
      <c r="N174" s="229"/>
      <c r="O174" s="229"/>
      <c r="P174" s="229"/>
      <c r="Q174" s="229"/>
      <c r="R174" s="229"/>
    </row>
    <row r="175" spans="1:18" ht="15.75" customHeight="1" x14ac:dyDescent="0.2">
      <c r="A175" s="97">
        <v>2002</v>
      </c>
      <c r="B175" s="17">
        <v>10</v>
      </c>
      <c r="C175" s="17"/>
      <c r="D175" s="17"/>
      <c r="E175" s="17"/>
      <c r="F175" s="17"/>
      <c r="G175" s="17"/>
      <c r="H175" s="17"/>
      <c r="I175" s="17"/>
      <c r="J175" s="17"/>
      <c r="K175" s="54"/>
      <c r="L175" s="143"/>
      <c r="M175" s="144"/>
      <c r="N175" s="104"/>
      <c r="O175" s="98"/>
      <c r="P175" s="19">
        <f>B175</f>
        <v>10</v>
      </c>
      <c r="Q175" s="99"/>
      <c r="R175" s="98"/>
    </row>
    <row r="176" spans="1:18" ht="15.75" customHeight="1" x14ac:dyDescent="0.2">
      <c r="A176" s="97">
        <v>2101</v>
      </c>
      <c r="B176" s="17"/>
      <c r="C176" s="17">
        <v>8</v>
      </c>
      <c r="D176" s="17"/>
      <c r="E176" s="17"/>
      <c r="F176" s="17"/>
      <c r="G176" s="17"/>
      <c r="H176" s="17"/>
      <c r="I176" s="17"/>
      <c r="J176" s="17"/>
      <c r="K176" s="54"/>
      <c r="L176" s="145"/>
      <c r="M176" s="49"/>
      <c r="N176" s="146"/>
      <c r="O176" s="21">
        <f>IF(C176=0,"",C176/B175)</f>
        <v>0.8</v>
      </c>
      <c r="P176" s="22">
        <v>8</v>
      </c>
      <c r="Q176" s="100">
        <f t="shared" ref="Q176:Q183" si="14">IF(P176=0,"",P176/P175)</f>
        <v>0.8</v>
      </c>
      <c r="R176" s="100">
        <f t="shared" ref="R176:R183" si="15">IF(P176=0,"",100%-Q176)</f>
        <v>0.19999999999999996</v>
      </c>
    </row>
    <row r="177" spans="1:19" ht="15.75" customHeight="1" x14ac:dyDescent="0.2">
      <c r="A177" s="97">
        <v>2102</v>
      </c>
      <c r="B177" s="17"/>
      <c r="C177" s="17"/>
      <c r="D177" s="17">
        <v>7</v>
      </c>
      <c r="E177" s="17"/>
      <c r="F177" s="17"/>
      <c r="G177" s="17"/>
      <c r="H177" s="17"/>
      <c r="I177" s="17"/>
      <c r="J177" s="17"/>
      <c r="K177" s="54"/>
      <c r="L177" s="145"/>
      <c r="M177" s="49"/>
      <c r="N177" s="146"/>
      <c r="O177" s="21">
        <f>IF(D177=0,"",D177/C176)</f>
        <v>0.875</v>
      </c>
      <c r="P177" s="22">
        <v>8</v>
      </c>
      <c r="Q177" s="100">
        <f t="shared" si="14"/>
        <v>1</v>
      </c>
      <c r="R177" s="100">
        <f t="shared" si="15"/>
        <v>0</v>
      </c>
      <c r="S177" s="160">
        <f>P177/P175</f>
        <v>0.8</v>
      </c>
    </row>
    <row r="178" spans="1:19" ht="15.75" customHeight="1" x14ac:dyDescent="0.2">
      <c r="A178" s="97">
        <v>2201</v>
      </c>
      <c r="B178" s="17"/>
      <c r="C178" s="17"/>
      <c r="D178" s="17"/>
      <c r="E178" s="17">
        <v>7</v>
      </c>
      <c r="F178" s="17"/>
      <c r="G178" s="17"/>
      <c r="H178" s="17"/>
      <c r="I178" s="17"/>
      <c r="J178" s="17"/>
      <c r="K178" s="54"/>
      <c r="L178" s="145"/>
      <c r="M178" s="49"/>
      <c r="N178" s="146"/>
      <c r="O178" s="21">
        <f>IF(E178=0,"",E178/D177)</f>
        <v>1</v>
      </c>
      <c r="P178" s="22">
        <v>8</v>
      </c>
      <c r="Q178" s="100">
        <f t="shared" si="14"/>
        <v>1</v>
      </c>
      <c r="R178" s="100">
        <f t="shared" si="15"/>
        <v>0</v>
      </c>
    </row>
    <row r="179" spans="1:19" ht="15.75" customHeight="1" x14ac:dyDescent="0.2">
      <c r="A179" s="97">
        <v>2202</v>
      </c>
      <c r="B179" s="17"/>
      <c r="C179" s="17"/>
      <c r="D179" s="17"/>
      <c r="E179" s="17"/>
      <c r="F179" s="17">
        <v>7</v>
      </c>
      <c r="G179" s="17"/>
      <c r="H179" s="17"/>
      <c r="I179" s="17"/>
      <c r="J179" s="17"/>
      <c r="K179" s="54"/>
      <c r="L179" s="145"/>
      <c r="M179" s="49"/>
      <c r="N179" s="146"/>
      <c r="O179" s="21">
        <f>IF(F179=0,"",F179/E178)</f>
        <v>1</v>
      </c>
      <c r="P179" s="22">
        <v>8</v>
      </c>
      <c r="Q179" s="100">
        <f t="shared" si="14"/>
        <v>1</v>
      </c>
      <c r="R179" s="100">
        <f t="shared" si="15"/>
        <v>0</v>
      </c>
    </row>
    <row r="180" spans="1:19" ht="15.75" customHeight="1" x14ac:dyDescent="0.2">
      <c r="A180" s="97">
        <v>2301</v>
      </c>
      <c r="B180" s="17"/>
      <c r="C180" s="17"/>
      <c r="D180" s="17"/>
      <c r="E180" s="17"/>
      <c r="F180" s="17"/>
      <c r="G180" s="17">
        <v>7</v>
      </c>
      <c r="H180" s="17"/>
      <c r="I180" s="17"/>
      <c r="J180" s="17"/>
      <c r="K180" s="54"/>
      <c r="L180" s="145"/>
      <c r="M180" s="49"/>
      <c r="N180" s="146"/>
      <c r="O180" s="21">
        <f>IF(G180=0,"",G180/F179)</f>
        <v>1</v>
      </c>
      <c r="P180" s="22">
        <v>8</v>
      </c>
      <c r="Q180" s="100">
        <f t="shared" si="14"/>
        <v>1</v>
      </c>
      <c r="R180" s="100">
        <f t="shared" si="15"/>
        <v>0</v>
      </c>
    </row>
    <row r="181" spans="1:19" ht="15.75" customHeight="1" x14ac:dyDescent="0.2">
      <c r="A181" s="97">
        <v>2302</v>
      </c>
      <c r="B181" s="17"/>
      <c r="C181" s="17"/>
      <c r="D181" s="17"/>
      <c r="E181" s="17"/>
      <c r="F181" s="17"/>
      <c r="G181" s="17"/>
      <c r="H181" s="17">
        <v>7</v>
      </c>
      <c r="I181" s="17"/>
      <c r="J181" s="17"/>
      <c r="K181" s="54"/>
      <c r="L181" s="145"/>
      <c r="M181" s="49"/>
      <c r="N181" s="146"/>
      <c r="O181" s="21">
        <f>IF(H181=0,"",H181/G180)</f>
        <v>1</v>
      </c>
      <c r="P181" s="22">
        <v>7</v>
      </c>
      <c r="Q181" s="100">
        <f t="shared" si="14"/>
        <v>0.875</v>
      </c>
      <c r="R181" s="100">
        <f t="shared" si="15"/>
        <v>0.125</v>
      </c>
    </row>
    <row r="182" spans="1:19" ht="15.75" customHeight="1" x14ac:dyDescent="0.2">
      <c r="A182" s="97">
        <v>2401</v>
      </c>
      <c r="B182" s="17"/>
      <c r="C182" s="17"/>
      <c r="D182" s="17"/>
      <c r="E182" s="17"/>
      <c r="F182" s="17"/>
      <c r="G182" s="17"/>
      <c r="H182" s="17"/>
      <c r="I182" s="17">
        <v>7</v>
      </c>
      <c r="J182" s="17"/>
      <c r="K182" s="54"/>
      <c r="L182" s="145"/>
      <c r="M182" s="49"/>
      <c r="N182" s="146"/>
      <c r="O182" s="21">
        <f>IF(I182=0,"",I182/H181)</f>
        <v>1</v>
      </c>
      <c r="P182" s="22">
        <v>7</v>
      </c>
      <c r="Q182" s="100">
        <f t="shared" si="14"/>
        <v>1</v>
      </c>
      <c r="R182" s="100">
        <f t="shared" si="15"/>
        <v>0</v>
      </c>
    </row>
    <row r="183" spans="1:19" ht="15.75" customHeight="1" x14ac:dyDescent="0.2">
      <c r="A183" s="97">
        <v>2402</v>
      </c>
      <c r="B183" s="17"/>
      <c r="C183" s="17"/>
      <c r="D183" s="17"/>
      <c r="E183" s="17"/>
      <c r="F183" s="17"/>
      <c r="G183" s="17"/>
      <c r="H183" s="17"/>
      <c r="I183" s="17"/>
      <c r="J183" s="17">
        <v>7</v>
      </c>
      <c r="K183" s="54">
        <v>7</v>
      </c>
      <c r="L183" s="145"/>
      <c r="M183" s="49"/>
      <c r="N183" s="146"/>
      <c r="O183" s="24">
        <f>IF(J183=0,"",J183/I182)</f>
        <v>1</v>
      </c>
      <c r="P183" s="22">
        <v>7</v>
      </c>
      <c r="Q183" s="24">
        <f t="shared" si="14"/>
        <v>1</v>
      </c>
      <c r="R183" s="24">
        <f t="shared" si="15"/>
        <v>0</v>
      </c>
    </row>
    <row r="184" spans="1:19" ht="15.75" customHeight="1" x14ac:dyDescent="0.2">
      <c r="A184" s="97">
        <v>2501</v>
      </c>
      <c r="B184" s="17"/>
      <c r="C184" s="17"/>
      <c r="D184" s="17"/>
      <c r="E184" s="17"/>
      <c r="F184" s="17"/>
      <c r="G184" s="17"/>
      <c r="H184" s="17"/>
      <c r="I184" s="17"/>
      <c r="J184" s="64"/>
      <c r="K184" s="54"/>
      <c r="L184" s="145"/>
      <c r="M184" s="49"/>
      <c r="N184" s="147"/>
      <c r="O184" s="67"/>
      <c r="P184" s="22"/>
      <c r="Q184" s="67"/>
      <c r="R184" s="101"/>
    </row>
    <row r="185" spans="1:19" ht="15.75" customHeight="1" x14ac:dyDescent="0.2">
      <c r="A185" s="97">
        <v>2502</v>
      </c>
      <c r="B185" s="17"/>
      <c r="C185" s="17"/>
      <c r="D185" s="17"/>
      <c r="E185" s="17"/>
      <c r="F185" s="17"/>
      <c r="G185" s="17"/>
      <c r="H185" s="17"/>
      <c r="I185" s="17"/>
      <c r="J185" s="17"/>
      <c r="K185" s="54"/>
      <c r="L185" s="145"/>
      <c r="M185" s="49"/>
      <c r="N185" s="147"/>
      <c r="O185" s="148"/>
      <c r="P185" s="51"/>
      <c r="Q185" s="149"/>
      <c r="R185" s="148"/>
    </row>
    <row r="186" spans="1:19" ht="15.75" customHeight="1" x14ac:dyDescent="0.2">
      <c r="A186" s="97">
        <v>2601</v>
      </c>
      <c r="B186" s="17"/>
      <c r="C186" s="17"/>
      <c r="D186" s="17"/>
      <c r="E186" s="17"/>
      <c r="F186" s="17"/>
      <c r="G186" s="17"/>
      <c r="H186" s="17"/>
      <c r="I186" s="17"/>
      <c r="J186" s="17"/>
      <c r="K186" s="54"/>
      <c r="L186" s="145"/>
      <c r="M186" s="49"/>
      <c r="N186" s="147"/>
      <c r="O186" s="148"/>
      <c r="P186" s="51"/>
      <c r="Q186" s="149"/>
      <c r="R186" s="148"/>
    </row>
    <row r="187" spans="1:19" ht="15.75" customHeight="1" x14ac:dyDescent="0.2">
      <c r="A187" s="97">
        <v>2602</v>
      </c>
      <c r="B187" s="17"/>
      <c r="C187" s="17"/>
      <c r="D187" s="17"/>
      <c r="E187" s="17"/>
      <c r="F187" s="17"/>
      <c r="G187" s="17"/>
      <c r="H187" s="17"/>
      <c r="I187" s="17"/>
      <c r="J187" s="17"/>
      <c r="K187" s="54"/>
      <c r="L187" s="145"/>
      <c r="M187" s="49"/>
      <c r="N187" s="147"/>
      <c r="O187" s="49"/>
      <c r="P187" s="147"/>
      <c r="Q187" s="150"/>
      <c r="R187" s="148"/>
    </row>
    <row r="188" spans="1:19" ht="15.75" customHeight="1" x14ac:dyDescent="0.2">
      <c r="A188" s="97">
        <v>2701</v>
      </c>
      <c r="B188" s="17"/>
      <c r="C188" s="17"/>
      <c r="D188" s="17"/>
      <c r="E188" s="17"/>
      <c r="F188" s="17"/>
      <c r="G188" s="17"/>
      <c r="H188" s="17"/>
      <c r="I188" s="17"/>
      <c r="J188" s="17"/>
      <c r="K188" s="54"/>
      <c r="L188" s="145"/>
      <c r="M188" s="49"/>
      <c r="N188" s="147"/>
      <c r="O188" s="102" t="s">
        <v>81</v>
      </c>
      <c r="P188" s="103">
        <v>2</v>
      </c>
      <c r="Q188" s="104">
        <f>IF(SUM(K181:K187)=0,"",SUM(K181:K187))</f>
        <v>7</v>
      </c>
      <c r="R188" s="105" t="s">
        <v>10</v>
      </c>
    </row>
    <row r="189" spans="1:19" ht="15.75" customHeight="1" x14ac:dyDescent="0.2">
      <c r="A189" s="97">
        <v>2702</v>
      </c>
      <c r="B189" s="17"/>
      <c r="C189" s="17"/>
      <c r="D189" s="17"/>
      <c r="E189" s="17"/>
      <c r="F189" s="17"/>
      <c r="G189" s="17"/>
      <c r="H189" s="17"/>
      <c r="I189" s="17"/>
      <c r="J189" s="17"/>
      <c r="K189" s="54"/>
      <c r="L189" s="145"/>
      <c r="M189" s="49"/>
      <c r="N189" s="147"/>
      <c r="O189" s="106" t="s">
        <v>83</v>
      </c>
      <c r="P189" s="32">
        <f>IF(P188/B175=0,"",P188/B175)</f>
        <v>0.2</v>
      </c>
      <c r="Q189" s="107">
        <f>IF(P188/Q188=0,"",P188/Q188)</f>
        <v>0.2857142857142857</v>
      </c>
      <c r="R189" s="108" t="s">
        <v>84</v>
      </c>
    </row>
    <row r="190" spans="1:19" ht="15.75" customHeight="1" x14ac:dyDescent="0.2">
      <c r="A190" s="97">
        <v>2801</v>
      </c>
      <c r="B190" s="17"/>
      <c r="C190" s="17"/>
      <c r="D190" s="17"/>
      <c r="E190" s="17"/>
      <c r="F190" s="17"/>
      <c r="G190" s="17"/>
      <c r="H190" s="17"/>
      <c r="I190" s="17"/>
      <c r="J190" s="17"/>
      <c r="K190" s="54"/>
      <c r="L190" s="151"/>
      <c r="M190" s="152"/>
      <c r="N190" s="153"/>
      <c r="O190" s="154"/>
      <c r="P190" s="155"/>
      <c r="Q190" s="155"/>
      <c r="R190" s="156"/>
    </row>
    <row r="191" spans="1:19" ht="18" customHeight="1" x14ac:dyDescent="0.2">
      <c r="A191" s="114"/>
      <c r="B191" s="231" t="s">
        <v>106</v>
      </c>
      <c r="C191" s="231"/>
      <c r="D191" s="231"/>
      <c r="E191" s="231"/>
      <c r="F191" s="231"/>
      <c r="G191" s="231"/>
      <c r="H191" s="231"/>
      <c r="I191" s="231"/>
      <c r="J191" s="231"/>
      <c r="K191" s="37">
        <f>SUM(K175:K187)</f>
        <v>7</v>
      </c>
      <c r="L191" s="109">
        <f>IF(K183=0,"",K183/B175)</f>
        <v>0.7</v>
      </c>
      <c r="M191" s="109">
        <f>IF(K191=0,"",K191/B175)</f>
        <v>0.7</v>
      </c>
      <c r="N191" s="109">
        <f>IF(K183=0,"",M191-L191)</f>
        <v>0</v>
      </c>
      <c r="O191" s="89"/>
      <c r="P191" s="85"/>
      <c r="Q191" s="134"/>
      <c r="R191" s="89"/>
    </row>
    <row r="192" spans="1:19" ht="12.75" customHeight="1" x14ac:dyDescent="0.2"/>
    <row r="193" spans="1:19" ht="12.75" customHeight="1" x14ac:dyDescent="0.2"/>
    <row r="194" spans="1:19" ht="26.25" x14ac:dyDescent="0.2">
      <c r="B194" s="232" t="s">
        <v>94</v>
      </c>
      <c r="C194" s="233"/>
      <c r="D194" s="233"/>
      <c r="E194" s="233"/>
      <c r="F194" s="233"/>
      <c r="G194" s="233"/>
      <c r="H194" s="233"/>
      <c r="I194" s="233"/>
      <c r="J194" s="233"/>
      <c r="K194" s="78" t="s">
        <v>118</v>
      </c>
      <c r="L194" s="89"/>
      <c r="M194" s="89"/>
      <c r="N194" s="85"/>
      <c r="O194" s="89"/>
      <c r="P194" s="85"/>
      <c r="Q194" s="85"/>
      <c r="R194" s="85"/>
    </row>
    <row r="195" spans="1:19" ht="20.25" x14ac:dyDescent="0.2">
      <c r="A195" s="234" t="s">
        <v>9</v>
      </c>
      <c r="B195" s="235" t="s">
        <v>95</v>
      </c>
      <c r="C195" s="236"/>
      <c r="D195" s="236"/>
      <c r="E195" s="236"/>
      <c r="F195" s="236"/>
      <c r="G195" s="236"/>
      <c r="H195" s="236"/>
      <c r="I195" s="236"/>
      <c r="J195" s="237"/>
      <c r="K195" s="238" t="s">
        <v>10</v>
      </c>
      <c r="L195" s="230" t="s">
        <v>2</v>
      </c>
      <c r="M195" s="230" t="s">
        <v>3</v>
      </c>
      <c r="N195" s="240" t="s">
        <v>4</v>
      </c>
      <c r="O195" s="230" t="s">
        <v>5</v>
      </c>
      <c r="P195" s="228" t="s">
        <v>6</v>
      </c>
      <c r="Q195" s="228" t="s">
        <v>7</v>
      </c>
      <c r="R195" s="230" t="s">
        <v>96</v>
      </c>
    </row>
    <row r="196" spans="1:19" ht="15.75" x14ac:dyDescent="0.2">
      <c r="A196" s="229"/>
      <c r="B196" s="97" t="s">
        <v>97</v>
      </c>
      <c r="C196" s="97" t="s">
        <v>98</v>
      </c>
      <c r="D196" s="97" t="s">
        <v>99</v>
      </c>
      <c r="E196" s="97" t="s">
        <v>100</v>
      </c>
      <c r="F196" s="97" t="s">
        <v>101</v>
      </c>
      <c r="G196" s="97" t="s">
        <v>102</v>
      </c>
      <c r="H196" s="97" t="s">
        <v>103</v>
      </c>
      <c r="I196" s="97" t="s">
        <v>104</v>
      </c>
      <c r="J196" s="97" t="s">
        <v>105</v>
      </c>
      <c r="K196" s="229"/>
      <c r="L196" s="229"/>
      <c r="M196" s="229"/>
      <c r="N196" s="229"/>
      <c r="O196" s="229"/>
      <c r="P196" s="229"/>
      <c r="Q196" s="229"/>
      <c r="R196" s="229"/>
    </row>
    <row r="197" spans="1:19" ht="15.75" x14ac:dyDescent="0.2">
      <c r="A197" s="97">
        <v>2101</v>
      </c>
      <c r="B197" s="17">
        <v>6</v>
      </c>
      <c r="C197" s="17"/>
      <c r="D197" s="17"/>
      <c r="E197" s="17"/>
      <c r="F197" s="17"/>
      <c r="G197" s="17"/>
      <c r="H197" s="17"/>
      <c r="I197" s="17"/>
      <c r="J197" s="17"/>
      <c r="K197" s="54"/>
      <c r="L197" s="143"/>
      <c r="M197" s="144"/>
      <c r="N197" s="104"/>
      <c r="O197" s="98"/>
      <c r="P197" s="19">
        <f>B197</f>
        <v>6</v>
      </c>
      <c r="Q197" s="99"/>
      <c r="R197" s="98"/>
    </row>
    <row r="198" spans="1:19" ht="15.75" x14ac:dyDescent="0.2">
      <c r="A198" s="97">
        <v>2102</v>
      </c>
      <c r="B198" s="17"/>
      <c r="C198" s="17">
        <v>2</v>
      </c>
      <c r="D198" s="17"/>
      <c r="E198" s="17"/>
      <c r="F198" s="17"/>
      <c r="G198" s="17"/>
      <c r="H198" s="17"/>
      <c r="I198" s="17"/>
      <c r="J198" s="17"/>
      <c r="K198" s="54"/>
      <c r="L198" s="145"/>
      <c r="M198" s="49"/>
      <c r="N198" s="146"/>
      <c r="O198" s="21">
        <f>IF(C198=0,"",C198/B197)</f>
        <v>0.33333333333333331</v>
      </c>
      <c r="P198" s="22">
        <v>2</v>
      </c>
      <c r="Q198" s="100">
        <f t="shared" ref="Q198:Q205" si="16">IF(P198=0,"",P198/P197)</f>
        <v>0.33333333333333331</v>
      </c>
      <c r="R198" s="100">
        <f t="shared" ref="R198:R205" si="17">IF(P198=0,"",100%-Q198)</f>
        <v>0.66666666666666674</v>
      </c>
    </row>
    <row r="199" spans="1:19" ht="15.75" x14ac:dyDescent="0.2">
      <c r="A199" s="97">
        <v>2201</v>
      </c>
      <c r="B199" s="17"/>
      <c r="C199" s="17"/>
      <c r="D199" s="17">
        <v>2</v>
      </c>
      <c r="E199" s="17"/>
      <c r="F199" s="17"/>
      <c r="G199" s="17"/>
      <c r="H199" s="17"/>
      <c r="I199" s="17"/>
      <c r="J199" s="17"/>
      <c r="K199" s="54"/>
      <c r="L199" s="145"/>
      <c r="M199" s="49"/>
      <c r="N199" s="146"/>
      <c r="O199" s="21">
        <f>IF(D199=0,"",D199/C198)</f>
        <v>1</v>
      </c>
      <c r="P199" s="22">
        <v>2</v>
      </c>
      <c r="Q199" s="100">
        <f t="shared" si="16"/>
        <v>1</v>
      </c>
      <c r="R199" s="100">
        <f t="shared" si="17"/>
        <v>0</v>
      </c>
      <c r="S199" s="160">
        <f>P199/P197</f>
        <v>0.33333333333333331</v>
      </c>
    </row>
    <row r="200" spans="1:19" ht="15.75" x14ac:dyDescent="0.2">
      <c r="A200" s="97">
        <v>2202</v>
      </c>
      <c r="B200" s="17"/>
      <c r="C200" s="17"/>
      <c r="D200" s="17"/>
      <c r="E200" s="17">
        <v>1</v>
      </c>
      <c r="F200" s="17"/>
      <c r="G200" s="17"/>
      <c r="H200" s="17"/>
      <c r="I200" s="17"/>
      <c r="J200" s="17"/>
      <c r="K200" s="54"/>
      <c r="L200" s="145"/>
      <c r="M200" s="49"/>
      <c r="N200" s="146"/>
      <c r="O200" s="21">
        <f>IF(E200=0,"",E200/D199)</f>
        <v>0.5</v>
      </c>
      <c r="P200" s="22">
        <v>1</v>
      </c>
      <c r="Q200" s="100">
        <f t="shared" si="16"/>
        <v>0.5</v>
      </c>
      <c r="R200" s="100">
        <f t="shared" si="17"/>
        <v>0.5</v>
      </c>
    </row>
    <row r="201" spans="1:19" ht="15.75" x14ac:dyDescent="0.2">
      <c r="A201" s="97">
        <v>2301</v>
      </c>
      <c r="B201" s="17"/>
      <c r="C201" s="17"/>
      <c r="D201" s="17"/>
      <c r="E201" s="17"/>
      <c r="F201" s="17">
        <v>1</v>
      </c>
      <c r="G201" s="17"/>
      <c r="H201" s="17"/>
      <c r="I201" s="17"/>
      <c r="J201" s="17"/>
      <c r="K201" s="54"/>
      <c r="L201" s="145"/>
      <c r="M201" s="49"/>
      <c r="N201" s="146"/>
      <c r="O201" s="21">
        <f>IF(F201=0,"",F201/E200)</f>
        <v>1</v>
      </c>
      <c r="P201" s="22">
        <v>1</v>
      </c>
      <c r="Q201" s="100">
        <f t="shared" si="16"/>
        <v>1</v>
      </c>
      <c r="R201" s="100">
        <f t="shared" si="17"/>
        <v>0</v>
      </c>
    </row>
    <row r="202" spans="1:19" ht="15.75" x14ac:dyDescent="0.2">
      <c r="A202" s="97">
        <v>2302</v>
      </c>
      <c r="B202" s="17"/>
      <c r="C202" s="17"/>
      <c r="D202" s="17"/>
      <c r="E202" s="17"/>
      <c r="F202" s="17"/>
      <c r="G202" s="17">
        <v>1</v>
      </c>
      <c r="H202" s="17"/>
      <c r="I202" s="17"/>
      <c r="J202" s="17"/>
      <c r="K202" s="54"/>
      <c r="L202" s="145"/>
      <c r="M202" s="49"/>
      <c r="N202" s="146"/>
      <c r="O202" s="21">
        <f>IF(G202=0,"",G202/F201)</f>
        <v>1</v>
      </c>
      <c r="P202" s="22">
        <v>1</v>
      </c>
      <c r="Q202" s="100">
        <f t="shared" si="16"/>
        <v>1</v>
      </c>
      <c r="R202" s="100">
        <f t="shared" si="17"/>
        <v>0</v>
      </c>
    </row>
    <row r="203" spans="1:19" ht="15.75" x14ac:dyDescent="0.2">
      <c r="A203" s="97">
        <v>2401</v>
      </c>
      <c r="B203" s="17"/>
      <c r="C203" s="17"/>
      <c r="D203" s="17"/>
      <c r="E203" s="17"/>
      <c r="F203" s="17"/>
      <c r="G203" s="17"/>
      <c r="H203" s="17">
        <v>1</v>
      </c>
      <c r="I203" s="17"/>
      <c r="J203" s="17"/>
      <c r="K203" s="54"/>
      <c r="L203" s="145"/>
      <c r="M203" s="49"/>
      <c r="N203" s="146"/>
      <c r="O203" s="21">
        <f>IF(H203=0,"",H203/G202)</f>
        <v>1</v>
      </c>
      <c r="P203" s="22">
        <v>1</v>
      </c>
      <c r="Q203" s="100">
        <f t="shared" si="16"/>
        <v>1</v>
      </c>
      <c r="R203" s="100">
        <f t="shared" si="17"/>
        <v>0</v>
      </c>
    </row>
    <row r="204" spans="1:19" ht="15.75" x14ac:dyDescent="0.2">
      <c r="A204" s="97">
        <v>2402</v>
      </c>
      <c r="B204" s="17"/>
      <c r="C204" s="17"/>
      <c r="D204" s="17"/>
      <c r="E204" s="17"/>
      <c r="F204" s="17"/>
      <c r="G204" s="17"/>
      <c r="H204" s="17"/>
      <c r="I204" s="17">
        <v>1</v>
      </c>
      <c r="J204" s="17"/>
      <c r="K204" s="54"/>
      <c r="L204" s="145"/>
      <c r="M204" s="49"/>
      <c r="N204" s="146"/>
      <c r="O204" s="21">
        <f>IF(I204=0,"",I204/H203)</f>
        <v>1</v>
      </c>
      <c r="P204" s="22">
        <v>1</v>
      </c>
      <c r="Q204" s="100">
        <f t="shared" si="16"/>
        <v>1</v>
      </c>
      <c r="R204" s="100">
        <f t="shared" si="17"/>
        <v>0</v>
      </c>
    </row>
    <row r="205" spans="1:19" ht="15.75" x14ac:dyDescent="0.2">
      <c r="A205" s="97">
        <v>2501</v>
      </c>
      <c r="B205" s="17"/>
      <c r="C205" s="17"/>
      <c r="D205" s="17"/>
      <c r="E205" s="17"/>
      <c r="F205" s="17"/>
      <c r="G205" s="17"/>
      <c r="H205" s="17"/>
      <c r="I205" s="17"/>
      <c r="J205" s="17">
        <v>1</v>
      </c>
      <c r="K205" s="54">
        <v>1</v>
      </c>
      <c r="L205" s="145"/>
      <c r="M205" s="49"/>
      <c r="N205" s="146"/>
      <c r="O205" s="24">
        <f>IF(J205=0,"",J205/I204)</f>
        <v>1</v>
      </c>
      <c r="P205" s="22">
        <v>1</v>
      </c>
      <c r="Q205" s="24">
        <f t="shared" si="16"/>
        <v>1</v>
      </c>
      <c r="R205" s="24">
        <f t="shared" si="17"/>
        <v>0</v>
      </c>
    </row>
    <row r="206" spans="1:19" ht="15.75" x14ac:dyDescent="0.2">
      <c r="A206" s="97">
        <v>2502</v>
      </c>
      <c r="B206" s="17"/>
      <c r="C206" s="17"/>
      <c r="D206" s="17"/>
      <c r="E206" s="17"/>
      <c r="F206" s="17"/>
      <c r="G206" s="17"/>
      <c r="H206" s="17"/>
      <c r="I206" s="17"/>
      <c r="J206" s="17"/>
      <c r="K206" s="54"/>
      <c r="L206" s="145"/>
      <c r="M206" s="49"/>
      <c r="N206" s="147"/>
      <c r="O206" s="67"/>
      <c r="P206" s="22"/>
      <c r="Q206" s="67"/>
      <c r="R206" s="101"/>
    </row>
    <row r="207" spans="1:19" ht="15.75" x14ac:dyDescent="0.2">
      <c r="A207" s="97">
        <v>2601</v>
      </c>
      <c r="B207" s="17"/>
      <c r="C207" s="17"/>
      <c r="D207" s="17"/>
      <c r="E207" s="17"/>
      <c r="F207" s="17"/>
      <c r="G207" s="17"/>
      <c r="H207" s="17"/>
      <c r="I207" s="17"/>
      <c r="J207" s="17"/>
      <c r="K207" s="54"/>
      <c r="L207" s="145"/>
      <c r="M207" s="49"/>
      <c r="N207" s="147"/>
      <c r="O207" s="148"/>
      <c r="P207" s="51"/>
      <c r="Q207" s="149"/>
      <c r="R207" s="148"/>
    </row>
    <row r="208" spans="1:19" ht="15.75" x14ac:dyDescent="0.2">
      <c r="A208" s="97">
        <v>2602</v>
      </c>
      <c r="B208" s="17"/>
      <c r="C208" s="17"/>
      <c r="D208" s="17"/>
      <c r="E208" s="17"/>
      <c r="F208" s="17"/>
      <c r="G208" s="17"/>
      <c r="H208" s="17"/>
      <c r="I208" s="17"/>
      <c r="J208" s="17"/>
      <c r="K208" s="54"/>
      <c r="L208" s="145"/>
      <c r="M208" s="49"/>
      <c r="N208" s="147"/>
      <c r="O208" s="148"/>
      <c r="P208" s="51"/>
      <c r="Q208" s="149"/>
      <c r="R208" s="148"/>
    </row>
    <row r="209" spans="1:21" ht="15.75" x14ac:dyDescent="0.2">
      <c r="A209" s="97">
        <v>2701</v>
      </c>
      <c r="B209" s="17"/>
      <c r="C209" s="17"/>
      <c r="D209" s="17"/>
      <c r="E209" s="17"/>
      <c r="F209" s="17"/>
      <c r="G209" s="17"/>
      <c r="H209" s="17"/>
      <c r="I209" s="17"/>
      <c r="J209" s="17"/>
      <c r="K209" s="54"/>
      <c r="L209" s="145"/>
      <c r="M209" s="49"/>
      <c r="N209" s="147"/>
      <c r="O209" s="49"/>
      <c r="P209" s="147"/>
      <c r="Q209" s="150"/>
      <c r="R209" s="148"/>
    </row>
    <row r="210" spans="1:21" ht="15.75" x14ac:dyDescent="0.2">
      <c r="A210" s="97">
        <v>2702</v>
      </c>
      <c r="B210" s="17"/>
      <c r="C210" s="17"/>
      <c r="D210" s="17"/>
      <c r="E210" s="17"/>
      <c r="F210" s="17"/>
      <c r="G210" s="17"/>
      <c r="H210" s="17"/>
      <c r="I210" s="17"/>
      <c r="J210" s="17"/>
      <c r="K210" s="54"/>
      <c r="L210" s="145"/>
      <c r="M210" s="49"/>
      <c r="N210" s="147"/>
      <c r="O210" s="102" t="s">
        <v>81</v>
      </c>
      <c r="P210" s="103"/>
      <c r="Q210" s="104">
        <f>IF(SUM(K203:K209)=0,"",SUM(K203:K209))</f>
        <v>1</v>
      </c>
      <c r="R210" s="105" t="s">
        <v>10</v>
      </c>
    </row>
    <row r="211" spans="1:21" ht="15.75" x14ac:dyDescent="0.2">
      <c r="A211" s="97">
        <v>2801</v>
      </c>
      <c r="B211" s="17"/>
      <c r="C211" s="17"/>
      <c r="D211" s="17"/>
      <c r="E211" s="17"/>
      <c r="F211" s="17"/>
      <c r="G211" s="17"/>
      <c r="H211" s="17"/>
      <c r="I211" s="17"/>
      <c r="J211" s="17"/>
      <c r="K211" s="54"/>
      <c r="L211" s="145"/>
      <c r="M211" s="49"/>
      <c r="N211" s="147"/>
      <c r="O211" s="106" t="s">
        <v>83</v>
      </c>
      <c r="P211" s="32" t="str">
        <f>IF(P210/B197=0,"",P210/B197)</f>
        <v/>
      </c>
      <c r="Q211" s="107" t="str">
        <f>IF(P210/Q210=0,"",P210/Q210)</f>
        <v/>
      </c>
      <c r="R211" s="108" t="s">
        <v>84</v>
      </c>
    </row>
    <row r="212" spans="1:21" ht="15.75" x14ac:dyDescent="0.2">
      <c r="A212" s="97">
        <v>2802</v>
      </c>
      <c r="B212" s="17"/>
      <c r="C212" s="17"/>
      <c r="D212" s="17"/>
      <c r="E212" s="17"/>
      <c r="F212" s="17"/>
      <c r="G212" s="17"/>
      <c r="H212" s="17"/>
      <c r="I212" s="17"/>
      <c r="J212" s="17"/>
      <c r="K212" s="54"/>
      <c r="L212" s="151"/>
      <c r="M212" s="152"/>
      <c r="N212" s="153"/>
      <c r="O212" s="154"/>
      <c r="P212" s="155"/>
      <c r="Q212" s="155"/>
      <c r="R212" s="156"/>
    </row>
    <row r="213" spans="1:21" ht="18" customHeight="1" x14ac:dyDescent="0.2">
      <c r="A213" s="114"/>
      <c r="B213" s="231" t="s">
        <v>106</v>
      </c>
      <c r="C213" s="231"/>
      <c r="D213" s="231"/>
      <c r="E213" s="231"/>
      <c r="F213" s="231"/>
      <c r="G213" s="231"/>
      <c r="H213" s="231"/>
      <c r="I213" s="231"/>
      <c r="J213" s="231"/>
      <c r="K213" s="37">
        <f>SUM(K197:K209)</f>
        <v>1</v>
      </c>
      <c r="L213" s="109">
        <f>IF(K205=0,"",K205/B197)</f>
        <v>0.16666666666666666</v>
      </c>
      <c r="M213" s="109">
        <f>IF(K213=0,"",K213/B197)</f>
        <v>0.16666666666666666</v>
      </c>
      <c r="N213" s="109">
        <f>IF(K205=0,"",M213-L213)</f>
        <v>0</v>
      </c>
      <c r="O213" s="89"/>
      <c r="P213" s="85"/>
      <c r="Q213" s="134"/>
      <c r="R213" s="89"/>
    </row>
    <row r="214" spans="1:21" ht="12.75" customHeight="1" x14ac:dyDescent="0.2"/>
    <row r="215" spans="1:21" ht="12.75" customHeight="1" x14ac:dyDescent="0.2">
      <c r="U215" s="161">
        <f>AVERAGE(S199,S221)</f>
        <v>0.38888888888888884</v>
      </c>
    </row>
    <row r="216" spans="1:21" ht="26.25" x14ac:dyDescent="0.2">
      <c r="A216" s="90"/>
      <c r="B216" s="232" t="s">
        <v>94</v>
      </c>
      <c r="C216" s="233"/>
      <c r="D216" s="233"/>
      <c r="E216" s="233"/>
      <c r="F216" s="233"/>
      <c r="G216" s="233"/>
      <c r="H216" s="233"/>
      <c r="I216" s="233"/>
      <c r="J216" s="233"/>
      <c r="K216" s="78" t="s">
        <v>119</v>
      </c>
      <c r="L216" s="89"/>
      <c r="M216" s="89"/>
      <c r="N216" s="85"/>
      <c r="O216" s="89"/>
      <c r="P216" s="85"/>
      <c r="Q216" s="85"/>
      <c r="R216" s="85"/>
      <c r="S216" s="90"/>
    </row>
    <row r="217" spans="1:21" ht="20.25" x14ac:dyDescent="0.2">
      <c r="A217" s="234" t="s">
        <v>9</v>
      </c>
      <c r="B217" s="235" t="s">
        <v>95</v>
      </c>
      <c r="C217" s="236"/>
      <c r="D217" s="236"/>
      <c r="E217" s="236"/>
      <c r="F217" s="236"/>
      <c r="G217" s="236"/>
      <c r="H217" s="236"/>
      <c r="I217" s="236"/>
      <c r="J217" s="237"/>
      <c r="K217" s="238" t="s">
        <v>10</v>
      </c>
      <c r="L217" s="230" t="s">
        <v>2</v>
      </c>
      <c r="M217" s="230" t="s">
        <v>3</v>
      </c>
      <c r="N217" s="240" t="s">
        <v>4</v>
      </c>
      <c r="O217" s="230" t="s">
        <v>5</v>
      </c>
      <c r="P217" s="228" t="s">
        <v>6</v>
      </c>
      <c r="Q217" s="228" t="s">
        <v>7</v>
      </c>
      <c r="R217" s="230" t="s">
        <v>96</v>
      </c>
      <c r="S217" s="90"/>
    </row>
    <row r="218" spans="1:21" ht="15.75" x14ac:dyDescent="0.2">
      <c r="A218" s="229"/>
      <c r="B218" s="97" t="s">
        <v>97</v>
      </c>
      <c r="C218" s="97" t="s">
        <v>98</v>
      </c>
      <c r="D218" s="97" t="s">
        <v>99</v>
      </c>
      <c r="E218" s="97" t="s">
        <v>100</v>
      </c>
      <c r="F218" s="97" t="s">
        <v>101</v>
      </c>
      <c r="G218" s="97" t="s">
        <v>102</v>
      </c>
      <c r="H218" s="97" t="s">
        <v>103</v>
      </c>
      <c r="I218" s="97" t="s">
        <v>104</v>
      </c>
      <c r="J218" s="97" t="s">
        <v>105</v>
      </c>
      <c r="K218" s="229"/>
      <c r="L218" s="229"/>
      <c r="M218" s="229"/>
      <c r="N218" s="229"/>
      <c r="O218" s="229"/>
      <c r="P218" s="229"/>
      <c r="Q218" s="229"/>
      <c r="R218" s="229"/>
      <c r="S218" s="90"/>
    </row>
    <row r="219" spans="1:21" ht="15.75" x14ac:dyDescent="0.2">
      <c r="A219" s="97">
        <v>2102</v>
      </c>
      <c r="B219" s="17">
        <v>18</v>
      </c>
      <c r="C219" s="17"/>
      <c r="D219" s="17"/>
      <c r="E219" s="17"/>
      <c r="F219" s="17"/>
      <c r="G219" s="17"/>
      <c r="H219" s="17"/>
      <c r="I219" s="17"/>
      <c r="J219" s="17"/>
      <c r="K219" s="54"/>
      <c r="L219" s="143"/>
      <c r="M219" s="144"/>
      <c r="N219" s="104"/>
      <c r="O219" s="98"/>
      <c r="P219" s="19">
        <f>B219</f>
        <v>18</v>
      </c>
      <c r="Q219" s="99"/>
      <c r="R219" s="98"/>
      <c r="S219" s="90"/>
    </row>
    <row r="220" spans="1:21" ht="15.75" x14ac:dyDescent="0.2">
      <c r="A220" s="97">
        <v>2201</v>
      </c>
      <c r="B220" s="17"/>
      <c r="C220" s="17">
        <v>13</v>
      </c>
      <c r="D220" s="17"/>
      <c r="E220" s="17"/>
      <c r="F220" s="17"/>
      <c r="G220" s="17"/>
      <c r="H220" s="17"/>
      <c r="I220" s="17"/>
      <c r="J220" s="17"/>
      <c r="K220" s="54"/>
      <c r="L220" s="145"/>
      <c r="M220" s="49"/>
      <c r="N220" s="146"/>
      <c r="O220" s="21">
        <f>IF(C220=0,"",C220/B219)</f>
        <v>0.72222222222222221</v>
      </c>
      <c r="P220" s="22">
        <v>13</v>
      </c>
      <c r="Q220" s="100">
        <f t="shared" ref="Q220:Q227" si="18">IF(P220=0,"",P220/P219)</f>
        <v>0.72222222222222221</v>
      </c>
      <c r="R220" s="100">
        <f t="shared" ref="R220:R227" si="19">IF(P220=0,"",100%-Q220)</f>
        <v>0.27777777777777779</v>
      </c>
      <c r="S220" s="90"/>
    </row>
    <row r="221" spans="1:21" ht="15.75" x14ac:dyDescent="0.2">
      <c r="A221" s="97">
        <v>2202</v>
      </c>
      <c r="B221" s="17"/>
      <c r="C221" s="17"/>
      <c r="D221" s="17">
        <v>7</v>
      </c>
      <c r="E221" s="17"/>
      <c r="F221" s="17"/>
      <c r="G221" s="17"/>
      <c r="H221" s="17"/>
      <c r="I221" s="17"/>
      <c r="J221" s="17"/>
      <c r="K221" s="54"/>
      <c r="L221" s="145"/>
      <c r="M221" s="49"/>
      <c r="N221" s="146"/>
      <c r="O221" s="21">
        <f>IF(D221=0,"",D221/C220)</f>
        <v>0.53846153846153844</v>
      </c>
      <c r="P221" s="22">
        <v>8</v>
      </c>
      <c r="Q221" s="100">
        <f t="shared" si="18"/>
        <v>0.61538461538461542</v>
      </c>
      <c r="R221" s="100">
        <f t="shared" si="19"/>
        <v>0.38461538461538458</v>
      </c>
      <c r="S221" s="160">
        <f>P221/P219</f>
        <v>0.44444444444444442</v>
      </c>
    </row>
    <row r="222" spans="1:21" ht="15.75" x14ac:dyDescent="0.2">
      <c r="A222" s="97">
        <v>2301</v>
      </c>
      <c r="B222" s="17"/>
      <c r="C222" s="17"/>
      <c r="D222" s="17"/>
      <c r="E222" s="17">
        <v>7</v>
      </c>
      <c r="F222" s="17"/>
      <c r="G222" s="17"/>
      <c r="H222" s="17"/>
      <c r="I222" s="17"/>
      <c r="J222" s="17"/>
      <c r="K222" s="54"/>
      <c r="L222" s="145"/>
      <c r="M222" s="49"/>
      <c r="N222" s="146"/>
      <c r="O222" s="21">
        <f>IF(E222=0,"",E222/D221)</f>
        <v>1</v>
      </c>
      <c r="P222" s="22">
        <v>8</v>
      </c>
      <c r="Q222" s="100">
        <f t="shared" si="18"/>
        <v>1</v>
      </c>
      <c r="R222" s="100">
        <f t="shared" si="19"/>
        <v>0</v>
      </c>
      <c r="S222" s="90"/>
    </row>
    <row r="223" spans="1:21" ht="15.75" x14ac:dyDescent="0.2">
      <c r="A223" s="97">
        <v>2302</v>
      </c>
      <c r="B223" s="17"/>
      <c r="C223" s="17"/>
      <c r="D223" s="17"/>
      <c r="E223" s="17"/>
      <c r="F223" s="17">
        <v>7</v>
      </c>
      <c r="G223" s="17"/>
      <c r="H223" s="17"/>
      <c r="I223" s="17"/>
      <c r="J223" s="17"/>
      <c r="K223" s="54"/>
      <c r="L223" s="145"/>
      <c r="M223" s="49"/>
      <c r="N223" s="146"/>
      <c r="O223" s="21">
        <f>IF(F223=0,"",F223/E222)</f>
        <v>1</v>
      </c>
      <c r="P223" s="22">
        <v>8</v>
      </c>
      <c r="Q223" s="100">
        <f t="shared" si="18"/>
        <v>1</v>
      </c>
      <c r="R223" s="100">
        <f t="shared" si="19"/>
        <v>0</v>
      </c>
      <c r="S223" s="90"/>
    </row>
    <row r="224" spans="1:21" ht="15.75" x14ac:dyDescent="0.2">
      <c r="A224" s="97">
        <v>2401</v>
      </c>
      <c r="B224" s="17"/>
      <c r="C224" s="17"/>
      <c r="D224" s="17"/>
      <c r="E224" s="17"/>
      <c r="F224" s="17"/>
      <c r="G224" s="17">
        <v>4</v>
      </c>
      <c r="H224" s="17"/>
      <c r="I224" s="17"/>
      <c r="J224" s="17"/>
      <c r="K224" s="54"/>
      <c r="L224" s="145"/>
      <c r="M224" s="49"/>
      <c r="N224" s="146"/>
      <c r="O224" s="21">
        <f>IF(G224=0,"",G224/F223)</f>
        <v>0.5714285714285714</v>
      </c>
      <c r="P224" s="22">
        <v>5</v>
      </c>
      <c r="Q224" s="100">
        <f t="shared" si="18"/>
        <v>0.625</v>
      </c>
      <c r="R224" s="100">
        <f t="shared" si="19"/>
        <v>0.375</v>
      </c>
      <c r="S224" s="90"/>
    </row>
    <row r="225" spans="1:22" ht="15.75" x14ac:dyDescent="0.2">
      <c r="A225" s="97">
        <v>2402</v>
      </c>
      <c r="B225" s="17"/>
      <c r="C225" s="17"/>
      <c r="D225" s="17"/>
      <c r="E225" s="17"/>
      <c r="F225" s="17"/>
      <c r="G225" s="17"/>
      <c r="H225" s="17">
        <v>4</v>
      </c>
      <c r="I225" s="17"/>
      <c r="J225" s="17"/>
      <c r="K225" s="54"/>
      <c r="L225" s="145"/>
      <c r="M225" s="49"/>
      <c r="N225" s="146"/>
      <c r="O225" s="21">
        <f>IF(H225=0,"",H225/G224)</f>
        <v>1</v>
      </c>
      <c r="P225" s="22">
        <v>4</v>
      </c>
      <c r="Q225" s="100">
        <f t="shared" si="18"/>
        <v>0.8</v>
      </c>
      <c r="R225" s="100">
        <f t="shared" si="19"/>
        <v>0.19999999999999996</v>
      </c>
      <c r="S225" s="218"/>
      <c r="T225" s="218"/>
      <c r="U225" s="218"/>
      <c r="V225" s="218"/>
    </row>
    <row r="226" spans="1:22" ht="15.75" x14ac:dyDescent="0.2">
      <c r="A226" s="97">
        <v>2501</v>
      </c>
      <c r="B226" s="17"/>
      <c r="C226" s="17"/>
      <c r="D226" s="17"/>
      <c r="E226" s="17"/>
      <c r="F226" s="17"/>
      <c r="G226" s="17"/>
      <c r="H226" s="17"/>
      <c r="I226" s="17">
        <v>4</v>
      </c>
      <c r="J226" s="17"/>
      <c r="K226" s="54"/>
      <c r="L226" s="145"/>
      <c r="M226" s="49"/>
      <c r="N226" s="146"/>
      <c r="O226" s="21">
        <f>IF(I226=0,"",I226/H225)</f>
        <v>1</v>
      </c>
      <c r="P226" s="22">
        <v>4</v>
      </c>
      <c r="Q226" s="111">
        <f t="shared" si="18"/>
        <v>1</v>
      </c>
      <c r="R226" s="111">
        <f t="shared" si="19"/>
        <v>0</v>
      </c>
      <c r="S226" s="218"/>
      <c r="T226" s="218"/>
      <c r="U226" s="218"/>
      <c r="V226" s="218"/>
    </row>
    <row r="227" spans="1:22" ht="15.75" x14ac:dyDescent="0.2">
      <c r="A227" s="97">
        <v>2502</v>
      </c>
      <c r="B227" s="17"/>
      <c r="C227" s="17"/>
      <c r="D227" s="17"/>
      <c r="E227" s="17"/>
      <c r="F227" s="17"/>
      <c r="G227" s="17"/>
      <c r="H227" s="17"/>
      <c r="I227" s="17"/>
      <c r="J227" s="17">
        <v>4</v>
      </c>
      <c r="K227" s="54">
        <v>3</v>
      </c>
      <c r="L227" s="145"/>
      <c r="M227" s="49"/>
      <c r="N227" s="146"/>
      <c r="O227" s="24">
        <f>IF(J227=0,"",J227/I226)</f>
        <v>1</v>
      </c>
      <c r="P227" s="22">
        <v>4</v>
      </c>
      <c r="Q227" s="24">
        <f t="shared" si="18"/>
        <v>1</v>
      </c>
      <c r="R227" s="24">
        <f t="shared" si="19"/>
        <v>0</v>
      </c>
      <c r="S227" s="90"/>
    </row>
    <row r="228" spans="1:22" ht="15.75" x14ac:dyDescent="0.2">
      <c r="A228" s="97">
        <v>2601</v>
      </c>
      <c r="B228" s="17"/>
      <c r="C228" s="17"/>
      <c r="D228" s="17"/>
      <c r="E228" s="17"/>
      <c r="F228" s="17"/>
      <c r="G228" s="17"/>
      <c r="H228" s="17"/>
      <c r="I228" s="17"/>
      <c r="J228" s="17"/>
      <c r="K228" s="54"/>
      <c r="L228" s="145"/>
      <c r="M228" s="49"/>
      <c r="N228" s="147"/>
      <c r="O228" s="67"/>
      <c r="P228" s="22"/>
      <c r="Q228" s="67"/>
      <c r="R228" s="101"/>
      <c r="S228" s="90"/>
    </row>
    <row r="229" spans="1:22" ht="15.75" x14ac:dyDescent="0.2">
      <c r="A229" s="97">
        <v>2602</v>
      </c>
      <c r="B229" s="17"/>
      <c r="C229" s="17"/>
      <c r="D229" s="17"/>
      <c r="E229" s="17"/>
      <c r="F229" s="17"/>
      <c r="G229" s="17"/>
      <c r="H229" s="17"/>
      <c r="I229" s="17"/>
      <c r="J229" s="17"/>
      <c r="K229" s="54"/>
      <c r="L229" s="145"/>
      <c r="M229" s="49"/>
      <c r="N229" s="147"/>
      <c r="O229" s="148"/>
      <c r="P229" s="51"/>
      <c r="Q229" s="149"/>
      <c r="R229" s="148"/>
      <c r="S229" s="90"/>
    </row>
    <row r="230" spans="1:22" ht="15.75" x14ac:dyDescent="0.2">
      <c r="A230" s="97">
        <v>2701</v>
      </c>
      <c r="B230" s="17"/>
      <c r="C230" s="17"/>
      <c r="D230" s="17"/>
      <c r="E230" s="17"/>
      <c r="F230" s="17"/>
      <c r="G230" s="17"/>
      <c r="H230" s="17"/>
      <c r="I230" s="17"/>
      <c r="J230" s="17"/>
      <c r="K230" s="54"/>
      <c r="L230" s="145"/>
      <c r="M230" s="49"/>
      <c r="N230" s="147"/>
      <c r="O230" s="148"/>
      <c r="P230" s="51"/>
      <c r="Q230" s="149"/>
      <c r="R230" s="148"/>
      <c r="S230" s="90"/>
    </row>
    <row r="231" spans="1:22" ht="15.75" x14ac:dyDescent="0.2">
      <c r="A231" s="97">
        <v>2702</v>
      </c>
      <c r="B231" s="17"/>
      <c r="C231" s="17"/>
      <c r="D231" s="17"/>
      <c r="E231" s="17"/>
      <c r="F231" s="17"/>
      <c r="G231" s="17"/>
      <c r="H231" s="17"/>
      <c r="I231" s="17"/>
      <c r="J231" s="17"/>
      <c r="K231" s="54"/>
      <c r="L231" s="145"/>
      <c r="M231" s="49"/>
      <c r="N231" s="147"/>
      <c r="O231" s="49"/>
      <c r="P231" s="147"/>
      <c r="Q231" s="150"/>
      <c r="R231" s="148"/>
      <c r="S231" s="90"/>
    </row>
    <row r="232" spans="1:22" ht="15.75" x14ac:dyDescent="0.2">
      <c r="A232" s="97">
        <v>2801</v>
      </c>
      <c r="B232" s="17"/>
      <c r="C232" s="17"/>
      <c r="D232" s="17"/>
      <c r="E232" s="17"/>
      <c r="F232" s="17"/>
      <c r="G232" s="17"/>
      <c r="H232" s="17"/>
      <c r="I232" s="17"/>
      <c r="J232" s="17"/>
      <c r="K232" s="54"/>
      <c r="L232" s="145"/>
      <c r="M232" s="49"/>
      <c r="N232" s="147"/>
      <c r="O232" s="102" t="s">
        <v>81</v>
      </c>
      <c r="P232" s="103"/>
      <c r="Q232" s="104">
        <f>IF(SUM(K225:K231)=0,"",SUM(K225:K231))</f>
        <v>3</v>
      </c>
      <c r="R232" s="105" t="s">
        <v>10</v>
      </c>
      <c r="S232" s="90"/>
    </row>
    <row r="233" spans="1:22" ht="15.75" x14ac:dyDescent="0.2">
      <c r="A233" s="97">
        <v>2802</v>
      </c>
      <c r="B233" s="17"/>
      <c r="C233" s="17"/>
      <c r="D233" s="17"/>
      <c r="E233" s="17"/>
      <c r="F233" s="17"/>
      <c r="G233" s="17"/>
      <c r="H233" s="17"/>
      <c r="I233" s="17"/>
      <c r="J233" s="17"/>
      <c r="K233" s="54"/>
      <c r="L233" s="145"/>
      <c r="M233" s="49"/>
      <c r="N233" s="147"/>
      <c r="O233" s="106" t="s">
        <v>83</v>
      </c>
      <c r="P233" s="32" t="str">
        <f>IF(P232/B219=0,"",P232/B219)</f>
        <v/>
      </c>
      <c r="Q233" s="107" t="str">
        <f>IF(P232/Q232=0,"",P232/Q232)</f>
        <v/>
      </c>
      <c r="R233" s="108" t="s">
        <v>84</v>
      </c>
      <c r="S233" s="90"/>
    </row>
    <row r="234" spans="1:22" ht="15.75" x14ac:dyDescent="0.2">
      <c r="A234" s="97">
        <v>2901</v>
      </c>
      <c r="B234" s="17"/>
      <c r="C234" s="17"/>
      <c r="D234" s="17"/>
      <c r="E234" s="17"/>
      <c r="F234" s="17"/>
      <c r="G234" s="17"/>
      <c r="H234" s="17"/>
      <c r="I234" s="17"/>
      <c r="J234" s="17"/>
      <c r="K234" s="54"/>
      <c r="L234" s="151"/>
      <c r="M234" s="152"/>
      <c r="N234" s="153"/>
      <c r="O234" s="154"/>
      <c r="P234" s="155"/>
      <c r="Q234" s="155"/>
      <c r="R234" s="156"/>
      <c r="S234" s="90"/>
    </row>
    <row r="235" spans="1:22" ht="18" customHeight="1" x14ac:dyDescent="0.2">
      <c r="A235" s="114"/>
      <c r="B235" s="231" t="s">
        <v>106</v>
      </c>
      <c r="C235" s="231"/>
      <c r="D235" s="231"/>
      <c r="E235" s="231"/>
      <c r="F235" s="231"/>
      <c r="G235" s="231"/>
      <c r="H235" s="231"/>
      <c r="I235" s="231"/>
      <c r="J235" s="231"/>
      <c r="K235" s="37">
        <f>SUM(K219:K231)</f>
        <v>3</v>
      </c>
      <c r="L235" s="109">
        <f>IF(K227=0,"",K227/B219)</f>
        <v>0.16666666666666666</v>
      </c>
      <c r="M235" s="109">
        <f>IF(K235=0,"",K235/B219)</f>
        <v>0.16666666666666666</v>
      </c>
      <c r="N235" s="109">
        <f>IF(K227=0,"",M235-L235)</f>
        <v>0</v>
      </c>
      <c r="O235" s="89"/>
      <c r="P235" s="85"/>
      <c r="Q235" s="134"/>
      <c r="R235" s="89"/>
      <c r="S235" s="90"/>
    </row>
    <row r="236" spans="1:22" ht="12.75" customHeight="1" x14ac:dyDescent="0.2"/>
    <row r="237" spans="1:22" ht="12.75" customHeight="1" x14ac:dyDescent="0.2"/>
    <row r="238" spans="1:22" ht="26.25" x14ac:dyDescent="0.2">
      <c r="A238" s="90"/>
      <c r="B238" s="232" t="s">
        <v>94</v>
      </c>
      <c r="C238" s="233"/>
      <c r="D238" s="233"/>
      <c r="E238" s="233"/>
      <c r="F238" s="233"/>
      <c r="G238" s="233"/>
      <c r="H238" s="233"/>
      <c r="I238" s="233"/>
      <c r="J238" s="233"/>
      <c r="K238" s="78" t="s">
        <v>120</v>
      </c>
      <c r="L238" s="89"/>
      <c r="M238" s="89"/>
      <c r="N238" s="85"/>
      <c r="O238" s="89"/>
      <c r="P238" s="85"/>
      <c r="Q238" s="85"/>
      <c r="R238" s="85"/>
      <c r="S238" s="90"/>
    </row>
    <row r="239" spans="1:22" ht="20.25" x14ac:dyDescent="0.2">
      <c r="A239" s="234" t="s">
        <v>9</v>
      </c>
      <c r="B239" s="235" t="s">
        <v>95</v>
      </c>
      <c r="C239" s="236"/>
      <c r="D239" s="236"/>
      <c r="E239" s="236"/>
      <c r="F239" s="236"/>
      <c r="G239" s="236"/>
      <c r="H239" s="236"/>
      <c r="I239" s="236"/>
      <c r="J239" s="237"/>
      <c r="K239" s="238" t="s">
        <v>10</v>
      </c>
      <c r="L239" s="230" t="s">
        <v>2</v>
      </c>
      <c r="M239" s="230" t="s">
        <v>3</v>
      </c>
      <c r="N239" s="240" t="s">
        <v>4</v>
      </c>
      <c r="O239" s="230" t="s">
        <v>5</v>
      </c>
      <c r="P239" s="228" t="s">
        <v>6</v>
      </c>
      <c r="Q239" s="228" t="s">
        <v>7</v>
      </c>
      <c r="R239" s="230" t="s">
        <v>96</v>
      </c>
      <c r="S239" s="90"/>
    </row>
    <row r="240" spans="1:22" ht="15.75" x14ac:dyDescent="0.2">
      <c r="A240" s="229"/>
      <c r="B240" s="97" t="s">
        <v>97</v>
      </c>
      <c r="C240" s="97" t="s">
        <v>98</v>
      </c>
      <c r="D240" s="97" t="s">
        <v>99</v>
      </c>
      <c r="E240" s="97" t="s">
        <v>100</v>
      </c>
      <c r="F240" s="97" t="s">
        <v>101</v>
      </c>
      <c r="G240" s="97" t="s">
        <v>102</v>
      </c>
      <c r="H240" s="97" t="s">
        <v>103</v>
      </c>
      <c r="I240" s="97" t="s">
        <v>104</v>
      </c>
      <c r="J240" s="97" t="s">
        <v>105</v>
      </c>
      <c r="K240" s="229"/>
      <c r="L240" s="229"/>
      <c r="M240" s="229"/>
      <c r="N240" s="229"/>
      <c r="O240" s="229"/>
      <c r="P240" s="229"/>
      <c r="Q240" s="229"/>
      <c r="R240" s="229"/>
      <c r="S240" s="90"/>
    </row>
    <row r="241" spans="1:19" ht="15.75" x14ac:dyDescent="0.2">
      <c r="A241" s="97">
        <v>2201</v>
      </c>
      <c r="B241" s="17">
        <v>3</v>
      </c>
      <c r="C241" s="17"/>
      <c r="D241" s="17"/>
      <c r="E241" s="17"/>
      <c r="F241" s="17"/>
      <c r="G241" s="17"/>
      <c r="H241" s="17"/>
      <c r="I241" s="17"/>
      <c r="J241" s="17"/>
      <c r="K241" s="54"/>
      <c r="L241" s="143"/>
      <c r="M241" s="144"/>
      <c r="N241" s="104"/>
      <c r="O241" s="98"/>
      <c r="P241" s="19">
        <f>B241</f>
        <v>3</v>
      </c>
      <c r="Q241" s="99"/>
      <c r="R241" s="98"/>
      <c r="S241" s="90"/>
    </row>
    <row r="242" spans="1:19" ht="15.75" x14ac:dyDescent="0.2">
      <c r="A242" s="97">
        <v>2202</v>
      </c>
      <c r="B242" s="17"/>
      <c r="C242" s="17">
        <v>2</v>
      </c>
      <c r="D242" s="17"/>
      <c r="E242" s="17"/>
      <c r="F242" s="17"/>
      <c r="G242" s="17"/>
      <c r="H242" s="17"/>
      <c r="I242" s="17"/>
      <c r="J242" s="17"/>
      <c r="K242" s="54"/>
      <c r="L242" s="145"/>
      <c r="M242" s="49"/>
      <c r="N242" s="146"/>
      <c r="O242" s="21">
        <f>IF(C242=0,"",C242/B241)</f>
        <v>0.66666666666666663</v>
      </c>
      <c r="P242" s="22">
        <v>2</v>
      </c>
      <c r="Q242" s="100">
        <f t="shared" ref="Q242:Q249" si="20">IF(P242=0,"",P242/P241)</f>
        <v>0.66666666666666663</v>
      </c>
      <c r="R242" s="100">
        <f t="shared" ref="R242:R249" si="21">IF(P242=0,"",100%-Q242)</f>
        <v>0.33333333333333337</v>
      </c>
      <c r="S242" s="90"/>
    </row>
    <row r="243" spans="1:19" ht="15.75" x14ac:dyDescent="0.2">
      <c r="A243" s="97">
        <v>2301</v>
      </c>
      <c r="B243" s="17"/>
      <c r="C243" s="17"/>
      <c r="D243" s="17">
        <v>2</v>
      </c>
      <c r="E243" s="17"/>
      <c r="F243" s="17"/>
      <c r="G243" s="17"/>
      <c r="H243" s="17"/>
      <c r="I243" s="17"/>
      <c r="J243" s="17"/>
      <c r="K243" s="54"/>
      <c r="L243" s="145"/>
      <c r="M243" s="49"/>
      <c r="N243" s="146"/>
      <c r="O243" s="21">
        <f>IF(D243=0,"",D243/C242)</f>
        <v>1</v>
      </c>
      <c r="P243" s="22">
        <v>2</v>
      </c>
      <c r="Q243" s="100">
        <f t="shared" si="20"/>
        <v>1</v>
      </c>
      <c r="R243" s="100">
        <f t="shared" si="21"/>
        <v>0</v>
      </c>
      <c r="S243" s="160">
        <f>P243/P241</f>
        <v>0.66666666666666663</v>
      </c>
    </row>
    <row r="244" spans="1:19" ht="15.75" x14ac:dyDescent="0.2">
      <c r="A244" s="97">
        <v>2302</v>
      </c>
      <c r="B244" s="17"/>
      <c r="C244" s="17"/>
      <c r="D244" s="17"/>
      <c r="E244" s="17">
        <v>2</v>
      </c>
      <c r="F244" s="17"/>
      <c r="G244" s="17"/>
      <c r="H244" s="17"/>
      <c r="I244" s="17"/>
      <c r="J244" s="17"/>
      <c r="K244" s="54"/>
      <c r="L244" s="145"/>
      <c r="M244" s="49"/>
      <c r="N244" s="146"/>
      <c r="O244" s="21">
        <f>IF(E244=0,"",E244/D243)</f>
        <v>1</v>
      </c>
      <c r="P244" s="22">
        <v>2</v>
      </c>
      <c r="Q244" s="100">
        <f t="shared" si="20"/>
        <v>1</v>
      </c>
      <c r="R244" s="100">
        <f t="shared" si="21"/>
        <v>0</v>
      </c>
      <c r="S244" s="90"/>
    </row>
    <row r="245" spans="1:19" ht="15.75" x14ac:dyDescent="0.2">
      <c r="A245" s="97">
        <v>2401</v>
      </c>
      <c r="B245" s="17"/>
      <c r="C245" s="17"/>
      <c r="D245" s="17"/>
      <c r="E245" s="17"/>
      <c r="F245" s="17">
        <v>1</v>
      </c>
      <c r="G245" s="17"/>
      <c r="H245" s="17"/>
      <c r="I245" s="17"/>
      <c r="J245" s="17"/>
      <c r="K245" s="54"/>
      <c r="L245" s="145"/>
      <c r="M245" s="49"/>
      <c r="N245" s="146"/>
      <c r="O245" s="21">
        <f>IF(F245=0,"",F245/E244)</f>
        <v>0.5</v>
      </c>
      <c r="P245" s="22">
        <v>1</v>
      </c>
      <c r="Q245" s="100">
        <f t="shared" si="20"/>
        <v>0.5</v>
      </c>
      <c r="R245" s="100">
        <f t="shared" si="21"/>
        <v>0.5</v>
      </c>
      <c r="S245" s="90"/>
    </row>
    <row r="246" spans="1:19" ht="15.75" x14ac:dyDescent="0.2">
      <c r="A246" s="97">
        <v>2402</v>
      </c>
      <c r="B246" s="17"/>
      <c r="C246" s="17"/>
      <c r="D246" s="17"/>
      <c r="E246" s="17"/>
      <c r="F246" s="17"/>
      <c r="G246" s="17">
        <v>1</v>
      </c>
      <c r="H246" s="17"/>
      <c r="I246" s="17"/>
      <c r="J246" s="17"/>
      <c r="K246" s="54"/>
      <c r="L246" s="145"/>
      <c r="M246" s="49"/>
      <c r="N246" s="146"/>
      <c r="O246" s="21">
        <f>IF(G246=0,"",G246/F245)</f>
        <v>1</v>
      </c>
      <c r="P246" s="22">
        <v>1</v>
      </c>
      <c r="Q246" s="100">
        <f t="shared" si="20"/>
        <v>1</v>
      </c>
      <c r="R246" s="100">
        <f t="shared" si="21"/>
        <v>0</v>
      </c>
      <c r="S246" s="90"/>
    </row>
    <row r="247" spans="1:19" ht="15.75" x14ac:dyDescent="0.2">
      <c r="A247" s="97">
        <v>2501</v>
      </c>
      <c r="B247" s="17"/>
      <c r="C247" s="17"/>
      <c r="D247" s="17"/>
      <c r="E247" s="17"/>
      <c r="F247" s="17"/>
      <c r="G247" s="17"/>
      <c r="H247" s="17">
        <v>1</v>
      </c>
      <c r="I247" s="17"/>
      <c r="J247" s="17"/>
      <c r="K247" s="54"/>
      <c r="L247" s="145"/>
      <c r="M247" s="49"/>
      <c r="N247" s="146"/>
      <c r="O247" s="21">
        <f>IF(H247=0,"",H247/G246)</f>
        <v>1</v>
      </c>
      <c r="P247" s="22">
        <v>1</v>
      </c>
      <c r="Q247" s="100">
        <f t="shared" si="20"/>
        <v>1</v>
      </c>
      <c r="R247" s="100">
        <f t="shared" si="21"/>
        <v>0</v>
      </c>
      <c r="S247" s="90"/>
    </row>
    <row r="248" spans="1:19" ht="15.75" x14ac:dyDescent="0.2">
      <c r="A248" s="97">
        <v>2502</v>
      </c>
      <c r="B248" s="17"/>
      <c r="C248" s="17"/>
      <c r="D248" s="17"/>
      <c r="E248" s="17"/>
      <c r="F248" s="17"/>
      <c r="G248" s="17"/>
      <c r="H248" s="17"/>
      <c r="I248" s="17">
        <v>1</v>
      </c>
      <c r="J248" s="17"/>
      <c r="K248" s="54"/>
      <c r="L248" s="145"/>
      <c r="M248" s="49"/>
      <c r="N248" s="146"/>
      <c r="O248" s="21">
        <f>IF(I248=0,"",I248/H247)</f>
        <v>1</v>
      </c>
      <c r="P248" s="22">
        <v>1</v>
      </c>
      <c r="Q248" s="100">
        <f t="shared" si="20"/>
        <v>1</v>
      </c>
      <c r="R248" s="100">
        <f t="shared" si="21"/>
        <v>0</v>
      </c>
      <c r="S248" s="90"/>
    </row>
    <row r="249" spans="1:19" ht="15.75" x14ac:dyDescent="0.2">
      <c r="A249" s="97">
        <v>2601</v>
      </c>
      <c r="B249" s="17"/>
      <c r="C249" s="17"/>
      <c r="D249" s="17"/>
      <c r="E249" s="17"/>
      <c r="F249" s="17"/>
      <c r="G249" s="17"/>
      <c r="H249" s="17"/>
      <c r="I249" s="17"/>
      <c r="J249" s="17"/>
      <c r="K249" s="54"/>
      <c r="L249" s="145"/>
      <c r="M249" s="49"/>
      <c r="N249" s="146"/>
      <c r="O249" s="24" t="str">
        <f>IF(J249=0,"",J249/I248)</f>
        <v/>
      </c>
      <c r="P249" s="22"/>
      <c r="Q249" s="24" t="str">
        <f t="shared" si="20"/>
        <v/>
      </c>
      <c r="R249" s="24" t="str">
        <f t="shared" si="21"/>
        <v/>
      </c>
      <c r="S249" s="90"/>
    </row>
    <row r="250" spans="1:19" ht="15.75" x14ac:dyDescent="0.2">
      <c r="A250" s="97">
        <v>2602</v>
      </c>
      <c r="B250" s="17"/>
      <c r="C250" s="17"/>
      <c r="D250" s="17"/>
      <c r="E250" s="17"/>
      <c r="F250" s="17"/>
      <c r="G250" s="17"/>
      <c r="H250" s="17"/>
      <c r="I250" s="17"/>
      <c r="J250" s="17"/>
      <c r="K250" s="54"/>
      <c r="L250" s="145"/>
      <c r="M250" s="49"/>
      <c r="N250" s="147"/>
      <c r="O250" s="67"/>
      <c r="P250" s="22"/>
      <c r="Q250" s="67"/>
      <c r="R250" s="101"/>
      <c r="S250" s="90"/>
    </row>
    <row r="251" spans="1:19" ht="15.75" x14ac:dyDescent="0.2">
      <c r="A251" s="97">
        <v>2701</v>
      </c>
      <c r="B251" s="17"/>
      <c r="C251" s="17"/>
      <c r="D251" s="17"/>
      <c r="E251" s="17"/>
      <c r="F251" s="17"/>
      <c r="G251" s="17"/>
      <c r="H251" s="17"/>
      <c r="I251" s="17"/>
      <c r="J251" s="17"/>
      <c r="K251" s="54"/>
      <c r="L251" s="145"/>
      <c r="M251" s="49"/>
      <c r="N251" s="147"/>
      <c r="O251" s="148"/>
      <c r="P251" s="51"/>
      <c r="Q251" s="149"/>
      <c r="R251" s="148"/>
      <c r="S251" s="90"/>
    </row>
    <row r="252" spans="1:19" ht="15.75" x14ac:dyDescent="0.2">
      <c r="A252" s="97">
        <v>2702</v>
      </c>
      <c r="B252" s="17"/>
      <c r="C252" s="17"/>
      <c r="D252" s="17"/>
      <c r="E252" s="17"/>
      <c r="F252" s="17"/>
      <c r="G252" s="17"/>
      <c r="H252" s="17"/>
      <c r="I252" s="17"/>
      <c r="J252" s="17"/>
      <c r="K252" s="54"/>
      <c r="L252" s="145"/>
      <c r="M252" s="49"/>
      <c r="N252" s="147"/>
      <c r="O252" s="148"/>
      <c r="P252" s="51"/>
      <c r="Q252" s="149"/>
      <c r="R252" s="148"/>
      <c r="S252" s="90"/>
    </row>
    <row r="253" spans="1:19" ht="15.75" x14ac:dyDescent="0.2">
      <c r="A253" s="97">
        <v>2801</v>
      </c>
      <c r="B253" s="17"/>
      <c r="C253" s="17"/>
      <c r="D253" s="17"/>
      <c r="E253" s="17"/>
      <c r="F253" s="17"/>
      <c r="G253" s="17"/>
      <c r="H253" s="17"/>
      <c r="I253" s="17"/>
      <c r="J253" s="17"/>
      <c r="K253" s="54"/>
      <c r="L253" s="145"/>
      <c r="M253" s="49"/>
      <c r="N253" s="147"/>
      <c r="O253" s="49"/>
      <c r="P253" s="147"/>
      <c r="Q253" s="150"/>
      <c r="R253" s="148"/>
      <c r="S253" s="90"/>
    </row>
    <row r="254" spans="1:19" ht="15.75" x14ac:dyDescent="0.2">
      <c r="A254" s="97">
        <v>2802</v>
      </c>
      <c r="B254" s="17"/>
      <c r="C254" s="17"/>
      <c r="D254" s="17"/>
      <c r="E254" s="17"/>
      <c r="F254" s="17"/>
      <c r="G254" s="17"/>
      <c r="H254" s="17"/>
      <c r="I254" s="17"/>
      <c r="J254" s="17"/>
      <c r="K254" s="54"/>
      <c r="L254" s="145"/>
      <c r="M254" s="49"/>
      <c r="N254" s="147"/>
      <c r="O254" s="102" t="s">
        <v>81</v>
      </c>
      <c r="P254" s="103"/>
      <c r="Q254" s="104" t="str">
        <f>IF(SUM(K247:K253)=0,"",SUM(K247:K253))</f>
        <v/>
      </c>
      <c r="R254" s="105" t="s">
        <v>10</v>
      </c>
      <c r="S254" s="90"/>
    </row>
    <row r="255" spans="1:19" ht="15.75" x14ac:dyDescent="0.2">
      <c r="A255" s="97">
        <v>2901</v>
      </c>
      <c r="B255" s="17"/>
      <c r="C255" s="17"/>
      <c r="D255" s="17"/>
      <c r="E255" s="17"/>
      <c r="F255" s="17"/>
      <c r="G255" s="17"/>
      <c r="H255" s="17"/>
      <c r="I255" s="17"/>
      <c r="J255" s="17"/>
      <c r="K255" s="54"/>
      <c r="L255" s="145"/>
      <c r="M255" s="49"/>
      <c r="N255" s="147"/>
      <c r="O255" s="106" t="s">
        <v>83</v>
      </c>
      <c r="P255" s="32" t="str">
        <f>IF(P254/B241=0,"",P254/B241)</f>
        <v/>
      </c>
      <c r="Q255" s="107" t="e">
        <f>IF(P254/Q254=0,"",P254/Q254)</f>
        <v>#VALUE!</v>
      </c>
      <c r="R255" s="108" t="s">
        <v>84</v>
      </c>
      <c r="S255" s="90"/>
    </row>
    <row r="256" spans="1:19" ht="15.75" x14ac:dyDescent="0.2">
      <c r="A256" s="97">
        <v>2902</v>
      </c>
      <c r="B256" s="17"/>
      <c r="C256" s="17"/>
      <c r="D256" s="17"/>
      <c r="E256" s="17"/>
      <c r="F256" s="17"/>
      <c r="G256" s="17"/>
      <c r="H256" s="17"/>
      <c r="I256" s="17"/>
      <c r="J256" s="17"/>
      <c r="K256" s="54"/>
      <c r="L256" s="151"/>
      <c r="M256" s="152"/>
      <c r="N256" s="153"/>
      <c r="O256" s="154"/>
      <c r="P256" s="155"/>
      <c r="Q256" s="155"/>
      <c r="R256" s="156"/>
      <c r="S256" s="90"/>
    </row>
    <row r="257" spans="1:19" ht="18" customHeight="1" x14ac:dyDescent="0.2">
      <c r="A257" s="114"/>
      <c r="B257" s="231" t="s">
        <v>106</v>
      </c>
      <c r="C257" s="231"/>
      <c r="D257" s="231"/>
      <c r="E257" s="231"/>
      <c r="F257" s="231"/>
      <c r="G257" s="231"/>
      <c r="H257" s="231"/>
      <c r="I257" s="231"/>
      <c r="J257" s="231"/>
      <c r="K257" s="37">
        <f>SUM(K241:K253)</f>
        <v>0</v>
      </c>
      <c r="L257" s="109" t="str">
        <f>IF(K249=0,"",K249/B241)</f>
        <v/>
      </c>
      <c r="M257" s="109" t="str">
        <f>IF(K257=0,"",K257/B241)</f>
        <v/>
      </c>
      <c r="N257" s="109" t="str">
        <f>IF(K249=0,"",M257-L257)</f>
        <v/>
      </c>
      <c r="O257" s="89"/>
      <c r="P257" s="85"/>
      <c r="Q257" s="134"/>
      <c r="R257" s="89"/>
      <c r="S257" s="90"/>
    </row>
    <row r="258" spans="1:19" ht="12.75" customHeight="1" x14ac:dyDescent="0.2">
      <c r="A258" s="90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</row>
    <row r="259" spans="1:19" ht="12.75" customHeight="1" x14ac:dyDescent="0.2"/>
    <row r="260" spans="1:19" ht="26.25" x14ac:dyDescent="0.2">
      <c r="A260" s="90"/>
      <c r="B260" s="232" t="s">
        <v>94</v>
      </c>
      <c r="C260" s="233"/>
      <c r="D260" s="233"/>
      <c r="E260" s="233"/>
      <c r="F260" s="233"/>
      <c r="G260" s="233"/>
      <c r="H260" s="233"/>
      <c r="I260" s="233"/>
      <c r="J260" s="233"/>
      <c r="K260" s="78" t="s">
        <v>121</v>
      </c>
      <c r="L260" s="89"/>
      <c r="M260" s="89"/>
      <c r="N260" s="85"/>
      <c r="O260" s="89"/>
      <c r="P260" s="85"/>
      <c r="Q260" s="85"/>
      <c r="R260" s="85"/>
      <c r="S260" s="90"/>
    </row>
    <row r="261" spans="1:19" ht="20.25" x14ac:dyDescent="0.2">
      <c r="A261" s="234" t="s">
        <v>9</v>
      </c>
      <c r="B261" s="235" t="s">
        <v>95</v>
      </c>
      <c r="C261" s="236"/>
      <c r="D261" s="236"/>
      <c r="E261" s="236"/>
      <c r="F261" s="236"/>
      <c r="G261" s="236"/>
      <c r="H261" s="236"/>
      <c r="I261" s="236"/>
      <c r="J261" s="237"/>
      <c r="K261" s="238" t="s">
        <v>10</v>
      </c>
      <c r="L261" s="230" t="s">
        <v>2</v>
      </c>
      <c r="M261" s="230" t="s">
        <v>3</v>
      </c>
      <c r="N261" s="240" t="s">
        <v>4</v>
      </c>
      <c r="O261" s="230" t="s">
        <v>5</v>
      </c>
      <c r="P261" s="228" t="s">
        <v>6</v>
      </c>
      <c r="Q261" s="228" t="s">
        <v>7</v>
      </c>
      <c r="R261" s="230" t="s">
        <v>96</v>
      </c>
      <c r="S261" s="90"/>
    </row>
    <row r="262" spans="1:19" ht="15.75" x14ac:dyDescent="0.2">
      <c r="A262" s="229"/>
      <c r="B262" s="97" t="s">
        <v>97</v>
      </c>
      <c r="C262" s="97" t="s">
        <v>98</v>
      </c>
      <c r="D262" s="97" t="s">
        <v>99</v>
      </c>
      <c r="E262" s="97" t="s">
        <v>100</v>
      </c>
      <c r="F262" s="97" t="s">
        <v>101</v>
      </c>
      <c r="G262" s="97" t="s">
        <v>102</v>
      </c>
      <c r="H262" s="97" t="s">
        <v>103</v>
      </c>
      <c r="I262" s="97" t="s">
        <v>104</v>
      </c>
      <c r="J262" s="97" t="s">
        <v>105</v>
      </c>
      <c r="K262" s="229"/>
      <c r="L262" s="229"/>
      <c r="M262" s="229"/>
      <c r="N262" s="229"/>
      <c r="O262" s="229"/>
      <c r="P262" s="229"/>
      <c r="Q262" s="229"/>
      <c r="R262" s="229"/>
      <c r="S262" s="90"/>
    </row>
    <row r="263" spans="1:19" ht="15.75" x14ac:dyDescent="0.2">
      <c r="A263" s="97">
        <v>2202</v>
      </c>
      <c r="B263" s="17">
        <v>16</v>
      </c>
      <c r="C263" s="17"/>
      <c r="D263" s="17"/>
      <c r="E263" s="17"/>
      <c r="F263" s="17"/>
      <c r="G263" s="17"/>
      <c r="H263" s="17"/>
      <c r="I263" s="17"/>
      <c r="J263" s="17"/>
      <c r="K263" s="54"/>
      <c r="L263" s="143"/>
      <c r="M263" s="144"/>
      <c r="N263" s="104"/>
      <c r="O263" s="98"/>
      <c r="P263" s="19">
        <f>B263</f>
        <v>16</v>
      </c>
      <c r="Q263" s="99"/>
      <c r="R263" s="98"/>
      <c r="S263" s="90"/>
    </row>
    <row r="264" spans="1:19" ht="15.75" x14ac:dyDescent="0.2">
      <c r="A264" s="97">
        <v>2301</v>
      </c>
      <c r="B264" s="17"/>
      <c r="C264" s="17">
        <v>13</v>
      </c>
      <c r="D264" s="17"/>
      <c r="E264" s="17"/>
      <c r="F264" s="17"/>
      <c r="G264" s="17"/>
      <c r="H264" s="17"/>
      <c r="I264" s="17"/>
      <c r="J264" s="17"/>
      <c r="K264" s="54"/>
      <c r="L264" s="145"/>
      <c r="M264" s="49"/>
      <c r="N264" s="146"/>
      <c r="O264" s="21">
        <f>IF(C264=0,"",C264/B263)</f>
        <v>0.8125</v>
      </c>
      <c r="P264" s="22">
        <v>13</v>
      </c>
      <c r="Q264" s="100">
        <f t="shared" ref="Q264:Q271" si="22">IF(P264=0,"",P264/P263)</f>
        <v>0.8125</v>
      </c>
      <c r="R264" s="100">
        <f t="shared" ref="R264:R271" si="23">IF(P264=0,"",100%-Q264)</f>
        <v>0.1875</v>
      </c>
      <c r="S264" s="90"/>
    </row>
    <row r="265" spans="1:19" ht="15.75" x14ac:dyDescent="0.2">
      <c r="A265" s="97">
        <v>2302</v>
      </c>
      <c r="B265" s="17"/>
      <c r="C265" s="17"/>
      <c r="D265" s="17">
        <v>12</v>
      </c>
      <c r="E265" s="17"/>
      <c r="F265" s="17"/>
      <c r="G265" s="17"/>
      <c r="H265" s="17"/>
      <c r="I265" s="17"/>
      <c r="J265" s="17"/>
      <c r="K265" s="54"/>
      <c r="L265" s="145"/>
      <c r="M265" s="49"/>
      <c r="N265" s="146"/>
      <c r="O265" s="21">
        <f>IF(D265=0,"",D265/C264)</f>
        <v>0.92307692307692313</v>
      </c>
      <c r="P265" s="22">
        <v>13</v>
      </c>
      <c r="Q265" s="100">
        <f t="shared" si="22"/>
        <v>1</v>
      </c>
      <c r="R265" s="100">
        <f t="shared" si="23"/>
        <v>0</v>
      </c>
      <c r="S265" s="160">
        <f>P265/P263</f>
        <v>0.8125</v>
      </c>
    </row>
    <row r="266" spans="1:19" ht="15.75" x14ac:dyDescent="0.2">
      <c r="A266" s="97">
        <v>2401</v>
      </c>
      <c r="B266" s="17"/>
      <c r="C266" s="17"/>
      <c r="D266" s="17"/>
      <c r="E266" s="17">
        <v>12</v>
      </c>
      <c r="F266" s="17"/>
      <c r="G266" s="17"/>
      <c r="H266" s="17"/>
      <c r="I266" s="17"/>
      <c r="J266" s="17"/>
      <c r="K266" s="54"/>
      <c r="L266" s="145"/>
      <c r="M266" s="49"/>
      <c r="N266" s="146"/>
      <c r="O266" s="21">
        <f>IF(E266=0,"",E266/D265)</f>
        <v>1</v>
      </c>
      <c r="P266" s="22">
        <v>12</v>
      </c>
      <c r="Q266" s="100">
        <f t="shared" si="22"/>
        <v>0.92307692307692313</v>
      </c>
      <c r="R266" s="100">
        <f t="shared" si="23"/>
        <v>7.6923076923076872E-2</v>
      </c>
      <c r="S266" s="90"/>
    </row>
    <row r="267" spans="1:19" ht="15.75" x14ac:dyDescent="0.2">
      <c r="A267" s="97">
        <v>2402</v>
      </c>
      <c r="B267" s="17"/>
      <c r="C267" s="17"/>
      <c r="D267" s="17"/>
      <c r="E267" s="17"/>
      <c r="F267" s="17">
        <v>12</v>
      </c>
      <c r="G267" s="17"/>
      <c r="H267" s="17"/>
      <c r="I267" s="17"/>
      <c r="J267" s="17"/>
      <c r="K267" s="54"/>
      <c r="L267" s="145"/>
      <c r="M267" s="49"/>
      <c r="N267" s="146"/>
      <c r="O267" s="21">
        <f>IF(F267=0,"",F267/E266)</f>
        <v>1</v>
      </c>
      <c r="P267" s="22">
        <v>12</v>
      </c>
      <c r="Q267" s="100">
        <f t="shared" si="22"/>
        <v>1</v>
      </c>
      <c r="R267" s="100">
        <f t="shared" si="23"/>
        <v>0</v>
      </c>
      <c r="S267" s="90"/>
    </row>
    <row r="268" spans="1:19" ht="15.75" x14ac:dyDescent="0.2">
      <c r="A268" s="97">
        <v>2501</v>
      </c>
      <c r="B268" s="17"/>
      <c r="C268" s="17"/>
      <c r="D268" s="17"/>
      <c r="E268" s="17"/>
      <c r="F268" s="17"/>
      <c r="G268" s="17">
        <v>12</v>
      </c>
      <c r="H268" s="17"/>
      <c r="I268" s="17"/>
      <c r="J268" s="17"/>
      <c r="K268" s="54"/>
      <c r="L268" s="145"/>
      <c r="M268" s="49"/>
      <c r="N268" s="146"/>
      <c r="O268" s="21">
        <f>IF(G268=0,"",G268/F267)</f>
        <v>1</v>
      </c>
      <c r="P268" s="22">
        <v>12</v>
      </c>
      <c r="Q268" s="100">
        <f t="shared" si="22"/>
        <v>1</v>
      </c>
      <c r="R268" s="100">
        <f t="shared" si="23"/>
        <v>0</v>
      </c>
      <c r="S268" s="90"/>
    </row>
    <row r="269" spans="1:19" ht="15.75" x14ac:dyDescent="0.2">
      <c r="A269" s="97">
        <v>2502</v>
      </c>
      <c r="B269" s="17"/>
      <c r="C269" s="17"/>
      <c r="D269" s="17"/>
      <c r="E269" s="17"/>
      <c r="F269" s="17"/>
      <c r="G269" s="17"/>
      <c r="H269" s="17">
        <v>12</v>
      </c>
      <c r="I269" s="17"/>
      <c r="J269" s="17"/>
      <c r="K269" s="54"/>
      <c r="L269" s="145"/>
      <c r="M269" s="49"/>
      <c r="N269" s="146"/>
      <c r="O269" s="21">
        <f>IF(H269=0,"",H269/G268)</f>
        <v>1</v>
      </c>
      <c r="P269" s="22">
        <v>12</v>
      </c>
      <c r="Q269" s="100">
        <f t="shared" si="22"/>
        <v>1</v>
      </c>
      <c r="R269" s="100">
        <f t="shared" si="23"/>
        <v>0</v>
      </c>
      <c r="S269" s="90"/>
    </row>
    <row r="270" spans="1:19" ht="15.75" x14ac:dyDescent="0.2">
      <c r="A270" s="97">
        <v>2601</v>
      </c>
      <c r="B270" s="17"/>
      <c r="C270" s="17"/>
      <c r="D270" s="17"/>
      <c r="E270" s="17"/>
      <c r="F270" s="17"/>
      <c r="G270" s="17"/>
      <c r="H270" s="17"/>
      <c r="I270" s="17"/>
      <c r="J270" s="17"/>
      <c r="K270" s="54"/>
      <c r="L270" s="145"/>
      <c r="M270" s="49"/>
      <c r="N270" s="146"/>
      <c r="O270" s="21" t="str">
        <f>IF(I270=0,"",I270/H269)</f>
        <v/>
      </c>
      <c r="P270" s="22"/>
      <c r="Q270" s="100" t="str">
        <f t="shared" si="22"/>
        <v/>
      </c>
      <c r="R270" s="100" t="str">
        <f t="shared" si="23"/>
        <v/>
      </c>
      <c r="S270" s="90"/>
    </row>
    <row r="271" spans="1:19" ht="15.75" x14ac:dyDescent="0.2">
      <c r="A271" s="97">
        <v>2602</v>
      </c>
      <c r="B271" s="17"/>
      <c r="C271" s="17"/>
      <c r="D271" s="17"/>
      <c r="E271" s="17"/>
      <c r="F271" s="17"/>
      <c r="G271" s="17"/>
      <c r="H271" s="17"/>
      <c r="I271" s="17"/>
      <c r="J271" s="17"/>
      <c r="K271" s="54"/>
      <c r="L271" s="145"/>
      <c r="M271" s="49"/>
      <c r="N271" s="146"/>
      <c r="O271" s="24" t="str">
        <f>IF(J271=0,"",J271/I270)</f>
        <v/>
      </c>
      <c r="P271" s="22"/>
      <c r="Q271" s="24" t="str">
        <f t="shared" si="22"/>
        <v/>
      </c>
      <c r="R271" s="24" t="str">
        <f t="shared" si="23"/>
        <v/>
      </c>
      <c r="S271" s="90"/>
    </row>
    <row r="272" spans="1:19" ht="15.75" x14ac:dyDescent="0.2">
      <c r="A272" s="97">
        <v>2701</v>
      </c>
      <c r="B272" s="17"/>
      <c r="C272" s="17"/>
      <c r="D272" s="17"/>
      <c r="E272" s="17"/>
      <c r="F272" s="17"/>
      <c r="G272" s="17"/>
      <c r="H272" s="17"/>
      <c r="I272" s="17"/>
      <c r="J272" s="17"/>
      <c r="K272" s="54"/>
      <c r="L272" s="145"/>
      <c r="M272" s="49"/>
      <c r="N272" s="147"/>
      <c r="O272" s="67"/>
      <c r="P272" s="22"/>
      <c r="Q272" s="67"/>
      <c r="R272" s="101"/>
      <c r="S272" s="90"/>
    </row>
    <row r="273" spans="1:19" ht="15.75" x14ac:dyDescent="0.2">
      <c r="A273" s="97">
        <v>2702</v>
      </c>
      <c r="B273" s="17"/>
      <c r="C273" s="17"/>
      <c r="D273" s="17"/>
      <c r="E273" s="17"/>
      <c r="F273" s="17"/>
      <c r="G273" s="17"/>
      <c r="H273" s="17"/>
      <c r="I273" s="17"/>
      <c r="J273" s="17"/>
      <c r="K273" s="54"/>
      <c r="L273" s="145"/>
      <c r="M273" s="49"/>
      <c r="N273" s="147"/>
      <c r="O273" s="148"/>
      <c r="P273" s="51"/>
      <c r="Q273" s="149"/>
      <c r="R273" s="148"/>
      <c r="S273" s="90"/>
    </row>
    <row r="274" spans="1:19" ht="15.75" x14ac:dyDescent="0.2">
      <c r="A274" s="97">
        <v>2801</v>
      </c>
      <c r="B274" s="17"/>
      <c r="C274" s="17"/>
      <c r="D274" s="17"/>
      <c r="E274" s="17"/>
      <c r="F274" s="17"/>
      <c r="G274" s="17"/>
      <c r="H274" s="17"/>
      <c r="I274" s="17"/>
      <c r="J274" s="17"/>
      <c r="K274" s="54"/>
      <c r="L274" s="145"/>
      <c r="M274" s="49"/>
      <c r="N274" s="147"/>
      <c r="O274" s="148"/>
      <c r="P274" s="51"/>
      <c r="Q274" s="149"/>
      <c r="R274" s="148"/>
      <c r="S274" s="90"/>
    </row>
    <row r="275" spans="1:19" ht="15.75" x14ac:dyDescent="0.2">
      <c r="A275" s="97">
        <v>2802</v>
      </c>
      <c r="B275" s="17"/>
      <c r="C275" s="17"/>
      <c r="D275" s="17"/>
      <c r="E275" s="17"/>
      <c r="F275" s="17"/>
      <c r="G275" s="17"/>
      <c r="H275" s="17"/>
      <c r="I275" s="17"/>
      <c r="J275" s="17"/>
      <c r="K275" s="54"/>
      <c r="L275" s="145"/>
      <c r="M275" s="49"/>
      <c r="N275" s="147"/>
      <c r="O275" s="49"/>
      <c r="P275" s="147"/>
      <c r="Q275" s="150"/>
      <c r="R275" s="148"/>
      <c r="S275" s="90"/>
    </row>
    <row r="276" spans="1:19" ht="15.75" x14ac:dyDescent="0.2">
      <c r="A276" s="97">
        <v>2901</v>
      </c>
      <c r="B276" s="17"/>
      <c r="C276" s="17"/>
      <c r="D276" s="17"/>
      <c r="E276" s="17"/>
      <c r="F276" s="17"/>
      <c r="G276" s="17"/>
      <c r="H276" s="17"/>
      <c r="I276" s="17"/>
      <c r="J276" s="17"/>
      <c r="K276" s="54"/>
      <c r="L276" s="145"/>
      <c r="M276" s="49"/>
      <c r="N276" s="147"/>
      <c r="O276" s="102" t="s">
        <v>81</v>
      </c>
      <c r="P276" s="103"/>
      <c r="Q276" s="104" t="str">
        <f>IF(SUM(K269:K275)=0,"",SUM(K269:K275))</f>
        <v/>
      </c>
      <c r="R276" s="105" t="s">
        <v>10</v>
      </c>
      <c r="S276" s="90"/>
    </row>
    <row r="277" spans="1:19" ht="15.75" x14ac:dyDescent="0.2">
      <c r="A277" s="97">
        <v>2902</v>
      </c>
      <c r="B277" s="17"/>
      <c r="C277" s="17"/>
      <c r="D277" s="17"/>
      <c r="E277" s="17"/>
      <c r="F277" s="17"/>
      <c r="G277" s="17"/>
      <c r="H277" s="17"/>
      <c r="I277" s="17"/>
      <c r="J277" s="17"/>
      <c r="K277" s="54"/>
      <c r="L277" s="145"/>
      <c r="M277" s="49"/>
      <c r="N277" s="147"/>
      <c r="O277" s="106" t="s">
        <v>83</v>
      </c>
      <c r="P277" s="32" t="str">
        <f>IF(P276/B263=0,"",P276/B263)</f>
        <v/>
      </c>
      <c r="Q277" s="107" t="e">
        <f>IF(P276/Q276=0,"",P276/Q276)</f>
        <v>#VALUE!</v>
      </c>
      <c r="R277" s="108" t="s">
        <v>84</v>
      </c>
      <c r="S277" s="90"/>
    </row>
    <row r="278" spans="1:19" ht="15.75" x14ac:dyDescent="0.2">
      <c r="A278" s="97">
        <v>3001</v>
      </c>
      <c r="B278" s="17"/>
      <c r="C278" s="17"/>
      <c r="D278" s="17"/>
      <c r="E278" s="17"/>
      <c r="F278" s="17"/>
      <c r="G278" s="17"/>
      <c r="H278" s="17"/>
      <c r="I278" s="17"/>
      <c r="J278" s="17"/>
      <c r="K278" s="54"/>
      <c r="L278" s="151"/>
      <c r="M278" s="152"/>
      <c r="N278" s="153"/>
      <c r="O278" s="154"/>
      <c r="P278" s="155"/>
      <c r="Q278" s="155"/>
      <c r="R278" s="156"/>
      <c r="S278" s="90"/>
    </row>
    <row r="279" spans="1:19" ht="18" customHeight="1" x14ac:dyDescent="0.2">
      <c r="A279" s="114"/>
      <c r="B279" s="231" t="s">
        <v>106</v>
      </c>
      <c r="C279" s="231"/>
      <c r="D279" s="231"/>
      <c r="E279" s="231"/>
      <c r="F279" s="231"/>
      <c r="G279" s="231"/>
      <c r="H279" s="231"/>
      <c r="I279" s="231"/>
      <c r="J279" s="231"/>
      <c r="K279" s="37">
        <f>SUM(K263:K275)</f>
        <v>0</v>
      </c>
      <c r="L279" s="109" t="str">
        <f>IF(K271=0,"",K271/B263)</f>
        <v/>
      </c>
      <c r="M279" s="109" t="str">
        <f>IF(K279=0,"",K279/B263)</f>
        <v/>
      </c>
      <c r="N279" s="109" t="str">
        <f>IF(K271=0,"",M279-L279)</f>
        <v/>
      </c>
      <c r="O279" s="89"/>
      <c r="P279" s="85"/>
      <c r="Q279" s="134"/>
      <c r="R279" s="89"/>
      <c r="S279" s="90"/>
    </row>
    <row r="280" spans="1:19" ht="12.75" customHeight="1" x14ac:dyDescent="0.2">
      <c r="A280" s="90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</row>
    <row r="281" spans="1:19" ht="12.75" customHeight="1" x14ac:dyDescent="0.2"/>
    <row r="282" spans="1:19" ht="26.25" x14ac:dyDescent="0.2">
      <c r="A282" s="90"/>
      <c r="B282" s="232" t="s">
        <v>94</v>
      </c>
      <c r="C282" s="233"/>
      <c r="D282" s="233"/>
      <c r="E282" s="233"/>
      <c r="F282" s="233"/>
      <c r="G282" s="233"/>
      <c r="H282" s="233"/>
      <c r="I282" s="233"/>
      <c r="J282" s="233"/>
      <c r="K282" s="78" t="s">
        <v>129</v>
      </c>
      <c r="L282" s="89"/>
      <c r="M282" s="89"/>
      <c r="N282" s="85"/>
      <c r="O282" s="89"/>
      <c r="P282" s="85"/>
      <c r="Q282" s="85"/>
      <c r="R282" s="85"/>
      <c r="S282" s="90"/>
    </row>
    <row r="283" spans="1:19" ht="20.25" x14ac:dyDescent="0.2">
      <c r="A283" s="234" t="s">
        <v>9</v>
      </c>
      <c r="B283" s="235" t="s">
        <v>95</v>
      </c>
      <c r="C283" s="236"/>
      <c r="D283" s="236"/>
      <c r="E283" s="236"/>
      <c r="F283" s="236"/>
      <c r="G283" s="236"/>
      <c r="H283" s="236"/>
      <c r="I283" s="236"/>
      <c r="J283" s="237"/>
      <c r="K283" s="238" t="s">
        <v>10</v>
      </c>
      <c r="L283" s="230" t="s">
        <v>2</v>
      </c>
      <c r="M283" s="230" t="s">
        <v>3</v>
      </c>
      <c r="N283" s="240" t="s">
        <v>4</v>
      </c>
      <c r="O283" s="230" t="s">
        <v>5</v>
      </c>
      <c r="P283" s="228" t="s">
        <v>6</v>
      </c>
      <c r="Q283" s="228" t="s">
        <v>7</v>
      </c>
      <c r="R283" s="230" t="s">
        <v>96</v>
      </c>
      <c r="S283" s="90"/>
    </row>
    <row r="284" spans="1:19" ht="15.75" x14ac:dyDescent="0.2">
      <c r="A284" s="229"/>
      <c r="B284" s="97" t="s">
        <v>97</v>
      </c>
      <c r="C284" s="97" t="s">
        <v>98</v>
      </c>
      <c r="D284" s="97" t="s">
        <v>99</v>
      </c>
      <c r="E284" s="97" t="s">
        <v>100</v>
      </c>
      <c r="F284" s="97" t="s">
        <v>101</v>
      </c>
      <c r="G284" s="97" t="s">
        <v>102</v>
      </c>
      <c r="H284" s="97" t="s">
        <v>103</v>
      </c>
      <c r="I284" s="97" t="s">
        <v>104</v>
      </c>
      <c r="J284" s="97" t="s">
        <v>105</v>
      </c>
      <c r="K284" s="229"/>
      <c r="L284" s="229"/>
      <c r="M284" s="229"/>
      <c r="N284" s="229"/>
      <c r="O284" s="229"/>
      <c r="P284" s="229"/>
      <c r="Q284" s="229"/>
      <c r="R284" s="229"/>
      <c r="S284" s="90"/>
    </row>
    <row r="285" spans="1:19" ht="15.75" x14ac:dyDescent="0.2">
      <c r="A285" s="97">
        <v>2301</v>
      </c>
      <c r="B285" s="17">
        <v>8</v>
      </c>
      <c r="C285" s="17"/>
      <c r="D285" s="17"/>
      <c r="E285" s="17"/>
      <c r="F285" s="17"/>
      <c r="G285" s="17"/>
      <c r="H285" s="17"/>
      <c r="I285" s="17"/>
      <c r="J285" s="17"/>
      <c r="K285" s="54"/>
      <c r="L285" s="143"/>
      <c r="M285" s="144"/>
      <c r="N285" s="104"/>
      <c r="O285" s="98"/>
      <c r="P285" s="19">
        <f>B285</f>
        <v>8</v>
      </c>
      <c r="Q285" s="99"/>
      <c r="R285" s="98"/>
      <c r="S285" s="90"/>
    </row>
    <row r="286" spans="1:19" ht="15.75" x14ac:dyDescent="0.2">
      <c r="A286" s="97">
        <v>2302</v>
      </c>
      <c r="B286" s="17"/>
      <c r="C286" s="17">
        <v>8</v>
      </c>
      <c r="D286" s="17"/>
      <c r="E286" s="17"/>
      <c r="F286" s="17"/>
      <c r="G286" s="17"/>
      <c r="H286" s="17"/>
      <c r="I286" s="17"/>
      <c r="J286" s="17"/>
      <c r="K286" s="54"/>
      <c r="L286" s="145"/>
      <c r="M286" s="49"/>
      <c r="N286" s="146"/>
      <c r="O286" s="21">
        <f>IF(C286=0,"",C286/B285)</f>
        <v>1</v>
      </c>
      <c r="P286" s="22">
        <v>8</v>
      </c>
      <c r="Q286" s="100">
        <f t="shared" ref="Q286:Q293" si="24">IF(P286=0,"",P286/P285)</f>
        <v>1</v>
      </c>
      <c r="R286" s="100">
        <f t="shared" ref="R286:R293" si="25">IF(P286=0,"",100%-Q286)</f>
        <v>0</v>
      </c>
      <c r="S286" s="90"/>
    </row>
    <row r="287" spans="1:19" ht="15.75" x14ac:dyDescent="0.2">
      <c r="A287" s="97">
        <v>2401</v>
      </c>
      <c r="B287" s="17"/>
      <c r="C287" s="17"/>
      <c r="D287" s="17">
        <v>6</v>
      </c>
      <c r="E287" s="17"/>
      <c r="F287" s="17"/>
      <c r="G287" s="17"/>
      <c r="H287" s="17"/>
      <c r="I287" s="17"/>
      <c r="J287" s="17"/>
      <c r="K287" s="54"/>
      <c r="L287" s="145"/>
      <c r="M287" s="49"/>
      <c r="N287" s="146"/>
      <c r="O287" s="21">
        <f>IF(D287=0,"",D287/C286)</f>
        <v>0.75</v>
      </c>
      <c r="P287" s="22">
        <v>8</v>
      </c>
      <c r="Q287" s="100">
        <f t="shared" si="24"/>
        <v>1</v>
      </c>
      <c r="R287" s="100">
        <f t="shared" si="25"/>
        <v>0</v>
      </c>
      <c r="S287" s="160">
        <f>P287/P285</f>
        <v>1</v>
      </c>
    </row>
    <row r="288" spans="1:19" ht="15.75" x14ac:dyDescent="0.2">
      <c r="A288" s="97">
        <v>2402</v>
      </c>
      <c r="B288" s="17"/>
      <c r="C288" s="17"/>
      <c r="D288" s="17"/>
      <c r="E288" s="17">
        <v>6</v>
      </c>
      <c r="F288" s="17"/>
      <c r="G288" s="17"/>
      <c r="H288" s="17"/>
      <c r="I288" s="17"/>
      <c r="J288" s="17"/>
      <c r="K288" s="54"/>
      <c r="L288" s="145"/>
      <c r="M288" s="49"/>
      <c r="N288" s="146"/>
      <c r="O288" s="21">
        <f>IF(E288=0,"",E288/D287)</f>
        <v>1</v>
      </c>
      <c r="P288" s="22">
        <v>8</v>
      </c>
      <c r="Q288" s="100">
        <f t="shared" si="24"/>
        <v>1</v>
      </c>
      <c r="R288" s="100">
        <f t="shared" si="25"/>
        <v>0</v>
      </c>
      <c r="S288" s="90"/>
    </row>
    <row r="289" spans="1:19" ht="15.75" x14ac:dyDescent="0.2">
      <c r="A289" s="97">
        <v>2501</v>
      </c>
      <c r="B289" s="17"/>
      <c r="C289" s="17"/>
      <c r="D289" s="17"/>
      <c r="E289" s="17"/>
      <c r="F289" s="17">
        <v>6</v>
      </c>
      <c r="G289" s="17"/>
      <c r="H289" s="17"/>
      <c r="I289" s="17"/>
      <c r="J289" s="17"/>
      <c r="K289" s="54"/>
      <c r="L289" s="145"/>
      <c r="M289" s="49"/>
      <c r="N289" s="146"/>
      <c r="O289" s="21">
        <f>IF(F289=0,"",F289/E288)</f>
        <v>1</v>
      </c>
      <c r="P289" s="22">
        <v>8</v>
      </c>
      <c r="Q289" s="100">
        <f t="shared" si="24"/>
        <v>1</v>
      </c>
      <c r="R289" s="100">
        <f t="shared" si="25"/>
        <v>0</v>
      </c>
      <c r="S289" s="90"/>
    </row>
    <row r="290" spans="1:19" ht="15.75" x14ac:dyDescent="0.2">
      <c r="A290" s="97">
        <v>2502</v>
      </c>
      <c r="B290" s="17"/>
      <c r="C290" s="17"/>
      <c r="D290" s="17"/>
      <c r="E290" s="17"/>
      <c r="F290" s="17"/>
      <c r="G290" s="17">
        <v>6</v>
      </c>
      <c r="H290" s="17"/>
      <c r="I290" s="17"/>
      <c r="J290" s="17"/>
      <c r="K290" s="54"/>
      <c r="L290" s="145"/>
      <c r="M290" s="49"/>
      <c r="N290" s="146"/>
      <c r="O290" s="21">
        <f>IF(G290=0,"",G290/F289)</f>
        <v>1</v>
      </c>
      <c r="P290" s="22">
        <v>8</v>
      </c>
      <c r="Q290" s="100">
        <f t="shared" si="24"/>
        <v>1</v>
      </c>
      <c r="R290" s="100">
        <f t="shared" si="25"/>
        <v>0</v>
      </c>
      <c r="S290" s="90"/>
    </row>
    <row r="291" spans="1:19" ht="15.75" x14ac:dyDescent="0.2">
      <c r="A291" s="97">
        <v>2601</v>
      </c>
      <c r="B291" s="17"/>
      <c r="C291" s="17"/>
      <c r="D291" s="17"/>
      <c r="E291" s="17"/>
      <c r="F291" s="17"/>
      <c r="G291" s="17"/>
      <c r="H291" s="17"/>
      <c r="I291" s="17"/>
      <c r="J291" s="17"/>
      <c r="K291" s="54"/>
      <c r="L291" s="145"/>
      <c r="M291" s="49"/>
      <c r="N291" s="146"/>
      <c r="O291" s="21" t="str">
        <f>IF(H291=0,"",H291/G290)</f>
        <v/>
      </c>
      <c r="P291" s="22"/>
      <c r="Q291" s="100" t="str">
        <f t="shared" si="24"/>
        <v/>
      </c>
      <c r="R291" s="100" t="str">
        <f t="shared" si="25"/>
        <v/>
      </c>
      <c r="S291" s="90"/>
    </row>
    <row r="292" spans="1:19" ht="15.75" x14ac:dyDescent="0.2">
      <c r="A292" s="97">
        <v>2602</v>
      </c>
      <c r="B292" s="17"/>
      <c r="C292" s="17"/>
      <c r="D292" s="17"/>
      <c r="E292" s="17"/>
      <c r="F292" s="17"/>
      <c r="G292" s="17"/>
      <c r="H292" s="17"/>
      <c r="I292" s="17"/>
      <c r="J292" s="17"/>
      <c r="K292" s="54"/>
      <c r="L292" s="145"/>
      <c r="M292" s="49"/>
      <c r="N292" s="146"/>
      <c r="O292" s="21" t="str">
        <f>IF(I292=0,"",I292/H291)</f>
        <v/>
      </c>
      <c r="P292" s="22"/>
      <c r="Q292" s="100" t="str">
        <f t="shared" si="24"/>
        <v/>
      </c>
      <c r="R292" s="100" t="str">
        <f t="shared" si="25"/>
        <v/>
      </c>
      <c r="S292" s="90"/>
    </row>
    <row r="293" spans="1:19" ht="15.75" x14ac:dyDescent="0.2">
      <c r="A293" s="97">
        <v>2701</v>
      </c>
      <c r="B293" s="17"/>
      <c r="C293" s="17"/>
      <c r="D293" s="17"/>
      <c r="E293" s="17"/>
      <c r="F293" s="17"/>
      <c r="G293" s="17"/>
      <c r="H293" s="17"/>
      <c r="I293" s="17"/>
      <c r="J293" s="17"/>
      <c r="K293" s="54"/>
      <c r="L293" s="145"/>
      <c r="M293" s="49"/>
      <c r="N293" s="146"/>
      <c r="O293" s="24" t="str">
        <f>IF(J293=0,"",J293/I292)</f>
        <v/>
      </c>
      <c r="P293" s="22"/>
      <c r="Q293" s="24" t="str">
        <f t="shared" si="24"/>
        <v/>
      </c>
      <c r="R293" s="24" t="str">
        <f t="shared" si="25"/>
        <v/>
      </c>
      <c r="S293" s="90"/>
    </row>
    <row r="294" spans="1:19" ht="15.75" x14ac:dyDescent="0.2">
      <c r="A294" s="97">
        <v>2702</v>
      </c>
      <c r="B294" s="17"/>
      <c r="C294" s="17"/>
      <c r="D294" s="17"/>
      <c r="E294" s="17"/>
      <c r="F294" s="17"/>
      <c r="G294" s="17"/>
      <c r="H294" s="17"/>
      <c r="I294" s="17"/>
      <c r="J294" s="17"/>
      <c r="K294" s="54"/>
      <c r="L294" s="145"/>
      <c r="M294" s="49"/>
      <c r="N294" s="147"/>
      <c r="O294" s="67"/>
      <c r="P294" s="22"/>
      <c r="Q294" s="67"/>
      <c r="R294" s="101"/>
      <c r="S294" s="90"/>
    </row>
    <row r="295" spans="1:19" ht="15.75" x14ac:dyDescent="0.2">
      <c r="A295" s="97">
        <v>2801</v>
      </c>
      <c r="B295" s="17"/>
      <c r="C295" s="17"/>
      <c r="D295" s="17"/>
      <c r="E295" s="17"/>
      <c r="F295" s="17"/>
      <c r="G295" s="17"/>
      <c r="H295" s="17"/>
      <c r="I295" s="17"/>
      <c r="J295" s="17"/>
      <c r="K295" s="54"/>
      <c r="L295" s="145"/>
      <c r="M295" s="49"/>
      <c r="N295" s="147"/>
      <c r="O295" s="148"/>
      <c r="P295" s="51"/>
      <c r="Q295" s="149"/>
      <c r="R295" s="148"/>
      <c r="S295" s="90"/>
    </row>
    <row r="296" spans="1:19" ht="15.75" x14ac:dyDescent="0.2">
      <c r="A296" s="97">
        <v>2802</v>
      </c>
      <c r="B296" s="17"/>
      <c r="C296" s="17"/>
      <c r="D296" s="17"/>
      <c r="E296" s="17"/>
      <c r="F296" s="17"/>
      <c r="G296" s="17"/>
      <c r="H296" s="17"/>
      <c r="I296" s="17"/>
      <c r="J296" s="17"/>
      <c r="K296" s="54"/>
      <c r="L296" s="145"/>
      <c r="M296" s="49"/>
      <c r="N296" s="147"/>
      <c r="O296" s="148"/>
      <c r="P296" s="51"/>
      <c r="Q296" s="149"/>
      <c r="R296" s="148"/>
      <c r="S296" s="90"/>
    </row>
    <row r="297" spans="1:19" ht="15.75" x14ac:dyDescent="0.2">
      <c r="A297" s="97">
        <v>2901</v>
      </c>
      <c r="B297" s="17"/>
      <c r="C297" s="17"/>
      <c r="D297" s="17"/>
      <c r="E297" s="17"/>
      <c r="F297" s="17"/>
      <c r="G297" s="17"/>
      <c r="H297" s="17"/>
      <c r="I297" s="17"/>
      <c r="J297" s="17"/>
      <c r="K297" s="54"/>
      <c r="L297" s="145"/>
      <c r="M297" s="49"/>
      <c r="N297" s="147"/>
      <c r="O297" s="49"/>
      <c r="P297" s="147"/>
      <c r="Q297" s="150"/>
      <c r="R297" s="148"/>
      <c r="S297" s="90"/>
    </row>
    <row r="298" spans="1:19" ht="15.75" x14ac:dyDescent="0.2">
      <c r="A298" s="97">
        <v>2902</v>
      </c>
      <c r="B298" s="17"/>
      <c r="C298" s="17"/>
      <c r="D298" s="17"/>
      <c r="E298" s="17"/>
      <c r="F298" s="17"/>
      <c r="G298" s="17"/>
      <c r="H298" s="17"/>
      <c r="I298" s="17"/>
      <c r="J298" s="17"/>
      <c r="K298" s="54"/>
      <c r="L298" s="145"/>
      <c r="M298" s="49"/>
      <c r="N298" s="147"/>
      <c r="O298" s="102" t="s">
        <v>81</v>
      </c>
      <c r="P298" s="103"/>
      <c r="Q298" s="104" t="str">
        <f>IF(SUM(K291:K297)=0,"",SUM(K291:K297))</f>
        <v/>
      </c>
      <c r="R298" s="105" t="s">
        <v>10</v>
      </c>
      <c r="S298" s="90"/>
    </row>
    <row r="299" spans="1:19" ht="15.75" x14ac:dyDescent="0.2">
      <c r="A299" s="97">
        <v>3001</v>
      </c>
      <c r="B299" s="17"/>
      <c r="C299" s="17"/>
      <c r="D299" s="17"/>
      <c r="E299" s="17"/>
      <c r="F299" s="17"/>
      <c r="G299" s="17"/>
      <c r="H299" s="17"/>
      <c r="I299" s="17"/>
      <c r="J299" s="17"/>
      <c r="K299" s="54"/>
      <c r="L299" s="145"/>
      <c r="M299" s="49"/>
      <c r="N299" s="147"/>
      <c r="O299" s="106" t="s">
        <v>83</v>
      </c>
      <c r="P299" s="32" t="str">
        <f>IF(P298/B285=0,"",P298/B285)</f>
        <v/>
      </c>
      <c r="Q299" s="107" t="e">
        <f>IF(P298/Q298=0,"",P298/Q298)</f>
        <v>#VALUE!</v>
      </c>
      <c r="R299" s="108" t="s">
        <v>84</v>
      </c>
      <c r="S299" s="90"/>
    </row>
    <row r="300" spans="1:19" ht="15.75" x14ac:dyDescent="0.2">
      <c r="A300" s="97">
        <v>3002</v>
      </c>
      <c r="B300" s="17"/>
      <c r="C300" s="17"/>
      <c r="D300" s="17"/>
      <c r="E300" s="17"/>
      <c r="F300" s="17"/>
      <c r="G300" s="17"/>
      <c r="H300" s="17"/>
      <c r="I300" s="17"/>
      <c r="J300" s="17"/>
      <c r="K300" s="54"/>
      <c r="L300" s="151"/>
      <c r="M300" s="152"/>
      <c r="N300" s="153"/>
      <c r="O300" s="154"/>
      <c r="P300" s="155"/>
      <c r="Q300" s="155"/>
      <c r="R300" s="156"/>
      <c r="S300" s="90"/>
    </row>
    <row r="301" spans="1:19" ht="18" customHeight="1" x14ac:dyDescent="0.2">
      <c r="A301" s="114"/>
      <c r="B301" s="231" t="s">
        <v>106</v>
      </c>
      <c r="C301" s="231"/>
      <c r="D301" s="231"/>
      <c r="E301" s="231"/>
      <c r="F301" s="231"/>
      <c r="G301" s="231"/>
      <c r="H301" s="231"/>
      <c r="I301" s="231"/>
      <c r="J301" s="231"/>
      <c r="K301" s="37">
        <f>SUM(K285:K297)</f>
        <v>0</v>
      </c>
      <c r="L301" s="109" t="str">
        <f>IF(K293=0,"",K293/B285)</f>
        <v/>
      </c>
      <c r="M301" s="109" t="str">
        <f>IF(K301=0,"",K301/B285)</f>
        <v/>
      </c>
      <c r="N301" s="109" t="str">
        <f>IF(K293=0,"",M301-L301)</f>
        <v/>
      </c>
      <c r="O301" s="89"/>
      <c r="P301" s="85"/>
      <c r="Q301" s="134"/>
      <c r="R301" s="89"/>
      <c r="S301" s="90"/>
    </row>
    <row r="302" spans="1:19" ht="12.75" customHeight="1" x14ac:dyDescent="0.2"/>
    <row r="303" spans="1:19" ht="12.75" customHeight="1" x14ac:dyDescent="0.2"/>
    <row r="304" spans="1:19" ht="26.25" x14ac:dyDescent="0.2">
      <c r="A304" s="90"/>
      <c r="B304" s="232" t="s">
        <v>94</v>
      </c>
      <c r="C304" s="233"/>
      <c r="D304" s="233"/>
      <c r="E304" s="233"/>
      <c r="F304" s="233"/>
      <c r="G304" s="233"/>
      <c r="H304" s="233"/>
      <c r="I304" s="233"/>
      <c r="J304" s="233"/>
      <c r="K304" s="78" t="s">
        <v>130</v>
      </c>
      <c r="L304" s="89"/>
      <c r="M304" s="89"/>
      <c r="N304" s="85"/>
      <c r="O304" s="89"/>
      <c r="P304" s="85"/>
      <c r="Q304" s="85"/>
      <c r="R304" s="85"/>
      <c r="S304" s="90"/>
    </row>
    <row r="305" spans="1:19" ht="20.25" x14ac:dyDescent="0.2">
      <c r="A305" s="234" t="s">
        <v>9</v>
      </c>
      <c r="B305" s="235" t="s">
        <v>95</v>
      </c>
      <c r="C305" s="236"/>
      <c r="D305" s="236"/>
      <c r="E305" s="236"/>
      <c r="F305" s="236"/>
      <c r="G305" s="236"/>
      <c r="H305" s="236"/>
      <c r="I305" s="236"/>
      <c r="J305" s="237"/>
      <c r="K305" s="238" t="s">
        <v>10</v>
      </c>
      <c r="L305" s="230" t="s">
        <v>2</v>
      </c>
      <c r="M305" s="230" t="s">
        <v>3</v>
      </c>
      <c r="N305" s="240" t="s">
        <v>4</v>
      </c>
      <c r="O305" s="230" t="s">
        <v>5</v>
      </c>
      <c r="P305" s="228" t="s">
        <v>6</v>
      </c>
      <c r="Q305" s="228" t="s">
        <v>7</v>
      </c>
      <c r="R305" s="230" t="s">
        <v>96</v>
      </c>
      <c r="S305" s="90"/>
    </row>
    <row r="306" spans="1:19" ht="15.75" x14ac:dyDescent="0.2">
      <c r="A306" s="229"/>
      <c r="B306" s="97" t="s">
        <v>97</v>
      </c>
      <c r="C306" s="97" t="s">
        <v>98</v>
      </c>
      <c r="D306" s="97" t="s">
        <v>99</v>
      </c>
      <c r="E306" s="97" t="s">
        <v>100</v>
      </c>
      <c r="F306" s="97" t="s">
        <v>101</v>
      </c>
      <c r="G306" s="97" t="s">
        <v>102</v>
      </c>
      <c r="H306" s="97" t="s">
        <v>103</v>
      </c>
      <c r="I306" s="97" t="s">
        <v>104</v>
      </c>
      <c r="J306" s="97" t="s">
        <v>105</v>
      </c>
      <c r="K306" s="229"/>
      <c r="L306" s="229"/>
      <c r="M306" s="229"/>
      <c r="N306" s="229"/>
      <c r="O306" s="229"/>
      <c r="P306" s="229"/>
      <c r="Q306" s="229"/>
      <c r="R306" s="229"/>
      <c r="S306" s="90"/>
    </row>
    <row r="307" spans="1:19" ht="15.75" x14ac:dyDescent="0.2">
      <c r="A307" s="97">
        <v>2302</v>
      </c>
      <c r="B307" s="17">
        <v>21</v>
      </c>
      <c r="C307" s="17"/>
      <c r="D307" s="17"/>
      <c r="E307" s="17"/>
      <c r="F307" s="17"/>
      <c r="G307" s="17"/>
      <c r="H307" s="17"/>
      <c r="I307" s="17"/>
      <c r="J307" s="17"/>
      <c r="K307" s="54"/>
      <c r="L307" s="143"/>
      <c r="M307" s="144"/>
      <c r="N307" s="104"/>
      <c r="O307" s="98"/>
      <c r="P307" s="19">
        <f>B307</f>
        <v>21</v>
      </c>
      <c r="Q307" s="99"/>
      <c r="R307" s="98"/>
      <c r="S307" s="90"/>
    </row>
    <row r="308" spans="1:19" ht="15.75" x14ac:dyDescent="0.2">
      <c r="A308" s="97">
        <v>2401</v>
      </c>
      <c r="B308" s="17"/>
      <c r="C308" s="17">
        <v>18</v>
      </c>
      <c r="D308" s="17"/>
      <c r="E308" s="17"/>
      <c r="F308" s="17"/>
      <c r="G308" s="17"/>
      <c r="H308" s="17"/>
      <c r="I308" s="17"/>
      <c r="J308" s="17"/>
      <c r="K308" s="54"/>
      <c r="L308" s="145"/>
      <c r="M308" s="49"/>
      <c r="N308" s="146"/>
      <c r="O308" s="21">
        <f>IF(C308=0,"",C308/B307)</f>
        <v>0.8571428571428571</v>
      </c>
      <c r="P308" s="22">
        <v>18</v>
      </c>
      <c r="Q308" s="100">
        <f t="shared" ref="Q308:Q315" si="26">IF(P308=0,"",P308/P307)</f>
        <v>0.8571428571428571</v>
      </c>
      <c r="R308" s="100">
        <f t="shared" ref="R308:R315" si="27">IF(P308=0,"",100%-Q308)</f>
        <v>0.1428571428571429</v>
      </c>
      <c r="S308" s="90"/>
    </row>
    <row r="309" spans="1:19" ht="15.75" x14ac:dyDescent="0.2">
      <c r="A309" s="97">
        <v>2402</v>
      </c>
      <c r="B309" s="17"/>
      <c r="C309" s="17"/>
      <c r="D309" s="17">
        <v>16</v>
      </c>
      <c r="E309" s="17"/>
      <c r="F309" s="17"/>
      <c r="G309" s="17"/>
      <c r="H309" s="17"/>
      <c r="I309" s="17"/>
      <c r="J309" s="17"/>
      <c r="K309" s="54"/>
      <c r="L309" s="145"/>
      <c r="M309" s="49"/>
      <c r="N309" s="146"/>
      <c r="O309" s="21">
        <f>IF(D309=0,"",D309/C308)</f>
        <v>0.88888888888888884</v>
      </c>
      <c r="P309" s="22">
        <v>16</v>
      </c>
      <c r="Q309" s="100">
        <f t="shared" si="26"/>
        <v>0.88888888888888884</v>
      </c>
      <c r="R309" s="100">
        <f t="shared" si="27"/>
        <v>0.11111111111111116</v>
      </c>
      <c r="S309" s="160">
        <f>P309/P307</f>
        <v>0.76190476190476186</v>
      </c>
    </row>
    <row r="310" spans="1:19" ht="15.75" x14ac:dyDescent="0.2">
      <c r="A310" s="97">
        <v>2501</v>
      </c>
      <c r="B310" s="17"/>
      <c r="C310" s="17"/>
      <c r="D310" s="17"/>
      <c r="E310" s="17">
        <v>14</v>
      </c>
      <c r="F310" s="17"/>
      <c r="G310" s="17"/>
      <c r="H310" s="17"/>
      <c r="I310" s="17"/>
      <c r="J310" s="17"/>
      <c r="K310" s="54"/>
      <c r="L310" s="145"/>
      <c r="M310" s="49"/>
      <c r="N310" s="146"/>
      <c r="O310" s="21">
        <f>IF(E310=0,"",E310/D309)</f>
        <v>0.875</v>
      </c>
      <c r="P310" s="22">
        <v>14</v>
      </c>
      <c r="Q310" s="100">
        <f t="shared" si="26"/>
        <v>0.875</v>
      </c>
      <c r="R310" s="100">
        <f t="shared" si="27"/>
        <v>0.125</v>
      </c>
      <c r="S310" s="90"/>
    </row>
    <row r="311" spans="1:19" ht="15.75" x14ac:dyDescent="0.2">
      <c r="A311" s="97">
        <v>2502</v>
      </c>
      <c r="B311" s="17"/>
      <c r="C311" s="17"/>
      <c r="D311" s="17"/>
      <c r="E311" s="17"/>
      <c r="F311" s="17">
        <v>12</v>
      </c>
      <c r="G311" s="17"/>
      <c r="H311" s="17"/>
      <c r="I311" s="17"/>
      <c r="J311" s="17"/>
      <c r="K311" s="54"/>
      <c r="L311" s="145"/>
      <c r="M311" s="49"/>
      <c r="N311" s="146"/>
      <c r="O311" s="21">
        <f>IF(F311=0,"",F311/E310)</f>
        <v>0.8571428571428571</v>
      </c>
      <c r="P311" s="22">
        <v>13</v>
      </c>
      <c r="Q311" s="100">
        <f t="shared" si="26"/>
        <v>0.9285714285714286</v>
      </c>
      <c r="R311" s="100">
        <f t="shared" si="27"/>
        <v>7.1428571428571397E-2</v>
      </c>
      <c r="S311" s="90"/>
    </row>
    <row r="312" spans="1:19" ht="15.75" x14ac:dyDescent="0.2">
      <c r="A312" s="97">
        <v>2601</v>
      </c>
      <c r="B312" s="17"/>
      <c r="C312" s="17"/>
      <c r="D312" s="17"/>
      <c r="E312" s="17"/>
      <c r="F312" s="17"/>
      <c r="G312" s="17"/>
      <c r="H312" s="17"/>
      <c r="I312" s="17"/>
      <c r="J312" s="17"/>
      <c r="K312" s="54"/>
      <c r="L312" s="145"/>
      <c r="M312" s="49"/>
      <c r="N312" s="146"/>
      <c r="O312" s="21" t="str">
        <f>IF(G312=0,"",G312/F311)</f>
        <v/>
      </c>
      <c r="P312" s="22"/>
      <c r="Q312" s="100" t="str">
        <f t="shared" si="26"/>
        <v/>
      </c>
      <c r="R312" s="100" t="str">
        <f t="shared" si="27"/>
        <v/>
      </c>
      <c r="S312" s="90"/>
    </row>
    <row r="313" spans="1:19" ht="15.75" x14ac:dyDescent="0.2">
      <c r="A313" s="97">
        <v>2602</v>
      </c>
      <c r="B313" s="17"/>
      <c r="C313" s="17"/>
      <c r="D313" s="17"/>
      <c r="E313" s="17"/>
      <c r="F313" s="17"/>
      <c r="G313" s="17"/>
      <c r="H313" s="17"/>
      <c r="I313" s="17"/>
      <c r="J313" s="17"/>
      <c r="K313" s="54"/>
      <c r="L313" s="145"/>
      <c r="M313" s="49"/>
      <c r="N313" s="146"/>
      <c r="O313" s="21" t="str">
        <f>IF(H313=0,"",H313/G312)</f>
        <v/>
      </c>
      <c r="P313" s="22"/>
      <c r="Q313" s="100" t="str">
        <f t="shared" si="26"/>
        <v/>
      </c>
      <c r="R313" s="100" t="str">
        <f t="shared" si="27"/>
        <v/>
      </c>
      <c r="S313" s="90"/>
    </row>
    <row r="314" spans="1:19" ht="15.75" x14ac:dyDescent="0.2">
      <c r="A314" s="97">
        <v>2701</v>
      </c>
      <c r="B314" s="17"/>
      <c r="C314" s="17"/>
      <c r="D314" s="17"/>
      <c r="E314" s="17"/>
      <c r="F314" s="17"/>
      <c r="G314" s="17"/>
      <c r="H314" s="17"/>
      <c r="I314" s="17"/>
      <c r="J314" s="17"/>
      <c r="K314" s="54"/>
      <c r="L314" s="145"/>
      <c r="M314" s="49"/>
      <c r="N314" s="146"/>
      <c r="O314" s="21" t="str">
        <f>IF(I314=0,"",I314/H313)</f>
        <v/>
      </c>
      <c r="P314" s="22"/>
      <c r="Q314" s="100" t="str">
        <f t="shared" si="26"/>
        <v/>
      </c>
      <c r="R314" s="100" t="str">
        <f t="shared" si="27"/>
        <v/>
      </c>
      <c r="S314" s="90"/>
    </row>
    <row r="315" spans="1:19" ht="15.75" x14ac:dyDescent="0.2">
      <c r="A315" s="97">
        <v>2702</v>
      </c>
      <c r="B315" s="17"/>
      <c r="C315" s="17"/>
      <c r="D315" s="17"/>
      <c r="E315" s="17"/>
      <c r="F315" s="17"/>
      <c r="G315" s="17"/>
      <c r="H315" s="17"/>
      <c r="I315" s="17"/>
      <c r="J315" s="17"/>
      <c r="K315" s="54"/>
      <c r="L315" s="145"/>
      <c r="M315" s="49"/>
      <c r="N315" s="146"/>
      <c r="O315" s="24" t="str">
        <f>IF(J315=0,"",J315/I314)</f>
        <v/>
      </c>
      <c r="P315" s="22"/>
      <c r="Q315" s="24" t="str">
        <f t="shared" si="26"/>
        <v/>
      </c>
      <c r="R315" s="24" t="str">
        <f t="shared" si="27"/>
        <v/>
      </c>
      <c r="S315" s="90"/>
    </row>
    <row r="316" spans="1:19" ht="15.75" x14ac:dyDescent="0.2">
      <c r="A316" s="97">
        <v>2801</v>
      </c>
      <c r="B316" s="17"/>
      <c r="C316" s="17"/>
      <c r="D316" s="17"/>
      <c r="E316" s="17"/>
      <c r="F316" s="17"/>
      <c r="G316" s="17"/>
      <c r="H316" s="17"/>
      <c r="I316" s="17"/>
      <c r="J316" s="17"/>
      <c r="K316" s="54"/>
      <c r="L316" s="145"/>
      <c r="M316" s="49"/>
      <c r="N316" s="147"/>
      <c r="O316" s="67"/>
      <c r="P316" s="22"/>
      <c r="Q316" s="67"/>
      <c r="R316" s="101"/>
      <c r="S316" s="90"/>
    </row>
    <row r="317" spans="1:19" ht="15.75" x14ac:dyDescent="0.2">
      <c r="A317" s="97">
        <v>2802</v>
      </c>
      <c r="B317" s="17"/>
      <c r="C317" s="17"/>
      <c r="D317" s="17"/>
      <c r="E317" s="17"/>
      <c r="F317" s="17"/>
      <c r="G317" s="17"/>
      <c r="H317" s="17"/>
      <c r="I317" s="17"/>
      <c r="J317" s="17"/>
      <c r="K317" s="54"/>
      <c r="L317" s="145"/>
      <c r="M317" s="49"/>
      <c r="N317" s="147"/>
      <c r="O317" s="148"/>
      <c r="P317" s="51"/>
      <c r="Q317" s="149"/>
      <c r="R317" s="148"/>
      <c r="S317" s="90"/>
    </row>
    <row r="318" spans="1:19" ht="15.75" x14ac:dyDescent="0.2">
      <c r="A318" s="97">
        <v>2901</v>
      </c>
      <c r="B318" s="17"/>
      <c r="C318" s="17"/>
      <c r="D318" s="17"/>
      <c r="E318" s="17"/>
      <c r="F318" s="17"/>
      <c r="G318" s="17"/>
      <c r="H318" s="17"/>
      <c r="I318" s="17"/>
      <c r="J318" s="17"/>
      <c r="K318" s="54"/>
      <c r="L318" s="145"/>
      <c r="M318" s="49"/>
      <c r="N318" s="147"/>
      <c r="O318" s="148"/>
      <c r="P318" s="51"/>
      <c r="Q318" s="149"/>
      <c r="R318" s="148"/>
      <c r="S318" s="90"/>
    </row>
    <row r="319" spans="1:19" ht="15.75" x14ac:dyDescent="0.2">
      <c r="A319" s="97">
        <v>2902</v>
      </c>
      <c r="B319" s="17"/>
      <c r="C319" s="17"/>
      <c r="D319" s="17"/>
      <c r="E319" s="17"/>
      <c r="F319" s="17"/>
      <c r="G319" s="17"/>
      <c r="H319" s="17"/>
      <c r="I319" s="17"/>
      <c r="J319" s="17"/>
      <c r="K319" s="54"/>
      <c r="L319" s="145"/>
      <c r="M319" s="49"/>
      <c r="N319" s="147"/>
      <c r="O319" s="49"/>
      <c r="P319" s="147"/>
      <c r="Q319" s="150"/>
      <c r="R319" s="148"/>
      <c r="S319" s="90"/>
    </row>
    <row r="320" spans="1:19" ht="15.75" x14ac:dyDescent="0.2">
      <c r="A320" s="97">
        <v>3001</v>
      </c>
      <c r="B320" s="17"/>
      <c r="C320" s="17"/>
      <c r="D320" s="17"/>
      <c r="E320" s="17"/>
      <c r="F320" s="17"/>
      <c r="G320" s="17"/>
      <c r="H320" s="17"/>
      <c r="I320" s="17"/>
      <c r="J320" s="17"/>
      <c r="K320" s="54"/>
      <c r="L320" s="145"/>
      <c r="M320" s="49"/>
      <c r="N320" s="147"/>
      <c r="O320" s="102" t="s">
        <v>81</v>
      </c>
      <c r="P320" s="103"/>
      <c r="Q320" s="104" t="str">
        <f>IF(SUM(K313:K319)=0,"",SUM(K313:K319))</f>
        <v/>
      </c>
      <c r="R320" s="105" t="s">
        <v>10</v>
      </c>
      <c r="S320" s="90"/>
    </row>
    <row r="321" spans="1:19" ht="15.75" x14ac:dyDescent="0.2">
      <c r="A321" s="97">
        <v>3002</v>
      </c>
      <c r="B321" s="17"/>
      <c r="C321" s="17"/>
      <c r="D321" s="17"/>
      <c r="E321" s="17"/>
      <c r="F321" s="17"/>
      <c r="G321" s="17"/>
      <c r="H321" s="17"/>
      <c r="I321" s="17"/>
      <c r="J321" s="17"/>
      <c r="K321" s="54"/>
      <c r="L321" s="145"/>
      <c r="M321" s="49"/>
      <c r="N321" s="147"/>
      <c r="O321" s="106" t="s">
        <v>83</v>
      </c>
      <c r="P321" s="32" t="str">
        <f>IF(P320/B307=0,"",P320/B307)</f>
        <v/>
      </c>
      <c r="Q321" s="107" t="e">
        <f>IF(P320/Q320=0,"",P320/Q320)</f>
        <v>#VALUE!</v>
      </c>
      <c r="R321" s="108" t="s">
        <v>84</v>
      </c>
      <c r="S321" s="90"/>
    </row>
    <row r="322" spans="1:19" ht="15.75" x14ac:dyDescent="0.2">
      <c r="A322" s="97">
        <v>3101</v>
      </c>
      <c r="B322" s="17"/>
      <c r="C322" s="17"/>
      <c r="D322" s="17"/>
      <c r="E322" s="17"/>
      <c r="F322" s="17"/>
      <c r="G322" s="17"/>
      <c r="H322" s="17"/>
      <c r="I322" s="17"/>
      <c r="J322" s="17"/>
      <c r="K322" s="54"/>
      <c r="L322" s="151"/>
      <c r="M322" s="152"/>
      <c r="N322" s="153"/>
      <c r="O322" s="154"/>
      <c r="P322" s="155"/>
      <c r="Q322" s="155"/>
      <c r="R322" s="156"/>
      <c r="S322" s="90"/>
    </row>
    <row r="323" spans="1:19" ht="18" customHeight="1" x14ac:dyDescent="0.2">
      <c r="A323" s="114"/>
      <c r="B323" s="231" t="s">
        <v>106</v>
      </c>
      <c r="C323" s="231"/>
      <c r="D323" s="231"/>
      <c r="E323" s="231"/>
      <c r="F323" s="231"/>
      <c r="G323" s="231"/>
      <c r="H323" s="231"/>
      <c r="I323" s="231"/>
      <c r="J323" s="231"/>
      <c r="K323" s="37">
        <f>SUM(K307:K319)</f>
        <v>0</v>
      </c>
      <c r="L323" s="109" t="str">
        <f>IF(K315=0,"",K315/B307)</f>
        <v/>
      </c>
      <c r="M323" s="109" t="str">
        <f>IF(K323=0,"",K323/B307)</f>
        <v/>
      </c>
      <c r="N323" s="109" t="str">
        <f>IF(K315=0,"",M323-L323)</f>
        <v/>
      </c>
      <c r="O323" s="89"/>
      <c r="P323" s="85"/>
      <c r="Q323" s="134"/>
      <c r="R323" s="89"/>
      <c r="S323" s="90"/>
    </row>
    <row r="324" spans="1:19" ht="12.75" customHeight="1" x14ac:dyDescent="0.2"/>
    <row r="325" spans="1:19" ht="12.75" customHeight="1" x14ac:dyDescent="0.2"/>
    <row r="326" spans="1:19" ht="26.25" x14ac:dyDescent="0.2">
      <c r="A326" s="90"/>
      <c r="B326" s="232" t="s">
        <v>94</v>
      </c>
      <c r="C326" s="233"/>
      <c r="D326" s="233"/>
      <c r="E326" s="233"/>
      <c r="F326" s="233"/>
      <c r="G326" s="233"/>
      <c r="H326" s="233"/>
      <c r="I326" s="233"/>
      <c r="J326" s="233"/>
      <c r="K326" s="78" t="s">
        <v>131</v>
      </c>
      <c r="L326" s="89"/>
      <c r="M326" s="89"/>
      <c r="N326" s="85"/>
      <c r="O326" s="89"/>
      <c r="P326" s="85"/>
      <c r="Q326" s="85"/>
      <c r="R326" s="85"/>
      <c r="S326" s="90"/>
    </row>
    <row r="327" spans="1:19" ht="20.25" x14ac:dyDescent="0.2">
      <c r="A327" s="234" t="s">
        <v>9</v>
      </c>
      <c r="B327" s="235" t="s">
        <v>95</v>
      </c>
      <c r="C327" s="236"/>
      <c r="D327" s="236"/>
      <c r="E327" s="236"/>
      <c r="F327" s="236"/>
      <c r="G327" s="236"/>
      <c r="H327" s="236"/>
      <c r="I327" s="236"/>
      <c r="J327" s="237"/>
      <c r="K327" s="238" t="s">
        <v>10</v>
      </c>
      <c r="L327" s="230" t="s">
        <v>2</v>
      </c>
      <c r="M327" s="230" t="s">
        <v>3</v>
      </c>
      <c r="N327" s="240" t="s">
        <v>4</v>
      </c>
      <c r="O327" s="230" t="s">
        <v>5</v>
      </c>
      <c r="P327" s="228" t="s">
        <v>6</v>
      </c>
      <c r="Q327" s="228" t="s">
        <v>7</v>
      </c>
      <c r="R327" s="230" t="s">
        <v>96</v>
      </c>
      <c r="S327" s="90"/>
    </row>
    <row r="328" spans="1:19" ht="15.75" x14ac:dyDescent="0.2">
      <c r="A328" s="229"/>
      <c r="B328" s="97" t="s">
        <v>97</v>
      </c>
      <c r="C328" s="97" t="s">
        <v>98</v>
      </c>
      <c r="D328" s="97" t="s">
        <v>99</v>
      </c>
      <c r="E328" s="97" t="s">
        <v>100</v>
      </c>
      <c r="F328" s="97" t="s">
        <v>101</v>
      </c>
      <c r="G328" s="97" t="s">
        <v>102</v>
      </c>
      <c r="H328" s="97" t="s">
        <v>103</v>
      </c>
      <c r="I328" s="97" t="s">
        <v>104</v>
      </c>
      <c r="J328" s="97" t="s">
        <v>105</v>
      </c>
      <c r="K328" s="229"/>
      <c r="L328" s="229"/>
      <c r="M328" s="229"/>
      <c r="N328" s="229"/>
      <c r="O328" s="229"/>
      <c r="P328" s="229"/>
      <c r="Q328" s="229"/>
      <c r="R328" s="229"/>
      <c r="S328" s="90"/>
    </row>
    <row r="329" spans="1:19" ht="15.75" x14ac:dyDescent="0.2">
      <c r="A329" s="97">
        <v>2401</v>
      </c>
      <c r="B329" s="17">
        <v>12</v>
      </c>
      <c r="C329" s="17"/>
      <c r="D329" s="17"/>
      <c r="E329" s="17"/>
      <c r="F329" s="17"/>
      <c r="G329" s="17"/>
      <c r="H329" s="17"/>
      <c r="I329" s="17"/>
      <c r="J329" s="17"/>
      <c r="K329" s="54"/>
      <c r="L329" s="143"/>
      <c r="M329" s="144"/>
      <c r="N329" s="104"/>
      <c r="O329" s="98"/>
      <c r="P329" s="19">
        <f>B329</f>
        <v>12</v>
      </c>
      <c r="Q329" s="99"/>
      <c r="R329" s="98"/>
      <c r="S329" s="90"/>
    </row>
    <row r="330" spans="1:19" ht="15.75" x14ac:dyDescent="0.2">
      <c r="A330" s="97">
        <v>2402</v>
      </c>
      <c r="B330" s="17"/>
      <c r="C330" s="17">
        <v>10</v>
      </c>
      <c r="D330" s="17"/>
      <c r="E330" s="17"/>
      <c r="F330" s="17"/>
      <c r="G330" s="17"/>
      <c r="H330" s="17"/>
      <c r="I330" s="17"/>
      <c r="J330" s="17"/>
      <c r="K330" s="54"/>
      <c r="L330" s="145"/>
      <c r="M330" s="49"/>
      <c r="N330" s="146"/>
      <c r="O330" s="21">
        <f>IF(C330=0,"",C330/B329)</f>
        <v>0.83333333333333337</v>
      </c>
      <c r="P330" s="22">
        <v>10</v>
      </c>
      <c r="Q330" s="100">
        <f t="shared" ref="Q330:Q337" si="28">IF(P330=0,"",P330/P329)</f>
        <v>0.83333333333333337</v>
      </c>
      <c r="R330" s="100">
        <f t="shared" ref="R330:R337" si="29">IF(P330=0,"",100%-Q330)</f>
        <v>0.16666666666666663</v>
      </c>
      <c r="S330" s="90"/>
    </row>
    <row r="331" spans="1:19" ht="15.75" x14ac:dyDescent="0.2">
      <c r="A331" s="97">
        <v>2501</v>
      </c>
      <c r="B331" s="17"/>
      <c r="C331" s="17"/>
      <c r="D331" s="17">
        <v>9</v>
      </c>
      <c r="E331" s="17"/>
      <c r="F331" s="17"/>
      <c r="G331" s="17"/>
      <c r="H331" s="17"/>
      <c r="I331" s="17"/>
      <c r="J331" s="17"/>
      <c r="K331" s="54"/>
      <c r="L331" s="145"/>
      <c r="M331" s="49"/>
      <c r="N331" s="146"/>
      <c r="O331" s="21">
        <f>IF(D331=0,"",D331/C330)</f>
        <v>0.9</v>
      </c>
      <c r="P331" s="22">
        <v>9</v>
      </c>
      <c r="Q331" s="100">
        <f t="shared" si="28"/>
        <v>0.9</v>
      </c>
      <c r="R331" s="100">
        <f t="shared" si="29"/>
        <v>9.9999999999999978E-2</v>
      </c>
      <c r="S331" s="160">
        <f>P331/P329</f>
        <v>0.75</v>
      </c>
    </row>
    <row r="332" spans="1:19" ht="15.75" x14ac:dyDescent="0.2">
      <c r="A332" s="97">
        <v>2502</v>
      </c>
      <c r="B332" s="17"/>
      <c r="C332" s="17"/>
      <c r="D332" s="17"/>
      <c r="E332" s="17">
        <v>9</v>
      </c>
      <c r="F332" s="17"/>
      <c r="G332" s="17"/>
      <c r="H332" s="17"/>
      <c r="I332" s="17"/>
      <c r="J332" s="17"/>
      <c r="K332" s="54"/>
      <c r="L332" s="145"/>
      <c r="M332" s="49"/>
      <c r="N332" s="146"/>
      <c r="O332" s="21">
        <f>IF(E332=0,"",E332/D331)</f>
        <v>1</v>
      </c>
      <c r="P332" s="22">
        <v>9</v>
      </c>
      <c r="Q332" s="100">
        <f t="shared" si="28"/>
        <v>1</v>
      </c>
      <c r="R332" s="100">
        <f t="shared" si="29"/>
        <v>0</v>
      </c>
      <c r="S332" s="90"/>
    </row>
    <row r="333" spans="1:19" ht="15.75" x14ac:dyDescent="0.2">
      <c r="A333" s="97">
        <v>2601</v>
      </c>
      <c r="B333" s="17"/>
      <c r="C333" s="17"/>
      <c r="D333" s="17"/>
      <c r="E333" s="17"/>
      <c r="F333" s="17"/>
      <c r="G333" s="17"/>
      <c r="H333" s="17"/>
      <c r="I333" s="17"/>
      <c r="J333" s="17"/>
      <c r="K333" s="54"/>
      <c r="L333" s="145"/>
      <c r="M333" s="49"/>
      <c r="N333" s="146"/>
      <c r="O333" s="21" t="str">
        <f>IF(F333=0,"",F333/E332)</f>
        <v/>
      </c>
      <c r="P333" s="22"/>
      <c r="Q333" s="100" t="str">
        <f t="shared" si="28"/>
        <v/>
      </c>
      <c r="R333" s="100" t="str">
        <f t="shared" si="29"/>
        <v/>
      </c>
      <c r="S333" s="90"/>
    </row>
    <row r="334" spans="1:19" ht="15.75" x14ac:dyDescent="0.2">
      <c r="A334" s="97">
        <v>2602</v>
      </c>
      <c r="B334" s="17"/>
      <c r="C334" s="17"/>
      <c r="D334" s="17"/>
      <c r="E334" s="17"/>
      <c r="F334" s="17"/>
      <c r="G334" s="17"/>
      <c r="H334" s="17"/>
      <c r="I334" s="17"/>
      <c r="J334" s="17"/>
      <c r="K334" s="54"/>
      <c r="L334" s="145"/>
      <c r="M334" s="49"/>
      <c r="N334" s="146"/>
      <c r="O334" s="21" t="str">
        <f>IF(G334=0,"",G334/F333)</f>
        <v/>
      </c>
      <c r="P334" s="22"/>
      <c r="Q334" s="100" t="str">
        <f t="shared" si="28"/>
        <v/>
      </c>
      <c r="R334" s="100" t="str">
        <f t="shared" si="29"/>
        <v/>
      </c>
      <c r="S334" s="90"/>
    </row>
    <row r="335" spans="1:19" ht="15.75" x14ac:dyDescent="0.2">
      <c r="A335" s="97">
        <v>2701</v>
      </c>
      <c r="B335" s="17"/>
      <c r="C335" s="17"/>
      <c r="D335" s="17"/>
      <c r="E335" s="17"/>
      <c r="F335" s="17"/>
      <c r="G335" s="17"/>
      <c r="H335" s="17"/>
      <c r="I335" s="17"/>
      <c r="J335" s="17"/>
      <c r="K335" s="54"/>
      <c r="L335" s="145"/>
      <c r="M335" s="49"/>
      <c r="N335" s="146"/>
      <c r="O335" s="21" t="str">
        <f>IF(H335=0,"",H335/G334)</f>
        <v/>
      </c>
      <c r="P335" s="22"/>
      <c r="Q335" s="100" t="str">
        <f t="shared" si="28"/>
        <v/>
      </c>
      <c r="R335" s="100" t="str">
        <f t="shared" si="29"/>
        <v/>
      </c>
      <c r="S335" s="90"/>
    </row>
    <row r="336" spans="1:19" ht="15.75" x14ac:dyDescent="0.2">
      <c r="A336" s="97">
        <v>2702</v>
      </c>
      <c r="B336" s="17"/>
      <c r="C336" s="17"/>
      <c r="D336" s="17"/>
      <c r="E336" s="17"/>
      <c r="F336" s="17"/>
      <c r="G336" s="17"/>
      <c r="H336" s="17"/>
      <c r="I336" s="17"/>
      <c r="J336" s="17"/>
      <c r="K336" s="54"/>
      <c r="L336" s="145"/>
      <c r="M336" s="49"/>
      <c r="N336" s="146"/>
      <c r="O336" s="21" t="str">
        <f>IF(I336=0,"",I336/H335)</f>
        <v/>
      </c>
      <c r="P336" s="22"/>
      <c r="Q336" s="100" t="str">
        <f t="shared" si="28"/>
        <v/>
      </c>
      <c r="R336" s="100" t="str">
        <f t="shared" si="29"/>
        <v/>
      </c>
      <c r="S336" s="90"/>
    </row>
    <row r="337" spans="1:19" ht="15.75" x14ac:dyDescent="0.2">
      <c r="A337" s="97">
        <v>2801</v>
      </c>
      <c r="B337" s="17"/>
      <c r="C337" s="17"/>
      <c r="D337" s="17"/>
      <c r="E337" s="17"/>
      <c r="F337" s="17"/>
      <c r="G337" s="17"/>
      <c r="H337" s="17"/>
      <c r="I337" s="17"/>
      <c r="J337" s="17"/>
      <c r="K337" s="54"/>
      <c r="L337" s="145"/>
      <c r="M337" s="49"/>
      <c r="N337" s="146"/>
      <c r="O337" s="24" t="str">
        <f>IF(J337=0,"",J337/I336)</f>
        <v/>
      </c>
      <c r="P337" s="22"/>
      <c r="Q337" s="24" t="str">
        <f t="shared" si="28"/>
        <v/>
      </c>
      <c r="R337" s="24" t="str">
        <f t="shared" si="29"/>
        <v/>
      </c>
      <c r="S337" s="90"/>
    </row>
    <row r="338" spans="1:19" ht="15.75" x14ac:dyDescent="0.2">
      <c r="A338" s="97">
        <v>2802</v>
      </c>
      <c r="B338" s="17"/>
      <c r="C338" s="17"/>
      <c r="D338" s="17"/>
      <c r="E338" s="17"/>
      <c r="F338" s="17"/>
      <c r="G338" s="17"/>
      <c r="H338" s="17"/>
      <c r="I338" s="17"/>
      <c r="J338" s="17"/>
      <c r="K338" s="54"/>
      <c r="L338" s="145"/>
      <c r="M338" s="49"/>
      <c r="N338" s="147"/>
      <c r="O338" s="67"/>
      <c r="P338" s="22"/>
      <c r="Q338" s="67"/>
      <c r="R338" s="101"/>
      <c r="S338" s="90"/>
    </row>
    <row r="339" spans="1:19" ht="15.75" x14ac:dyDescent="0.2">
      <c r="A339" s="97">
        <v>2901</v>
      </c>
      <c r="B339" s="17"/>
      <c r="C339" s="17"/>
      <c r="D339" s="17"/>
      <c r="E339" s="17"/>
      <c r="F339" s="17"/>
      <c r="G339" s="17"/>
      <c r="H339" s="17"/>
      <c r="I339" s="17"/>
      <c r="J339" s="17"/>
      <c r="K339" s="54"/>
      <c r="L339" s="145"/>
      <c r="M339" s="49"/>
      <c r="N339" s="147"/>
      <c r="O339" s="148"/>
      <c r="P339" s="51"/>
      <c r="Q339" s="149"/>
      <c r="R339" s="148"/>
      <c r="S339" s="90"/>
    </row>
    <row r="340" spans="1:19" ht="15.75" x14ac:dyDescent="0.2">
      <c r="A340" s="97">
        <v>2902</v>
      </c>
      <c r="B340" s="17"/>
      <c r="C340" s="17"/>
      <c r="D340" s="17"/>
      <c r="E340" s="17"/>
      <c r="F340" s="17"/>
      <c r="G340" s="17"/>
      <c r="H340" s="17"/>
      <c r="I340" s="17"/>
      <c r="J340" s="17"/>
      <c r="K340" s="54"/>
      <c r="L340" s="145"/>
      <c r="M340" s="49"/>
      <c r="N340" s="147"/>
      <c r="O340" s="148"/>
      <c r="P340" s="51"/>
      <c r="Q340" s="149"/>
      <c r="R340" s="148"/>
      <c r="S340" s="90"/>
    </row>
    <row r="341" spans="1:19" ht="15.75" x14ac:dyDescent="0.2">
      <c r="A341" s="97">
        <v>3001</v>
      </c>
      <c r="B341" s="17"/>
      <c r="C341" s="17"/>
      <c r="D341" s="17"/>
      <c r="E341" s="17"/>
      <c r="F341" s="17"/>
      <c r="G341" s="17"/>
      <c r="H341" s="17"/>
      <c r="I341" s="17"/>
      <c r="J341" s="17"/>
      <c r="K341" s="54"/>
      <c r="L341" s="145"/>
      <c r="M341" s="49"/>
      <c r="N341" s="147"/>
      <c r="O341" s="49"/>
      <c r="P341" s="147"/>
      <c r="Q341" s="150"/>
      <c r="R341" s="148"/>
      <c r="S341" s="90"/>
    </row>
    <row r="342" spans="1:19" ht="15.75" x14ac:dyDescent="0.2">
      <c r="A342" s="97">
        <v>3002</v>
      </c>
      <c r="B342" s="17"/>
      <c r="C342" s="17"/>
      <c r="D342" s="17"/>
      <c r="E342" s="17"/>
      <c r="F342" s="17"/>
      <c r="G342" s="17"/>
      <c r="H342" s="17"/>
      <c r="I342" s="17"/>
      <c r="J342" s="17"/>
      <c r="K342" s="54"/>
      <c r="L342" s="145"/>
      <c r="M342" s="49"/>
      <c r="N342" s="147"/>
      <c r="O342" s="102" t="s">
        <v>81</v>
      </c>
      <c r="P342" s="103"/>
      <c r="Q342" s="104" t="str">
        <f>IF(SUM(K335:K341)=0,"",SUM(K335:K341))</f>
        <v/>
      </c>
      <c r="R342" s="105" t="s">
        <v>10</v>
      </c>
      <c r="S342" s="90"/>
    </row>
    <row r="343" spans="1:19" ht="15.75" x14ac:dyDescent="0.2">
      <c r="A343" s="97">
        <v>3101</v>
      </c>
      <c r="B343" s="17"/>
      <c r="C343" s="17"/>
      <c r="D343" s="17"/>
      <c r="E343" s="17"/>
      <c r="F343" s="17"/>
      <c r="G343" s="17"/>
      <c r="H343" s="17"/>
      <c r="I343" s="17"/>
      <c r="J343" s="17"/>
      <c r="K343" s="54"/>
      <c r="L343" s="145"/>
      <c r="M343" s="49"/>
      <c r="N343" s="147"/>
      <c r="O343" s="106" t="s">
        <v>83</v>
      </c>
      <c r="P343" s="32" t="str">
        <f>IF(P342/B329=0,"",P342/B329)</f>
        <v/>
      </c>
      <c r="Q343" s="107" t="e">
        <f>IF(P342/Q342=0,"",P342/Q342)</f>
        <v>#VALUE!</v>
      </c>
      <c r="R343" s="108" t="s">
        <v>84</v>
      </c>
      <c r="S343" s="90"/>
    </row>
    <row r="344" spans="1:19" ht="15.75" x14ac:dyDescent="0.2">
      <c r="A344" s="97">
        <v>3102</v>
      </c>
      <c r="B344" s="17"/>
      <c r="C344" s="17"/>
      <c r="D344" s="17"/>
      <c r="E344" s="17"/>
      <c r="F344" s="17"/>
      <c r="G344" s="17"/>
      <c r="H344" s="17"/>
      <c r="I344" s="17"/>
      <c r="J344" s="17"/>
      <c r="K344" s="54"/>
      <c r="L344" s="151"/>
      <c r="M344" s="152"/>
      <c r="N344" s="153"/>
      <c r="O344" s="154"/>
      <c r="P344" s="155"/>
      <c r="Q344" s="155"/>
      <c r="R344" s="156"/>
      <c r="S344" s="90"/>
    </row>
    <row r="345" spans="1:19" ht="18" customHeight="1" x14ac:dyDescent="0.2">
      <c r="A345" s="114"/>
      <c r="B345" s="231" t="s">
        <v>106</v>
      </c>
      <c r="C345" s="231"/>
      <c r="D345" s="231"/>
      <c r="E345" s="231"/>
      <c r="F345" s="231"/>
      <c r="G345" s="231"/>
      <c r="H345" s="231"/>
      <c r="I345" s="231"/>
      <c r="J345" s="231"/>
      <c r="K345" s="37">
        <f>SUM(K329:K341)</f>
        <v>0</v>
      </c>
      <c r="L345" s="109" t="str">
        <f>IF(K337=0,"",K337/B329)</f>
        <v/>
      </c>
      <c r="M345" s="109" t="str">
        <f>IF(K345=0,"",K345/B329)</f>
        <v/>
      </c>
      <c r="N345" s="109" t="str">
        <f>IF(K337=0,"",M345-L345)</f>
        <v/>
      </c>
      <c r="O345" s="89"/>
      <c r="P345" s="85"/>
      <c r="Q345" s="134"/>
      <c r="R345" s="89"/>
      <c r="S345" s="90"/>
    </row>
    <row r="346" spans="1:19" ht="12.75" customHeight="1" x14ac:dyDescent="0.2"/>
    <row r="347" spans="1:19" ht="12.75" customHeight="1" x14ac:dyDescent="0.2"/>
    <row r="348" spans="1:19" ht="26.25" x14ac:dyDescent="0.2">
      <c r="A348" s="90"/>
      <c r="B348" s="232" t="s">
        <v>94</v>
      </c>
      <c r="C348" s="233"/>
      <c r="D348" s="233"/>
      <c r="E348" s="233"/>
      <c r="F348" s="233"/>
      <c r="G348" s="233"/>
      <c r="H348" s="233"/>
      <c r="I348" s="233"/>
      <c r="J348" s="233"/>
      <c r="K348" s="78" t="s">
        <v>132</v>
      </c>
      <c r="L348" s="89"/>
      <c r="M348" s="89"/>
      <c r="N348" s="85"/>
      <c r="O348" s="89"/>
      <c r="P348" s="85"/>
      <c r="Q348" s="85"/>
      <c r="R348" s="85"/>
      <c r="S348" s="90"/>
    </row>
    <row r="349" spans="1:19" ht="20.25" x14ac:dyDescent="0.2">
      <c r="A349" s="234" t="s">
        <v>9</v>
      </c>
      <c r="B349" s="235" t="s">
        <v>95</v>
      </c>
      <c r="C349" s="236"/>
      <c r="D349" s="236"/>
      <c r="E349" s="236"/>
      <c r="F349" s="236"/>
      <c r="G349" s="236"/>
      <c r="H349" s="236"/>
      <c r="I349" s="236"/>
      <c r="J349" s="237"/>
      <c r="K349" s="238" t="s">
        <v>10</v>
      </c>
      <c r="L349" s="230" t="s">
        <v>2</v>
      </c>
      <c r="M349" s="230" t="s">
        <v>3</v>
      </c>
      <c r="N349" s="240" t="s">
        <v>4</v>
      </c>
      <c r="O349" s="230" t="s">
        <v>5</v>
      </c>
      <c r="P349" s="228" t="s">
        <v>6</v>
      </c>
      <c r="Q349" s="228" t="s">
        <v>7</v>
      </c>
      <c r="R349" s="230" t="s">
        <v>96</v>
      </c>
      <c r="S349" s="90"/>
    </row>
    <row r="350" spans="1:19" ht="15.75" x14ac:dyDescent="0.2">
      <c r="A350" s="229"/>
      <c r="B350" s="97" t="s">
        <v>97</v>
      </c>
      <c r="C350" s="97" t="s">
        <v>98</v>
      </c>
      <c r="D350" s="97" t="s">
        <v>99</v>
      </c>
      <c r="E350" s="97" t="s">
        <v>100</v>
      </c>
      <c r="F350" s="97" t="s">
        <v>101</v>
      </c>
      <c r="G350" s="97" t="s">
        <v>102</v>
      </c>
      <c r="H350" s="97" t="s">
        <v>103</v>
      </c>
      <c r="I350" s="97" t="s">
        <v>104</v>
      </c>
      <c r="J350" s="97" t="s">
        <v>105</v>
      </c>
      <c r="K350" s="229"/>
      <c r="L350" s="229"/>
      <c r="M350" s="229"/>
      <c r="N350" s="229"/>
      <c r="O350" s="229"/>
      <c r="P350" s="229"/>
      <c r="Q350" s="229"/>
      <c r="R350" s="229"/>
      <c r="S350" s="90"/>
    </row>
    <row r="351" spans="1:19" ht="15.75" x14ac:dyDescent="0.2">
      <c r="A351" s="97">
        <v>2402</v>
      </c>
      <c r="B351" s="17">
        <v>15</v>
      </c>
      <c r="C351" s="17"/>
      <c r="D351" s="17"/>
      <c r="E351" s="17"/>
      <c r="F351" s="17"/>
      <c r="G351" s="17"/>
      <c r="H351" s="17"/>
      <c r="I351" s="17"/>
      <c r="J351" s="17"/>
      <c r="K351" s="54"/>
      <c r="L351" s="143"/>
      <c r="M351" s="144"/>
      <c r="N351" s="104"/>
      <c r="O351" s="98"/>
      <c r="P351" s="19">
        <f>B351</f>
        <v>15</v>
      </c>
      <c r="Q351" s="99"/>
      <c r="R351" s="98"/>
      <c r="S351" s="90"/>
    </row>
    <row r="352" spans="1:19" ht="15.75" x14ac:dyDescent="0.2">
      <c r="A352" s="97">
        <v>2501</v>
      </c>
      <c r="B352" s="17"/>
      <c r="C352" s="17">
        <v>11</v>
      </c>
      <c r="D352" s="17"/>
      <c r="E352" s="17"/>
      <c r="F352" s="17"/>
      <c r="G352" s="17"/>
      <c r="H352" s="17"/>
      <c r="I352" s="17"/>
      <c r="J352" s="17"/>
      <c r="K352" s="54"/>
      <c r="L352" s="145"/>
      <c r="M352" s="49"/>
      <c r="N352" s="146"/>
      <c r="O352" s="21">
        <f>IF(C352=0,"",C352/B351)</f>
        <v>0.73333333333333328</v>
      </c>
      <c r="P352" s="22">
        <v>11</v>
      </c>
      <c r="Q352" s="100">
        <f t="shared" ref="Q352:Q359" si="30">IF(P352=0,"",P352/P351)</f>
        <v>0.73333333333333328</v>
      </c>
      <c r="R352" s="100">
        <f t="shared" ref="R352:R359" si="31">IF(P352=0,"",100%-Q352)</f>
        <v>0.26666666666666672</v>
      </c>
      <c r="S352" s="90"/>
    </row>
    <row r="353" spans="1:19" ht="15.75" x14ac:dyDescent="0.2">
      <c r="A353" s="97">
        <v>2502</v>
      </c>
      <c r="B353" s="17"/>
      <c r="C353" s="17"/>
      <c r="D353" s="17">
        <v>10</v>
      </c>
      <c r="E353" s="17"/>
      <c r="F353" s="17"/>
      <c r="G353" s="17"/>
      <c r="H353" s="17"/>
      <c r="I353" s="17"/>
      <c r="J353" s="17"/>
      <c r="K353" s="54"/>
      <c r="L353" s="145"/>
      <c r="M353" s="49"/>
      <c r="N353" s="146"/>
      <c r="O353" s="21">
        <f>IF(D353=0,"",D353/C352)</f>
        <v>0.90909090909090906</v>
      </c>
      <c r="P353" s="22">
        <v>10</v>
      </c>
      <c r="Q353" s="100">
        <f t="shared" si="30"/>
        <v>0.90909090909090906</v>
      </c>
      <c r="R353" s="100">
        <f t="shared" si="31"/>
        <v>9.0909090909090939E-2</v>
      </c>
      <c r="S353" s="160">
        <f>P353/P351</f>
        <v>0.66666666666666663</v>
      </c>
    </row>
    <row r="354" spans="1:19" ht="15.75" x14ac:dyDescent="0.2">
      <c r="A354" s="97">
        <v>2601</v>
      </c>
      <c r="B354" s="17"/>
      <c r="C354" s="17"/>
      <c r="D354" s="17"/>
      <c r="E354" s="17"/>
      <c r="F354" s="17"/>
      <c r="G354" s="17"/>
      <c r="H354" s="17"/>
      <c r="I354" s="17"/>
      <c r="J354" s="17"/>
      <c r="K354" s="54"/>
      <c r="L354" s="145"/>
      <c r="M354" s="49"/>
      <c r="N354" s="146"/>
      <c r="O354" s="21" t="str">
        <f>IF(E354=0,"",E354/D353)</f>
        <v/>
      </c>
      <c r="P354" s="22"/>
      <c r="Q354" s="100" t="str">
        <f t="shared" si="30"/>
        <v/>
      </c>
      <c r="R354" s="100" t="str">
        <f t="shared" si="31"/>
        <v/>
      </c>
      <c r="S354" s="90"/>
    </row>
    <row r="355" spans="1:19" ht="15.75" x14ac:dyDescent="0.2">
      <c r="A355" s="97">
        <v>2602</v>
      </c>
      <c r="B355" s="17"/>
      <c r="C355" s="17"/>
      <c r="D355" s="17"/>
      <c r="E355" s="17"/>
      <c r="F355" s="17"/>
      <c r="G355" s="17"/>
      <c r="H355" s="17"/>
      <c r="I355" s="17"/>
      <c r="J355" s="17"/>
      <c r="K355" s="54"/>
      <c r="L355" s="145"/>
      <c r="M355" s="49"/>
      <c r="N355" s="146"/>
      <c r="O355" s="21" t="str">
        <f>IF(F355=0,"",F355/E354)</f>
        <v/>
      </c>
      <c r="P355" s="22"/>
      <c r="Q355" s="100" t="str">
        <f t="shared" si="30"/>
        <v/>
      </c>
      <c r="R355" s="100" t="str">
        <f t="shared" si="31"/>
        <v/>
      </c>
      <c r="S355" s="90"/>
    </row>
    <row r="356" spans="1:19" ht="15.75" x14ac:dyDescent="0.2">
      <c r="A356" s="97">
        <v>2701</v>
      </c>
      <c r="B356" s="17"/>
      <c r="C356" s="17"/>
      <c r="D356" s="17"/>
      <c r="E356" s="17"/>
      <c r="F356" s="17"/>
      <c r="G356" s="17"/>
      <c r="H356" s="17"/>
      <c r="I356" s="17"/>
      <c r="J356" s="17"/>
      <c r="K356" s="54"/>
      <c r="L356" s="145"/>
      <c r="M356" s="49"/>
      <c r="N356" s="146"/>
      <c r="O356" s="21" t="str">
        <f>IF(G356=0,"",G356/F355)</f>
        <v/>
      </c>
      <c r="P356" s="22"/>
      <c r="Q356" s="100" t="str">
        <f t="shared" si="30"/>
        <v/>
      </c>
      <c r="R356" s="100" t="str">
        <f t="shared" si="31"/>
        <v/>
      </c>
      <c r="S356" s="90"/>
    </row>
    <row r="357" spans="1:19" ht="15.75" x14ac:dyDescent="0.2">
      <c r="A357" s="97">
        <v>2702</v>
      </c>
      <c r="B357" s="17"/>
      <c r="C357" s="17"/>
      <c r="D357" s="17"/>
      <c r="E357" s="17"/>
      <c r="F357" s="17"/>
      <c r="G357" s="17"/>
      <c r="H357" s="17"/>
      <c r="I357" s="17"/>
      <c r="J357" s="17"/>
      <c r="K357" s="54"/>
      <c r="L357" s="145"/>
      <c r="M357" s="49"/>
      <c r="N357" s="146"/>
      <c r="O357" s="21" t="str">
        <f>IF(H357=0,"",H357/G356)</f>
        <v/>
      </c>
      <c r="P357" s="22"/>
      <c r="Q357" s="100" t="str">
        <f t="shared" si="30"/>
        <v/>
      </c>
      <c r="R357" s="100" t="str">
        <f t="shared" si="31"/>
        <v/>
      </c>
      <c r="S357" s="90"/>
    </row>
    <row r="358" spans="1:19" ht="15.75" x14ac:dyDescent="0.2">
      <c r="A358" s="97">
        <v>2801</v>
      </c>
      <c r="B358" s="17"/>
      <c r="C358" s="17"/>
      <c r="D358" s="17"/>
      <c r="E358" s="17"/>
      <c r="F358" s="17"/>
      <c r="G358" s="17"/>
      <c r="H358" s="17"/>
      <c r="I358" s="17"/>
      <c r="J358" s="17"/>
      <c r="K358" s="54"/>
      <c r="L358" s="145"/>
      <c r="M358" s="49"/>
      <c r="N358" s="146"/>
      <c r="O358" s="21" t="str">
        <f>IF(I358=0,"",I358/H357)</f>
        <v/>
      </c>
      <c r="P358" s="22"/>
      <c r="Q358" s="100" t="str">
        <f t="shared" si="30"/>
        <v/>
      </c>
      <c r="R358" s="100" t="str">
        <f t="shared" si="31"/>
        <v/>
      </c>
      <c r="S358" s="90"/>
    </row>
    <row r="359" spans="1:19" ht="15.75" x14ac:dyDescent="0.2">
      <c r="A359" s="97">
        <v>2802</v>
      </c>
      <c r="B359" s="17"/>
      <c r="C359" s="17"/>
      <c r="D359" s="17"/>
      <c r="E359" s="17"/>
      <c r="F359" s="17"/>
      <c r="G359" s="17"/>
      <c r="H359" s="17"/>
      <c r="I359" s="17"/>
      <c r="J359" s="17"/>
      <c r="K359" s="54"/>
      <c r="L359" s="145"/>
      <c r="M359" s="49"/>
      <c r="N359" s="146"/>
      <c r="O359" s="24" t="str">
        <f>IF(J359=0,"",J359/I358)</f>
        <v/>
      </c>
      <c r="P359" s="22"/>
      <c r="Q359" s="24" t="str">
        <f t="shared" si="30"/>
        <v/>
      </c>
      <c r="R359" s="24" t="str">
        <f t="shared" si="31"/>
        <v/>
      </c>
      <c r="S359" s="90"/>
    </row>
    <row r="360" spans="1:19" ht="15.75" x14ac:dyDescent="0.2">
      <c r="A360" s="97">
        <v>2901</v>
      </c>
      <c r="B360" s="17"/>
      <c r="C360" s="17"/>
      <c r="D360" s="17"/>
      <c r="E360" s="17"/>
      <c r="F360" s="17"/>
      <c r="G360" s="17"/>
      <c r="H360" s="17"/>
      <c r="I360" s="17"/>
      <c r="J360" s="17"/>
      <c r="K360" s="54"/>
      <c r="L360" s="145"/>
      <c r="M360" s="49"/>
      <c r="N360" s="147"/>
      <c r="O360" s="67"/>
      <c r="P360" s="22"/>
      <c r="Q360" s="67"/>
      <c r="R360" s="101"/>
      <c r="S360" s="90"/>
    </row>
    <row r="361" spans="1:19" ht="15.75" x14ac:dyDescent="0.2">
      <c r="A361" s="97">
        <v>2902</v>
      </c>
      <c r="B361" s="17"/>
      <c r="C361" s="17"/>
      <c r="D361" s="17"/>
      <c r="E361" s="17"/>
      <c r="F361" s="17"/>
      <c r="G361" s="17"/>
      <c r="H361" s="17"/>
      <c r="I361" s="17"/>
      <c r="J361" s="17"/>
      <c r="K361" s="54"/>
      <c r="L361" s="145"/>
      <c r="M361" s="49"/>
      <c r="N361" s="147"/>
      <c r="O361" s="148"/>
      <c r="P361" s="51"/>
      <c r="Q361" s="149"/>
      <c r="R361" s="148"/>
      <c r="S361" s="90"/>
    </row>
    <row r="362" spans="1:19" ht="15.75" x14ac:dyDescent="0.2">
      <c r="A362" s="97">
        <v>3001</v>
      </c>
      <c r="B362" s="17"/>
      <c r="C362" s="17"/>
      <c r="D362" s="17"/>
      <c r="E362" s="17"/>
      <c r="F362" s="17"/>
      <c r="G362" s="17"/>
      <c r="H362" s="17"/>
      <c r="I362" s="17"/>
      <c r="J362" s="17"/>
      <c r="K362" s="54"/>
      <c r="L362" s="145"/>
      <c r="M362" s="49"/>
      <c r="N362" s="147"/>
      <c r="O362" s="148"/>
      <c r="P362" s="51"/>
      <c r="Q362" s="149"/>
      <c r="R362" s="148"/>
      <c r="S362" s="90"/>
    </row>
    <row r="363" spans="1:19" ht="15.75" x14ac:dyDescent="0.2">
      <c r="A363" s="97">
        <v>3002</v>
      </c>
      <c r="B363" s="17"/>
      <c r="C363" s="17"/>
      <c r="D363" s="17"/>
      <c r="E363" s="17"/>
      <c r="F363" s="17"/>
      <c r="G363" s="17"/>
      <c r="H363" s="17"/>
      <c r="I363" s="17"/>
      <c r="J363" s="17"/>
      <c r="K363" s="54"/>
      <c r="L363" s="145"/>
      <c r="M363" s="49"/>
      <c r="N363" s="147"/>
      <c r="O363" s="49"/>
      <c r="P363" s="147"/>
      <c r="Q363" s="150"/>
      <c r="R363" s="148"/>
      <c r="S363" s="90"/>
    </row>
    <row r="364" spans="1:19" ht="15.75" x14ac:dyDescent="0.2">
      <c r="A364" s="97">
        <v>3101</v>
      </c>
      <c r="B364" s="17"/>
      <c r="C364" s="17"/>
      <c r="D364" s="17"/>
      <c r="E364" s="17"/>
      <c r="F364" s="17"/>
      <c r="G364" s="17"/>
      <c r="H364" s="17"/>
      <c r="I364" s="17"/>
      <c r="J364" s="17"/>
      <c r="K364" s="54"/>
      <c r="L364" s="145"/>
      <c r="M364" s="49"/>
      <c r="N364" s="147"/>
      <c r="O364" s="102" t="s">
        <v>81</v>
      </c>
      <c r="P364" s="103"/>
      <c r="Q364" s="104" t="str">
        <f>IF(SUM(K357:K363)=0,"",SUM(K357:K363))</f>
        <v/>
      </c>
      <c r="R364" s="105" t="s">
        <v>10</v>
      </c>
      <c r="S364" s="90"/>
    </row>
    <row r="365" spans="1:19" ht="15.75" x14ac:dyDescent="0.2">
      <c r="A365" s="97">
        <v>3102</v>
      </c>
      <c r="B365" s="17"/>
      <c r="C365" s="17"/>
      <c r="D365" s="17"/>
      <c r="E365" s="17"/>
      <c r="F365" s="17"/>
      <c r="G365" s="17"/>
      <c r="H365" s="17"/>
      <c r="I365" s="17"/>
      <c r="J365" s="17"/>
      <c r="K365" s="54"/>
      <c r="L365" s="145"/>
      <c r="M365" s="49"/>
      <c r="N365" s="147"/>
      <c r="O365" s="106" t="s">
        <v>83</v>
      </c>
      <c r="P365" s="32" t="str">
        <f>IF(P364/B351=0,"",P364/B351)</f>
        <v/>
      </c>
      <c r="Q365" s="107" t="e">
        <f>IF(P364/Q364=0,"",P364/Q364)</f>
        <v>#VALUE!</v>
      </c>
      <c r="R365" s="108" t="s">
        <v>84</v>
      </c>
      <c r="S365" s="90"/>
    </row>
    <row r="366" spans="1:19" ht="15.75" x14ac:dyDescent="0.2">
      <c r="A366" s="97">
        <v>3201</v>
      </c>
      <c r="B366" s="75"/>
      <c r="C366" s="75"/>
      <c r="D366" s="75"/>
      <c r="E366" s="75"/>
      <c r="F366" s="75"/>
      <c r="G366" s="75"/>
      <c r="H366" s="75"/>
      <c r="I366" s="75"/>
      <c r="J366" s="75"/>
      <c r="K366" s="54"/>
      <c r="L366" s="151"/>
      <c r="M366" s="152"/>
      <c r="N366" s="153"/>
      <c r="O366" s="154"/>
      <c r="P366" s="155"/>
      <c r="Q366" s="155"/>
      <c r="R366" s="156"/>
      <c r="S366" s="90"/>
    </row>
    <row r="367" spans="1:19" ht="18" customHeight="1" x14ac:dyDescent="0.2">
      <c r="A367" s="114"/>
      <c r="B367" s="231" t="s">
        <v>106</v>
      </c>
      <c r="C367" s="231"/>
      <c r="D367" s="231"/>
      <c r="E367" s="231"/>
      <c r="F367" s="231"/>
      <c r="G367" s="231"/>
      <c r="H367" s="231"/>
      <c r="I367" s="231"/>
      <c r="J367" s="231"/>
      <c r="K367" s="74">
        <f>SUM(K351:K363)</f>
        <v>0</v>
      </c>
      <c r="L367" s="109" t="str">
        <f>IF(K359=0,"",K359/B351)</f>
        <v/>
      </c>
      <c r="M367" s="109" t="str">
        <f>IF(K367=0,"",K367/B351)</f>
        <v/>
      </c>
      <c r="N367" s="109" t="str">
        <f>IF(K359=0,"",M367-L367)</f>
        <v/>
      </c>
      <c r="O367" s="89"/>
      <c r="P367" s="85"/>
      <c r="Q367" s="134"/>
      <c r="R367" s="89"/>
      <c r="S367" s="90"/>
    </row>
    <row r="368" spans="1:19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</sheetData>
  <mergeCells count="192">
    <mergeCell ref="B35:J35"/>
    <mergeCell ref="B58:J58"/>
    <mergeCell ref="B81:J81"/>
    <mergeCell ref="B103:J103"/>
    <mergeCell ref="B125:J125"/>
    <mergeCell ref="B367:J367"/>
    <mergeCell ref="B345:J345"/>
    <mergeCell ref="B323:J323"/>
    <mergeCell ref="B301:J301"/>
    <mergeCell ref="B279:J279"/>
    <mergeCell ref="B257:J257"/>
    <mergeCell ref="B235:J235"/>
    <mergeCell ref="B213:J213"/>
    <mergeCell ref="B191:J191"/>
    <mergeCell ref="B169:J169"/>
    <mergeCell ref="B147:J147"/>
    <mergeCell ref="B128:J128"/>
    <mergeCell ref="Q327:Q328"/>
    <mergeCell ref="R327:R328"/>
    <mergeCell ref="B326:J326"/>
    <mergeCell ref="A327:A328"/>
    <mergeCell ref="B327:J327"/>
    <mergeCell ref="K327:K328"/>
    <mergeCell ref="L327:L328"/>
    <mergeCell ref="M327:M328"/>
    <mergeCell ref="N327:N328"/>
    <mergeCell ref="O327:O328"/>
    <mergeCell ref="P327:P328"/>
    <mergeCell ref="Q305:Q306"/>
    <mergeCell ref="R305:R306"/>
    <mergeCell ref="B304:J304"/>
    <mergeCell ref="A305:A306"/>
    <mergeCell ref="B305:J305"/>
    <mergeCell ref="K305:K306"/>
    <mergeCell ref="L305:L306"/>
    <mergeCell ref="M305:M306"/>
    <mergeCell ref="N305:N306"/>
    <mergeCell ref="O305:O306"/>
    <mergeCell ref="P305:P306"/>
    <mergeCell ref="Q283:Q284"/>
    <mergeCell ref="R283:R284"/>
    <mergeCell ref="B282:J282"/>
    <mergeCell ref="A283:A284"/>
    <mergeCell ref="B283:J283"/>
    <mergeCell ref="K283:K284"/>
    <mergeCell ref="L283:L284"/>
    <mergeCell ref="M283:M284"/>
    <mergeCell ref="N283:N284"/>
    <mergeCell ref="O283:O284"/>
    <mergeCell ref="P283:P284"/>
    <mergeCell ref="N239:N240"/>
    <mergeCell ref="O239:O240"/>
    <mergeCell ref="P239:P240"/>
    <mergeCell ref="Q239:Q240"/>
    <mergeCell ref="R239:R240"/>
    <mergeCell ref="B238:J238"/>
    <mergeCell ref="A239:A240"/>
    <mergeCell ref="B239:J239"/>
    <mergeCell ref="K239:K240"/>
    <mergeCell ref="L239:L240"/>
    <mergeCell ref="M239:M240"/>
    <mergeCell ref="N217:N218"/>
    <mergeCell ref="O217:O218"/>
    <mergeCell ref="P217:P218"/>
    <mergeCell ref="Q217:Q218"/>
    <mergeCell ref="R217:R218"/>
    <mergeCell ref="B216:J216"/>
    <mergeCell ref="A217:A218"/>
    <mergeCell ref="B217:J217"/>
    <mergeCell ref="K217:K218"/>
    <mergeCell ref="L217:L218"/>
    <mergeCell ref="M217:M218"/>
    <mergeCell ref="N195:N196"/>
    <mergeCell ref="O195:O196"/>
    <mergeCell ref="P195:P196"/>
    <mergeCell ref="Q195:Q196"/>
    <mergeCell ref="R195:R196"/>
    <mergeCell ref="B194:J194"/>
    <mergeCell ref="A195:A196"/>
    <mergeCell ref="B195:J195"/>
    <mergeCell ref="K195:K196"/>
    <mergeCell ref="L195:L196"/>
    <mergeCell ref="M195:M196"/>
    <mergeCell ref="N173:N174"/>
    <mergeCell ref="O173:O174"/>
    <mergeCell ref="P173:P174"/>
    <mergeCell ref="Q173:Q174"/>
    <mergeCell ref="R173:R174"/>
    <mergeCell ref="B172:J172"/>
    <mergeCell ref="A173:A174"/>
    <mergeCell ref="B173:J173"/>
    <mergeCell ref="K173:K174"/>
    <mergeCell ref="L173:L174"/>
    <mergeCell ref="M173:M174"/>
    <mergeCell ref="M129:M130"/>
    <mergeCell ref="N151:N152"/>
    <mergeCell ref="O151:O152"/>
    <mergeCell ref="P151:P152"/>
    <mergeCell ref="Q151:Q152"/>
    <mergeCell ref="R151:R152"/>
    <mergeCell ref="B150:J150"/>
    <mergeCell ref="A151:A152"/>
    <mergeCell ref="B151:J151"/>
    <mergeCell ref="K151:K152"/>
    <mergeCell ref="L151:L152"/>
    <mergeCell ref="M151:M152"/>
    <mergeCell ref="N129:N130"/>
    <mergeCell ref="O129:O130"/>
    <mergeCell ref="P129:P130"/>
    <mergeCell ref="Q129:Q130"/>
    <mergeCell ref="R129:R130"/>
    <mergeCell ref="A129:A130"/>
    <mergeCell ref="B129:J129"/>
    <mergeCell ref="K129:K130"/>
    <mergeCell ref="L129:L130"/>
    <mergeCell ref="N85:N86"/>
    <mergeCell ref="O85:O86"/>
    <mergeCell ref="P85:P86"/>
    <mergeCell ref="Q85:Q86"/>
    <mergeCell ref="R85:R86"/>
    <mergeCell ref="B84:J84"/>
    <mergeCell ref="A85:A86"/>
    <mergeCell ref="B85:J85"/>
    <mergeCell ref="K85:K86"/>
    <mergeCell ref="L85:L86"/>
    <mergeCell ref="M85:M86"/>
    <mergeCell ref="N261:N262"/>
    <mergeCell ref="O261:O262"/>
    <mergeCell ref="P261:P262"/>
    <mergeCell ref="Q261:Q262"/>
    <mergeCell ref="R261:R262"/>
    <mergeCell ref="B260:J260"/>
    <mergeCell ref="A261:A262"/>
    <mergeCell ref="B261:J261"/>
    <mergeCell ref="K261:K262"/>
    <mergeCell ref="L261:L262"/>
    <mergeCell ref="M261:M262"/>
    <mergeCell ref="N62:N63"/>
    <mergeCell ref="O62:O63"/>
    <mergeCell ref="P62:P63"/>
    <mergeCell ref="Q62:Q63"/>
    <mergeCell ref="R62:R63"/>
    <mergeCell ref="B61:J61"/>
    <mergeCell ref="A62:A63"/>
    <mergeCell ref="B62:J62"/>
    <mergeCell ref="K62:K63"/>
    <mergeCell ref="L62:L63"/>
    <mergeCell ref="M62:M63"/>
    <mergeCell ref="N39:N40"/>
    <mergeCell ref="O39:O40"/>
    <mergeCell ref="P39:P40"/>
    <mergeCell ref="Q39:Q40"/>
    <mergeCell ref="R39:R40"/>
    <mergeCell ref="B38:J38"/>
    <mergeCell ref="A39:A40"/>
    <mergeCell ref="B39:J39"/>
    <mergeCell ref="K39:K40"/>
    <mergeCell ref="L39:L40"/>
    <mergeCell ref="M39:M40"/>
    <mergeCell ref="O16:O17"/>
    <mergeCell ref="P16:P17"/>
    <mergeCell ref="Q16:Q17"/>
    <mergeCell ref="R16:R17"/>
    <mergeCell ref="B15:J15"/>
    <mergeCell ref="A16:A17"/>
    <mergeCell ref="B16:J16"/>
    <mergeCell ref="K16:K17"/>
    <mergeCell ref="L16:L17"/>
    <mergeCell ref="M16:M17"/>
    <mergeCell ref="N16:N17"/>
    <mergeCell ref="N107:N108"/>
    <mergeCell ref="O107:O108"/>
    <mergeCell ref="P107:P108"/>
    <mergeCell ref="Q107:Q108"/>
    <mergeCell ref="R107:R108"/>
    <mergeCell ref="B106:J106"/>
    <mergeCell ref="A107:A108"/>
    <mergeCell ref="B107:J107"/>
    <mergeCell ref="K107:K108"/>
    <mergeCell ref="L107:L108"/>
    <mergeCell ref="M107:M108"/>
    <mergeCell ref="Q349:Q350"/>
    <mergeCell ref="R349:R350"/>
    <mergeCell ref="B348:J348"/>
    <mergeCell ref="A349:A350"/>
    <mergeCell ref="B349:J349"/>
    <mergeCell ref="K349:K350"/>
    <mergeCell ref="L349:L350"/>
    <mergeCell ref="M349:M350"/>
    <mergeCell ref="N349:N350"/>
    <mergeCell ref="O349:O350"/>
    <mergeCell ref="P349:P350"/>
  </mergeCells>
  <pageMargins left="0.7" right="0.7" top="0.75" bottom="0.75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8080"/>
  </sheetPr>
  <dimension ref="A1:AE1013"/>
  <sheetViews>
    <sheetView topLeftCell="A727" zoomScaleNormal="100" workbookViewId="0">
      <selection activeCell="O754" sqref="O754"/>
    </sheetView>
  </sheetViews>
  <sheetFormatPr baseColWidth="10" defaultColWidth="12.5703125" defaultRowHeight="15" customHeight="1" x14ac:dyDescent="0.2"/>
  <cols>
    <col min="1" max="1" width="8.5703125" style="79" customWidth="1"/>
    <col min="2" max="11" width="7.140625" style="79" customWidth="1"/>
    <col min="12" max="12" width="15.7109375" style="79" customWidth="1"/>
    <col min="13" max="19" width="12.85546875" style="79" customWidth="1"/>
    <col min="20" max="20" width="10" style="79" customWidth="1"/>
    <col min="21" max="21" width="7.5703125" style="79" customWidth="1"/>
    <col min="22" max="22" width="8.85546875" style="79" customWidth="1"/>
    <col min="23" max="31" width="10" style="79" customWidth="1"/>
    <col min="32" max="16384" width="12.5703125" style="79"/>
  </cols>
  <sheetData>
    <row r="1" spans="1:19" s="220" customFormat="1" ht="15" customHeight="1" x14ac:dyDescent="0.2"/>
    <row r="2" spans="1:19" s="220" customFormat="1" ht="15" customHeight="1" x14ac:dyDescent="0.2"/>
    <row r="3" spans="1:19" s="220" customFormat="1" ht="15" customHeight="1" x14ac:dyDescent="0.2"/>
    <row r="4" spans="1:19" s="220" customFormat="1" ht="15" customHeight="1" x14ac:dyDescent="0.2"/>
    <row r="5" spans="1:19" s="220" customFormat="1" ht="15" customHeight="1" x14ac:dyDescent="0.2"/>
    <row r="6" spans="1:19" s="220" customFormat="1" ht="15" customHeight="1" x14ac:dyDescent="0.2"/>
    <row r="7" spans="1:19" s="220" customFormat="1" ht="15" customHeight="1" x14ac:dyDescent="0.2"/>
    <row r="8" spans="1:19" s="220" customFormat="1" ht="15" customHeight="1" x14ac:dyDescent="0.2"/>
    <row r="9" spans="1:19" s="220" customFormat="1" ht="15" customHeight="1" x14ac:dyDescent="0.2"/>
    <row r="10" spans="1:19" s="220" customFormat="1" ht="15" customHeight="1" x14ac:dyDescent="0.2"/>
    <row r="11" spans="1:19" s="220" customFormat="1" ht="15" customHeight="1" x14ac:dyDescent="0.2"/>
    <row r="12" spans="1:19" s="220" customFormat="1" ht="15" customHeight="1" x14ac:dyDescent="0.2"/>
    <row r="13" spans="1:19" s="220" customFormat="1" ht="15" customHeight="1" x14ac:dyDescent="0.2"/>
    <row r="14" spans="1:19" ht="12.75" customHeight="1" x14ac:dyDescent="0.2"/>
    <row r="15" spans="1:19" ht="12.75" customHeight="1" x14ac:dyDescent="0.2">
      <c r="A15" s="180" t="s">
        <v>67</v>
      </c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181"/>
      <c r="N15" s="181"/>
      <c r="O15" s="91"/>
      <c r="P15" s="181"/>
      <c r="Q15" s="91"/>
      <c r="R15" s="91"/>
      <c r="S15" s="91"/>
    </row>
    <row r="16" spans="1:19" ht="25.5" customHeight="1" x14ac:dyDescent="0.2">
      <c r="A16" s="91"/>
      <c r="B16" s="250" t="s">
        <v>1</v>
      </c>
      <c r="C16" s="251"/>
      <c r="D16" s="251"/>
      <c r="E16" s="251"/>
      <c r="F16" s="251"/>
      <c r="G16" s="251"/>
      <c r="H16" s="251"/>
      <c r="I16" s="251"/>
      <c r="J16" s="252"/>
      <c r="K16" s="139"/>
      <c r="L16" s="91"/>
      <c r="M16" s="182" t="s">
        <v>2</v>
      </c>
      <c r="N16" s="182" t="s">
        <v>3</v>
      </c>
      <c r="O16" s="183" t="s">
        <v>4</v>
      </c>
      <c r="P16" s="182" t="s">
        <v>5</v>
      </c>
      <c r="Q16" s="184" t="s">
        <v>6</v>
      </c>
      <c r="R16" s="184" t="s">
        <v>7</v>
      </c>
      <c r="S16" s="182" t="s">
        <v>8</v>
      </c>
    </row>
    <row r="17" spans="1:21" ht="12.75" customHeight="1" x14ac:dyDescent="0.2">
      <c r="A17" s="139" t="s">
        <v>9</v>
      </c>
      <c r="B17" s="91">
        <v>1</v>
      </c>
      <c r="C17" s="91">
        <v>2</v>
      </c>
      <c r="D17" s="91">
        <v>3</v>
      </c>
      <c r="E17" s="91">
        <v>4</v>
      </c>
      <c r="F17" s="91">
        <v>5</v>
      </c>
      <c r="G17" s="91">
        <v>6</v>
      </c>
      <c r="H17" s="91">
        <v>7</v>
      </c>
      <c r="I17" s="91">
        <v>8</v>
      </c>
      <c r="J17" s="91">
        <v>9</v>
      </c>
      <c r="K17" s="91">
        <v>10</v>
      </c>
      <c r="L17" s="87" t="s">
        <v>10</v>
      </c>
      <c r="M17" s="181"/>
      <c r="N17" s="181"/>
      <c r="O17" s="91"/>
      <c r="P17" s="181"/>
      <c r="Q17" s="185"/>
      <c r="R17" s="185"/>
      <c r="S17" s="181"/>
    </row>
    <row r="18" spans="1:21" ht="12.75" customHeight="1" x14ac:dyDescent="0.2">
      <c r="A18" s="186" t="s">
        <v>21</v>
      </c>
      <c r="B18" s="91">
        <v>77</v>
      </c>
      <c r="C18" s="91"/>
      <c r="D18" s="91"/>
      <c r="E18" s="91"/>
      <c r="F18" s="91"/>
      <c r="G18" s="91"/>
      <c r="H18" s="91"/>
      <c r="I18" s="91"/>
      <c r="J18" s="91"/>
      <c r="K18" s="91"/>
      <c r="L18" s="92"/>
      <c r="M18" s="181"/>
      <c r="N18" s="181"/>
      <c r="O18" s="91"/>
      <c r="P18" s="181"/>
      <c r="Q18" s="187">
        <f>B18</f>
        <v>77</v>
      </c>
      <c r="R18" s="185"/>
      <c r="S18" s="181"/>
      <c r="U18" s="116"/>
    </row>
    <row r="19" spans="1:21" ht="12.75" customHeight="1" x14ac:dyDescent="0.2">
      <c r="A19" s="186" t="s">
        <v>43</v>
      </c>
      <c r="B19" s="91"/>
      <c r="C19" s="91">
        <v>45</v>
      </c>
      <c r="D19" s="91"/>
      <c r="E19" s="91"/>
      <c r="F19" s="91"/>
      <c r="G19" s="91"/>
      <c r="H19" s="91"/>
      <c r="I19" s="91"/>
      <c r="J19" s="91"/>
      <c r="K19" s="91"/>
      <c r="L19" s="92"/>
      <c r="M19" s="181"/>
      <c r="N19" s="181"/>
      <c r="O19" s="91"/>
      <c r="P19" s="188">
        <f>C19/B18</f>
        <v>0.58441558441558439</v>
      </c>
      <c r="Q19" s="187">
        <v>45</v>
      </c>
      <c r="R19" s="189">
        <f t="shared" ref="R19:R27" si="0">Q19/Q18</f>
        <v>0.58441558441558439</v>
      </c>
      <c r="S19" s="181">
        <f t="shared" ref="S19:S27" si="1">100%-R19</f>
        <v>0.41558441558441561</v>
      </c>
      <c r="U19" s="124"/>
    </row>
    <row r="20" spans="1:21" ht="12.75" customHeight="1" x14ac:dyDescent="0.2">
      <c r="A20" s="186" t="s">
        <v>44</v>
      </c>
      <c r="B20" s="91"/>
      <c r="C20" s="91"/>
      <c r="D20" s="91">
        <v>36</v>
      </c>
      <c r="E20" s="91"/>
      <c r="F20" s="91"/>
      <c r="G20" s="91"/>
      <c r="H20" s="91"/>
      <c r="I20" s="91"/>
      <c r="J20" s="91"/>
      <c r="K20" s="91"/>
      <c r="L20" s="92"/>
      <c r="M20" s="181"/>
      <c r="N20" s="181"/>
      <c r="O20" s="91"/>
      <c r="P20" s="188">
        <f>D20/C19</f>
        <v>0.8</v>
      </c>
      <c r="Q20" s="187">
        <v>39</v>
      </c>
      <c r="R20" s="189">
        <f t="shared" si="0"/>
        <v>0.8666666666666667</v>
      </c>
      <c r="S20" s="181">
        <f t="shared" si="1"/>
        <v>0.1333333333333333</v>
      </c>
    </row>
    <row r="21" spans="1:21" ht="12.75" customHeight="1" x14ac:dyDescent="0.2">
      <c r="A21" s="186" t="s">
        <v>45</v>
      </c>
      <c r="B21" s="91"/>
      <c r="C21" s="91"/>
      <c r="D21" s="91"/>
      <c r="E21" s="91">
        <v>23</v>
      </c>
      <c r="F21" s="91"/>
      <c r="G21" s="91"/>
      <c r="H21" s="91"/>
      <c r="I21" s="91"/>
      <c r="J21" s="91"/>
      <c r="K21" s="91"/>
      <c r="L21" s="92"/>
      <c r="M21" s="181"/>
      <c r="N21" s="181"/>
      <c r="O21" s="91"/>
      <c r="P21" s="188">
        <f>E21/D20</f>
        <v>0.63888888888888884</v>
      </c>
      <c r="Q21" s="187">
        <v>39</v>
      </c>
      <c r="R21" s="189">
        <f t="shared" si="0"/>
        <v>1</v>
      </c>
      <c r="S21" s="181">
        <f t="shared" si="1"/>
        <v>0</v>
      </c>
    </row>
    <row r="22" spans="1:21" ht="12.75" customHeight="1" x14ac:dyDescent="0.2">
      <c r="A22" s="186" t="s">
        <v>46</v>
      </c>
      <c r="B22" s="91"/>
      <c r="C22" s="91"/>
      <c r="D22" s="91"/>
      <c r="E22" s="91"/>
      <c r="F22" s="91">
        <v>23</v>
      </c>
      <c r="G22" s="91"/>
      <c r="H22" s="91"/>
      <c r="I22" s="91"/>
      <c r="J22" s="91"/>
      <c r="K22" s="91"/>
      <c r="L22" s="92"/>
      <c r="M22" s="181"/>
      <c r="N22" s="181"/>
      <c r="O22" s="91"/>
      <c r="P22" s="188">
        <f>F22/E21</f>
        <v>1</v>
      </c>
      <c r="Q22" s="187">
        <v>36</v>
      </c>
      <c r="R22" s="189">
        <f t="shared" si="0"/>
        <v>0.92307692307692313</v>
      </c>
      <c r="S22" s="181">
        <f t="shared" si="1"/>
        <v>7.6923076923076872E-2</v>
      </c>
    </row>
    <row r="23" spans="1:21" ht="12.75" customHeight="1" x14ac:dyDescent="0.2">
      <c r="A23" s="186" t="s">
        <v>47</v>
      </c>
      <c r="B23" s="85"/>
      <c r="C23" s="85"/>
      <c r="D23" s="85"/>
      <c r="E23" s="85"/>
      <c r="F23" s="85"/>
      <c r="G23" s="85">
        <v>23</v>
      </c>
      <c r="H23" s="85"/>
      <c r="I23" s="85"/>
      <c r="J23" s="85"/>
      <c r="K23" s="85"/>
      <c r="L23" s="82"/>
      <c r="M23" s="89"/>
      <c r="N23" s="89"/>
      <c r="O23" s="85"/>
      <c r="P23" s="138">
        <f>G23/F22</f>
        <v>1</v>
      </c>
      <c r="Q23" s="132">
        <v>36</v>
      </c>
      <c r="R23" s="189">
        <f t="shared" si="0"/>
        <v>1</v>
      </c>
      <c r="S23" s="181">
        <f t="shared" si="1"/>
        <v>0</v>
      </c>
    </row>
    <row r="24" spans="1:21" ht="12.75" customHeight="1" x14ac:dyDescent="0.2">
      <c r="A24" s="186" t="s">
        <v>48</v>
      </c>
      <c r="B24" s="85"/>
      <c r="C24" s="85"/>
      <c r="D24" s="85"/>
      <c r="E24" s="85"/>
      <c r="F24" s="85"/>
      <c r="G24" s="85"/>
      <c r="H24" s="85">
        <v>23</v>
      </c>
      <c r="I24" s="85"/>
      <c r="J24" s="85"/>
      <c r="K24" s="85"/>
      <c r="L24" s="82"/>
      <c r="M24" s="89"/>
      <c r="N24" s="89"/>
      <c r="O24" s="85"/>
      <c r="P24" s="138">
        <f>H24/G23</f>
        <v>1</v>
      </c>
      <c r="Q24" s="132">
        <v>36</v>
      </c>
      <c r="R24" s="189">
        <f t="shared" si="0"/>
        <v>1</v>
      </c>
      <c r="S24" s="181">
        <f t="shared" si="1"/>
        <v>0</v>
      </c>
    </row>
    <row r="25" spans="1:21" ht="12.75" customHeight="1" x14ac:dyDescent="0.2">
      <c r="A25" s="186" t="s">
        <v>49</v>
      </c>
      <c r="B25" s="85"/>
      <c r="C25" s="85"/>
      <c r="D25" s="85"/>
      <c r="E25" s="85"/>
      <c r="F25" s="85"/>
      <c r="G25" s="85"/>
      <c r="H25" s="85"/>
      <c r="I25" s="85">
        <v>23</v>
      </c>
      <c r="J25" s="85"/>
      <c r="K25" s="85"/>
      <c r="L25" s="82"/>
      <c r="M25" s="89"/>
      <c r="N25" s="89"/>
      <c r="O25" s="85"/>
      <c r="P25" s="138">
        <f>I25/H24</f>
        <v>1</v>
      </c>
      <c r="Q25" s="132">
        <v>34</v>
      </c>
      <c r="R25" s="189">
        <f t="shared" si="0"/>
        <v>0.94444444444444442</v>
      </c>
      <c r="S25" s="181">
        <f t="shared" si="1"/>
        <v>5.555555555555558E-2</v>
      </c>
    </row>
    <row r="26" spans="1:21" ht="12.75" customHeight="1" x14ac:dyDescent="0.2">
      <c r="A26" s="186" t="s">
        <v>50</v>
      </c>
      <c r="B26" s="85"/>
      <c r="C26" s="85"/>
      <c r="D26" s="85"/>
      <c r="E26" s="85"/>
      <c r="F26" s="85"/>
      <c r="G26" s="85"/>
      <c r="H26" s="85"/>
      <c r="I26" s="85"/>
      <c r="J26" s="85">
        <v>23</v>
      </c>
      <c r="K26" s="85"/>
      <c r="L26" s="82"/>
      <c r="M26" s="89"/>
      <c r="N26" s="89"/>
      <c r="O26" s="85"/>
      <c r="P26" s="138">
        <f>J26/I25</f>
        <v>1</v>
      </c>
      <c r="Q26" s="132">
        <v>34</v>
      </c>
      <c r="R26" s="189">
        <f t="shared" si="0"/>
        <v>1</v>
      </c>
      <c r="S26" s="181">
        <f t="shared" si="1"/>
        <v>0</v>
      </c>
    </row>
    <row r="27" spans="1:21" ht="12.75" customHeight="1" x14ac:dyDescent="0.2">
      <c r="A27" s="186" t="s">
        <v>66</v>
      </c>
      <c r="B27" s="85"/>
      <c r="C27" s="85"/>
      <c r="D27" s="85"/>
      <c r="E27" s="85"/>
      <c r="F27" s="85"/>
      <c r="G27" s="85"/>
      <c r="H27" s="85"/>
      <c r="I27" s="85"/>
      <c r="J27" s="85"/>
      <c r="K27" s="85">
        <v>23</v>
      </c>
      <c r="L27" s="82">
        <v>20</v>
      </c>
      <c r="M27" s="89"/>
      <c r="N27" s="89"/>
      <c r="O27" s="85"/>
      <c r="P27" s="89">
        <f>K27/J26</f>
        <v>1</v>
      </c>
      <c r="Q27" s="132">
        <v>34</v>
      </c>
      <c r="R27" s="189">
        <f t="shared" si="0"/>
        <v>1</v>
      </c>
      <c r="S27" s="181">
        <f t="shared" si="1"/>
        <v>0</v>
      </c>
    </row>
    <row r="28" spans="1:21" ht="12.75" customHeight="1" x14ac:dyDescent="0.2">
      <c r="A28" s="186" t="s">
        <v>51</v>
      </c>
      <c r="B28" s="85"/>
      <c r="C28" s="85"/>
      <c r="D28" s="85"/>
      <c r="E28" s="85"/>
      <c r="F28" s="85"/>
      <c r="G28" s="85"/>
      <c r="H28" s="85"/>
      <c r="I28" s="85"/>
      <c r="J28" s="85"/>
      <c r="K28" s="85">
        <v>10</v>
      </c>
      <c r="L28" s="82">
        <v>6</v>
      </c>
      <c r="M28" s="89"/>
      <c r="N28" s="89"/>
      <c r="O28" s="85"/>
      <c r="P28" s="89"/>
      <c r="Q28" s="132">
        <v>14</v>
      </c>
      <c r="R28" s="134"/>
      <c r="S28" s="89"/>
    </row>
    <row r="29" spans="1:21" ht="12.75" customHeight="1" x14ac:dyDescent="0.2">
      <c r="A29" s="186" t="s">
        <v>69</v>
      </c>
      <c r="B29" s="85"/>
      <c r="C29" s="85"/>
      <c r="D29" s="85"/>
      <c r="E29" s="85"/>
      <c r="F29" s="85"/>
      <c r="G29" s="85"/>
      <c r="H29" s="85"/>
      <c r="I29" s="85"/>
      <c r="J29" s="85"/>
      <c r="K29" s="85">
        <v>6</v>
      </c>
      <c r="L29" s="82">
        <v>3</v>
      </c>
      <c r="M29" s="89"/>
      <c r="N29" s="89"/>
      <c r="O29" s="85"/>
      <c r="P29" s="89"/>
      <c r="Q29" s="132">
        <v>6</v>
      </c>
      <c r="R29" s="134"/>
      <c r="S29" s="89"/>
    </row>
    <row r="30" spans="1:21" ht="12.75" customHeight="1" x14ac:dyDescent="0.2">
      <c r="A30" s="186" t="s">
        <v>70</v>
      </c>
      <c r="B30" s="85"/>
      <c r="C30" s="85"/>
      <c r="D30" s="85"/>
      <c r="E30" s="85"/>
      <c r="F30" s="85"/>
      <c r="G30" s="85"/>
      <c r="H30" s="85"/>
      <c r="I30" s="85"/>
      <c r="J30" s="85"/>
      <c r="K30" s="85">
        <v>1</v>
      </c>
      <c r="L30" s="82">
        <v>2</v>
      </c>
      <c r="M30" s="89"/>
      <c r="N30" s="89"/>
      <c r="O30" s="85"/>
      <c r="P30" s="89"/>
      <c r="Q30" s="132">
        <v>4</v>
      </c>
      <c r="R30" s="134"/>
      <c r="S30" s="89"/>
    </row>
    <row r="31" spans="1:21" ht="12.75" customHeight="1" x14ac:dyDescent="0.2">
      <c r="A31" s="114" t="s">
        <v>71</v>
      </c>
      <c r="B31" s="85"/>
      <c r="C31" s="85"/>
      <c r="D31" s="85"/>
      <c r="E31" s="85"/>
      <c r="F31" s="85"/>
      <c r="G31" s="85"/>
      <c r="H31" s="85"/>
      <c r="I31" s="85"/>
      <c r="J31" s="85"/>
      <c r="K31" s="85">
        <v>2</v>
      </c>
      <c r="L31" s="82">
        <v>1</v>
      </c>
      <c r="M31" s="89"/>
      <c r="N31" s="89"/>
      <c r="O31" s="85"/>
      <c r="P31" s="89"/>
      <c r="Q31" s="132">
        <v>4</v>
      </c>
      <c r="R31" s="134"/>
      <c r="S31" s="89"/>
    </row>
    <row r="32" spans="1:21" ht="12.75" customHeight="1" x14ac:dyDescent="0.2">
      <c r="A32" s="114" t="s">
        <v>72</v>
      </c>
      <c r="B32" s="85"/>
      <c r="C32" s="85"/>
      <c r="D32" s="85"/>
      <c r="E32" s="85"/>
      <c r="F32" s="85"/>
      <c r="G32" s="85"/>
      <c r="H32" s="85"/>
      <c r="I32" s="85"/>
      <c r="J32" s="85"/>
      <c r="K32" s="85">
        <v>1</v>
      </c>
      <c r="L32" s="82">
        <v>1</v>
      </c>
      <c r="M32" s="89"/>
      <c r="N32" s="89"/>
      <c r="O32" s="85"/>
      <c r="P32" s="89"/>
      <c r="Q32" s="132">
        <v>1</v>
      </c>
      <c r="R32" s="134"/>
      <c r="S32" s="89"/>
    </row>
    <row r="33" spans="1:31" ht="12.75" customHeight="1" x14ac:dyDescent="0.2">
      <c r="L33" s="86">
        <f>SUM(L27:L32)</f>
        <v>33</v>
      </c>
      <c r="M33" s="89">
        <f>L27/B18</f>
        <v>0.25974025974025972</v>
      </c>
      <c r="N33" s="89">
        <f>L33/B18</f>
        <v>0.42857142857142855</v>
      </c>
      <c r="O33" s="89">
        <f>N33-M33</f>
        <v>0.16883116883116883</v>
      </c>
      <c r="P33" s="89"/>
    </row>
    <row r="34" spans="1:31" ht="12.75" customHeight="1" x14ac:dyDescent="0.2">
      <c r="M34" s="89"/>
      <c r="N34" s="89"/>
      <c r="O34" s="89"/>
      <c r="P34" s="89"/>
    </row>
    <row r="35" spans="1:31" ht="12.75" customHeight="1" x14ac:dyDescent="0.2">
      <c r="A35" s="180" t="s">
        <v>68</v>
      </c>
      <c r="B35" s="91"/>
      <c r="C35" s="91"/>
      <c r="D35" s="91"/>
      <c r="E35" s="91"/>
      <c r="F35" s="91"/>
      <c r="G35" s="91"/>
      <c r="H35" s="91"/>
      <c r="I35" s="91"/>
      <c r="J35" s="91"/>
      <c r="K35" s="91"/>
      <c r="L35" s="91"/>
      <c r="M35" s="181"/>
      <c r="N35" s="181"/>
      <c r="O35" s="91"/>
      <c r="P35" s="181"/>
      <c r="Q35" s="91"/>
      <c r="R35" s="91"/>
      <c r="S35" s="91"/>
    </row>
    <row r="36" spans="1:31" ht="25.5" customHeight="1" x14ac:dyDescent="0.2">
      <c r="A36" s="91"/>
      <c r="B36" s="250" t="s">
        <v>1</v>
      </c>
      <c r="C36" s="251"/>
      <c r="D36" s="251"/>
      <c r="E36" s="251"/>
      <c r="F36" s="251"/>
      <c r="G36" s="251"/>
      <c r="H36" s="251"/>
      <c r="I36" s="251"/>
      <c r="J36" s="252"/>
      <c r="K36" s="139"/>
      <c r="L36" s="91"/>
      <c r="M36" s="182" t="s">
        <v>2</v>
      </c>
      <c r="N36" s="182" t="s">
        <v>3</v>
      </c>
      <c r="O36" s="183" t="s">
        <v>4</v>
      </c>
      <c r="P36" s="182" t="s">
        <v>5</v>
      </c>
      <c r="Q36" s="184" t="s">
        <v>6</v>
      </c>
      <c r="R36" s="184" t="s">
        <v>7</v>
      </c>
      <c r="S36" s="182" t="s">
        <v>8</v>
      </c>
    </row>
    <row r="37" spans="1:31" ht="12.75" customHeight="1" x14ac:dyDescent="0.2">
      <c r="A37" s="139" t="s">
        <v>9</v>
      </c>
      <c r="B37" s="91">
        <v>1</v>
      </c>
      <c r="C37" s="91">
        <v>2</v>
      </c>
      <c r="D37" s="91">
        <v>3</v>
      </c>
      <c r="E37" s="91">
        <v>4</v>
      </c>
      <c r="F37" s="91">
        <v>5</v>
      </c>
      <c r="G37" s="91">
        <v>6</v>
      </c>
      <c r="H37" s="91">
        <v>7</v>
      </c>
      <c r="I37" s="91">
        <v>8</v>
      </c>
      <c r="J37" s="91">
        <v>9</v>
      </c>
      <c r="K37" s="91">
        <v>10</v>
      </c>
      <c r="L37" s="87" t="s">
        <v>10</v>
      </c>
      <c r="M37" s="181"/>
      <c r="N37" s="181"/>
      <c r="O37" s="91"/>
      <c r="P37" s="181"/>
      <c r="Q37" s="185"/>
      <c r="R37" s="185"/>
      <c r="S37" s="181"/>
    </row>
    <row r="38" spans="1:31" ht="12.75" customHeight="1" x14ac:dyDescent="0.2">
      <c r="A38" s="186" t="s">
        <v>43</v>
      </c>
      <c r="B38" s="91">
        <v>39</v>
      </c>
      <c r="C38" s="91"/>
      <c r="D38" s="91"/>
      <c r="E38" s="91"/>
      <c r="F38" s="91"/>
      <c r="G38" s="91"/>
      <c r="H38" s="91"/>
      <c r="I38" s="91"/>
      <c r="J38" s="91"/>
      <c r="K38" s="91"/>
      <c r="L38" s="82"/>
      <c r="M38" s="181"/>
      <c r="N38" s="181"/>
      <c r="O38" s="91"/>
      <c r="P38" s="181"/>
      <c r="Q38" s="187">
        <f>B38</f>
        <v>39</v>
      </c>
      <c r="R38" s="185"/>
      <c r="S38" s="181"/>
    </row>
    <row r="39" spans="1:31" ht="12.75" customHeight="1" x14ac:dyDescent="0.2">
      <c r="A39" s="186" t="s">
        <v>44</v>
      </c>
      <c r="B39" s="91"/>
      <c r="C39" s="91">
        <v>30</v>
      </c>
      <c r="D39" s="91"/>
      <c r="E39" s="91"/>
      <c r="F39" s="91"/>
      <c r="G39" s="91"/>
      <c r="H39" s="91"/>
      <c r="I39" s="91"/>
      <c r="J39" s="91"/>
      <c r="K39" s="91"/>
      <c r="L39" s="82"/>
      <c r="M39" s="181"/>
      <c r="N39" s="181"/>
      <c r="O39" s="91"/>
      <c r="P39" s="188">
        <f>C39/B38</f>
        <v>0.76923076923076927</v>
      </c>
      <c r="Q39" s="187">
        <v>30</v>
      </c>
      <c r="R39" s="189">
        <f t="shared" ref="R39:R47" si="2">Q39/Q38</f>
        <v>0.76923076923076927</v>
      </c>
      <c r="S39" s="181">
        <f t="shared" ref="S39:S47" si="3">100%-R39</f>
        <v>0.23076923076923073</v>
      </c>
      <c r="U39" s="116" t="s">
        <v>21</v>
      </c>
      <c r="V39" s="116" t="s">
        <v>43</v>
      </c>
      <c r="W39" s="116" t="s">
        <v>44</v>
      </c>
      <c r="X39" s="116" t="s">
        <v>45</v>
      </c>
      <c r="Y39" s="116" t="s">
        <v>46</v>
      </c>
      <c r="Z39" s="116" t="s">
        <v>47</v>
      </c>
      <c r="AA39" s="116" t="s">
        <v>48</v>
      </c>
      <c r="AB39" s="116" t="s">
        <v>49</v>
      </c>
      <c r="AC39" s="116" t="s">
        <v>50</v>
      </c>
      <c r="AD39" s="116" t="s">
        <v>66</v>
      </c>
      <c r="AE39" s="116" t="s">
        <v>51</v>
      </c>
    </row>
    <row r="40" spans="1:31" ht="12.75" customHeight="1" x14ac:dyDescent="0.2">
      <c r="A40" s="186" t="s">
        <v>45</v>
      </c>
      <c r="B40" s="91"/>
      <c r="C40" s="91"/>
      <c r="D40" s="91">
        <v>18</v>
      </c>
      <c r="E40" s="91"/>
      <c r="F40" s="91"/>
      <c r="G40" s="91"/>
      <c r="H40" s="91"/>
      <c r="I40" s="91"/>
      <c r="J40" s="91"/>
      <c r="K40" s="91"/>
      <c r="L40" s="82"/>
      <c r="M40" s="181"/>
      <c r="N40" s="181"/>
      <c r="O40" s="91"/>
      <c r="P40" s="188">
        <f>D40/C39</f>
        <v>0.6</v>
      </c>
      <c r="Q40" s="187">
        <v>29</v>
      </c>
      <c r="R40" s="189">
        <f t="shared" si="2"/>
        <v>0.96666666666666667</v>
      </c>
      <c r="S40" s="181">
        <f t="shared" si="3"/>
        <v>3.3333333333333326E-2</v>
      </c>
      <c r="U40" s="179">
        <f>Q20/Q18</f>
        <v>0.50649350649350644</v>
      </c>
      <c r="V40" s="179">
        <f>Q40/Q38</f>
        <v>0.74358974358974361</v>
      </c>
      <c r="W40" s="179">
        <f>Q59/Q57</f>
        <v>0.54838709677419351</v>
      </c>
      <c r="X40" s="179">
        <f>Q80/Q78</f>
        <v>0.71875</v>
      </c>
      <c r="Y40" s="179">
        <f>Q98/Q96</f>
        <v>0.796875</v>
      </c>
      <c r="Z40" s="179">
        <f>Q117/Q115</f>
        <v>0.82857142857142863</v>
      </c>
      <c r="AA40" s="179">
        <f>Q136/Q134</f>
        <v>0.79411764705882348</v>
      </c>
      <c r="AB40" s="179">
        <f>Q156/Q154</f>
        <v>0.66666666666666663</v>
      </c>
      <c r="AC40" s="179">
        <f>Q176/Q174</f>
        <v>0.81333333333333335</v>
      </c>
      <c r="AD40" s="179">
        <f>Q196/Q194</f>
        <v>0.88888888888888884</v>
      </c>
      <c r="AE40" s="179">
        <f>Q216/Q214</f>
        <v>0.80281690140845074</v>
      </c>
    </row>
    <row r="41" spans="1:31" ht="12.75" customHeight="1" x14ac:dyDescent="0.2">
      <c r="A41" s="186" t="s">
        <v>46</v>
      </c>
      <c r="B41" s="91"/>
      <c r="C41" s="91"/>
      <c r="D41" s="91"/>
      <c r="E41" s="91">
        <v>15</v>
      </c>
      <c r="F41" s="91"/>
      <c r="G41" s="91"/>
      <c r="H41" s="91"/>
      <c r="I41" s="91"/>
      <c r="J41" s="91"/>
      <c r="K41" s="91"/>
      <c r="L41" s="82"/>
      <c r="M41" s="181"/>
      <c r="N41" s="181"/>
      <c r="O41" s="91"/>
      <c r="P41" s="188">
        <f>E41/D40</f>
        <v>0.83333333333333337</v>
      </c>
      <c r="Q41" s="187">
        <v>24</v>
      </c>
      <c r="R41" s="189">
        <f t="shared" si="2"/>
        <v>0.82758620689655171</v>
      </c>
      <c r="S41" s="181">
        <f t="shared" si="3"/>
        <v>0.17241379310344829</v>
      </c>
      <c r="AB41" s="179"/>
    </row>
    <row r="42" spans="1:31" ht="12.75" customHeight="1" x14ac:dyDescent="0.2">
      <c r="A42" s="186" t="s">
        <v>47</v>
      </c>
      <c r="B42" s="85"/>
      <c r="C42" s="85"/>
      <c r="D42" s="85"/>
      <c r="E42" s="85"/>
      <c r="F42" s="85">
        <v>8</v>
      </c>
      <c r="G42" s="85"/>
      <c r="H42" s="85"/>
      <c r="I42" s="85"/>
      <c r="J42" s="85"/>
      <c r="K42" s="85"/>
      <c r="L42" s="82"/>
      <c r="M42" s="89"/>
      <c r="N42" s="89"/>
      <c r="O42" s="85"/>
      <c r="P42" s="138">
        <f>F42/E41</f>
        <v>0.53333333333333333</v>
      </c>
      <c r="Q42" s="132">
        <v>23</v>
      </c>
      <c r="R42" s="189">
        <f t="shared" si="2"/>
        <v>0.95833333333333337</v>
      </c>
      <c r="S42" s="181">
        <f t="shared" si="3"/>
        <v>4.166666666666663E-2</v>
      </c>
    </row>
    <row r="43" spans="1:31" ht="12.75" customHeight="1" x14ac:dyDescent="0.2">
      <c r="A43" s="186" t="s">
        <v>48</v>
      </c>
      <c r="B43" s="85"/>
      <c r="C43" s="85"/>
      <c r="D43" s="85"/>
      <c r="E43" s="85"/>
      <c r="F43" s="85"/>
      <c r="G43" s="85">
        <v>8</v>
      </c>
      <c r="H43" s="85"/>
      <c r="I43" s="85"/>
      <c r="J43" s="85"/>
      <c r="K43" s="85"/>
      <c r="L43" s="82"/>
      <c r="M43" s="89"/>
      <c r="N43" s="89"/>
      <c r="O43" s="85"/>
      <c r="P43" s="138">
        <f>G43/F42</f>
        <v>1</v>
      </c>
      <c r="Q43" s="132">
        <v>21</v>
      </c>
      <c r="R43" s="189">
        <f t="shared" si="2"/>
        <v>0.91304347826086951</v>
      </c>
      <c r="S43" s="181">
        <f t="shared" si="3"/>
        <v>8.6956521739130488E-2</v>
      </c>
    </row>
    <row r="44" spans="1:31" ht="12.75" customHeight="1" x14ac:dyDescent="0.2">
      <c r="A44" s="186" t="s">
        <v>49</v>
      </c>
      <c r="B44" s="85"/>
      <c r="C44" s="85"/>
      <c r="D44" s="85"/>
      <c r="E44" s="85"/>
      <c r="F44" s="85"/>
      <c r="G44" s="85"/>
      <c r="H44" s="85">
        <v>8</v>
      </c>
      <c r="I44" s="85"/>
      <c r="J44" s="85"/>
      <c r="K44" s="85"/>
      <c r="L44" s="82"/>
      <c r="M44" s="89"/>
      <c r="N44" s="89"/>
      <c r="O44" s="85"/>
      <c r="P44" s="138">
        <f>H44/G43</f>
        <v>1</v>
      </c>
      <c r="Q44" s="132">
        <v>19</v>
      </c>
      <c r="R44" s="189">
        <f t="shared" si="2"/>
        <v>0.90476190476190477</v>
      </c>
      <c r="S44" s="181">
        <f t="shared" si="3"/>
        <v>9.5238095238095233E-2</v>
      </c>
    </row>
    <row r="45" spans="1:31" ht="12.75" customHeight="1" x14ac:dyDescent="0.2">
      <c r="A45" s="186" t="s">
        <v>50</v>
      </c>
      <c r="B45" s="85"/>
      <c r="C45" s="85"/>
      <c r="D45" s="85"/>
      <c r="E45" s="85"/>
      <c r="F45" s="85"/>
      <c r="G45" s="85"/>
      <c r="H45" s="85"/>
      <c r="I45" s="85">
        <v>8</v>
      </c>
      <c r="J45" s="85"/>
      <c r="K45" s="85"/>
      <c r="L45" s="82"/>
      <c r="M45" s="89"/>
      <c r="N45" s="89"/>
      <c r="O45" s="85"/>
      <c r="P45" s="138">
        <f>I45/H44</f>
        <v>1</v>
      </c>
      <c r="Q45" s="132">
        <v>18</v>
      </c>
      <c r="R45" s="189">
        <f t="shared" si="2"/>
        <v>0.94736842105263153</v>
      </c>
      <c r="S45" s="181">
        <f t="shared" si="3"/>
        <v>5.2631578947368474E-2</v>
      </c>
    </row>
    <row r="46" spans="1:31" ht="12.75" customHeight="1" x14ac:dyDescent="0.2">
      <c r="A46" s="186" t="s">
        <v>66</v>
      </c>
      <c r="B46" s="85"/>
      <c r="C46" s="85"/>
      <c r="D46" s="85"/>
      <c r="E46" s="85"/>
      <c r="F46" s="85"/>
      <c r="G46" s="85"/>
      <c r="H46" s="85"/>
      <c r="I46" s="85"/>
      <c r="J46" s="85">
        <v>8</v>
      </c>
      <c r="K46" s="85"/>
      <c r="L46" s="82"/>
      <c r="M46" s="89"/>
      <c r="N46" s="89"/>
      <c r="O46" s="85"/>
      <c r="P46" s="138">
        <f>J46/I45</f>
        <v>1</v>
      </c>
      <c r="Q46" s="132">
        <v>17</v>
      </c>
      <c r="R46" s="189">
        <f t="shared" si="2"/>
        <v>0.94444444444444442</v>
      </c>
      <c r="S46" s="181">
        <f t="shared" si="3"/>
        <v>5.555555555555558E-2</v>
      </c>
    </row>
    <row r="47" spans="1:31" ht="12.75" customHeight="1" x14ac:dyDescent="0.2">
      <c r="A47" s="186" t="s">
        <v>51</v>
      </c>
      <c r="B47" s="85"/>
      <c r="C47" s="85"/>
      <c r="D47" s="85"/>
      <c r="E47" s="85"/>
      <c r="F47" s="85"/>
      <c r="G47" s="85"/>
      <c r="H47" s="85"/>
      <c r="I47" s="85"/>
      <c r="J47" s="85"/>
      <c r="K47" s="85">
        <v>7</v>
      </c>
      <c r="L47" s="82">
        <v>6</v>
      </c>
      <c r="M47" s="89"/>
      <c r="N47" s="89"/>
      <c r="O47" s="85"/>
      <c r="P47" s="138">
        <f>K47/J46</f>
        <v>0.875</v>
      </c>
      <c r="Q47" s="132">
        <v>16</v>
      </c>
      <c r="R47" s="189">
        <f t="shared" si="2"/>
        <v>0.94117647058823528</v>
      </c>
      <c r="S47" s="181">
        <f t="shared" si="3"/>
        <v>5.8823529411764719E-2</v>
      </c>
    </row>
    <row r="48" spans="1:31" ht="12.75" customHeight="1" x14ac:dyDescent="0.2">
      <c r="A48" s="186" t="s">
        <v>69</v>
      </c>
      <c r="B48" s="85"/>
      <c r="C48" s="85"/>
      <c r="D48" s="85"/>
      <c r="E48" s="85"/>
      <c r="F48" s="85"/>
      <c r="G48" s="85">
        <v>1</v>
      </c>
      <c r="H48" s="85"/>
      <c r="I48" s="85"/>
      <c r="J48" s="85"/>
      <c r="K48" s="85">
        <v>7</v>
      </c>
      <c r="L48" s="82">
        <v>3</v>
      </c>
      <c r="M48" s="89"/>
      <c r="N48" s="89"/>
      <c r="O48" s="85"/>
      <c r="P48" s="138"/>
      <c r="Q48" s="132">
        <v>11</v>
      </c>
      <c r="R48" s="134"/>
      <c r="S48" s="89"/>
    </row>
    <row r="49" spans="1:19" ht="12.75" customHeight="1" x14ac:dyDescent="0.2">
      <c r="A49" s="114" t="s">
        <v>70</v>
      </c>
      <c r="B49" s="85"/>
      <c r="C49" s="85"/>
      <c r="D49" s="85"/>
      <c r="E49" s="85"/>
      <c r="F49" s="85"/>
      <c r="G49" s="85"/>
      <c r="H49" s="85"/>
      <c r="I49" s="85"/>
      <c r="J49" s="85"/>
      <c r="K49" s="85">
        <v>2</v>
      </c>
      <c r="L49" s="82">
        <v>3</v>
      </c>
      <c r="M49" s="89"/>
      <c r="N49" s="89"/>
      <c r="O49" s="85"/>
      <c r="P49" s="138"/>
      <c r="Q49" s="132">
        <v>8</v>
      </c>
      <c r="R49" s="134"/>
      <c r="S49" s="89"/>
    </row>
    <row r="50" spans="1:19" ht="12.75" customHeight="1" x14ac:dyDescent="0.2">
      <c r="A50" s="114" t="s">
        <v>71</v>
      </c>
      <c r="B50" s="85"/>
      <c r="C50" s="85"/>
      <c r="D50" s="85"/>
      <c r="E50" s="85"/>
      <c r="F50" s="85"/>
      <c r="G50" s="85"/>
      <c r="H50" s="85"/>
      <c r="I50" s="85"/>
      <c r="J50" s="85"/>
      <c r="K50" s="85">
        <v>2</v>
      </c>
      <c r="L50" s="82">
        <v>1</v>
      </c>
      <c r="M50" s="89"/>
      <c r="N50" s="89"/>
      <c r="O50" s="85"/>
      <c r="P50" s="138"/>
      <c r="Q50" s="132">
        <v>4</v>
      </c>
      <c r="R50" s="134"/>
      <c r="S50" s="89"/>
    </row>
    <row r="51" spans="1:19" ht="12.75" customHeight="1" x14ac:dyDescent="0.2">
      <c r="A51" s="114" t="s">
        <v>72</v>
      </c>
      <c r="B51" s="85"/>
      <c r="C51" s="85"/>
      <c r="D51" s="85"/>
      <c r="E51" s="85"/>
      <c r="F51" s="85"/>
      <c r="G51" s="85"/>
      <c r="H51" s="85"/>
      <c r="I51" s="85"/>
      <c r="J51" s="85"/>
      <c r="K51" s="85">
        <v>1</v>
      </c>
      <c r="L51" s="82"/>
      <c r="M51" s="89"/>
      <c r="N51" s="89"/>
      <c r="O51" s="85"/>
      <c r="P51" s="138"/>
      <c r="Q51" s="132">
        <v>2</v>
      </c>
      <c r="R51" s="134"/>
      <c r="S51" s="89"/>
    </row>
    <row r="52" spans="1:19" ht="12.75" customHeight="1" x14ac:dyDescent="0.2">
      <c r="A52" s="114" t="s">
        <v>78</v>
      </c>
      <c r="B52" s="85"/>
      <c r="C52" s="85"/>
      <c r="D52" s="85"/>
      <c r="E52" s="85"/>
      <c r="F52" s="85"/>
      <c r="G52" s="85"/>
      <c r="H52" s="85"/>
      <c r="I52" s="85"/>
      <c r="J52" s="85"/>
      <c r="K52" s="85">
        <v>1</v>
      </c>
      <c r="L52" s="82">
        <v>1</v>
      </c>
      <c r="M52" s="89"/>
      <c r="N52" s="89"/>
      <c r="O52" s="85"/>
      <c r="P52" s="138"/>
      <c r="Q52" s="132">
        <v>2</v>
      </c>
      <c r="R52" s="134"/>
      <c r="S52" s="89"/>
    </row>
    <row r="53" spans="1:19" ht="12.75" customHeight="1" x14ac:dyDescent="0.2">
      <c r="L53" s="86">
        <f>SUM(L47:L52)</f>
        <v>14</v>
      </c>
      <c r="M53" s="89">
        <f>L47/B38</f>
        <v>0.15384615384615385</v>
      </c>
      <c r="N53" s="89">
        <f>L53/B38</f>
        <v>0.35897435897435898</v>
      </c>
      <c r="O53" s="89">
        <f>N53-M53</f>
        <v>0.20512820512820512</v>
      </c>
      <c r="P53" s="89"/>
    </row>
    <row r="54" spans="1:19" ht="12.75" customHeight="1" x14ac:dyDescent="0.2">
      <c r="A54" s="180" t="s">
        <v>73</v>
      </c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1"/>
      <c r="M54" s="181"/>
      <c r="N54" s="181"/>
      <c r="O54" s="91"/>
      <c r="P54" s="181"/>
      <c r="Q54" s="91"/>
      <c r="R54" s="91"/>
      <c r="S54" s="91"/>
    </row>
    <row r="55" spans="1:19" ht="25.5" customHeight="1" x14ac:dyDescent="0.2">
      <c r="A55" s="91"/>
      <c r="B55" s="250" t="s">
        <v>1</v>
      </c>
      <c r="C55" s="251"/>
      <c r="D55" s="251"/>
      <c r="E55" s="251"/>
      <c r="F55" s="251"/>
      <c r="G55" s="251"/>
      <c r="H55" s="251"/>
      <c r="I55" s="251"/>
      <c r="J55" s="252"/>
      <c r="K55" s="139"/>
      <c r="L55" s="91"/>
      <c r="M55" s="182" t="s">
        <v>2</v>
      </c>
      <c r="N55" s="182" t="s">
        <v>3</v>
      </c>
      <c r="O55" s="183" t="s">
        <v>4</v>
      </c>
      <c r="P55" s="182" t="s">
        <v>5</v>
      </c>
      <c r="Q55" s="184" t="s">
        <v>6</v>
      </c>
      <c r="R55" s="184" t="s">
        <v>7</v>
      </c>
      <c r="S55" s="182" t="s">
        <v>8</v>
      </c>
    </row>
    <row r="56" spans="1:19" ht="12.75" customHeight="1" x14ac:dyDescent="0.2">
      <c r="A56" s="139" t="s">
        <v>9</v>
      </c>
      <c r="B56" s="91">
        <v>1</v>
      </c>
      <c r="C56" s="91">
        <v>2</v>
      </c>
      <c r="D56" s="91">
        <v>3</v>
      </c>
      <c r="E56" s="91">
        <v>4</v>
      </c>
      <c r="F56" s="91">
        <v>5</v>
      </c>
      <c r="G56" s="91">
        <v>6</v>
      </c>
      <c r="H56" s="91">
        <v>7</v>
      </c>
      <c r="I56" s="91">
        <v>8</v>
      </c>
      <c r="J56" s="91">
        <v>9</v>
      </c>
      <c r="K56" s="91">
        <v>10</v>
      </c>
      <c r="L56" s="87" t="s">
        <v>10</v>
      </c>
      <c r="M56" s="181"/>
      <c r="N56" s="181"/>
      <c r="O56" s="91"/>
      <c r="P56" s="181"/>
      <c r="Q56" s="185"/>
      <c r="R56" s="185"/>
      <c r="S56" s="181"/>
    </row>
    <row r="57" spans="1:19" ht="12.75" customHeight="1" x14ac:dyDescent="0.2">
      <c r="A57" s="186" t="s">
        <v>44</v>
      </c>
      <c r="B57" s="91">
        <v>62</v>
      </c>
      <c r="C57" s="91"/>
      <c r="D57" s="91"/>
      <c r="E57" s="91"/>
      <c r="F57" s="91"/>
      <c r="G57" s="91"/>
      <c r="H57" s="91"/>
      <c r="I57" s="91"/>
      <c r="J57" s="91"/>
      <c r="K57" s="91"/>
      <c r="L57" s="82"/>
      <c r="M57" s="181"/>
      <c r="N57" s="181"/>
      <c r="O57" s="91"/>
      <c r="P57" s="181"/>
      <c r="Q57" s="187">
        <f>B57</f>
        <v>62</v>
      </c>
      <c r="R57" s="185"/>
      <c r="S57" s="181"/>
    </row>
    <row r="58" spans="1:19" ht="12.75" customHeight="1" x14ac:dyDescent="0.2">
      <c r="A58" s="186" t="s">
        <v>45</v>
      </c>
      <c r="B58" s="91"/>
      <c r="C58" s="91">
        <v>36</v>
      </c>
      <c r="D58" s="91"/>
      <c r="E58" s="91"/>
      <c r="F58" s="91"/>
      <c r="G58" s="91"/>
      <c r="H58" s="91"/>
      <c r="I58" s="91"/>
      <c r="J58" s="91"/>
      <c r="K58" s="91"/>
      <c r="L58" s="82"/>
      <c r="M58" s="181"/>
      <c r="N58" s="181"/>
      <c r="O58" s="91"/>
      <c r="P58" s="188">
        <f>C58/B57</f>
        <v>0.58064516129032262</v>
      </c>
      <c r="Q58" s="187">
        <v>36</v>
      </c>
      <c r="R58" s="189">
        <f t="shared" ref="R58:R66" si="4">Q58/Q57</f>
        <v>0.58064516129032262</v>
      </c>
      <c r="S58" s="181">
        <f t="shared" ref="S58:S66" si="5">100%-R58</f>
        <v>0.41935483870967738</v>
      </c>
    </row>
    <row r="59" spans="1:19" ht="12.75" customHeight="1" x14ac:dyDescent="0.2">
      <c r="A59" s="186" t="s">
        <v>46</v>
      </c>
      <c r="B59" s="91"/>
      <c r="C59" s="91"/>
      <c r="D59" s="91">
        <v>27</v>
      </c>
      <c r="E59" s="91"/>
      <c r="F59" s="91"/>
      <c r="G59" s="91"/>
      <c r="H59" s="91"/>
      <c r="I59" s="91"/>
      <c r="J59" s="91"/>
      <c r="K59" s="91"/>
      <c r="L59" s="82"/>
      <c r="M59" s="91"/>
      <c r="N59" s="91"/>
      <c r="O59" s="91"/>
      <c r="P59" s="188">
        <f>D59/C58</f>
        <v>0.75</v>
      </c>
      <c r="Q59" s="187">
        <v>34</v>
      </c>
      <c r="R59" s="189">
        <f t="shared" si="4"/>
        <v>0.94444444444444442</v>
      </c>
      <c r="S59" s="181">
        <f t="shared" si="5"/>
        <v>5.555555555555558E-2</v>
      </c>
    </row>
    <row r="60" spans="1:19" ht="12.75" customHeight="1" x14ac:dyDescent="0.2">
      <c r="A60" s="186" t="s">
        <v>47</v>
      </c>
      <c r="B60" s="85"/>
      <c r="C60" s="85"/>
      <c r="D60" s="85"/>
      <c r="E60" s="85">
        <v>27</v>
      </c>
      <c r="F60" s="85"/>
      <c r="G60" s="85"/>
      <c r="H60" s="85"/>
      <c r="I60" s="85"/>
      <c r="J60" s="85"/>
      <c r="K60" s="85"/>
      <c r="L60" s="82"/>
      <c r="M60" s="85"/>
      <c r="N60" s="85"/>
      <c r="O60" s="85"/>
      <c r="P60" s="138">
        <f>E60/D59</f>
        <v>1</v>
      </c>
      <c r="Q60" s="132">
        <v>34</v>
      </c>
      <c r="R60" s="189">
        <f t="shared" si="4"/>
        <v>1</v>
      </c>
      <c r="S60" s="181">
        <f t="shared" si="5"/>
        <v>0</v>
      </c>
    </row>
    <row r="61" spans="1:19" ht="12.75" customHeight="1" x14ac:dyDescent="0.2">
      <c r="A61" s="186" t="s">
        <v>48</v>
      </c>
      <c r="B61" s="85"/>
      <c r="C61" s="85"/>
      <c r="D61" s="85"/>
      <c r="E61" s="85"/>
      <c r="F61" s="85">
        <v>20</v>
      </c>
      <c r="G61" s="85"/>
      <c r="H61" s="85"/>
      <c r="I61" s="85"/>
      <c r="J61" s="85"/>
      <c r="K61" s="85"/>
      <c r="L61" s="82"/>
      <c r="M61" s="85"/>
      <c r="N61" s="85"/>
      <c r="O61" s="85"/>
      <c r="P61" s="138">
        <f>F61/E60</f>
        <v>0.7407407407407407</v>
      </c>
      <c r="Q61" s="132">
        <v>33</v>
      </c>
      <c r="R61" s="189">
        <f t="shared" si="4"/>
        <v>0.97058823529411764</v>
      </c>
      <c r="S61" s="181">
        <f t="shared" si="5"/>
        <v>2.9411764705882359E-2</v>
      </c>
    </row>
    <row r="62" spans="1:19" ht="12.75" customHeight="1" x14ac:dyDescent="0.2">
      <c r="A62" s="186" t="s">
        <v>49</v>
      </c>
      <c r="B62" s="85"/>
      <c r="C62" s="85"/>
      <c r="D62" s="85"/>
      <c r="E62" s="85"/>
      <c r="F62" s="85"/>
      <c r="G62" s="85">
        <v>18</v>
      </c>
      <c r="H62" s="85"/>
      <c r="I62" s="85"/>
      <c r="J62" s="85"/>
      <c r="K62" s="85"/>
      <c r="L62" s="82"/>
      <c r="M62" s="85"/>
      <c r="N62" s="85"/>
      <c r="O62" s="85"/>
      <c r="P62" s="138">
        <f>G62/F61</f>
        <v>0.9</v>
      </c>
      <c r="Q62" s="132">
        <v>32</v>
      </c>
      <c r="R62" s="189">
        <f t="shared" si="4"/>
        <v>0.96969696969696972</v>
      </c>
      <c r="S62" s="181">
        <f t="shared" si="5"/>
        <v>3.0303030303030276E-2</v>
      </c>
    </row>
    <row r="63" spans="1:19" ht="12.75" customHeight="1" x14ac:dyDescent="0.2">
      <c r="A63" s="186" t="s">
        <v>50</v>
      </c>
      <c r="B63" s="85"/>
      <c r="C63" s="85"/>
      <c r="D63" s="85"/>
      <c r="E63" s="85"/>
      <c r="F63" s="85"/>
      <c r="G63" s="85"/>
      <c r="H63" s="85">
        <v>15</v>
      </c>
      <c r="I63" s="85"/>
      <c r="J63" s="85"/>
      <c r="K63" s="85"/>
      <c r="L63" s="82"/>
      <c r="M63" s="85"/>
      <c r="N63" s="85"/>
      <c r="O63" s="85"/>
      <c r="P63" s="138">
        <f>H63/G62</f>
        <v>0.83333333333333337</v>
      </c>
      <c r="Q63" s="132">
        <v>30</v>
      </c>
      <c r="R63" s="189">
        <f t="shared" si="4"/>
        <v>0.9375</v>
      </c>
      <c r="S63" s="181">
        <f t="shared" si="5"/>
        <v>6.25E-2</v>
      </c>
    </row>
    <row r="64" spans="1:19" ht="12.75" customHeight="1" x14ac:dyDescent="0.2">
      <c r="A64" s="186" t="s">
        <v>66</v>
      </c>
      <c r="B64" s="85"/>
      <c r="C64" s="85"/>
      <c r="D64" s="85"/>
      <c r="E64" s="85"/>
      <c r="F64" s="85"/>
      <c r="G64" s="85"/>
      <c r="H64" s="85"/>
      <c r="I64" s="85">
        <v>15</v>
      </c>
      <c r="J64" s="85"/>
      <c r="K64" s="85"/>
      <c r="L64" s="82"/>
      <c r="M64" s="85"/>
      <c r="N64" s="85"/>
      <c r="O64" s="85"/>
      <c r="P64" s="138">
        <f>I64/H63</f>
        <v>1</v>
      </c>
      <c r="Q64" s="132">
        <v>29</v>
      </c>
      <c r="R64" s="189">
        <f t="shared" si="4"/>
        <v>0.96666666666666667</v>
      </c>
      <c r="S64" s="181">
        <f t="shared" si="5"/>
        <v>3.3333333333333326E-2</v>
      </c>
    </row>
    <row r="65" spans="1:19" ht="12.75" customHeight="1" x14ac:dyDescent="0.2">
      <c r="A65" s="186" t="s">
        <v>51</v>
      </c>
      <c r="B65" s="85"/>
      <c r="C65" s="85"/>
      <c r="D65" s="85"/>
      <c r="E65" s="85"/>
      <c r="F65" s="85"/>
      <c r="G65" s="85"/>
      <c r="H65" s="85"/>
      <c r="I65" s="85"/>
      <c r="J65" s="85">
        <v>12</v>
      </c>
      <c r="K65" s="85"/>
      <c r="L65" s="82"/>
      <c r="M65" s="85"/>
      <c r="N65" s="85"/>
      <c r="O65" s="85"/>
      <c r="P65" s="138">
        <f>J65/I64</f>
        <v>0.8</v>
      </c>
      <c r="Q65" s="132">
        <v>29</v>
      </c>
      <c r="R65" s="189">
        <f t="shared" si="4"/>
        <v>1</v>
      </c>
      <c r="S65" s="181">
        <f t="shared" si="5"/>
        <v>0</v>
      </c>
    </row>
    <row r="66" spans="1:19" ht="12.75" customHeight="1" x14ac:dyDescent="0.2">
      <c r="A66" s="186" t="s">
        <v>69</v>
      </c>
      <c r="B66" s="85"/>
      <c r="C66" s="85"/>
      <c r="D66" s="85"/>
      <c r="E66" s="85"/>
      <c r="F66" s="85"/>
      <c r="G66" s="85"/>
      <c r="H66" s="85"/>
      <c r="I66" s="85"/>
      <c r="J66" s="85"/>
      <c r="K66" s="85">
        <v>12</v>
      </c>
      <c r="L66" s="82">
        <v>11</v>
      </c>
      <c r="M66" s="85"/>
      <c r="N66" s="85"/>
      <c r="O66" s="85"/>
      <c r="P66" s="138">
        <f>K66/J65</f>
        <v>1</v>
      </c>
      <c r="Q66" s="132">
        <v>28</v>
      </c>
      <c r="R66" s="189">
        <f t="shared" si="4"/>
        <v>0.96551724137931039</v>
      </c>
      <c r="S66" s="181">
        <f t="shared" si="5"/>
        <v>3.4482758620689613E-2</v>
      </c>
    </row>
    <row r="67" spans="1:19" ht="12.75" customHeight="1" x14ac:dyDescent="0.2">
      <c r="A67" s="114" t="s">
        <v>70</v>
      </c>
      <c r="B67" s="85"/>
      <c r="C67" s="85"/>
      <c r="D67" s="85"/>
      <c r="E67" s="85"/>
      <c r="F67" s="85"/>
      <c r="G67" s="85"/>
      <c r="H67" s="85"/>
      <c r="I67" s="85"/>
      <c r="J67" s="85"/>
      <c r="K67" s="85">
        <v>9</v>
      </c>
      <c r="L67" s="82">
        <v>9</v>
      </c>
      <c r="M67" s="85"/>
      <c r="N67" s="85"/>
      <c r="O67" s="85"/>
      <c r="P67" s="138"/>
      <c r="Q67" s="132">
        <v>16</v>
      </c>
      <c r="R67" s="134"/>
      <c r="S67" s="89"/>
    </row>
    <row r="68" spans="1:19" ht="12.75" customHeight="1" x14ac:dyDescent="0.2">
      <c r="A68" s="114" t="s">
        <v>71</v>
      </c>
      <c r="B68" s="85"/>
      <c r="C68" s="85"/>
      <c r="D68" s="85"/>
      <c r="E68" s="85"/>
      <c r="F68" s="85"/>
      <c r="G68" s="85"/>
      <c r="H68" s="85"/>
      <c r="I68" s="85"/>
      <c r="J68" s="85"/>
      <c r="K68" s="85">
        <v>7</v>
      </c>
      <c r="L68" s="82">
        <v>4</v>
      </c>
      <c r="M68" s="85"/>
      <c r="N68" s="85"/>
      <c r="O68" s="85"/>
      <c r="P68" s="138"/>
      <c r="Q68" s="132">
        <v>8</v>
      </c>
      <c r="R68" s="134"/>
      <c r="S68" s="89"/>
    </row>
    <row r="69" spans="1:19" ht="12.75" customHeight="1" x14ac:dyDescent="0.2">
      <c r="A69" s="114" t="s">
        <v>72</v>
      </c>
      <c r="B69" s="85"/>
      <c r="C69" s="85"/>
      <c r="D69" s="85"/>
      <c r="E69" s="85"/>
      <c r="F69" s="85"/>
      <c r="G69" s="85"/>
      <c r="H69" s="85"/>
      <c r="I69" s="85"/>
      <c r="J69" s="85"/>
      <c r="K69" s="85">
        <v>3</v>
      </c>
      <c r="L69" s="82">
        <v>1</v>
      </c>
      <c r="M69" s="85"/>
      <c r="N69" s="85"/>
      <c r="O69" s="85"/>
      <c r="P69" s="138"/>
      <c r="Q69" s="132">
        <v>4</v>
      </c>
      <c r="R69" s="134"/>
      <c r="S69" s="89"/>
    </row>
    <row r="70" spans="1:19" ht="12.75" customHeight="1" x14ac:dyDescent="0.2">
      <c r="A70" s="114" t="s">
        <v>78</v>
      </c>
      <c r="B70" s="85"/>
      <c r="C70" s="85"/>
      <c r="D70" s="85"/>
      <c r="E70" s="85"/>
      <c r="F70" s="85"/>
      <c r="G70" s="85"/>
      <c r="H70" s="85"/>
      <c r="I70" s="85"/>
      <c r="J70" s="85"/>
      <c r="K70" s="85">
        <v>1</v>
      </c>
      <c r="L70" s="82"/>
      <c r="M70" s="85"/>
      <c r="N70" s="85"/>
      <c r="O70" s="85"/>
      <c r="P70" s="138"/>
      <c r="Q70" s="132">
        <v>1</v>
      </c>
      <c r="R70" s="134"/>
      <c r="S70" s="89"/>
    </row>
    <row r="71" spans="1:19" ht="12.75" customHeight="1" x14ac:dyDescent="0.2">
      <c r="A71" s="114" t="s">
        <v>80</v>
      </c>
      <c r="B71" s="85"/>
      <c r="C71" s="85"/>
      <c r="D71" s="85"/>
      <c r="E71" s="85"/>
      <c r="F71" s="85"/>
      <c r="G71" s="85"/>
      <c r="H71" s="85"/>
      <c r="I71" s="85"/>
      <c r="J71" s="85"/>
      <c r="K71" s="85"/>
      <c r="L71" s="82"/>
      <c r="M71" s="85"/>
      <c r="N71" s="85"/>
      <c r="O71" s="85"/>
      <c r="P71" s="138"/>
      <c r="Q71" s="132"/>
      <c r="R71" s="134"/>
      <c r="S71" s="89"/>
    </row>
    <row r="72" spans="1:19" ht="12.75" customHeight="1" x14ac:dyDescent="0.2">
      <c r="A72" s="114" t="s">
        <v>82</v>
      </c>
      <c r="B72" s="85"/>
      <c r="C72" s="85"/>
      <c r="D72" s="85"/>
      <c r="E72" s="85"/>
      <c r="F72" s="85"/>
      <c r="G72" s="85"/>
      <c r="H72" s="85"/>
      <c r="I72" s="85"/>
      <c r="J72" s="85"/>
      <c r="K72" s="85">
        <v>1</v>
      </c>
      <c r="L72" s="82">
        <v>1</v>
      </c>
      <c r="M72" s="85"/>
      <c r="N72" s="85"/>
      <c r="O72" s="85"/>
      <c r="P72" s="138"/>
      <c r="Q72" s="132">
        <v>1</v>
      </c>
      <c r="R72" s="134"/>
      <c r="S72" s="89"/>
    </row>
    <row r="73" spans="1:19" ht="12.75" customHeight="1" x14ac:dyDescent="0.2">
      <c r="A73" s="114"/>
      <c r="B73" s="85"/>
      <c r="C73" s="85"/>
      <c r="D73" s="85"/>
      <c r="E73" s="85"/>
      <c r="F73" s="85"/>
      <c r="G73" s="85"/>
      <c r="H73" s="85"/>
      <c r="I73" s="85"/>
      <c r="J73" s="85"/>
      <c r="K73" s="85"/>
      <c r="L73" s="86">
        <f>SUM(L66:L72)</f>
        <v>26</v>
      </c>
      <c r="M73" s="89">
        <f>L66/B57</f>
        <v>0.17741935483870969</v>
      </c>
      <c r="N73" s="89">
        <f>L73/B57</f>
        <v>0.41935483870967744</v>
      </c>
      <c r="O73" s="89">
        <f>N73-M73</f>
        <v>0.24193548387096775</v>
      </c>
      <c r="P73" s="138"/>
      <c r="Q73" s="132"/>
      <c r="R73" s="134"/>
      <c r="S73" s="89"/>
    </row>
    <row r="74" spans="1:19" ht="12.75" customHeight="1" x14ac:dyDescent="0.2"/>
    <row r="75" spans="1:19" ht="12.75" customHeight="1" x14ac:dyDescent="0.2">
      <c r="A75" s="180" t="s">
        <v>74</v>
      </c>
      <c r="B75" s="91"/>
      <c r="C75" s="91"/>
      <c r="D75" s="91"/>
      <c r="E75" s="91"/>
      <c r="F75" s="91"/>
      <c r="G75" s="91"/>
      <c r="H75" s="91"/>
      <c r="I75" s="91"/>
      <c r="J75" s="91"/>
      <c r="K75" s="91"/>
      <c r="L75" s="91"/>
      <c r="M75" s="181"/>
      <c r="N75" s="181"/>
      <c r="O75" s="91"/>
      <c r="P75" s="181"/>
      <c r="Q75" s="91"/>
      <c r="R75" s="91"/>
      <c r="S75" s="91"/>
    </row>
    <row r="76" spans="1:19" ht="25.5" customHeight="1" x14ac:dyDescent="0.2">
      <c r="A76" s="91"/>
      <c r="B76" s="250" t="s">
        <v>1</v>
      </c>
      <c r="C76" s="251"/>
      <c r="D76" s="251"/>
      <c r="E76" s="251"/>
      <c r="F76" s="251"/>
      <c r="G76" s="251"/>
      <c r="H76" s="251"/>
      <c r="I76" s="251"/>
      <c r="J76" s="252"/>
      <c r="K76" s="139"/>
      <c r="L76" s="91"/>
      <c r="M76" s="182" t="s">
        <v>2</v>
      </c>
      <c r="N76" s="182" t="s">
        <v>3</v>
      </c>
      <c r="O76" s="183" t="s">
        <v>4</v>
      </c>
      <c r="P76" s="182" t="s">
        <v>5</v>
      </c>
      <c r="Q76" s="184" t="s">
        <v>6</v>
      </c>
      <c r="R76" s="184" t="s">
        <v>7</v>
      </c>
      <c r="S76" s="182" t="s">
        <v>8</v>
      </c>
    </row>
    <row r="77" spans="1:19" ht="12.75" customHeight="1" x14ac:dyDescent="0.2">
      <c r="A77" s="139" t="s">
        <v>9</v>
      </c>
      <c r="B77" s="91">
        <v>1</v>
      </c>
      <c r="C77" s="91">
        <v>2</v>
      </c>
      <c r="D77" s="91">
        <v>3</v>
      </c>
      <c r="E77" s="91">
        <v>4</v>
      </c>
      <c r="F77" s="91">
        <v>5</v>
      </c>
      <c r="G77" s="91">
        <v>6</v>
      </c>
      <c r="H77" s="91">
        <v>7</v>
      </c>
      <c r="I77" s="91">
        <v>8</v>
      </c>
      <c r="J77" s="91">
        <v>9</v>
      </c>
      <c r="K77" s="91">
        <v>10</v>
      </c>
      <c r="L77" s="87" t="s">
        <v>10</v>
      </c>
      <c r="M77" s="181"/>
      <c r="N77" s="181"/>
      <c r="O77" s="91"/>
      <c r="P77" s="181"/>
      <c r="Q77" s="185"/>
      <c r="R77" s="185"/>
      <c r="S77" s="181"/>
    </row>
    <row r="78" spans="1:19" ht="12.75" customHeight="1" x14ac:dyDescent="0.2">
      <c r="A78" s="186" t="s">
        <v>45</v>
      </c>
      <c r="B78" s="91">
        <v>32</v>
      </c>
      <c r="C78" s="91"/>
      <c r="D78" s="91"/>
      <c r="E78" s="91"/>
      <c r="F78" s="91"/>
      <c r="G78" s="91"/>
      <c r="H78" s="91"/>
      <c r="I78" s="91"/>
      <c r="J78" s="91"/>
      <c r="K78" s="91"/>
      <c r="L78" s="82"/>
      <c r="M78" s="181"/>
      <c r="N78" s="181"/>
      <c r="O78" s="91"/>
      <c r="P78" s="181"/>
      <c r="Q78" s="187">
        <f>B78</f>
        <v>32</v>
      </c>
      <c r="R78" s="185"/>
      <c r="S78" s="181"/>
    </row>
    <row r="79" spans="1:19" ht="12.75" customHeight="1" x14ac:dyDescent="0.2">
      <c r="A79" s="186" t="s">
        <v>46</v>
      </c>
      <c r="B79" s="91"/>
      <c r="C79" s="91">
        <v>24</v>
      </c>
      <c r="D79" s="91"/>
      <c r="E79" s="91"/>
      <c r="F79" s="91"/>
      <c r="G79" s="91"/>
      <c r="H79" s="91"/>
      <c r="I79" s="91"/>
      <c r="J79" s="91"/>
      <c r="K79" s="91"/>
      <c r="L79" s="82"/>
      <c r="M79" s="181"/>
      <c r="N79" s="181"/>
      <c r="O79" s="91"/>
      <c r="P79" s="188">
        <f>C79/B78</f>
        <v>0.75</v>
      </c>
      <c r="Q79" s="187">
        <v>24</v>
      </c>
      <c r="R79" s="189">
        <f t="shared" ref="R79:R87" si="6">Q79/Q78</f>
        <v>0.75</v>
      </c>
      <c r="S79" s="181">
        <f t="shared" ref="S79:S87" si="7">100%-R79</f>
        <v>0.25</v>
      </c>
    </row>
    <row r="80" spans="1:19" ht="12.75" customHeight="1" x14ac:dyDescent="0.2">
      <c r="A80" s="186" t="s">
        <v>47</v>
      </c>
      <c r="D80" s="86">
        <v>21</v>
      </c>
      <c r="L80" s="82"/>
      <c r="P80" s="188">
        <f>D80/C79</f>
        <v>0.875</v>
      </c>
      <c r="Q80" s="187">
        <v>23</v>
      </c>
      <c r="R80" s="189">
        <f t="shared" si="6"/>
        <v>0.95833333333333337</v>
      </c>
      <c r="S80" s="181">
        <f t="shared" si="7"/>
        <v>4.166666666666663E-2</v>
      </c>
    </row>
    <row r="81" spans="1:19" ht="12.75" customHeight="1" x14ac:dyDescent="0.2">
      <c r="A81" s="186" t="s">
        <v>48</v>
      </c>
      <c r="E81" s="86">
        <v>18</v>
      </c>
      <c r="L81" s="82"/>
      <c r="P81" s="138">
        <f>E81/D80</f>
        <v>0.8571428571428571</v>
      </c>
      <c r="Q81" s="132">
        <v>20</v>
      </c>
      <c r="R81" s="189">
        <f t="shared" si="6"/>
        <v>0.86956521739130432</v>
      </c>
      <c r="S81" s="181">
        <f t="shared" si="7"/>
        <v>0.13043478260869568</v>
      </c>
    </row>
    <row r="82" spans="1:19" ht="12.75" customHeight="1" x14ac:dyDescent="0.2">
      <c r="A82" s="186" t="s">
        <v>49</v>
      </c>
      <c r="F82" s="86">
        <v>15</v>
      </c>
      <c r="L82" s="82"/>
      <c r="P82" s="138">
        <f>F82/E81</f>
        <v>0.83333333333333337</v>
      </c>
      <c r="Q82" s="132">
        <v>20</v>
      </c>
      <c r="R82" s="189">
        <f t="shared" si="6"/>
        <v>1</v>
      </c>
      <c r="S82" s="181">
        <f t="shared" si="7"/>
        <v>0</v>
      </c>
    </row>
    <row r="83" spans="1:19" ht="12.75" customHeight="1" x14ac:dyDescent="0.2">
      <c r="A83" s="186" t="s">
        <v>50</v>
      </c>
      <c r="G83" s="86">
        <v>11</v>
      </c>
      <c r="L83" s="82"/>
      <c r="P83" s="138">
        <f>G83/F82</f>
        <v>0.73333333333333328</v>
      </c>
      <c r="Q83" s="132">
        <v>20</v>
      </c>
      <c r="R83" s="189">
        <f t="shared" si="6"/>
        <v>1</v>
      </c>
      <c r="S83" s="181">
        <f t="shared" si="7"/>
        <v>0</v>
      </c>
    </row>
    <row r="84" spans="1:19" ht="12.75" customHeight="1" x14ac:dyDescent="0.2">
      <c r="A84" s="186" t="s">
        <v>66</v>
      </c>
      <c r="H84" s="86">
        <v>11</v>
      </c>
      <c r="L84" s="82"/>
      <c r="P84" s="138">
        <f>H84/G83</f>
        <v>1</v>
      </c>
      <c r="Q84" s="132">
        <v>19</v>
      </c>
      <c r="R84" s="189">
        <f t="shared" si="6"/>
        <v>0.95</v>
      </c>
      <c r="S84" s="181">
        <f t="shared" si="7"/>
        <v>5.0000000000000044E-2</v>
      </c>
    </row>
    <row r="85" spans="1:19" ht="12.75" customHeight="1" x14ac:dyDescent="0.2">
      <c r="A85" s="186" t="s">
        <v>51</v>
      </c>
      <c r="I85" s="86">
        <v>11</v>
      </c>
      <c r="L85" s="82"/>
      <c r="P85" s="138">
        <f>I85/H84</f>
        <v>1</v>
      </c>
      <c r="Q85" s="132">
        <v>19</v>
      </c>
      <c r="R85" s="189">
        <f t="shared" si="6"/>
        <v>1</v>
      </c>
      <c r="S85" s="181">
        <f t="shared" si="7"/>
        <v>0</v>
      </c>
    </row>
    <row r="86" spans="1:19" ht="12.75" customHeight="1" x14ac:dyDescent="0.2">
      <c r="A86" s="186" t="s">
        <v>69</v>
      </c>
      <c r="J86" s="86">
        <v>11</v>
      </c>
      <c r="L86" s="82"/>
      <c r="P86" s="138">
        <f>J86/I85</f>
        <v>1</v>
      </c>
      <c r="Q86" s="132">
        <v>19</v>
      </c>
      <c r="R86" s="189">
        <f t="shared" si="6"/>
        <v>1</v>
      </c>
      <c r="S86" s="181">
        <f t="shared" si="7"/>
        <v>0</v>
      </c>
    </row>
    <row r="87" spans="1:19" ht="12.75" customHeight="1" x14ac:dyDescent="0.2">
      <c r="A87" s="114" t="s">
        <v>70</v>
      </c>
      <c r="K87" s="86">
        <v>10</v>
      </c>
      <c r="L87" s="82">
        <v>10</v>
      </c>
      <c r="P87" s="138">
        <f>K87/J86</f>
        <v>0.90909090909090906</v>
      </c>
      <c r="Q87" s="132">
        <v>19</v>
      </c>
      <c r="R87" s="189">
        <f t="shared" si="6"/>
        <v>1</v>
      </c>
      <c r="S87" s="181">
        <f t="shared" si="7"/>
        <v>0</v>
      </c>
    </row>
    <row r="88" spans="1:19" ht="12.75" customHeight="1" x14ac:dyDescent="0.2">
      <c r="A88" s="114" t="s">
        <v>71</v>
      </c>
      <c r="K88" s="86">
        <v>6</v>
      </c>
      <c r="L88" s="82">
        <v>2</v>
      </c>
      <c r="P88" s="138"/>
      <c r="Q88" s="132">
        <v>9</v>
      </c>
      <c r="R88" s="134"/>
      <c r="S88" s="89"/>
    </row>
    <row r="89" spans="1:19" ht="12.75" customHeight="1" x14ac:dyDescent="0.2">
      <c r="A89" s="114" t="s">
        <v>72</v>
      </c>
      <c r="K89" s="86">
        <v>4</v>
      </c>
      <c r="L89" s="82">
        <v>2</v>
      </c>
      <c r="P89" s="138"/>
      <c r="Q89" s="132">
        <v>6</v>
      </c>
      <c r="R89" s="134"/>
      <c r="S89" s="89"/>
    </row>
    <row r="90" spans="1:19" ht="12.75" customHeight="1" x14ac:dyDescent="0.2">
      <c r="A90" s="114" t="s">
        <v>78</v>
      </c>
      <c r="K90" s="86">
        <v>3</v>
      </c>
      <c r="L90" s="82">
        <v>3</v>
      </c>
      <c r="P90" s="138"/>
      <c r="Q90" s="132">
        <v>5</v>
      </c>
      <c r="R90" s="134"/>
      <c r="S90" s="89"/>
    </row>
    <row r="91" spans="1:19" ht="12.75" customHeight="1" x14ac:dyDescent="0.2">
      <c r="A91" s="114" t="s">
        <v>79</v>
      </c>
      <c r="K91" s="86">
        <v>2</v>
      </c>
      <c r="L91" s="82">
        <v>2</v>
      </c>
      <c r="P91" s="138"/>
      <c r="Q91" s="132">
        <v>2</v>
      </c>
      <c r="R91" s="134"/>
      <c r="S91" s="89"/>
    </row>
    <row r="92" spans="1:19" ht="12.75" customHeight="1" x14ac:dyDescent="0.2">
      <c r="L92" s="86">
        <f>SUM(L87:L91)</f>
        <v>19</v>
      </c>
      <c r="M92" s="89">
        <f>L87/B78</f>
        <v>0.3125</v>
      </c>
      <c r="N92" s="89">
        <f>L92/B78</f>
        <v>0.59375</v>
      </c>
      <c r="O92" s="89">
        <f>N92-M92</f>
        <v>0.28125</v>
      </c>
    </row>
    <row r="93" spans="1:19" ht="12.75" customHeight="1" x14ac:dyDescent="0.2">
      <c r="A93" s="180" t="s">
        <v>76</v>
      </c>
      <c r="B93" s="91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181"/>
      <c r="N93" s="181"/>
      <c r="O93" s="91"/>
      <c r="P93" s="181"/>
      <c r="Q93" s="91"/>
      <c r="R93" s="91"/>
      <c r="S93" s="91"/>
    </row>
    <row r="94" spans="1:19" ht="25.5" customHeight="1" x14ac:dyDescent="0.2">
      <c r="A94" s="91"/>
      <c r="B94" s="250" t="s">
        <v>1</v>
      </c>
      <c r="C94" s="251"/>
      <c r="D94" s="251"/>
      <c r="E94" s="251"/>
      <c r="F94" s="251"/>
      <c r="G94" s="251"/>
      <c r="H94" s="251"/>
      <c r="I94" s="251"/>
      <c r="J94" s="252"/>
      <c r="K94" s="139"/>
      <c r="L94" s="91"/>
      <c r="M94" s="182" t="s">
        <v>2</v>
      </c>
      <c r="N94" s="182" t="s">
        <v>3</v>
      </c>
      <c r="O94" s="183" t="s">
        <v>4</v>
      </c>
      <c r="P94" s="182" t="s">
        <v>5</v>
      </c>
      <c r="Q94" s="184" t="s">
        <v>6</v>
      </c>
      <c r="R94" s="184" t="s">
        <v>7</v>
      </c>
      <c r="S94" s="182" t="s">
        <v>8</v>
      </c>
    </row>
    <row r="95" spans="1:19" ht="12.75" customHeight="1" x14ac:dyDescent="0.2">
      <c r="A95" s="139" t="s">
        <v>9</v>
      </c>
      <c r="B95" s="91">
        <v>1</v>
      </c>
      <c r="C95" s="91">
        <v>2</v>
      </c>
      <c r="D95" s="91">
        <v>3</v>
      </c>
      <c r="E95" s="91">
        <v>4</v>
      </c>
      <c r="F95" s="91">
        <v>5</v>
      </c>
      <c r="G95" s="91">
        <v>6</v>
      </c>
      <c r="H95" s="91">
        <v>7</v>
      </c>
      <c r="I95" s="91">
        <v>8</v>
      </c>
      <c r="J95" s="91">
        <v>9</v>
      </c>
      <c r="K95" s="91">
        <v>10</v>
      </c>
      <c r="L95" s="87" t="s">
        <v>10</v>
      </c>
      <c r="M95" s="181"/>
      <c r="N95" s="181"/>
      <c r="O95" s="91"/>
      <c r="P95" s="181"/>
      <c r="Q95" s="185"/>
      <c r="R95" s="185"/>
      <c r="S95" s="181"/>
    </row>
    <row r="96" spans="1:19" ht="12.75" customHeight="1" x14ac:dyDescent="0.2">
      <c r="A96" s="186" t="s">
        <v>46</v>
      </c>
      <c r="B96" s="91">
        <v>64</v>
      </c>
      <c r="C96" s="91"/>
      <c r="D96" s="91"/>
      <c r="E96" s="91"/>
      <c r="F96" s="91"/>
      <c r="G96" s="91"/>
      <c r="H96" s="91"/>
      <c r="I96" s="91"/>
      <c r="J96" s="91"/>
      <c r="K96" s="91"/>
      <c r="L96" s="92"/>
      <c r="M96" s="181"/>
      <c r="N96" s="181"/>
      <c r="O96" s="91"/>
      <c r="P96" s="181"/>
      <c r="Q96" s="187">
        <f>B96</f>
        <v>64</v>
      </c>
      <c r="R96" s="185"/>
      <c r="S96" s="181"/>
    </row>
    <row r="97" spans="1:23" ht="12.75" customHeight="1" x14ac:dyDescent="0.2">
      <c r="A97" s="186" t="s">
        <v>47</v>
      </c>
      <c r="C97" s="86">
        <v>54</v>
      </c>
      <c r="L97" s="92"/>
      <c r="M97" s="89"/>
      <c r="N97" s="89"/>
      <c r="P97" s="138">
        <f>C97/B96</f>
        <v>0.84375</v>
      </c>
      <c r="Q97" s="132">
        <v>54</v>
      </c>
      <c r="R97" s="134">
        <f t="shared" ref="R97:R105" si="8">Q97/Q96</f>
        <v>0.84375</v>
      </c>
      <c r="S97" s="89">
        <f t="shared" ref="S97:S105" si="9">100%-R97</f>
        <v>0.15625</v>
      </c>
    </row>
    <row r="98" spans="1:23" ht="12.75" customHeight="1" x14ac:dyDescent="0.2">
      <c r="A98" s="186" t="s">
        <v>48</v>
      </c>
      <c r="D98" s="86">
        <v>39</v>
      </c>
      <c r="L98" s="92"/>
      <c r="M98" s="89"/>
      <c r="N98" s="89"/>
      <c r="P98" s="138">
        <f>D98/C97</f>
        <v>0.72222222222222221</v>
      </c>
      <c r="Q98" s="132">
        <v>51</v>
      </c>
      <c r="R98" s="134">
        <f t="shared" si="8"/>
        <v>0.94444444444444442</v>
      </c>
      <c r="S98" s="89">
        <f t="shared" si="9"/>
        <v>5.555555555555558E-2</v>
      </c>
    </row>
    <row r="99" spans="1:23" ht="12.75" customHeight="1" x14ac:dyDescent="0.2">
      <c r="A99" s="186" t="s">
        <v>49</v>
      </c>
      <c r="E99" s="86">
        <v>36</v>
      </c>
      <c r="L99" s="92"/>
      <c r="P99" s="138">
        <f>E99/D98</f>
        <v>0.92307692307692313</v>
      </c>
      <c r="Q99" s="132">
        <v>51</v>
      </c>
      <c r="R99" s="134">
        <f t="shared" si="8"/>
        <v>1</v>
      </c>
      <c r="S99" s="89">
        <f t="shared" si="9"/>
        <v>0</v>
      </c>
    </row>
    <row r="100" spans="1:23" ht="12.75" customHeight="1" x14ac:dyDescent="0.2">
      <c r="A100" s="186" t="s">
        <v>50</v>
      </c>
      <c r="F100" s="86">
        <v>35</v>
      </c>
      <c r="L100" s="92"/>
      <c r="P100" s="138">
        <f>F100/E99</f>
        <v>0.97222222222222221</v>
      </c>
      <c r="Q100" s="132">
        <v>48</v>
      </c>
      <c r="R100" s="134">
        <f t="shared" si="8"/>
        <v>0.94117647058823528</v>
      </c>
      <c r="S100" s="89">
        <f t="shared" si="9"/>
        <v>5.8823529411764719E-2</v>
      </c>
    </row>
    <row r="101" spans="1:23" ht="12.75" customHeight="1" x14ac:dyDescent="0.2">
      <c r="A101" s="186" t="s">
        <v>66</v>
      </c>
      <c r="G101" s="86">
        <v>32</v>
      </c>
      <c r="L101" s="92"/>
      <c r="P101" s="138">
        <f>G101/F100</f>
        <v>0.91428571428571426</v>
      </c>
      <c r="Q101" s="132">
        <v>46</v>
      </c>
      <c r="R101" s="134">
        <f t="shared" si="8"/>
        <v>0.95833333333333337</v>
      </c>
      <c r="S101" s="89">
        <f t="shared" si="9"/>
        <v>4.166666666666663E-2</v>
      </c>
    </row>
    <row r="102" spans="1:23" ht="12.75" customHeight="1" x14ac:dyDescent="0.2">
      <c r="A102" s="186" t="s">
        <v>51</v>
      </c>
      <c r="H102" s="86">
        <v>29</v>
      </c>
      <c r="L102" s="82"/>
      <c r="P102" s="138">
        <f>H102/G101</f>
        <v>0.90625</v>
      </c>
      <c r="Q102" s="132">
        <v>47</v>
      </c>
      <c r="R102" s="134">
        <f t="shared" si="8"/>
        <v>1.0217391304347827</v>
      </c>
      <c r="S102" s="89">
        <f t="shared" si="9"/>
        <v>-2.1739130434782705E-2</v>
      </c>
    </row>
    <row r="103" spans="1:23" ht="12.75" customHeight="1" x14ac:dyDescent="0.2">
      <c r="A103" s="186" t="s">
        <v>69</v>
      </c>
      <c r="I103" s="86">
        <v>29</v>
      </c>
      <c r="L103" s="82"/>
      <c r="P103" s="138">
        <f>I103/H102</f>
        <v>1</v>
      </c>
      <c r="Q103" s="132">
        <v>48</v>
      </c>
      <c r="R103" s="134">
        <f t="shared" si="8"/>
        <v>1.0212765957446808</v>
      </c>
      <c r="S103" s="89">
        <f t="shared" si="9"/>
        <v>-2.1276595744680771E-2</v>
      </c>
    </row>
    <row r="104" spans="1:23" ht="12.75" customHeight="1" x14ac:dyDescent="0.2">
      <c r="A104" s="114" t="s">
        <v>70</v>
      </c>
      <c r="J104" s="86">
        <v>27</v>
      </c>
      <c r="L104" s="82"/>
      <c r="P104" s="138">
        <f>J104/I103</f>
        <v>0.93103448275862066</v>
      </c>
      <c r="Q104" s="132">
        <v>47</v>
      </c>
      <c r="R104" s="134">
        <f t="shared" si="8"/>
        <v>0.97916666666666663</v>
      </c>
      <c r="S104" s="89">
        <f t="shared" si="9"/>
        <v>2.083333333333337E-2</v>
      </c>
    </row>
    <row r="105" spans="1:23" ht="12.75" customHeight="1" x14ac:dyDescent="0.2">
      <c r="A105" s="114" t="s">
        <v>71</v>
      </c>
      <c r="K105" s="86">
        <v>27</v>
      </c>
      <c r="L105" s="82">
        <v>16</v>
      </c>
      <c r="P105" s="138">
        <f>K105/J104</f>
        <v>1</v>
      </c>
      <c r="Q105" s="132">
        <v>47</v>
      </c>
      <c r="R105" s="134">
        <f t="shared" si="8"/>
        <v>1</v>
      </c>
      <c r="S105" s="89">
        <f t="shared" si="9"/>
        <v>0</v>
      </c>
    </row>
    <row r="106" spans="1:23" ht="12.75" customHeight="1" x14ac:dyDescent="0.2">
      <c r="A106" s="114" t="s">
        <v>72</v>
      </c>
      <c r="K106" s="86">
        <v>13</v>
      </c>
      <c r="L106" s="82">
        <v>11</v>
      </c>
      <c r="P106" s="138"/>
      <c r="Q106" s="132">
        <v>29</v>
      </c>
      <c r="R106" s="134"/>
      <c r="S106" s="89"/>
    </row>
    <row r="107" spans="1:23" ht="12.75" customHeight="1" x14ac:dyDescent="0.2">
      <c r="A107" s="114" t="s">
        <v>78</v>
      </c>
      <c r="K107" s="86">
        <v>7</v>
      </c>
      <c r="L107" s="82">
        <v>8</v>
      </c>
      <c r="P107" s="138"/>
      <c r="Q107" s="132">
        <v>15</v>
      </c>
      <c r="R107" s="134"/>
      <c r="S107" s="89"/>
      <c r="T107" s="85" t="s">
        <v>81</v>
      </c>
      <c r="U107" s="85">
        <v>41</v>
      </c>
      <c r="V107" s="85">
        <f>L111</f>
        <v>43</v>
      </c>
      <c r="W107" s="85" t="s">
        <v>10</v>
      </c>
    </row>
    <row r="108" spans="1:23" ht="12.75" customHeight="1" x14ac:dyDescent="0.2">
      <c r="A108" s="114" t="s">
        <v>79</v>
      </c>
      <c r="K108" s="86">
        <v>3</v>
      </c>
      <c r="L108" s="82">
        <v>2</v>
      </c>
      <c r="P108" s="138"/>
      <c r="Q108" s="132">
        <v>7</v>
      </c>
      <c r="R108" s="134"/>
      <c r="S108" s="89"/>
      <c r="T108" s="85" t="s">
        <v>83</v>
      </c>
      <c r="U108" s="134">
        <f>U107/B96</f>
        <v>0.640625</v>
      </c>
      <c r="V108" s="134">
        <f>U107/V107</f>
        <v>0.95348837209302328</v>
      </c>
      <c r="W108" s="85" t="s">
        <v>84</v>
      </c>
    </row>
    <row r="109" spans="1:23" ht="12.75" customHeight="1" x14ac:dyDescent="0.2">
      <c r="A109" s="114" t="s">
        <v>80</v>
      </c>
      <c r="K109" s="86">
        <v>4</v>
      </c>
      <c r="L109" s="82">
        <v>5</v>
      </c>
      <c r="P109" s="138"/>
      <c r="Q109" s="132">
        <v>7</v>
      </c>
      <c r="R109" s="134"/>
      <c r="S109" s="89"/>
    </row>
    <row r="110" spans="1:23" ht="12.75" customHeight="1" x14ac:dyDescent="0.2">
      <c r="A110" s="114" t="s">
        <v>82</v>
      </c>
      <c r="K110" s="86">
        <v>2</v>
      </c>
      <c r="L110" s="82">
        <v>1</v>
      </c>
      <c r="P110" s="138"/>
      <c r="Q110" s="132">
        <v>2</v>
      </c>
      <c r="R110" s="134"/>
      <c r="S110" s="89"/>
    </row>
    <row r="111" spans="1:23" ht="12.75" customHeight="1" x14ac:dyDescent="0.2">
      <c r="L111" s="86">
        <f>SUM(L105:L110)</f>
        <v>43</v>
      </c>
      <c r="M111" s="89">
        <f>L105/B96</f>
        <v>0.25</v>
      </c>
      <c r="N111" s="138">
        <f>L111/B96</f>
        <v>0.671875</v>
      </c>
      <c r="O111" s="138">
        <f>N111-M111</f>
        <v>0.421875</v>
      </c>
    </row>
    <row r="112" spans="1:23" ht="12.75" customHeight="1" x14ac:dyDescent="0.2">
      <c r="A112" s="180" t="s">
        <v>125</v>
      </c>
      <c r="B112" s="91"/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181"/>
      <c r="N112" s="181"/>
      <c r="O112" s="91"/>
      <c r="P112" s="181"/>
      <c r="Q112" s="91"/>
      <c r="R112" s="91"/>
      <c r="S112" s="91"/>
    </row>
    <row r="113" spans="1:23" ht="25.5" customHeight="1" x14ac:dyDescent="0.2">
      <c r="A113" s="91"/>
      <c r="B113" s="250" t="s">
        <v>1</v>
      </c>
      <c r="C113" s="251"/>
      <c r="D113" s="251"/>
      <c r="E113" s="251"/>
      <c r="F113" s="251"/>
      <c r="G113" s="251"/>
      <c r="H113" s="251"/>
      <c r="I113" s="251"/>
      <c r="J113" s="252"/>
      <c r="K113" s="139"/>
      <c r="L113" s="91"/>
      <c r="M113" s="182" t="s">
        <v>2</v>
      </c>
      <c r="N113" s="182" t="s">
        <v>3</v>
      </c>
      <c r="O113" s="183" t="s">
        <v>4</v>
      </c>
      <c r="P113" s="182" t="s">
        <v>5</v>
      </c>
      <c r="Q113" s="184" t="s">
        <v>6</v>
      </c>
      <c r="R113" s="184" t="s">
        <v>7</v>
      </c>
      <c r="S113" s="182" t="s">
        <v>8</v>
      </c>
    </row>
    <row r="114" spans="1:23" ht="12.75" customHeight="1" x14ac:dyDescent="0.2">
      <c r="A114" s="139" t="s">
        <v>9</v>
      </c>
      <c r="B114" s="91">
        <v>1</v>
      </c>
      <c r="C114" s="91">
        <v>2</v>
      </c>
      <c r="D114" s="91">
        <v>3</v>
      </c>
      <c r="E114" s="91">
        <v>4</v>
      </c>
      <c r="F114" s="91">
        <v>5</v>
      </c>
      <c r="G114" s="91">
        <v>6</v>
      </c>
      <c r="H114" s="91">
        <v>7</v>
      </c>
      <c r="I114" s="91">
        <v>8</v>
      </c>
      <c r="J114" s="91">
        <v>9</v>
      </c>
      <c r="K114" s="91">
        <v>10</v>
      </c>
      <c r="L114" s="87" t="s">
        <v>10</v>
      </c>
      <c r="M114" s="181"/>
      <c r="N114" s="181"/>
      <c r="O114" s="91"/>
      <c r="P114" s="181"/>
      <c r="Q114" s="185"/>
      <c r="R114" s="185"/>
      <c r="S114" s="181"/>
    </row>
    <row r="115" spans="1:23" ht="12.75" customHeight="1" x14ac:dyDescent="0.2">
      <c r="A115" s="186" t="s">
        <v>47</v>
      </c>
      <c r="B115" s="91">
        <v>35</v>
      </c>
      <c r="C115" s="91"/>
      <c r="D115" s="91"/>
      <c r="E115" s="91"/>
      <c r="F115" s="91"/>
      <c r="G115" s="91"/>
      <c r="H115" s="91"/>
      <c r="I115" s="91"/>
      <c r="J115" s="91"/>
      <c r="K115" s="91"/>
      <c r="L115" s="92"/>
      <c r="M115" s="181"/>
      <c r="N115" s="181"/>
      <c r="O115" s="91"/>
      <c r="P115" s="181"/>
      <c r="Q115" s="187">
        <f>B115</f>
        <v>35</v>
      </c>
      <c r="R115" s="185"/>
      <c r="S115" s="181"/>
    </row>
    <row r="116" spans="1:23" ht="12.75" customHeight="1" x14ac:dyDescent="0.2">
      <c r="A116" s="186" t="s">
        <v>48</v>
      </c>
      <c r="C116" s="86">
        <v>32</v>
      </c>
      <c r="L116" s="92"/>
      <c r="M116" s="89"/>
      <c r="N116" s="89"/>
      <c r="P116" s="138">
        <f>C116/B115</f>
        <v>0.91428571428571426</v>
      </c>
      <c r="Q116" s="132">
        <v>32</v>
      </c>
      <c r="R116" s="134">
        <f t="shared" ref="R116:R124" si="10">Q116/Q115</f>
        <v>0.91428571428571426</v>
      </c>
      <c r="S116" s="89">
        <f t="shared" ref="S116:S124" si="11">100%-R116</f>
        <v>8.5714285714285743E-2</v>
      </c>
    </row>
    <row r="117" spans="1:23" ht="12.75" customHeight="1" x14ac:dyDescent="0.2">
      <c r="A117" s="186" t="s">
        <v>49</v>
      </c>
      <c r="D117" s="86">
        <v>25</v>
      </c>
      <c r="L117" s="92"/>
      <c r="P117" s="138">
        <f>D117/C116</f>
        <v>0.78125</v>
      </c>
      <c r="Q117" s="132">
        <v>29</v>
      </c>
      <c r="R117" s="134">
        <f t="shared" si="10"/>
        <v>0.90625</v>
      </c>
      <c r="S117" s="89">
        <f t="shared" si="11"/>
        <v>9.375E-2</v>
      </c>
    </row>
    <row r="118" spans="1:23" ht="12.75" customHeight="1" x14ac:dyDescent="0.2">
      <c r="A118" s="186" t="s">
        <v>50</v>
      </c>
      <c r="E118" s="86">
        <v>24</v>
      </c>
      <c r="L118" s="92"/>
      <c r="P118" s="138">
        <f>E118/D117</f>
        <v>0.96</v>
      </c>
      <c r="Q118" s="132">
        <v>30</v>
      </c>
      <c r="R118" s="134">
        <f t="shared" si="10"/>
        <v>1.0344827586206897</v>
      </c>
      <c r="S118" s="89">
        <f t="shared" si="11"/>
        <v>-3.4482758620689724E-2</v>
      </c>
    </row>
    <row r="119" spans="1:23" ht="12.75" customHeight="1" x14ac:dyDescent="0.2">
      <c r="A119" s="186" t="s">
        <v>66</v>
      </c>
      <c r="F119" s="86">
        <v>22</v>
      </c>
      <c r="L119" s="92"/>
      <c r="P119" s="138">
        <f>F119/E118</f>
        <v>0.91666666666666663</v>
      </c>
      <c r="Q119" s="132">
        <v>28</v>
      </c>
      <c r="R119" s="134">
        <f t="shared" si="10"/>
        <v>0.93333333333333335</v>
      </c>
      <c r="S119" s="89">
        <f t="shared" si="11"/>
        <v>6.6666666666666652E-2</v>
      </c>
    </row>
    <row r="120" spans="1:23" ht="12.75" customHeight="1" x14ac:dyDescent="0.2">
      <c r="A120" s="186" t="s">
        <v>51</v>
      </c>
      <c r="G120" s="86">
        <v>21</v>
      </c>
      <c r="L120" s="92"/>
      <c r="P120" s="138">
        <f>G120/F119</f>
        <v>0.95454545454545459</v>
      </c>
      <c r="Q120" s="132">
        <v>28</v>
      </c>
      <c r="R120" s="134">
        <f t="shared" si="10"/>
        <v>1</v>
      </c>
      <c r="S120" s="89">
        <f t="shared" si="11"/>
        <v>0</v>
      </c>
    </row>
    <row r="121" spans="1:23" ht="12.75" customHeight="1" x14ac:dyDescent="0.2">
      <c r="A121" s="186" t="s">
        <v>69</v>
      </c>
      <c r="H121" s="86">
        <v>20</v>
      </c>
      <c r="L121" s="92"/>
      <c r="P121" s="138">
        <f>H121/G120</f>
        <v>0.95238095238095233</v>
      </c>
      <c r="Q121" s="132">
        <v>26</v>
      </c>
      <c r="R121" s="134">
        <f t="shared" si="10"/>
        <v>0.9285714285714286</v>
      </c>
      <c r="S121" s="89">
        <f t="shared" si="11"/>
        <v>7.1428571428571397E-2</v>
      </c>
    </row>
    <row r="122" spans="1:23" ht="12.75" customHeight="1" x14ac:dyDescent="0.2">
      <c r="A122" s="114" t="s">
        <v>70</v>
      </c>
      <c r="I122" s="86">
        <v>20</v>
      </c>
      <c r="L122" s="92"/>
      <c r="P122" s="138">
        <f>I122/H121</f>
        <v>1</v>
      </c>
      <c r="Q122" s="132">
        <v>24</v>
      </c>
      <c r="R122" s="134">
        <f t="shared" si="10"/>
        <v>0.92307692307692313</v>
      </c>
      <c r="S122" s="89">
        <f t="shared" si="11"/>
        <v>7.6923076923076872E-2</v>
      </c>
    </row>
    <row r="123" spans="1:23" ht="12.75" customHeight="1" x14ac:dyDescent="0.2">
      <c r="A123" s="114" t="s">
        <v>71</v>
      </c>
      <c r="J123" s="86">
        <v>19</v>
      </c>
      <c r="L123" s="82"/>
      <c r="P123" s="138">
        <f>J123/I122</f>
        <v>0.95</v>
      </c>
      <c r="Q123" s="132">
        <v>24</v>
      </c>
      <c r="R123" s="134">
        <f t="shared" si="10"/>
        <v>1</v>
      </c>
      <c r="S123" s="89">
        <f t="shared" si="11"/>
        <v>0</v>
      </c>
    </row>
    <row r="124" spans="1:23" ht="12.75" customHeight="1" x14ac:dyDescent="0.2">
      <c r="A124" s="114" t="s">
        <v>72</v>
      </c>
      <c r="K124" s="86">
        <v>17</v>
      </c>
      <c r="L124" s="82">
        <v>16</v>
      </c>
      <c r="P124" s="138">
        <f>K124/J123</f>
        <v>0.89473684210526316</v>
      </c>
      <c r="Q124" s="132">
        <v>24</v>
      </c>
      <c r="R124" s="134">
        <f t="shared" si="10"/>
        <v>1</v>
      </c>
      <c r="S124" s="89">
        <f t="shared" si="11"/>
        <v>0</v>
      </c>
    </row>
    <row r="125" spans="1:23" ht="12.75" customHeight="1" x14ac:dyDescent="0.2">
      <c r="A125" s="114" t="s">
        <v>78</v>
      </c>
      <c r="K125" s="86">
        <v>3</v>
      </c>
      <c r="L125" s="82">
        <v>3</v>
      </c>
      <c r="P125" s="138"/>
      <c r="Q125" s="132">
        <v>8</v>
      </c>
      <c r="R125" s="134"/>
      <c r="S125" s="89"/>
    </row>
    <row r="126" spans="1:23" ht="12.75" customHeight="1" x14ac:dyDescent="0.2">
      <c r="A126" s="114" t="s">
        <v>79</v>
      </c>
      <c r="K126" s="86">
        <v>2</v>
      </c>
      <c r="L126" s="82">
        <v>1</v>
      </c>
      <c r="P126" s="138"/>
      <c r="Q126" s="132">
        <v>5</v>
      </c>
      <c r="R126" s="134"/>
      <c r="S126" s="89"/>
      <c r="T126" s="85" t="s">
        <v>81</v>
      </c>
      <c r="U126" s="85">
        <v>20</v>
      </c>
      <c r="V126" s="85">
        <f>L129</f>
        <v>22</v>
      </c>
      <c r="W126" s="85" t="s">
        <v>10</v>
      </c>
    </row>
    <row r="127" spans="1:23" ht="12.75" customHeight="1" x14ac:dyDescent="0.2">
      <c r="A127" s="114" t="s">
        <v>80</v>
      </c>
      <c r="K127" s="86">
        <v>2</v>
      </c>
      <c r="L127" s="82"/>
      <c r="P127" s="138"/>
      <c r="Q127" s="132">
        <v>4</v>
      </c>
      <c r="R127" s="134"/>
      <c r="S127" s="89"/>
      <c r="T127" s="85" t="s">
        <v>83</v>
      </c>
      <c r="U127" s="134">
        <f>U126/B115</f>
        <v>0.5714285714285714</v>
      </c>
      <c r="V127" s="134">
        <f>U126/V126</f>
        <v>0.90909090909090906</v>
      </c>
      <c r="W127" s="85" t="s">
        <v>84</v>
      </c>
    </row>
    <row r="128" spans="1:23" ht="12.75" customHeight="1" x14ac:dyDescent="0.2">
      <c r="A128" s="114" t="s">
        <v>82</v>
      </c>
      <c r="K128" s="86">
        <v>3</v>
      </c>
      <c r="L128" s="82">
        <v>2</v>
      </c>
      <c r="P128" s="138"/>
      <c r="Q128" s="132">
        <v>3</v>
      </c>
      <c r="R128" s="134"/>
      <c r="S128" s="89"/>
    </row>
    <row r="129" spans="1:19" ht="12.75" customHeight="1" x14ac:dyDescent="0.2">
      <c r="L129" s="86">
        <f>SUM(L124:L128)</f>
        <v>22</v>
      </c>
      <c r="M129" s="89">
        <f>L124/B115</f>
        <v>0.45714285714285713</v>
      </c>
      <c r="N129" s="138">
        <f>L129/B115</f>
        <v>0.62857142857142856</v>
      </c>
      <c r="O129" s="138">
        <f>N129-M129</f>
        <v>0.17142857142857143</v>
      </c>
    </row>
    <row r="130" spans="1:19" ht="12.75" customHeight="1" x14ac:dyDescent="0.2"/>
    <row r="131" spans="1:19" ht="12.75" customHeight="1" x14ac:dyDescent="0.2">
      <c r="A131" s="180" t="s">
        <v>77</v>
      </c>
      <c r="B131" s="91"/>
      <c r="C131" s="91"/>
      <c r="D131" s="91"/>
      <c r="E131" s="91"/>
      <c r="F131" s="91"/>
      <c r="G131" s="91"/>
      <c r="H131" s="91"/>
      <c r="I131" s="91"/>
      <c r="J131" s="91"/>
      <c r="K131" s="91"/>
      <c r="L131" s="91"/>
      <c r="M131" s="181"/>
      <c r="N131" s="181"/>
      <c r="O131" s="91"/>
      <c r="P131" s="181"/>
      <c r="Q131" s="91"/>
      <c r="R131" s="91"/>
      <c r="S131" s="91"/>
    </row>
    <row r="132" spans="1:19" ht="24.75" customHeight="1" x14ac:dyDescent="0.2">
      <c r="A132" s="91"/>
      <c r="B132" s="250" t="s">
        <v>1</v>
      </c>
      <c r="C132" s="251"/>
      <c r="D132" s="251"/>
      <c r="E132" s="251"/>
      <c r="F132" s="251"/>
      <c r="G132" s="251"/>
      <c r="H132" s="251"/>
      <c r="I132" s="251"/>
      <c r="J132" s="252"/>
      <c r="K132" s="139"/>
      <c r="L132" s="91"/>
      <c r="M132" s="182" t="s">
        <v>2</v>
      </c>
      <c r="N132" s="182" t="s">
        <v>3</v>
      </c>
      <c r="O132" s="183" t="s">
        <v>4</v>
      </c>
      <c r="P132" s="182" t="s">
        <v>5</v>
      </c>
      <c r="Q132" s="184" t="s">
        <v>6</v>
      </c>
      <c r="R132" s="184" t="s">
        <v>7</v>
      </c>
      <c r="S132" s="182" t="s">
        <v>8</v>
      </c>
    </row>
    <row r="133" spans="1:19" ht="12.75" customHeight="1" x14ac:dyDescent="0.2">
      <c r="A133" s="139" t="s">
        <v>9</v>
      </c>
      <c r="B133" s="91">
        <v>1</v>
      </c>
      <c r="C133" s="91">
        <v>2</v>
      </c>
      <c r="D133" s="91">
        <v>3</v>
      </c>
      <c r="E133" s="91">
        <v>4</v>
      </c>
      <c r="F133" s="91">
        <v>5</v>
      </c>
      <c r="G133" s="91">
        <v>6</v>
      </c>
      <c r="H133" s="91">
        <v>7</v>
      </c>
      <c r="I133" s="91">
        <v>8</v>
      </c>
      <c r="J133" s="91">
        <v>9</v>
      </c>
      <c r="K133" s="91">
        <v>10</v>
      </c>
      <c r="L133" s="87" t="s">
        <v>10</v>
      </c>
      <c r="M133" s="181"/>
      <c r="N133" s="181"/>
      <c r="O133" s="91"/>
      <c r="P133" s="181"/>
      <c r="Q133" s="185"/>
      <c r="R133" s="185"/>
      <c r="S133" s="181"/>
    </row>
    <row r="134" spans="1:19" ht="12.75" customHeight="1" x14ac:dyDescent="0.2">
      <c r="A134" s="186" t="s">
        <v>48</v>
      </c>
      <c r="B134" s="91">
        <v>68</v>
      </c>
      <c r="C134" s="91"/>
      <c r="D134" s="91"/>
      <c r="E134" s="91"/>
      <c r="F134" s="91"/>
      <c r="G134" s="91"/>
      <c r="H134" s="91"/>
      <c r="I134" s="91"/>
      <c r="J134" s="91"/>
      <c r="K134" s="91"/>
      <c r="L134" s="92"/>
      <c r="M134" s="181"/>
      <c r="N134" s="181"/>
      <c r="O134" s="91"/>
      <c r="P134" s="181"/>
      <c r="Q134" s="187">
        <f>B134</f>
        <v>68</v>
      </c>
      <c r="R134" s="185"/>
      <c r="S134" s="181"/>
    </row>
    <row r="135" spans="1:19" ht="12.75" customHeight="1" x14ac:dyDescent="0.2">
      <c r="A135" s="186" t="s">
        <v>49</v>
      </c>
      <c r="C135" s="86">
        <v>55</v>
      </c>
      <c r="L135" s="92"/>
      <c r="M135" s="89"/>
      <c r="N135" s="89"/>
      <c r="P135" s="138">
        <f>C135/B134</f>
        <v>0.80882352941176472</v>
      </c>
      <c r="Q135" s="132">
        <v>55</v>
      </c>
      <c r="R135" s="134">
        <f t="shared" ref="R135:R143" si="12">Q135/Q134</f>
        <v>0.80882352941176472</v>
      </c>
      <c r="S135" s="89">
        <f t="shared" ref="S135:S143" si="13">100%-R135</f>
        <v>0.19117647058823528</v>
      </c>
    </row>
    <row r="136" spans="1:19" ht="12.75" customHeight="1" x14ac:dyDescent="0.2">
      <c r="A136" s="186" t="s">
        <v>50</v>
      </c>
      <c r="D136" s="86">
        <v>52</v>
      </c>
      <c r="L136" s="92"/>
      <c r="P136" s="138">
        <f>D136/C135</f>
        <v>0.94545454545454544</v>
      </c>
      <c r="Q136" s="132">
        <v>54</v>
      </c>
      <c r="R136" s="134">
        <f t="shared" si="12"/>
        <v>0.98181818181818181</v>
      </c>
      <c r="S136" s="89">
        <f t="shared" si="13"/>
        <v>1.8181818181818188E-2</v>
      </c>
    </row>
    <row r="137" spans="1:19" ht="12.75" customHeight="1" x14ac:dyDescent="0.2">
      <c r="A137" s="186" t="s">
        <v>66</v>
      </c>
      <c r="E137" s="86">
        <v>44</v>
      </c>
      <c r="L137" s="92"/>
      <c r="P137" s="138">
        <f>E137/D136</f>
        <v>0.84615384615384615</v>
      </c>
      <c r="Q137" s="132">
        <v>52</v>
      </c>
      <c r="R137" s="134">
        <f t="shared" si="12"/>
        <v>0.96296296296296291</v>
      </c>
      <c r="S137" s="89">
        <f t="shared" si="13"/>
        <v>3.703703703703709E-2</v>
      </c>
    </row>
    <row r="138" spans="1:19" ht="12.75" customHeight="1" x14ac:dyDescent="0.2">
      <c r="A138" s="186" t="s">
        <v>51</v>
      </c>
      <c r="F138" s="86">
        <v>40</v>
      </c>
      <c r="L138" s="92"/>
      <c r="P138" s="138">
        <f>F138/E137</f>
        <v>0.90909090909090906</v>
      </c>
      <c r="Q138" s="132">
        <v>52</v>
      </c>
      <c r="R138" s="134">
        <f t="shared" si="12"/>
        <v>1</v>
      </c>
      <c r="S138" s="89">
        <f t="shared" si="13"/>
        <v>0</v>
      </c>
    </row>
    <row r="139" spans="1:19" ht="12.75" customHeight="1" x14ac:dyDescent="0.2">
      <c r="A139" s="186" t="s">
        <v>69</v>
      </c>
      <c r="G139" s="86">
        <v>37</v>
      </c>
      <c r="L139" s="92"/>
      <c r="P139" s="138">
        <f>G139/F138</f>
        <v>0.92500000000000004</v>
      </c>
      <c r="Q139" s="132">
        <v>49</v>
      </c>
      <c r="R139" s="134">
        <f t="shared" si="12"/>
        <v>0.94230769230769229</v>
      </c>
      <c r="S139" s="89">
        <f t="shared" si="13"/>
        <v>5.7692307692307709E-2</v>
      </c>
    </row>
    <row r="140" spans="1:19" ht="12.75" customHeight="1" x14ac:dyDescent="0.2">
      <c r="A140" s="114" t="s">
        <v>70</v>
      </c>
      <c r="H140" s="86">
        <v>34</v>
      </c>
      <c r="L140" s="92"/>
      <c r="P140" s="138">
        <f>H140/G139</f>
        <v>0.91891891891891897</v>
      </c>
      <c r="Q140" s="132">
        <v>46</v>
      </c>
      <c r="R140" s="134">
        <f t="shared" si="12"/>
        <v>0.93877551020408168</v>
      </c>
      <c r="S140" s="89">
        <f t="shared" si="13"/>
        <v>6.1224489795918324E-2</v>
      </c>
    </row>
    <row r="141" spans="1:19" ht="12.75" customHeight="1" x14ac:dyDescent="0.2">
      <c r="A141" s="114" t="s">
        <v>71</v>
      </c>
      <c r="I141" s="86">
        <v>32</v>
      </c>
      <c r="L141" s="82"/>
      <c r="P141" s="138">
        <f>I141/H140</f>
        <v>0.94117647058823528</v>
      </c>
      <c r="Q141" s="132">
        <v>42</v>
      </c>
      <c r="R141" s="134">
        <f t="shared" si="12"/>
        <v>0.91304347826086951</v>
      </c>
      <c r="S141" s="89">
        <f t="shared" si="13"/>
        <v>8.6956521739130488E-2</v>
      </c>
    </row>
    <row r="142" spans="1:19" ht="12.75" customHeight="1" x14ac:dyDescent="0.2">
      <c r="A142" s="114" t="s">
        <v>72</v>
      </c>
      <c r="J142" s="86">
        <v>31</v>
      </c>
      <c r="L142" s="82"/>
      <c r="P142" s="138">
        <f>J142/I141</f>
        <v>0.96875</v>
      </c>
      <c r="Q142" s="132">
        <v>42</v>
      </c>
      <c r="R142" s="134">
        <f t="shared" si="12"/>
        <v>1</v>
      </c>
      <c r="S142" s="89">
        <f t="shared" si="13"/>
        <v>0</v>
      </c>
    </row>
    <row r="143" spans="1:19" ht="12.75" customHeight="1" x14ac:dyDescent="0.2">
      <c r="A143" s="114" t="s">
        <v>78</v>
      </c>
      <c r="K143" s="86">
        <v>31</v>
      </c>
      <c r="L143" s="82">
        <v>25</v>
      </c>
      <c r="P143" s="138">
        <f>K143/J142</f>
        <v>1</v>
      </c>
      <c r="Q143" s="132">
        <v>41</v>
      </c>
      <c r="R143" s="134">
        <f t="shared" si="12"/>
        <v>0.97619047619047616</v>
      </c>
      <c r="S143" s="89">
        <f t="shared" si="13"/>
        <v>2.3809523809523836E-2</v>
      </c>
    </row>
    <row r="144" spans="1:19" ht="12.75" customHeight="1" x14ac:dyDescent="0.2">
      <c r="A144" s="114" t="s">
        <v>79</v>
      </c>
      <c r="K144" s="86">
        <v>11</v>
      </c>
      <c r="L144" s="82">
        <v>11</v>
      </c>
      <c r="P144" s="138"/>
      <c r="Q144" s="132">
        <v>17</v>
      </c>
      <c r="R144" s="134"/>
      <c r="S144" s="89"/>
    </row>
    <row r="145" spans="1:23" ht="12.75" customHeight="1" x14ac:dyDescent="0.2">
      <c r="A145" s="114" t="s">
        <v>80</v>
      </c>
      <c r="K145" s="86">
        <v>4</v>
      </c>
      <c r="L145" s="82">
        <v>4</v>
      </c>
      <c r="P145" s="138"/>
      <c r="Q145" s="132">
        <v>6</v>
      </c>
      <c r="R145" s="134"/>
      <c r="S145" s="89"/>
      <c r="T145" s="85" t="s">
        <v>81</v>
      </c>
      <c r="U145" s="85">
        <v>40</v>
      </c>
      <c r="V145" s="85">
        <f>L149</f>
        <v>42</v>
      </c>
      <c r="W145" s="85" t="s">
        <v>10</v>
      </c>
    </row>
    <row r="146" spans="1:23" ht="12.75" customHeight="1" x14ac:dyDescent="0.2">
      <c r="A146" s="114" t="s">
        <v>82</v>
      </c>
      <c r="K146" s="86">
        <v>2</v>
      </c>
      <c r="L146" s="82"/>
      <c r="P146" s="138"/>
      <c r="Q146" s="132">
        <v>2</v>
      </c>
      <c r="R146" s="134"/>
      <c r="S146" s="89"/>
      <c r="T146" s="85" t="s">
        <v>83</v>
      </c>
      <c r="U146" s="134">
        <f>U145/B134</f>
        <v>0.58823529411764708</v>
      </c>
      <c r="V146" s="134">
        <f>U145/V145</f>
        <v>0.95238095238095233</v>
      </c>
      <c r="W146" s="85" t="s">
        <v>84</v>
      </c>
    </row>
    <row r="147" spans="1:23" ht="12.75" customHeight="1" x14ac:dyDescent="0.2">
      <c r="A147" s="114" t="s">
        <v>85</v>
      </c>
      <c r="K147" s="86">
        <v>2</v>
      </c>
      <c r="L147" s="82">
        <v>1</v>
      </c>
      <c r="P147" s="138"/>
      <c r="Q147" s="132">
        <v>2</v>
      </c>
      <c r="R147" s="134"/>
      <c r="S147" s="89"/>
    </row>
    <row r="148" spans="1:23" ht="12.75" customHeight="1" x14ac:dyDescent="0.2">
      <c r="A148" s="114" t="s">
        <v>86</v>
      </c>
      <c r="K148" s="86">
        <v>1</v>
      </c>
      <c r="L148" s="82">
        <v>1</v>
      </c>
      <c r="P148" s="138"/>
      <c r="Q148" s="132">
        <v>1</v>
      </c>
      <c r="R148" s="134"/>
      <c r="S148" s="89"/>
    </row>
    <row r="149" spans="1:23" ht="12.75" customHeight="1" x14ac:dyDescent="0.2">
      <c r="A149" s="114"/>
      <c r="L149" s="86">
        <f>SUM(L143:L148)</f>
        <v>42</v>
      </c>
      <c r="M149" s="89">
        <f>L143/B134</f>
        <v>0.36764705882352944</v>
      </c>
      <c r="N149" s="138">
        <f>L149/B134</f>
        <v>0.61764705882352944</v>
      </c>
      <c r="O149" s="138">
        <f>N149-M149</f>
        <v>0.25</v>
      </c>
      <c r="P149" s="138"/>
      <c r="Q149" s="132"/>
      <c r="R149" s="134"/>
      <c r="S149" s="89"/>
    </row>
    <row r="150" spans="1:23" ht="12.75" customHeight="1" x14ac:dyDescent="0.2"/>
    <row r="151" spans="1:23" ht="12.75" customHeight="1" x14ac:dyDescent="0.2">
      <c r="A151" s="180" t="s">
        <v>88</v>
      </c>
      <c r="B151" s="91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181"/>
      <c r="N151" s="181"/>
      <c r="O151" s="91"/>
      <c r="P151" s="181"/>
      <c r="Q151" s="91"/>
      <c r="R151" s="91"/>
      <c r="S151" s="91"/>
    </row>
    <row r="152" spans="1:23" ht="25.5" customHeight="1" x14ac:dyDescent="0.2">
      <c r="A152" s="91"/>
      <c r="B152" s="250" t="s">
        <v>1</v>
      </c>
      <c r="C152" s="251"/>
      <c r="D152" s="251"/>
      <c r="E152" s="251"/>
      <c r="F152" s="251"/>
      <c r="G152" s="251"/>
      <c r="H152" s="251"/>
      <c r="I152" s="251"/>
      <c r="J152" s="252"/>
      <c r="K152" s="139"/>
      <c r="L152" s="91"/>
      <c r="M152" s="182" t="s">
        <v>2</v>
      </c>
      <c r="N152" s="182" t="s">
        <v>3</v>
      </c>
      <c r="O152" s="183" t="s">
        <v>4</v>
      </c>
      <c r="P152" s="182" t="s">
        <v>5</v>
      </c>
      <c r="Q152" s="184" t="s">
        <v>6</v>
      </c>
      <c r="R152" s="184" t="s">
        <v>7</v>
      </c>
      <c r="S152" s="182" t="s">
        <v>8</v>
      </c>
    </row>
    <row r="153" spans="1:23" ht="12.75" customHeight="1" x14ac:dyDescent="0.2">
      <c r="A153" s="139" t="s">
        <v>9</v>
      </c>
      <c r="B153" s="91">
        <v>1</v>
      </c>
      <c r="C153" s="91">
        <v>2</v>
      </c>
      <c r="D153" s="91">
        <v>3</v>
      </c>
      <c r="E153" s="91">
        <v>4</v>
      </c>
      <c r="F153" s="91">
        <v>5</v>
      </c>
      <c r="G153" s="91">
        <v>6</v>
      </c>
      <c r="H153" s="91">
        <v>7</v>
      </c>
      <c r="I153" s="91">
        <v>8</v>
      </c>
      <c r="J153" s="91">
        <v>9</v>
      </c>
      <c r="K153" s="91">
        <v>10</v>
      </c>
      <c r="L153" s="87" t="s">
        <v>10</v>
      </c>
      <c r="M153" s="181"/>
      <c r="N153" s="181"/>
      <c r="O153" s="91"/>
      <c r="P153" s="181"/>
      <c r="Q153" s="185"/>
      <c r="R153" s="185"/>
      <c r="S153" s="181"/>
    </row>
    <row r="154" spans="1:23" ht="12.75" customHeight="1" x14ac:dyDescent="0.2">
      <c r="A154" s="186" t="s">
        <v>49</v>
      </c>
      <c r="B154" s="91">
        <v>39</v>
      </c>
      <c r="C154" s="91"/>
      <c r="D154" s="91"/>
      <c r="E154" s="91"/>
      <c r="F154" s="91"/>
      <c r="G154" s="91"/>
      <c r="H154" s="91"/>
      <c r="I154" s="91"/>
      <c r="J154" s="91"/>
      <c r="K154" s="91"/>
      <c r="L154" s="92"/>
      <c r="M154" s="181"/>
      <c r="N154" s="181"/>
      <c r="O154" s="91"/>
      <c r="P154" s="181"/>
      <c r="Q154" s="187">
        <f>B154</f>
        <v>39</v>
      </c>
      <c r="R154" s="185"/>
      <c r="S154" s="181"/>
    </row>
    <row r="155" spans="1:23" ht="12.75" customHeight="1" x14ac:dyDescent="0.2">
      <c r="A155" s="186" t="s">
        <v>50</v>
      </c>
      <c r="C155" s="86">
        <v>28</v>
      </c>
      <c r="L155" s="92"/>
      <c r="M155" s="89"/>
      <c r="N155" s="89"/>
      <c r="P155" s="138">
        <f>C155/B154</f>
        <v>0.71794871794871795</v>
      </c>
      <c r="Q155" s="132">
        <v>28</v>
      </c>
      <c r="R155" s="134">
        <f t="shared" ref="R155:R163" si="14">Q155/Q154</f>
        <v>0.71794871794871795</v>
      </c>
      <c r="S155" s="89">
        <f t="shared" ref="S155:S163" si="15">100%-R155</f>
        <v>0.28205128205128205</v>
      </c>
    </row>
    <row r="156" spans="1:23" ht="12.75" customHeight="1" x14ac:dyDescent="0.2">
      <c r="A156" s="186" t="s">
        <v>66</v>
      </c>
      <c r="D156" s="86">
        <v>21</v>
      </c>
      <c r="L156" s="92"/>
      <c r="P156" s="138">
        <f>D156/C155</f>
        <v>0.75</v>
      </c>
      <c r="Q156" s="132">
        <v>26</v>
      </c>
      <c r="R156" s="134">
        <f t="shared" si="14"/>
        <v>0.9285714285714286</v>
      </c>
      <c r="S156" s="89">
        <f t="shared" si="15"/>
        <v>7.1428571428571397E-2</v>
      </c>
    </row>
    <row r="157" spans="1:23" ht="12.75" customHeight="1" x14ac:dyDescent="0.2">
      <c r="A157" s="186" t="s">
        <v>51</v>
      </c>
      <c r="E157" s="86">
        <v>20</v>
      </c>
      <c r="L157" s="92"/>
      <c r="P157" s="138">
        <f>E157/D156</f>
        <v>0.95238095238095233</v>
      </c>
      <c r="Q157" s="132">
        <v>26</v>
      </c>
      <c r="R157" s="134">
        <f t="shared" si="14"/>
        <v>1</v>
      </c>
      <c r="S157" s="89">
        <f t="shared" si="15"/>
        <v>0</v>
      </c>
    </row>
    <row r="158" spans="1:23" ht="12.75" customHeight="1" x14ac:dyDescent="0.2">
      <c r="A158" s="186" t="s">
        <v>69</v>
      </c>
      <c r="F158" s="86">
        <v>18</v>
      </c>
      <c r="L158" s="92"/>
      <c r="P158" s="138">
        <f>F158/E157</f>
        <v>0.9</v>
      </c>
      <c r="Q158" s="132">
        <v>26</v>
      </c>
      <c r="R158" s="134">
        <f t="shared" si="14"/>
        <v>1</v>
      </c>
      <c r="S158" s="89">
        <f t="shared" si="15"/>
        <v>0</v>
      </c>
    </row>
    <row r="159" spans="1:23" ht="12.75" customHeight="1" x14ac:dyDescent="0.2">
      <c r="A159" s="114" t="s">
        <v>70</v>
      </c>
      <c r="G159" s="86">
        <v>16</v>
      </c>
      <c r="L159" s="92"/>
      <c r="P159" s="138">
        <f>G159/F158</f>
        <v>0.88888888888888884</v>
      </c>
      <c r="Q159" s="132">
        <v>24</v>
      </c>
      <c r="R159" s="134">
        <f t="shared" si="14"/>
        <v>0.92307692307692313</v>
      </c>
      <c r="S159" s="89">
        <f t="shared" si="15"/>
        <v>7.6923076923076872E-2</v>
      </c>
    </row>
    <row r="160" spans="1:23" ht="12.75" customHeight="1" x14ac:dyDescent="0.2">
      <c r="A160" s="114" t="s">
        <v>71</v>
      </c>
      <c r="H160" s="86">
        <v>15</v>
      </c>
      <c r="L160" s="92"/>
      <c r="P160" s="138">
        <f>H160/G159</f>
        <v>0.9375</v>
      </c>
      <c r="Q160" s="132">
        <v>25</v>
      </c>
      <c r="R160" s="134">
        <f t="shared" si="14"/>
        <v>1.0416666666666667</v>
      </c>
      <c r="S160" s="89">
        <f t="shared" si="15"/>
        <v>-4.1666666666666741E-2</v>
      </c>
    </row>
    <row r="161" spans="1:23" ht="12.75" customHeight="1" x14ac:dyDescent="0.2">
      <c r="A161" s="114" t="s">
        <v>72</v>
      </c>
      <c r="I161" s="86">
        <v>14</v>
      </c>
      <c r="L161" s="92"/>
      <c r="P161" s="138">
        <f>I161/H160</f>
        <v>0.93333333333333335</v>
      </c>
      <c r="Q161" s="132">
        <v>24</v>
      </c>
      <c r="R161" s="134">
        <f t="shared" si="14"/>
        <v>0.96</v>
      </c>
      <c r="S161" s="89">
        <f t="shared" si="15"/>
        <v>4.0000000000000036E-2</v>
      </c>
    </row>
    <row r="162" spans="1:23" ht="12.75" customHeight="1" x14ac:dyDescent="0.2">
      <c r="A162" s="114" t="s">
        <v>78</v>
      </c>
      <c r="J162" s="86">
        <v>14</v>
      </c>
      <c r="L162" s="82"/>
      <c r="P162" s="138">
        <f>J162/I161</f>
        <v>1</v>
      </c>
      <c r="Q162" s="132">
        <v>23</v>
      </c>
      <c r="R162" s="134">
        <f t="shared" si="14"/>
        <v>0.95833333333333337</v>
      </c>
      <c r="S162" s="89">
        <f t="shared" si="15"/>
        <v>4.166666666666663E-2</v>
      </c>
    </row>
    <row r="163" spans="1:23" ht="12.75" customHeight="1" x14ac:dyDescent="0.2">
      <c r="A163" s="114" t="s">
        <v>79</v>
      </c>
      <c r="K163" s="86">
        <v>14</v>
      </c>
      <c r="L163" s="82">
        <v>14</v>
      </c>
      <c r="P163" s="138">
        <f>K163/J162</f>
        <v>1</v>
      </c>
      <c r="Q163" s="132">
        <v>24</v>
      </c>
      <c r="R163" s="134">
        <f t="shared" si="14"/>
        <v>1.0434782608695652</v>
      </c>
      <c r="S163" s="89">
        <f t="shared" si="15"/>
        <v>-4.3478260869565188E-2</v>
      </c>
    </row>
    <row r="164" spans="1:23" ht="12.75" customHeight="1" x14ac:dyDescent="0.2">
      <c r="A164" s="114" t="s">
        <v>80</v>
      </c>
      <c r="K164" s="86">
        <v>6</v>
      </c>
      <c r="L164" s="82">
        <v>1</v>
      </c>
      <c r="P164" s="138"/>
      <c r="Q164" s="132">
        <v>8</v>
      </c>
      <c r="R164" s="134"/>
      <c r="S164" s="89"/>
    </row>
    <row r="165" spans="1:23" ht="12.75" customHeight="1" x14ac:dyDescent="0.2">
      <c r="A165" s="114" t="s">
        <v>82</v>
      </c>
      <c r="K165" s="86">
        <v>5</v>
      </c>
      <c r="L165" s="82">
        <v>4</v>
      </c>
      <c r="P165" s="138"/>
      <c r="Q165" s="132">
        <v>6</v>
      </c>
      <c r="R165" s="134"/>
      <c r="S165" s="89"/>
      <c r="T165" s="85" t="s">
        <v>81</v>
      </c>
      <c r="U165" s="85">
        <v>21</v>
      </c>
      <c r="V165" s="85">
        <f>L169</f>
        <v>23</v>
      </c>
      <c r="W165" s="85" t="s">
        <v>10</v>
      </c>
    </row>
    <row r="166" spans="1:23" ht="12.75" customHeight="1" x14ac:dyDescent="0.2">
      <c r="A166" s="114" t="s">
        <v>85</v>
      </c>
      <c r="K166" s="86">
        <v>3</v>
      </c>
      <c r="L166" s="82">
        <v>2</v>
      </c>
      <c r="P166" s="138"/>
      <c r="Q166" s="132">
        <v>4</v>
      </c>
      <c r="R166" s="134"/>
      <c r="S166" s="89"/>
      <c r="T166" s="85" t="s">
        <v>83</v>
      </c>
      <c r="U166" s="134">
        <f>U165/B154</f>
        <v>0.53846153846153844</v>
      </c>
      <c r="V166" s="134">
        <f>U165/V165</f>
        <v>0.91304347826086951</v>
      </c>
      <c r="W166" s="85" t="s">
        <v>84</v>
      </c>
    </row>
    <row r="167" spans="1:23" ht="12.75" customHeight="1" x14ac:dyDescent="0.2">
      <c r="A167" s="114" t="s">
        <v>86</v>
      </c>
      <c r="K167" s="86">
        <v>1</v>
      </c>
      <c r="L167" s="82">
        <v>1</v>
      </c>
      <c r="P167" s="138"/>
      <c r="Q167" s="132">
        <v>2</v>
      </c>
      <c r="R167" s="134"/>
      <c r="S167" s="89"/>
    </row>
    <row r="168" spans="1:23" ht="12.75" customHeight="1" x14ac:dyDescent="0.2">
      <c r="A168" s="114" t="s">
        <v>91</v>
      </c>
      <c r="K168" s="86">
        <v>1</v>
      </c>
      <c r="L168" s="82">
        <v>1</v>
      </c>
      <c r="P168" s="138"/>
      <c r="Q168" s="132">
        <v>1</v>
      </c>
      <c r="R168" s="134"/>
      <c r="S168" s="89"/>
    </row>
    <row r="169" spans="1:23" ht="12.75" customHeight="1" x14ac:dyDescent="0.2">
      <c r="L169" s="86">
        <f>SUM(L163:L168)</f>
        <v>23</v>
      </c>
      <c r="M169" s="89">
        <f>L163/B154</f>
        <v>0.35897435897435898</v>
      </c>
      <c r="N169" s="138">
        <f>L169/B154</f>
        <v>0.58974358974358976</v>
      </c>
      <c r="O169" s="138">
        <f>N169-M169</f>
        <v>0.23076923076923078</v>
      </c>
    </row>
    <row r="170" spans="1:23" ht="12.75" customHeight="1" x14ac:dyDescent="0.2">
      <c r="M170" s="138"/>
      <c r="N170" s="138"/>
      <c r="O170" s="138"/>
    </row>
    <row r="171" spans="1:23" ht="12.75" customHeight="1" x14ac:dyDescent="0.2">
      <c r="A171" s="180" t="s">
        <v>89</v>
      </c>
      <c r="B171" s="91"/>
      <c r="C171" s="91"/>
      <c r="D171" s="91"/>
      <c r="E171" s="91"/>
      <c r="F171" s="91"/>
      <c r="G171" s="91"/>
      <c r="H171" s="91"/>
      <c r="I171" s="91"/>
      <c r="J171" s="91"/>
      <c r="K171" s="91"/>
      <c r="L171" s="91"/>
      <c r="M171" s="181"/>
      <c r="N171" s="181"/>
      <c r="O171" s="91"/>
      <c r="P171" s="181"/>
      <c r="Q171" s="91"/>
      <c r="R171" s="91"/>
      <c r="S171" s="91"/>
    </row>
    <row r="172" spans="1:23" ht="25.5" customHeight="1" x14ac:dyDescent="0.2">
      <c r="A172" s="91"/>
      <c r="B172" s="250" t="s">
        <v>1</v>
      </c>
      <c r="C172" s="251"/>
      <c r="D172" s="251"/>
      <c r="E172" s="251"/>
      <c r="F172" s="251"/>
      <c r="G172" s="251"/>
      <c r="H172" s="251"/>
      <c r="I172" s="251"/>
      <c r="J172" s="252"/>
      <c r="K172" s="139"/>
      <c r="L172" s="91"/>
      <c r="M172" s="182" t="s">
        <v>2</v>
      </c>
      <c r="N172" s="182" t="s">
        <v>3</v>
      </c>
      <c r="O172" s="183" t="s">
        <v>4</v>
      </c>
      <c r="P172" s="182" t="s">
        <v>5</v>
      </c>
      <c r="Q172" s="184" t="s">
        <v>6</v>
      </c>
      <c r="R172" s="184" t="s">
        <v>7</v>
      </c>
      <c r="S172" s="182" t="s">
        <v>8</v>
      </c>
    </row>
    <row r="173" spans="1:23" ht="12.75" customHeight="1" x14ac:dyDescent="0.2">
      <c r="A173" s="139" t="s">
        <v>9</v>
      </c>
      <c r="B173" s="91">
        <v>1</v>
      </c>
      <c r="C173" s="91">
        <v>2</v>
      </c>
      <c r="D173" s="91">
        <v>3</v>
      </c>
      <c r="E173" s="91">
        <v>4</v>
      </c>
      <c r="F173" s="91">
        <v>5</v>
      </c>
      <c r="G173" s="91">
        <v>6</v>
      </c>
      <c r="H173" s="91">
        <v>7</v>
      </c>
      <c r="I173" s="91">
        <v>8</v>
      </c>
      <c r="J173" s="91">
        <v>9</v>
      </c>
      <c r="K173" s="91">
        <v>10</v>
      </c>
      <c r="L173" s="87" t="s">
        <v>10</v>
      </c>
      <c r="M173" s="181"/>
      <c r="N173" s="181"/>
      <c r="O173" s="91"/>
      <c r="P173" s="181"/>
      <c r="Q173" s="185"/>
      <c r="R173" s="185"/>
      <c r="S173" s="181"/>
    </row>
    <row r="174" spans="1:23" ht="12.75" customHeight="1" x14ac:dyDescent="0.2">
      <c r="A174" s="186" t="s">
        <v>50</v>
      </c>
      <c r="B174" s="91">
        <v>75</v>
      </c>
      <c r="C174" s="91"/>
      <c r="D174" s="91"/>
      <c r="E174" s="91"/>
      <c r="F174" s="91"/>
      <c r="G174" s="91"/>
      <c r="H174" s="91"/>
      <c r="I174" s="91"/>
      <c r="J174" s="91"/>
      <c r="K174" s="91"/>
      <c r="L174" s="92"/>
      <c r="M174" s="181"/>
      <c r="N174" s="181"/>
      <c r="O174" s="91"/>
      <c r="P174" s="181"/>
      <c r="Q174" s="187">
        <f>B174</f>
        <v>75</v>
      </c>
      <c r="R174" s="185"/>
      <c r="S174" s="181"/>
    </row>
    <row r="175" spans="1:23" ht="12.75" customHeight="1" x14ac:dyDescent="0.2">
      <c r="A175" s="186" t="s">
        <v>66</v>
      </c>
      <c r="C175" s="86">
        <v>65</v>
      </c>
      <c r="L175" s="92"/>
      <c r="M175" s="89"/>
      <c r="N175" s="89"/>
      <c r="P175" s="89">
        <f>C175/B174</f>
        <v>0.8666666666666667</v>
      </c>
      <c r="Q175" s="132">
        <v>65</v>
      </c>
      <c r="R175" s="134">
        <f t="shared" ref="R175:R183" si="16">Q175/Q174</f>
        <v>0.8666666666666667</v>
      </c>
      <c r="S175" s="89">
        <f t="shared" ref="S175:S183" si="17">100%-R175</f>
        <v>0.1333333333333333</v>
      </c>
    </row>
    <row r="176" spans="1:23" ht="12.75" customHeight="1" x14ac:dyDescent="0.2">
      <c r="A176" s="186" t="s">
        <v>51</v>
      </c>
      <c r="D176" s="86">
        <v>51</v>
      </c>
      <c r="L176" s="92"/>
      <c r="P176" s="89">
        <f>D176/C175</f>
        <v>0.7846153846153846</v>
      </c>
      <c r="Q176" s="132">
        <v>61</v>
      </c>
      <c r="R176" s="134">
        <f t="shared" si="16"/>
        <v>0.93846153846153846</v>
      </c>
      <c r="S176" s="89">
        <f t="shared" si="17"/>
        <v>6.1538461538461542E-2</v>
      </c>
    </row>
    <row r="177" spans="1:23" ht="12.75" customHeight="1" x14ac:dyDescent="0.2">
      <c r="A177" s="186" t="s">
        <v>69</v>
      </c>
      <c r="E177" s="86">
        <v>44</v>
      </c>
      <c r="L177" s="92"/>
      <c r="P177" s="89">
        <f>E177/D176</f>
        <v>0.86274509803921573</v>
      </c>
      <c r="Q177" s="132">
        <v>58</v>
      </c>
      <c r="R177" s="134">
        <f t="shared" si="16"/>
        <v>0.95081967213114749</v>
      </c>
      <c r="S177" s="89">
        <f t="shared" si="17"/>
        <v>4.9180327868852514E-2</v>
      </c>
    </row>
    <row r="178" spans="1:23" ht="12.75" customHeight="1" x14ac:dyDescent="0.2">
      <c r="A178" s="86">
        <v>1002</v>
      </c>
      <c r="F178" s="86">
        <v>38</v>
      </c>
      <c r="L178" s="92"/>
      <c r="P178" s="89">
        <f>F178/E177</f>
        <v>0.86363636363636365</v>
      </c>
      <c r="Q178" s="132">
        <v>52</v>
      </c>
      <c r="R178" s="134">
        <f t="shared" si="16"/>
        <v>0.89655172413793105</v>
      </c>
      <c r="S178" s="89">
        <f t="shared" si="17"/>
        <v>0.10344827586206895</v>
      </c>
    </row>
    <row r="179" spans="1:23" ht="12.75" customHeight="1" x14ac:dyDescent="0.2">
      <c r="A179" s="86">
        <v>1101</v>
      </c>
      <c r="G179" s="86">
        <v>33</v>
      </c>
      <c r="L179" s="92"/>
      <c r="P179" s="89">
        <f>G179/F178</f>
        <v>0.86842105263157898</v>
      </c>
      <c r="Q179" s="132">
        <v>49</v>
      </c>
      <c r="R179" s="134">
        <f t="shared" si="16"/>
        <v>0.94230769230769229</v>
      </c>
      <c r="S179" s="89">
        <f t="shared" si="17"/>
        <v>5.7692307692307709E-2</v>
      </c>
    </row>
    <row r="180" spans="1:23" ht="12.75" customHeight="1" x14ac:dyDescent="0.2">
      <c r="A180" s="86">
        <v>1102</v>
      </c>
      <c r="H180" s="86">
        <v>31</v>
      </c>
      <c r="L180" s="92"/>
      <c r="P180" s="89">
        <f>H180/G179</f>
        <v>0.93939393939393945</v>
      </c>
      <c r="Q180" s="132">
        <v>45</v>
      </c>
      <c r="R180" s="134">
        <f t="shared" si="16"/>
        <v>0.91836734693877553</v>
      </c>
      <c r="S180" s="89">
        <f t="shared" si="17"/>
        <v>8.1632653061224469E-2</v>
      </c>
    </row>
    <row r="181" spans="1:23" ht="12.75" customHeight="1" x14ac:dyDescent="0.2">
      <c r="A181" s="86">
        <v>1201</v>
      </c>
      <c r="I181" s="86">
        <v>31</v>
      </c>
      <c r="L181" s="92"/>
      <c r="P181" s="89">
        <f>I181/H180</f>
        <v>1</v>
      </c>
      <c r="Q181" s="132">
        <v>45</v>
      </c>
      <c r="R181" s="134">
        <f t="shared" si="16"/>
        <v>1</v>
      </c>
      <c r="S181" s="89">
        <f t="shared" si="17"/>
        <v>0</v>
      </c>
    </row>
    <row r="182" spans="1:23" ht="12.75" customHeight="1" x14ac:dyDescent="0.2">
      <c r="A182" s="86">
        <v>1202</v>
      </c>
      <c r="J182" s="86">
        <v>31</v>
      </c>
      <c r="L182" s="82"/>
      <c r="P182" s="89">
        <f>J182/I181</f>
        <v>1</v>
      </c>
      <c r="Q182" s="132">
        <v>45</v>
      </c>
      <c r="R182" s="134">
        <f t="shared" si="16"/>
        <v>1</v>
      </c>
      <c r="S182" s="89">
        <f t="shared" si="17"/>
        <v>0</v>
      </c>
    </row>
    <row r="183" spans="1:23" ht="12.75" customHeight="1" x14ac:dyDescent="0.2">
      <c r="A183" s="86">
        <v>1301</v>
      </c>
      <c r="K183" s="86">
        <v>28</v>
      </c>
      <c r="L183" s="82">
        <v>24</v>
      </c>
      <c r="P183" s="89">
        <f>K183/J182</f>
        <v>0.90322580645161288</v>
      </c>
      <c r="Q183" s="132">
        <v>42</v>
      </c>
      <c r="R183" s="134">
        <f t="shared" si="16"/>
        <v>0.93333333333333335</v>
      </c>
      <c r="S183" s="89">
        <f t="shared" si="17"/>
        <v>6.6666666666666652E-2</v>
      </c>
    </row>
    <row r="184" spans="1:23" ht="12.75" customHeight="1" x14ac:dyDescent="0.2">
      <c r="A184" s="86">
        <v>1302</v>
      </c>
      <c r="K184" s="86">
        <v>11</v>
      </c>
      <c r="L184" s="82">
        <v>10</v>
      </c>
      <c r="P184" s="89"/>
      <c r="Q184" s="132">
        <v>19</v>
      </c>
      <c r="R184" s="134"/>
      <c r="S184" s="89"/>
    </row>
    <row r="185" spans="1:23" ht="12.75" customHeight="1" x14ac:dyDescent="0.2">
      <c r="A185" s="86">
        <v>1401</v>
      </c>
      <c r="K185" s="86">
        <v>7</v>
      </c>
      <c r="L185" s="82">
        <v>3</v>
      </c>
      <c r="P185" s="89"/>
      <c r="Q185" s="132">
        <v>9</v>
      </c>
      <c r="R185" s="134"/>
      <c r="S185" s="89"/>
      <c r="T185" s="85" t="s">
        <v>81</v>
      </c>
      <c r="U185" s="85">
        <v>39</v>
      </c>
      <c r="V185" s="85">
        <f>L189</f>
        <v>44</v>
      </c>
      <c r="W185" s="85" t="s">
        <v>10</v>
      </c>
    </row>
    <row r="186" spans="1:23" ht="12.75" customHeight="1" x14ac:dyDescent="0.2">
      <c r="A186" s="86">
        <v>1402</v>
      </c>
      <c r="K186" s="86">
        <v>4</v>
      </c>
      <c r="L186" s="82">
        <v>4</v>
      </c>
      <c r="P186" s="89"/>
      <c r="Q186" s="132">
        <v>7</v>
      </c>
      <c r="R186" s="134"/>
      <c r="S186" s="89"/>
      <c r="T186" s="85" t="s">
        <v>83</v>
      </c>
      <c r="U186" s="134">
        <f>U185/B174</f>
        <v>0.52</v>
      </c>
      <c r="V186" s="134">
        <f>U185/V185</f>
        <v>0.88636363636363635</v>
      </c>
      <c r="W186" s="85" t="s">
        <v>84</v>
      </c>
    </row>
    <row r="187" spans="1:23" ht="12.75" customHeight="1" x14ac:dyDescent="0.2">
      <c r="A187" s="86">
        <v>1501</v>
      </c>
      <c r="K187" s="86">
        <v>2</v>
      </c>
      <c r="L187" s="82">
        <v>2</v>
      </c>
      <c r="P187" s="89"/>
      <c r="Q187" s="132">
        <v>1</v>
      </c>
      <c r="R187" s="134"/>
      <c r="S187" s="89"/>
    </row>
    <row r="188" spans="1:23" ht="12.75" customHeight="1" x14ac:dyDescent="0.2">
      <c r="A188" s="86">
        <v>1502</v>
      </c>
      <c r="L188" s="82">
        <v>1</v>
      </c>
      <c r="P188" s="89"/>
      <c r="Q188" s="132"/>
      <c r="R188" s="134"/>
      <c r="S188" s="89"/>
    </row>
    <row r="189" spans="1:23" ht="12.75" customHeight="1" x14ac:dyDescent="0.2">
      <c r="L189" s="86">
        <f>SUM(L183:L188)</f>
        <v>44</v>
      </c>
      <c r="M189" s="89">
        <f>L183/B174</f>
        <v>0.32</v>
      </c>
      <c r="N189" s="138">
        <f>L189/B174</f>
        <v>0.58666666666666667</v>
      </c>
      <c r="O189" s="138">
        <f>N189-M189</f>
        <v>0.26666666666666666</v>
      </c>
      <c r="P189" s="89"/>
    </row>
    <row r="190" spans="1:23" ht="12.75" customHeight="1" x14ac:dyDescent="0.2">
      <c r="M190" s="138"/>
      <c r="N190" s="138"/>
      <c r="O190" s="138"/>
      <c r="P190" s="89"/>
    </row>
    <row r="191" spans="1:23" ht="12.75" customHeight="1" x14ac:dyDescent="0.2">
      <c r="A191" s="180" t="s">
        <v>90</v>
      </c>
      <c r="B191" s="91"/>
      <c r="C191" s="91"/>
      <c r="D191" s="91"/>
      <c r="E191" s="91"/>
      <c r="F191" s="91"/>
      <c r="G191" s="91"/>
      <c r="H191" s="91"/>
      <c r="I191" s="91"/>
      <c r="J191" s="91"/>
      <c r="K191" s="91"/>
      <c r="L191" s="91"/>
      <c r="M191" s="181"/>
      <c r="N191" s="181"/>
      <c r="O191" s="91"/>
      <c r="P191" s="181"/>
      <c r="Q191" s="91"/>
      <c r="R191" s="91"/>
      <c r="S191" s="91"/>
    </row>
    <row r="192" spans="1:23" ht="25.5" customHeight="1" x14ac:dyDescent="0.2">
      <c r="A192" s="91"/>
      <c r="B192" s="250" t="s">
        <v>1</v>
      </c>
      <c r="C192" s="251"/>
      <c r="D192" s="251"/>
      <c r="E192" s="251"/>
      <c r="F192" s="251"/>
      <c r="G192" s="251"/>
      <c r="H192" s="251"/>
      <c r="I192" s="251"/>
      <c r="J192" s="252"/>
      <c r="K192" s="139"/>
      <c r="L192" s="91"/>
      <c r="M192" s="182" t="s">
        <v>2</v>
      </c>
      <c r="N192" s="182" t="s">
        <v>3</v>
      </c>
      <c r="O192" s="183" t="s">
        <v>4</v>
      </c>
      <c r="P192" s="182" t="s">
        <v>5</v>
      </c>
      <c r="Q192" s="184" t="s">
        <v>6</v>
      </c>
      <c r="R192" s="184" t="s">
        <v>7</v>
      </c>
      <c r="S192" s="182" t="s">
        <v>8</v>
      </c>
    </row>
    <row r="193" spans="1:23" ht="12.75" customHeight="1" x14ac:dyDescent="0.2">
      <c r="A193" s="139" t="s">
        <v>9</v>
      </c>
      <c r="B193" s="91">
        <v>1</v>
      </c>
      <c r="C193" s="91">
        <v>2</v>
      </c>
      <c r="D193" s="91">
        <v>3</v>
      </c>
      <c r="E193" s="91">
        <v>4</v>
      </c>
      <c r="F193" s="91">
        <v>5</v>
      </c>
      <c r="G193" s="91">
        <v>6</v>
      </c>
      <c r="H193" s="91">
        <v>7</v>
      </c>
      <c r="I193" s="91">
        <v>8</v>
      </c>
      <c r="J193" s="91">
        <v>9</v>
      </c>
      <c r="K193" s="91">
        <v>10</v>
      </c>
      <c r="L193" s="87" t="s">
        <v>10</v>
      </c>
      <c r="M193" s="181"/>
      <c r="N193" s="181"/>
      <c r="O193" s="91"/>
      <c r="P193" s="181"/>
      <c r="Q193" s="185"/>
      <c r="R193" s="185"/>
      <c r="S193" s="181"/>
    </row>
    <row r="194" spans="1:23" ht="12.75" customHeight="1" x14ac:dyDescent="0.2">
      <c r="A194" s="186" t="s">
        <v>66</v>
      </c>
      <c r="B194" s="91">
        <v>36</v>
      </c>
      <c r="C194" s="91"/>
      <c r="D194" s="91"/>
      <c r="E194" s="91"/>
      <c r="F194" s="91"/>
      <c r="G194" s="91"/>
      <c r="H194" s="91"/>
      <c r="I194" s="91"/>
      <c r="J194" s="91"/>
      <c r="K194" s="91"/>
      <c r="L194" s="82"/>
      <c r="M194" s="181"/>
      <c r="N194" s="181"/>
      <c r="O194" s="91"/>
      <c r="P194" s="181"/>
      <c r="Q194" s="187">
        <f>B194</f>
        <v>36</v>
      </c>
      <c r="R194" s="185"/>
      <c r="S194" s="181"/>
    </row>
    <row r="195" spans="1:23" ht="12.75" customHeight="1" x14ac:dyDescent="0.2">
      <c r="A195" s="186" t="s">
        <v>51</v>
      </c>
      <c r="C195" s="86">
        <v>33</v>
      </c>
      <c r="L195" s="82"/>
      <c r="M195" s="89"/>
      <c r="N195" s="89"/>
      <c r="P195" s="89">
        <f>C195/B194</f>
        <v>0.91666666666666663</v>
      </c>
      <c r="Q195" s="132">
        <v>33</v>
      </c>
      <c r="R195" s="134">
        <f t="shared" ref="R195:R203" si="18">Q195/Q194</f>
        <v>0.91666666666666663</v>
      </c>
      <c r="S195" s="89">
        <f t="shared" ref="S195:S203" si="19">100%-R195</f>
        <v>8.333333333333337E-2</v>
      </c>
    </row>
    <row r="196" spans="1:23" ht="12.75" customHeight="1" x14ac:dyDescent="0.2">
      <c r="A196" s="186" t="s">
        <v>69</v>
      </c>
      <c r="D196" s="86">
        <v>27</v>
      </c>
      <c r="L196" s="82"/>
      <c r="P196" s="89">
        <f>D196/C195</f>
        <v>0.81818181818181823</v>
      </c>
      <c r="Q196" s="132">
        <v>32</v>
      </c>
      <c r="R196" s="134">
        <f t="shared" si="18"/>
        <v>0.96969696969696972</v>
      </c>
      <c r="S196" s="89">
        <f t="shared" si="19"/>
        <v>3.0303030303030276E-2</v>
      </c>
    </row>
    <row r="197" spans="1:23" ht="12.75" customHeight="1" x14ac:dyDescent="0.2">
      <c r="A197" s="186" t="s">
        <v>70</v>
      </c>
      <c r="E197" s="86">
        <v>22</v>
      </c>
      <c r="L197" s="82"/>
      <c r="P197" s="89">
        <f>E197/D196</f>
        <v>0.81481481481481477</v>
      </c>
      <c r="Q197" s="132">
        <v>31</v>
      </c>
      <c r="R197" s="134">
        <f t="shared" si="18"/>
        <v>0.96875</v>
      </c>
      <c r="S197" s="89">
        <f t="shared" si="19"/>
        <v>3.125E-2</v>
      </c>
    </row>
    <row r="198" spans="1:23" ht="12.75" customHeight="1" x14ac:dyDescent="0.2">
      <c r="A198" s="114" t="s">
        <v>71</v>
      </c>
      <c r="F198" s="86">
        <v>19</v>
      </c>
      <c r="L198" s="82"/>
      <c r="P198" s="89">
        <f>F198/E197</f>
        <v>0.86363636363636365</v>
      </c>
      <c r="Q198" s="132">
        <v>30</v>
      </c>
      <c r="R198" s="134">
        <f t="shared" si="18"/>
        <v>0.967741935483871</v>
      </c>
      <c r="S198" s="89">
        <f t="shared" si="19"/>
        <v>3.2258064516129004E-2</v>
      </c>
    </row>
    <row r="199" spans="1:23" ht="12.75" customHeight="1" x14ac:dyDescent="0.2">
      <c r="A199" s="186" t="s">
        <v>72</v>
      </c>
      <c r="G199" s="86">
        <v>19</v>
      </c>
      <c r="L199" s="82"/>
      <c r="P199" s="89">
        <f>G199/F198</f>
        <v>1</v>
      </c>
      <c r="Q199" s="132">
        <v>32</v>
      </c>
      <c r="R199" s="134">
        <f t="shared" si="18"/>
        <v>1.0666666666666667</v>
      </c>
      <c r="S199" s="89">
        <f t="shared" si="19"/>
        <v>-6.6666666666666652E-2</v>
      </c>
    </row>
    <row r="200" spans="1:23" ht="12.75" customHeight="1" x14ac:dyDescent="0.2">
      <c r="A200" s="114" t="s">
        <v>78</v>
      </c>
      <c r="H200" s="86">
        <v>17</v>
      </c>
      <c r="L200" s="82"/>
      <c r="P200" s="89">
        <f>H200/G199</f>
        <v>0.89473684210526316</v>
      </c>
      <c r="Q200" s="132">
        <v>28</v>
      </c>
      <c r="R200" s="134">
        <f t="shared" si="18"/>
        <v>0.875</v>
      </c>
      <c r="S200" s="89">
        <f t="shared" si="19"/>
        <v>0.125</v>
      </c>
    </row>
    <row r="201" spans="1:23" ht="12.75" customHeight="1" x14ac:dyDescent="0.2">
      <c r="A201" s="114" t="s">
        <v>79</v>
      </c>
      <c r="I201" s="86">
        <v>15</v>
      </c>
      <c r="L201" s="82"/>
      <c r="P201" s="89">
        <f>I201/H200</f>
        <v>0.88235294117647056</v>
      </c>
      <c r="Q201" s="132">
        <v>26</v>
      </c>
      <c r="R201" s="134">
        <f t="shared" si="18"/>
        <v>0.9285714285714286</v>
      </c>
      <c r="S201" s="89">
        <f t="shared" si="19"/>
        <v>7.1428571428571397E-2</v>
      </c>
    </row>
    <row r="202" spans="1:23" ht="12.75" customHeight="1" x14ac:dyDescent="0.2">
      <c r="A202" s="114" t="s">
        <v>80</v>
      </c>
      <c r="J202" s="86">
        <v>13</v>
      </c>
      <c r="L202" s="82"/>
      <c r="P202" s="89">
        <f>J202/I201</f>
        <v>0.8666666666666667</v>
      </c>
      <c r="Q202" s="132">
        <v>25</v>
      </c>
      <c r="R202" s="134">
        <f t="shared" si="18"/>
        <v>0.96153846153846156</v>
      </c>
      <c r="S202" s="89">
        <f t="shared" si="19"/>
        <v>3.8461538461538436E-2</v>
      </c>
    </row>
    <row r="203" spans="1:23" ht="12.75" customHeight="1" x14ac:dyDescent="0.2">
      <c r="A203" s="114" t="s">
        <v>82</v>
      </c>
      <c r="K203" s="86">
        <v>10</v>
      </c>
      <c r="L203" s="82">
        <v>8</v>
      </c>
      <c r="P203" s="89">
        <f>K203/J202</f>
        <v>0.76923076923076927</v>
      </c>
      <c r="Q203" s="132">
        <v>23</v>
      </c>
      <c r="R203" s="134">
        <f t="shared" si="18"/>
        <v>0.92</v>
      </c>
      <c r="S203" s="89">
        <f t="shared" si="19"/>
        <v>7.999999999999996E-2</v>
      </c>
    </row>
    <row r="204" spans="1:23" ht="12.75" customHeight="1" x14ac:dyDescent="0.2">
      <c r="A204" s="114" t="s">
        <v>85</v>
      </c>
      <c r="K204" s="86">
        <v>12</v>
      </c>
      <c r="L204" s="82">
        <v>9</v>
      </c>
      <c r="P204" s="89"/>
      <c r="Q204" s="132">
        <v>16</v>
      </c>
      <c r="R204" s="134"/>
      <c r="S204" s="89"/>
    </row>
    <row r="205" spans="1:23" ht="12.75" customHeight="1" x14ac:dyDescent="0.2">
      <c r="A205" s="114" t="s">
        <v>86</v>
      </c>
      <c r="K205" s="86">
        <v>3</v>
      </c>
      <c r="L205" s="82">
        <v>3</v>
      </c>
      <c r="P205" s="89"/>
      <c r="Q205" s="132">
        <v>4</v>
      </c>
      <c r="R205" s="134"/>
      <c r="S205" s="89"/>
      <c r="T205" s="85" t="s">
        <v>81</v>
      </c>
      <c r="U205" s="85">
        <v>21</v>
      </c>
      <c r="V205" s="85">
        <f>L209</f>
        <v>23</v>
      </c>
      <c r="W205" s="85" t="s">
        <v>10</v>
      </c>
    </row>
    <row r="206" spans="1:23" ht="12.75" customHeight="1" x14ac:dyDescent="0.2">
      <c r="A206" s="114" t="s">
        <v>91</v>
      </c>
      <c r="L206" s="82"/>
      <c r="P206" s="89"/>
      <c r="Q206" s="132">
        <v>4</v>
      </c>
      <c r="R206" s="134"/>
      <c r="S206" s="89"/>
      <c r="T206" s="85" t="s">
        <v>83</v>
      </c>
      <c r="U206" s="134">
        <f>U205/B194</f>
        <v>0.58333333333333337</v>
      </c>
      <c r="V206" s="134">
        <f>U205/V205</f>
        <v>0.91304347826086951</v>
      </c>
      <c r="W206" s="85" t="s">
        <v>84</v>
      </c>
    </row>
    <row r="207" spans="1:23" ht="12.75" customHeight="1" x14ac:dyDescent="0.2">
      <c r="A207" s="114" t="s">
        <v>107</v>
      </c>
      <c r="L207" s="82">
        <v>2</v>
      </c>
      <c r="P207" s="89"/>
      <c r="Q207" s="132">
        <v>4</v>
      </c>
      <c r="R207" s="134"/>
      <c r="S207" s="89"/>
      <c r="T207" s="85"/>
      <c r="U207" s="85"/>
      <c r="V207" s="85"/>
      <c r="W207" s="85"/>
    </row>
    <row r="208" spans="1:23" ht="12.75" customHeight="1" x14ac:dyDescent="0.2">
      <c r="A208" s="114" t="s">
        <v>108</v>
      </c>
      <c r="K208" s="86">
        <v>1</v>
      </c>
      <c r="L208" s="82">
        <v>1</v>
      </c>
      <c r="P208" s="89"/>
      <c r="Q208" s="132">
        <v>2</v>
      </c>
      <c r="R208" s="134"/>
      <c r="S208" s="89"/>
      <c r="T208" s="85"/>
      <c r="U208" s="85"/>
      <c r="V208" s="85"/>
      <c r="W208" s="85"/>
    </row>
    <row r="209" spans="1:31" ht="12.75" customHeight="1" x14ac:dyDescent="0.2">
      <c r="L209" s="86">
        <f>SUM(L203:L208)</f>
        <v>23</v>
      </c>
      <c r="M209" s="89">
        <f>L203/B194</f>
        <v>0.22222222222222221</v>
      </c>
      <c r="N209" s="138">
        <f>L209/B194</f>
        <v>0.63888888888888884</v>
      </c>
      <c r="O209" s="138">
        <f>N209-M209</f>
        <v>0.41666666666666663</v>
      </c>
    </row>
    <row r="210" spans="1:31" ht="12.75" customHeight="1" x14ac:dyDescent="0.2">
      <c r="M210" s="138"/>
      <c r="N210" s="138"/>
      <c r="O210" s="138"/>
    </row>
    <row r="211" spans="1:31" ht="12.75" customHeight="1" x14ac:dyDescent="0.2">
      <c r="A211" s="180" t="s">
        <v>92</v>
      </c>
      <c r="B211" s="91"/>
      <c r="C211" s="91"/>
      <c r="D211" s="91"/>
      <c r="E211" s="91"/>
      <c r="F211" s="91"/>
      <c r="G211" s="91"/>
      <c r="H211" s="91"/>
      <c r="I211" s="91"/>
      <c r="J211" s="91"/>
      <c r="K211" s="91"/>
      <c r="L211" s="91"/>
      <c r="M211" s="181"/>
      <c r="N211" s="181"/>
      <c r="O211" s="91"/>
      <c r="P211" s="181"/>
      <c r="Q211" s="91"/>
      <c r="R211" s="91"/>
      <c r="S211" s="91"/>
    </row>
    <row r="212" spans="1:31" ht="25.5" customHeight="1" x14ac:dyDescent="0.2">
      <c r="A212" s="91"/>
      <c r="B212" s="250" t="s">
        <v>1</v>
      </c>
      <c r="C212" s="251"/>
      <c r="D212" s="251"/>
      <c r="E212" s="251"/>
      <c r="F212" s="251"/>
      <c r="G212" s="251"/>
      <c r="H212" s="251"/>
      <c r="I212" s="251"/>
      <c r="J212" s="252"/>
      <c r="K212" s="139"/>
      <c r="L212" s="91"/>
      <c r="M212" s="182" t="s">
        <v>2</v>
      </c>
      <c r="N212" s="182" t="s">
        <v>3</v>
      </c>
      <c r="O212" s="183" t="s">
        <v>4</v>
      </c>
      <c r="P212" s="182" t="s">
        <v>5</v>
      </c>
      <c r="Q212" s="184" t="s">
        <v>6</v>
      </c>
      <c r="R212" s="184" t="s">
        <v>7</v>
      </c>
      <c r="S212" s="182" t="s">
        <v>8</v>
      </c>
    </row>
    <row r="213" spans="1:31" ht="12.75" customHeight="1" x14ac:dyDescent="0.2">
      <c r="A213" s="139" t="s">
        <v>9</v>
      </c>
      <c r="B213" s="91">
        <v>1</v>
      </c>
      <c r="C213" s="91">
        <v>2</v>
      </c>
      <c r="D213" s="91">
        <v>3</v>
      </c>
      <c r="E213" s="91">
        <v>4</v>
      </c>
      <c r="F213" s="91">
        <v>5</v>
      </c>
      <c r="G213" s="91">
        <v>6</v>
      </c>
      <c r="H213" s="91">
        <v>7</v>
      </c>
      <c r="I213" s="91">
        <v>8</v>
      </c>
      <c r="J213" s="91">
        <v>9</v>
      </c>
      <c r="K213" s="91">
        <v>10</v>
      </c>
      <c r="L213" s="87" t="s">
        <v>10</v>
      </c>
      <c r="M213" s="181"/>
      <c r="N213" s="181"/>
      <c r="O213" s="91"/>
      <c r="P213" s="181"/>
      <c r="Q213" s="185"/>
      <c r="R213" s="185"/>
      <c r="S213" s="181"/>
    </row>
    <row r="214" spans="1:31" ht="12.75" customHeight="1" x14ac:dyDescent="0.2">
      <c r="A214" s="186" t="s">
        <v>51</v>
      </c>
      <c r="B214" s="91">
        <v>71</v>
      </c>
      <c r="C214" s="91"/>
      <c r="D214" s="91"/>
      <c r="E214" s="91"/>
      <c r="F214" s="91"/>
      <c r="G214" s="91"/>
      <c r="H214" s="91"/>
      <c r="I214" s="91"/>
      <c r="J214" s="91"/>
      <c r="K214" s="91"/>
      <c r="L214" s="82"/>
      <c r="M214" s="181"/>
      <c r="N214" s="181"/>
      <c r="O214" s="91"/>
      <c r="P214" s="181"/>
      <c r="Q214" s="187">
        <f>B214</f>
        <v>71</v>
      </c>
      <c r="R214" s="185"/>
      <c r="S214" s="181"/>
      <c r="AD214" s="85" t="s">
        <v>66</v>
      </c>
      <c r="AE214" s="85">
        <v>4</v>
      </c>
    </row>
    <row r="215" spans="1:31" ht="12.75" customHeight="1" x14ac:dyDescent="0.2">
      <c r="A215" s="186" t="s">
        <v>69</v>
      </c>
      <c r="C215" s="86">
        <v>61</v>
      </c>
      <c r="L215" s="82"/>
      <c r="M215" s="89"/>
      <c r="N215" s="89"/>
      <c r="P215" s="89">
        <f>C215/B214</f>
        <v>0.85915492957746475</v>
      </c>
      <c r="Q215" s="132">
        <v>61</v>
      </c>
      <c r="R215" s="134">
        <f t="shared" ref="R215:R223" si="20">Q215/Q214</f>
        <v>0.85915492957746475</v>
      </c>
      <c r="S215" s="89">
        <f t="shared" ref="S215:S223" si="21">100%-R215</f>
        <v>0.14084507042253525</v>
      </c>
      <c r="AD215" s="85" t="s">
        <v>51</v>
      </c>
      <c r="AE215" s="85">
        <v>11</v>
      </c>
    </row>
    <row r="216" spans="1:31" ht="12.75" customHeight="1" x14ac:dyDescent="0.2">
      <c r="A216" s="186" t="s">
        <v>70</v>
      </c>
      <c r="D216" s="86">
        <v>39</v>
      </c>
      <c r="L216" s="82"/>
      <c r="P216" s="89">
        <f>D216/C215</f>
        <v>0.63934426229508201</v>
      </c>
      <c r="Q216" s="187">
        <v>57</v>
      </c>
      <c r="R216" s="134">
        <f t="shared" si="20"/>
        <v>0.93442622950819676</v>
      </c>
      <c r="S216" s="89">
        <f t="shared" si="21"/>
        <v>6.557377049180324E-2</v>
      </c>
    </row>
    <row r="217" spans="1:31" ht="12.75" customHeight="1" x14ac:dyDescent="0.2">
      <c r="A217" s="86">
        <v>1101</v>
      </c>
      <c r="E217" s="86">
        <v>37</v>
      </c>
      <c r="L217" s="82"/>
      <c r="P217" s="89">
        <f>E217/D216</f>
        <v>0.94871794871794868</v>
      </c>
      <c r="Q217" s="187">
        <v>52</v>
      </c>
      <c r="R217" s="134">
        <f t="shared" si="20"/>
        <v>0.91228070175438591</v>
      </c>
      <c r="S217" s="89">
        <f t="shared" si="21"/>
        <v>8.7719298245614086E-2</v>
      </c>
    </row>
    <row r="218" spans="1:31" ht="12.75" customHeight="1" x14ac:dyDescent="0.2">
      <c r="A218" s="186" t="s">
        <v>72</v>
      </c>
      <c r="F218" s="86">
        <v>33</v>
      </c>
      <c r="L218" s="82"/>
      <c r="P218" s="89">
        <f>F218/E217</f>
        <v>0.89189189189189189</v>
      </c>
      <c r="Q218" s="132">
        <v>45</v>
      </c>
      <c r="R218" s="134">
        <f t="shared" si="20"/>
        <v>0.86538461538461542</v>
      </c>
      <c r="S218" s="89">
        <f t="shared" si="21"/>
        <v>0.13461538461538458</v>
      </c>
    </row>
    <row r="219" spans="1:31" ht="12.75" customHeight="1" x14ac:dyDescent="0.2">
      <c r="A219" s="114" t="s">
        <v>78</v>
      </c>
      <c r="G219" s="86">
        <v>32</v>
      </c>
      <c r="L219" s="82"/>
      <c r="P219" s="89">
        <f>G219/F218</f>
        <v>0.96969696969696972</v>
      </c>
      <c r="Q219" s="132">
        <v>45</v>
      </c>
      <c r="R219" s="134">
        <f t="shared" si="20"/>
        <v>1</v>
      </c>
      <c r="S219" s="89">
        <f t="shared" si="21"/>
        <v>0</v>
      </c>
    </row>
    <row r="220" spans="1:31" ht="12.75" customHeight="1" x14ac:dyDescent="0.2">
      <c r="A220" s="114" t="s">
        <v>79</v>
      </c>
      <c r="H220" s="86">
        <v>32</v>
      </c>
      <c r="L220" s="82"/>
      <c r="P220" s="89">
        <f>H220/G219</f>
        <v>1</v>
      </c>
      <c r="Q220" s="132">
        <v>44</v>
      </c>
      <c r="R220" s="134">
        <f t="shared" si="20"/>
        <v>0.97777777777777775</v>
      </c>
      <c r="S220" s="89">
        <f t="shared" si="21"/>
        <v>2.2222222222222254E-2</v>
      </c>
    </row>
    <row r="221" spans="1:31" ht="12.75" customHeight="1" x14ac:dyDescent="0.2">
      <c r="A221" s="114" t="s">
        <v>80</v>
      </c>
      <c r="I221" s="86">
        <v>32</v>
      </c>
      <c r="L221" s="82"/>
      <c r="P221" s="89">
        <f>I221/H220</f>
        <v>1</v>
      </c>
      <c r="Q221" s="132">
        <v>42</v>
      </c>
      <c r="R221" s="134">
        <f t="shared" si="20"/>
        <v>0.95454545454545459</v>
      </c>
      <c r="S221" s="89">
        <f t="shared" si="21"/>
        <v>4.5454545454545414E-2</v>
      </c>
    </row>
    <row r="222" spans="1:31" ht="12.75" customHeight="1" x14ac:dyDescent="0.2">
      <c r="A222" s="114" t="s">
        <v>82</v>
      </c>
      <c r="J222" s="86">
        <v>30</v>
      </c>
      <c r="L222" s="82"/>
      <c r="P222" s="89">
        <f>J222/I221</f>
        <v>0.9375</v>
      </c>
      <c r="Q222" s="132">
        <v>42</v>
      </c>
      <c r="R222" s="134">
        <f t="shared" si="20"/>
        <v>1</v>
      </c>
      <c r="S222" s="89">
        <f t="shared" si="21"/>
        <v>0</v>
      </c>
    </row>
    <row r="223" spans="1:31" ht="12.75" customHeight="1" x14ac:dyDescent="0.2">
      <c r="A223" s="114" t="s">
        <v>85</v>
      </c>
      <c r="K223" s="86">
        <v>30</v>
      </c>
      <c r="L223" s="82">
        <v>25</v>
      </c>
      <c r="P223" s="89">
        <f>K223/J222</f>
        <v>1</v>
      </c>
      <c r="Q223" s="132">
        <v>39</v>
      </c>
      <c r="R223" s="134">
        <f t="shared" si="20"/>
        <v>0.9285714285714286</v>
      </c>
      <c r="S223" s="89">
        <f t="shared" si="21"/>
        <v>7.1428571428571397E-2</v>
      </c>
    </row>
    <row r="224" spans="1:31" ht="12.75" customHeight="1" x14ac:dyDescent="0.2">
      <c r="A224" s="114" t="s">
        <v>86</v>
      </c>
      <c r="K224" s="86">
        <v>8</v>
      </c>
      <c r="L224" s="82">
        <v>9</v>
      </c>
      <c r="P224" s="89"/>
      <c r="Q224" s="132">
        <v>14</v>
      </c>
      <c r="R224" s="134"/>
      <c r="S224" s="89"/>
    </row>
    <row r="225" spans="1:23" ht="12.75" customHeight="1" x14ac:dyDescent="0.2">
      <c r="A225" s="114" t="s">
        <v>91</v>
      </c>
      <c r="K225" s="86">
        <v>1</v>
      </c>
      <c r="L225" s="82">
        <v>1</v>
      </c>
      <c r="P225" s="89"/>
      <c r="Q225" s="132">
        <v>5</v>
      </c>
      <c r="R225" s="134"/>
      <c r="S225" s="89"/>
      <c r="T225" s="85" t="s">
        <v>81</v>
      </c>
      <c r="U225" s="85">
        <v>32</v>
      </c>
      <c r="V225" s="85">
        <f>SUM(L223:L225)</f>
        <v>35</v>
      </c>
      <c r="W225" s="85" t="s">
        <v>10</v>
      </c>
    </row>
    <row r="226" spans="1:23" ht="12.75" customHeight="1" x14ac:dyDescent="0.2">
      <c r="A226" s="114" t="s">
        <v>107</v>
      </c>
      <c r="K226" s="86">
        <v>3</v>
      </c>
      <c r="L226" s="82"/>
      <c r="P226" s="89"/>
      <c r="Q226" s="132">
        <v>4</v>
      </c>
      <c r="R226" s="134"/>
      <c r="S226" s="89"/>
      <c r="T226" s="85" t="s">
        <v>83</v>
      </c>
      <c r="U226" s="134">
        <f>U225/B214</f>
        <v>0.45070422535211269</v>
      </c>
      <c r="V226" s="134">
        <f>U225/V225</f>
        <v>0.91428571428571426</v>
      </c>
      <c r="W226" s="85" t="s">
        <v>84</v>
      </c>
    </row>
    <row r="227" spans="1:23" ht="12.75" customHeight="1" x14ac:dyDescent="0.2">
      <c r="A227" s="114" t="s">
        <v>108</v>
      </c>
      <c r="K227" s="86">
        <v>1</v>
      </c>
      <c r="L227" s="82"/>
      <c r="P227" s="89"/>
      <c r="Q227" s="132">
        <v>1</v>
      </c>
      <c r="R227" s="134"/>
      <c r="S227" s="89"/>
      <c r="T227" s="85"/>
      <c r="U227" s="134"/>
      <c r="V227" s="134"/>
      <c r="W227" s="85"/>
    </row>
    <row r="228" spans="1:23" ht="12.75" customHeight="1" x14ac:dyDescent="0.2">
      <c r="A228" s="86">
        <v>1602</v>
      </c>
      <c r="L228" s="82"/>
      <c r="P228" s="89"/>
      <c r="Q228" s="132">
        <v>1</v>
      </c>
      <c r="R228" s="134"/>
      <c r="S228" s="89"/>
      <c r="T228" s="85"/>
      <c r="U228" s="134"/>
      <c r="V228" s="134"/>
      <c r="W228" s="85"/>
    </row>
    <row r="229" spans="1:23" ht="12.75" customHeight="1" x14ac:dyDescent="0.2">
      <c r="A229" s="114"/>
      <c r="L229" s="82"/>
      <c r="P229" s="89"/>
      <c r="Q229" s="132"/>
      <c r="R229" s="134"/>
      <c r="S229" s="89"/>
      <c r="T229" s="85"/>
      <c r="U229" s="134"/>
      <c r="V229" s="134"/>
      <c r="W229" s="85"/>
    </row>
    <row r="230" spans="1:23" ht="12.75" customHeight="1" x14ac:dyDescent="0.2">
      <c r="L230" s="86">
        <f>SUM(L223:L226)</f>
        <v>35</v>
      </c>
      <c r="M230" s="138">
        <f>L223/B214</f>
        <v>0.352112676056338</v>
      </c>
      <c r="N230" s="138">
        <f>L230/B214</f>
        <v>0.49295774647887325</v>
      </c>
      <c r="O230" s="138">
        <f>N230-M230</f>
        <v>0.14084507042253525</v>
      </c>
    </row>
    <row r="231" spans="1:23" ht="12.75" customHeight="1" x14ac:dyDescent="0.2">
      <c r="M231" s="138"/>
      <c r="N231" s="138"/>
      <c r="O231" s="138"/>
    </row>
    <row r="232" spans="1:23" ht="12.75" customHeight="1" x14ac:dyDescent="0.2">
      <c r="M232" s="138"/>
      <c r="N232" s="138"/>
      <c r="O232" s="138"/>
    </row>
    <row r="233" spans="1:23" ht="26.25" customHeight="1" x14ac:dyDescent="0.2">
      <c r="B233" s="232" t="s">
        <v>94</v>
      </c>
      <c r="C233" s="232"/>
      <c r="D233" s="232"/>
      <c r="E233" s="232"/>
      <c r="F233" s="232"/>
      <c r="G233" s="232"/>
      <c r="H233" s="232"/>
      <c r="I233" s="232"/>
      <c r="J233" s="232"/>
      <c r="K233" s="232"/>
      <c r="L233" s="78" t="s">
        <v>69</v>
      </c>
      <c r="M233" s="89"/>
      <c r="N233" s="89"/>
      <c r="O233" s="85"/>
      <c r="P233" s="89"/>
      <c r="Q233" s="85"/>
      <c r="R233" s="85"/>
      <c r="S233" s="85"/>
    </row>
    <row r="234" spans="1:23" ht="20.25" customHeight="1" x14ac:dyDescent="0.2">
      <c r="A234" s="234" t="s">
        <v>9</v>
      </c>
      <c r="B234" s="235" t="s">
        <v>95</v>
      </c>
      <c r="C234" s="236"/>
      <c r="D234" s="236"/>
      <c r="E234" s="236"/>
      <c r="F234" s="236"/>
      <c r="G234" s="236"/>
      <c r="H234" s="236"/>
      <c r="I234" s="236"/>
      <c r="J234" s="236"/>
      <c r="K234" s="237"/>
      <c r="L234" s="238" t="s">
        <v>10</v>
      </c>
      <c r="M234" s="230" t="s">
        <v>2</v>
      </c>
      <c r="N234" s="230" t="s">
        <v>3</v>
      </c>
      <c r="O234" s="240" t="s">
        <v>4</v>
      </c>
      <c r="P234" s="230" t="s">
        <v>5</v>
      </c>
      <c r="Q234" s="228" t="s">
        <v>6</v>
      </c>
      <c r="R234" s="228" t="s">
        <v>7</v>
      </c>
      <c r="S234" s="230" t="s">
        <v>96</v>
      </c>
    </row>
    <row r="235" spans="1:23" ht="15.75" customHeight="1" x14ac:dyDescent="0.2">
      <c r="A235" s="229"/>
      <c r="B235" s="97" t="s">
        <v>97</v>
      </c>
      <c r="C235" s="97" t="s">
        <v>98</v>
      </c>
      <c r="D235" s="97" t="s">
        <v>99</v>
      </c>
      <c r="E235" s="97" t="s">
        <v>100</v>
      </c>
      <c r="F235" s="97" t="s">
        <v>101</v>
      </c>
      <c r="G235" s="97" t="s">
        <v>102</v>
      </c>
      <c r="H235" s="97" t="s">
        <v>103</v>
      </c>
      <c r="I235" s="97" t="s">
        <v>104</v>
      </c>
      <c r="J235" s="97" t="s">
        <v>105</v>
      </c>
      <c r="K235" s="97" t="s">
        <v>126</v>
      </c>
      <c r="L235" s="229"/>
      <c r="M235" s="229"/>
      <c r="N235" s="229"/>
      <c r="O235" s="229"/>
      <c r="P235" s="229"/>
      <c r="Q235" s="229"/>
      <c r="R235" s="229"/>
      <c r="S235" s="229"/>
    </row>
    <row r="236" spans="1:23" ht="15.75" customHeight="1" x14ac:dyDescent="0.2">
      <c r="A236" s="97">
        <v>1001</v>
      </c>
      <c r="B236" s="17">
        <v>39</v>
      </c>
      <c r="C236" s="17"/>
      <c r="D236" s="17"/>
      <c r="E236" s="17"/>
      <c r="F236" s="17"/>
      <c r="G236" s="17"/>
      <c r="H236" s="17"/>
      <c r="I236" s="17"/>
      <c r="J236" s="17"/>
      <c r="K236" s="17"/>
      <c r="L236" s="54"/>
      <c r="M236" s="143"/>
      <c r="N236" s="144"/>
      <c r="O236" s="104"/>
      <c r="P236" s="98"/>
      <c r="Q236" s="19">
        <f>B236</f>
        <v>39</v>
      </c>
      <c r="R236" s="99"/>
      <c r="S236" s="98"/>
    </row>
    <row r="237" spans="1:23" ht="15.75" customHeight="1" x14ac:dyDescent="0.2">
      <c r="A237" s="97">
        <v>1002</v>
      </c>
      <c r="B237" s="17"/>
      <c r="C237" s="17">
        <v>37</v>
      </c>
      <c r="D237" s="17"/>
      <c r="E237" s="17"/>
      <c r="F237" s="17"/>
      <c r="G237" s="17"/>
      <c r="H237" s="17"/>
      <c r="I237" s="17"/>
      <c r="J237" s="17"/>
      <c r="K237" s="17"/>
      <c r="L237" s="54"/>
      <c r="M237" s="145"/>
      <c r="N237" s="49"/>
      <c r="O237" s="146"/>
      <c r="P237" s="21">
        <f>IF(C237=0,"",C237/B236)</f>
        <v>0.94871794871794868</v>
      </c>
      <c r="Q237" s="22">
        <v>37</v>
      </c>
      <c r="R237" s="100">
        <f t="shared" ref="R237:R245" si="22">IF(Q237=0,"",Q237/Q236)</f>
        <v>0.94871794871794868</v>
      </c>
      <c r="S237" s="100">
        <f t="shared" ref="S237:S245" si="23">IF(Q237=0,"",100%-R237)</f>
        <v>5.1282051282051322E-2</v>
      </c>
    </row>
    <row r="238" spans="1:23" ht="15.75" customHeight="1" x14ac:dyDescent="0.2">
      <c r="A238" s="97">
        <v>1101</v>
      </c>
      <c r="B238" s="17"/>
      <c r="C238" s="17"/>
      <c r="D238" s="17">
        <v>32</v>
      </c>
      <c r="E238" s="17"/>
      <c r="F238" s="17"/>
      <c r="G238" s="17"/>
      <c r="H238" s="17"/>
      <c r="I238" s="17"/>
      <c r="J238" s="17"/>
      <c r="K238" s="17"/>
      <c r="L238" s="54"/>
      <c r="M238" s="145"/>
      <c r="N238" s="49"/>
      <c r="O238" s="146"/>
      <c r="P238" s="21">
        <f>IF(D238=0,"",D238/C237)</f>
        <v>0.86486486486486491</v>
      </c>
      <c r="Q238" s="22">
        <v>36</v>
      </c>
      <c r="R238" s="100">
        <f t="shared" si="22"/>
        <v>0.97297297297297303</v>
      </c>
      <c r="S238" s="100">
        <f t="shared" si="23"/>
        <v>2.7027027027026973E-2</v>
      </c>
      <c r="T238" s="160">
        <f>Q238/Q236</f>
        <v>0.92307692307692313</v>
      </c>
    </row>
    <row r="239" spans="1:23" ht="15.75" customHeight="1" x14ac:dyDescent="0.2">
      <c r="A239" s="97">
        <v>1102</v>
      </c>
      <c r="B239" s="17"/>
      <c r="C239" s="17"/>
      <c r="D239" s="17"/>
      <c r="E239" s="17">
        <v>27</v>
      </c>
      <c r="F239" s="17"/>
      <c r="G239" s="17"/>
      <c r="H239" s="17"/>
      <c r="I239" s="17"/>
      <c r="J239" s="17"/>
      <c r="K239" s="17"/>
      <c r="L239" s="54"/>
      <c r="M239" s="145"/>
      <c r="N239" s="49"/>
      <c r="O239" s="146"/>
      <c r="P239" s="21">
        <f>IF(E239=0,"",E239/D238)</f>
        <v>0.84375</v>
      </c>
      <c r="Q239" s="22">
        <v>33</v>
      </c>
      <c r="R239" s="100">
        <f t="shared" si="22"/>
        <v>0.91666666666666663</v>
      </c>
      <c r="S239" s="100">
        <f t="shared" si="23"/>
        <v>8.333333333333337E-2</v>
      </c>
    </row>
    <row r="240" spans="1:23" ht="15.75" customHeight="1" x14ac:dyDescent="0.2">
      <c r="A240" s="97">
        <v>1201</v>
      </c>
      <c r="B240" s="17"/>
      <c r="C240" s="17"/>
      <c r="D240" s="17"/>
      <c r="E240" s="17"/>
      <c r="F240" s="17">
        <v>25</v>
      </c>
      <c r="G240" s="17"/>
      <c r="H240" s="17"/>
      <c r="I240" s="17"/>
      <c r="J240" s="17"/>
      <c r="K240" s="17"/>
      <c r="L240" s="54"/>
      <c r="M240" s="145"/>
      <c r="N240" s="49"/>
      <c r="O240" s="146"/>
      <c r="P240" s="21">
        <f>IF(F240=0,"",F240/E239)</f>
        <v>0.92592592592592593</v>
      </c>
      <c r="Q240" s="22">
        <v>33</v>
      </c>
      <c r="R240" s="100">
        <f t="shared" si="22"/>
        <v>1</v>
      </c>
      <c r="S240" s="100">
        <f t="shared" si="23"/>
        <v>0</v>
      </c>
    </row>
    <row r="241" spans="1:19" ht="15.75" customHeight="1" x14ac:dyDescent="0.2">
      <c r="A241" s="97">
        <v>1202</v>
      </c>
      <c r="B241" s="17"/>
      <c r="C241" s="17"/>
      <c r="D241" s="17"/>
      <c r="E241" s="17"/>
      <c r="F241" s="17"/>
      <c r="G241" s="17">
        <v>25</v>
      </c>
      <c r="H241" s="17"/>
      <c r="I241" s="17"/>
      <c r="J241" s="17"/>
      <c r="K241" s="17"/>
      <c r="L241" s="54"/>
      <c r="M241" s="145"/>
      <c r="N241" s="49"/>
      <c r="O241" s="146"/>
      <c r="P241" s="21">
        <f>IF(G241=0,"",G241/F240)</f>
        <v>1</v>
      </c>
      <c r="Q241" s="22">
        <v>33</v>
      </c>
      <c r="R241" s="100">
        <f t="shared" si="22"/>
        <v>1</v>
      </c>
      <c r="S241" s="100">
        <f t="shared" si="23"/>
        <v>0</v>
      </c>
    </row>
    <row r="242" spans="1:19" ht="15.75" customHeight="1" x14ac:dyDescent="0.2">
      <c r="A242" s="97">
        <v>1301</v>
      </c>
      <c r="B242" s="17"/>
      <c r="C242" s="17"/>
      <c r="D242" s="17"/>
      <c r="E242" s="17"/>
      <c r="F242" s="17"/>
      <c r="G242" s="17"/>
      <c r="H242" s="17">
        <v>23</v>
      </c>
      <c r="I242" s="17"/>
      <c r="J242" s="17"/>
      <c r="K242" s="17"/>
      <c r="L242" s="54"/>
      <c r="M242" s="145"/>
      <c r="N242" s="49"/>
      <c r="O242" s="146"/>
      <c r="P242" s="21">
        <f>IF(H242=0,"",H242/G241)</f>
        <v>0.92</v>
      </c>
      <c r="Q242" s="22">
        <v>33</v>
      </c>
      <c r="R242" s="100">
        <f t="shared" si="22"/>
        <v>1</v>
      </c>
      <c r="S242" s="100">
        <f t="shared" si="23"/>
        <v>0</v>
      </c>
    </row>
    <row r="243" spans="1:19" ht="15.75" customHeight="1" x14ac:dyDescent="0.2">
      <c r="A243" s="97">
        <v>1302</v>
      </c>
      <c r="B243" s="17"/>
      <c r="C243" s="17"/>
      <c r="D243" s="17"/>
      <c r="E243" s="17"/>
      <c r="F243" s="17"/>
      <c r="G243" s="17"/>
      <c r="H243" s="17"/>
      <c r="I243" s="17">
        <v>21</v>
      </c>
      <c r="J243" s="17"/>
      <c r="K243" s="17"/>
      <c r="L243" s="54"/>
      <c r="M243" s="145"/>
      <c r="N243" s="49"/>
      <c r="O243" s="146"/>
      <c r="P243" s="21">
        <f>IF(I243=0,"",I243/H242)</f>
        <v>0.91304347826086951</v>
      </c>
      <c r="Q243" s="22">
        <v>33</v>
      </c>
      <c r="R243" s="100">
        <f t="shared" si="22"/>
        <v>1</v>
      </c>
      <c r="S243" s="100">
        <f t="shared" si="23"/>
        <v>0</v>
      </c>
    </row>
    <row r="244" spans="1:19" ht="15.75" customHeight="1" x14ac:dyDescent="0.2">
      <c r="A244" s="97">
        <v>1401</v>
      </c>
      <c r="B244" s="17"/>
      <c r="C244" s="17"/>
      <c r="D244" s="17"/>
      <c r="E244" s="17"/>
      <c r="F244" s="17"/>
      <c r="G244" s="17"/>
      <c r="H244" s="17"/>
      <c r="I244" s="17"/>
      <c r="J244" s="17">
        <v>20</v>
      </c>
      <c r="K244" s="17"/>
      <c r="L244" s="54"/>
      <c r="M244" s="145"/>
      <c r="N244" s="49"/>
      <c r="O244" s="146"/>
      <c r="P244" s="21">
        <f>IF(J244=0,"",J244/I243)</f>
        <v>0.95238095238095233</v>
      </c>
      <c r="Q244" s="22">
        <v>33</v>
      </c>
      <c r="R244" s="100">
        <f t="shared" si="22"/>
        <v>1</v>
      </c>
      <c r="S244" s="100">
        <f t="shared" si="23"/>
        <v>0</v>
      </c>
    </row>
    <row r="245" spans="1:19" ht="15.75" customHeight="1" x14ac:dyDescent="0.2">
      <c r="A245" s="97">
        <v>1402</v>
      </c>
      <c r="B245" s="17"/>
      <c r="C245" s="17"/>
      <c r="D245" s="17"/>
      <c r="E245" s="17"/>
      <c r="F245" s="17"/>
      <c r="G245" s="17"/>
      <c r="H245" s="17"/>
      <c r="I245" s="17"/>
      <c r="J245" s="17"/>
      <c r="K245" s="17">
        <v>20</v>
      </c>
      <c r="L245" s="54">
        <v>15</v>
      </c>
      <c r="M245" s="145"/>
      <c r="N245" s="49"/>
      <c r="O245" s="146"/>
      <c r="P245" s="21">
        <f>IF(K245=0,"",K245/J244)</f>
        <v>1</v>
      </c>
      <c r="Q245" s="22">
        <v>31</v>
      </c>
      <c r="R245" s="100">
        <f t="shared" si="22"/>
        <v>0.93939393939393945</v>
      </c>
      <c r="S245" s="100">
        <f t="shared" si="23"/>
        <v>6.0606060606060552E-2</v>
      </c>
    </row>
    <row r="246" spans="1:19" ht="15.75" customHeight="1" x14ac:dyDescent="0.2">
      <c r="A246" s="97">
        <v>1501</v>
      </c>
      <c r="B246" s="17"/>
      <c r="C246" s="17"/>
      <c r="D246" s="17"/>
      <c r="E246" s="17"/>
      <c r="F246" s="17"/>
      <c r="G246" s="17"/>
      <c r="H246" s="17"/>
      <c r="I246" s="17"/>
      <c r="J246" s="17"/>
      <c r="K246" s="17">
        <v>3</v>
      </c>
      <c r="L246" s="54">
        <v>3</v>
      </c>
      <c r="M246" s="145"/>
      <c r="N246" s="49"/>
      <c r="O246" s="147"/>
      <c r="P246" s="165"/>
      <c r="Q246" s="51">
        <v>16</v>
      </c>
      <c r="R246" s="190"/>
      <c r="S246" s="165"/>
    </row>
    <row r="247" spans="1:19" ht="15.75" customHeight="1" x14ac:dyDescent="0.2">
      <c r="A247" s="97">
        <v>1502</v>
      </c>
      <c r="B247" s="17"/>
      <c r="C247" s="17"/>
      <c r="D247" s="17"/>
      <c r="E247" s="17"/>
      <c r="F247" s="17"/>
      <c r="G247" s="17"/>
      <c r="H247" s="17"/>
      <c r="I247" s="17"/>
      <c r="J247" s="17"/>
      <c r="K247" s="17">
        <v>8</v>
      </c>
      <c r="L247" s="54">
        <v>8</v>
      </c>
      <c r="M247" s="145"/>
      <c r="N247" s="49"/>
      <c r="O247" s="147"/>
      <c r="P247" s="148"/>
      <c r="Q247" s="51">
        <v>12</v>
      </c>
      <c r="R247" s="149"/>
      <c r="S247" s="148"/>
    </row>
    <row r="248" spans="1:19" ht="15.75" customHeight="1" x14ac:dyDescent="0.2">
      <c r="A248" s="97">
        <v>1601</v>
      </c>
      <c r="B248" s="17"/>
      <c r="C248" s="17"/>
      <c r="D248" s="17"/>
      <c r="E248" s="17"/>
      <c r="F248" s="17"/>
      <c r="G248" s="17"/>
      <c r="H248" s="17"/>
      <c r="I248" s="17"/>
      <c r="J248" s="17"/>
      <c r="K248" s="17">
        <v>1</v>
      </c>
      <c r="L248" s="54">
        <v>1</v>
      </c>
      <c r="M248" s="145"/>
      <c r="N248" s="49"/>
      <c r="O248" s="147"/>
      <c r="P248" s="148"/>
      <c r="Q248" s="51">
        <v>2</v>
      </c>
      <c r="R248" s="149"/>
      <c r="S248" s="148"/>
    </row>
    <row r="249" spans="1:19" ht="15.75" customHeight="1" x14ac:dyDescent="0.2">
      <c r="A249" s="97">
        <v>1602</v>
      </c>
      <c r="B249" s="17"/>
      <c r="C249" s="17"/>
      <c r="D249" s="17"/>
      <c r="E249" s="17"/>
      <c r="F249" s="17"/>
      <c r="G249" s="17"/>
      <c r="H249" s="17"/>
      <c r="I249" s="17"/>
      <c r="J249" s="17"/>
      <c r="K249" s="17">
        <v>2</v>
      </c>
      <c r="L249" s="54">
        <v>1</v>
      </c>
      <c r="M249" s="145"/>
      <c r="N249" s="49"/>
      <c r="O249" s="147"/>
      <c r="P249" s="49"/>
      <c r="Q249" s="22">
        <v>2</v>
      </c>
      <c r="R249" s="150"/>
      <c r="S249" s="148"/>
    </row>
    <row r="250" spans="1:19" ht="15.75" customHeight="1" x14ac:dyDescent="0.2">
      <c r="A250" s="97">
        <v>1701</v>
      </c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54"/>
      <c r="M250" s="145"/>
      <c r="N250" s="49"/>
      <c r="O250" s="147"/>
      <c r="P250" s="49"/>
      <c r="Q250" s="22">
        <v>1</v>
      </c>
      <c r="R250" s="150"/>
      <c r="S250" s="148"/>
    </row>
    <row r="251" spans="1:19" ht="15.75" customHeight="1" x14ac:dyDescent="0.2">
      <c r="A251" s="97">
        <v>1702</v>
      </c>
      <c r="B251" s="17"/>
      <c r="C251" s="17"/>
      <c r="D251" s="17"/>
      <c r="E251" s="17"/>
      <c r="F251" s="17"/>
      <c r="G251" s="17"/>
      <c r="H251" s="17"/>
      <c r="I251" s="17"/>
      <c r="J251" s="17"/>
      <c r="K251" s="17">
        <v>1</v>
      </c>
      <c r="L251" s="54">
        <v>1</v>
      </c>
      <c r="M251" s="145"/>
      <c r="N251" s="49"/>
      <c r="O251" s="147"/>
      <c r="P251" s="102" t="s">
        <v>81</v>
      </c>
      <c r="Q251" s="103">
        <v>23</v>
      </c>
      <c r="R251" s="104">
        <f>L254</f>
        <v>29</v>
      </c>
      <c r="S251" s="105" t="s">
        <v>10</v>
      </c>
    </row>
    <row r="252" spans="1:19" ht="15.75" customHeight="1" x14ac:dyDescent="0.2">
      <c r="A252" s="97">
        <v>1801</v>
      </c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54"/>
      <c r="M252" s="145"/>
      <c r="N252" s="49"/>
      <c r="O252" s="147"/>
      <c r="P252" s="106" t="s">
        <v>83</v>
      </c>
      <c r="Q252" s="32">
        <f>IF(Q251/B236=0,"",Q251/B236)</f>
        <v>0.58974358974358976</v>
      </c>
      <c r="R252" s="107">
        <f>IF(Q251/R251=0,"",Q251/R251)</f>
        <v>0.7931034482758621</v>
      </c>
      <c r="S252" s="108" t="s">
        <v>84</v>
      </c>
    </row>
    <row r="253" spans="1:19" ht="15.75" customHeight="1" x14ac:dyDescent="0.2">
      <c r="A253" s="97">
        <v>1802</v>
      </c>
      <c r="B253" s="75"/>
      <c r="C253" s="75"/>
      <c r="D253" s="75"/>
      <c r="E253" s="75"/>
      <c r="F253" s="75"/>
      <c r="G253" s="75"/>
      <c r="H253" s="75"/>
      <c r="I253" s="75"/>
      <c r="J253" s="75"/>
      <c r="K253" s="75"/>
      <c r="L253" s="54"/>
      <c r="M253" s="151"/>
      <c r="N253" s="152"/>
      <c r="O253" s="153"/>
      <c r="P253" s="154"/>
      <c r="Q253" s="155"/>
      <c r="R253" s="155"/>
      <c r="S253" s="156"/>
    </row>
    <row r="254" spans="1:19" ht="18" customHeight="1" x14ac:dyDescent="0.2">
      <c r="A254" s="114"/>
      <c r="B254" s="231" t="s">
        <v>106</v>
      </c>
      <c r="C254" s="231"/>
      <c r="D254" s="231"/>
      <c r="E254" s="231"/>
      <c r="F254" s="231"/>
      <c r="G254" s="231"/>
      <c r="H254" s="231"/>
      <c r="I254" s="231"/>
      <c r="J254" s="231"/>
      <c r="K254" s="231"/>
      <c r="L254" s="74">
        <f>SUM(L245:L251)</f>
        <v>29</v>
      </c>
      <c r="M254" s="109">
        <f>IF(L245=0,"",L245/B236)</f>
        <v>0.38461538461538464</v>
      </c>
      <c r="N254" s="109">
        <f>IF(L254=0,"",L254/B236)</f>
        <v>0.74358974358974361</v>
      </c>
      <c r="O254" s="109">
        <f>IF(L245=0,"",N254-M254)</f>
        <v>0.35897435897435898</v>
      </c>
      <c r="P254" s="89"/>
      <c r="Q254" s="85"/>
      <c r="R254" s="134"/>
      <c r="S254" s="89"/>
    </row>
    <row r="255" spans="1:19" ht="12.75" customHeight="1" x14ac:dyDescent="0.2">
      <c r="M255" s="138"/>
      <c r="N255" s="138"/>
      <c r="O255" s="138"/>
    </row>
    <row r="256" spans="1:19" ht="12.75" customHeight="1" x14ac:dyDescent="0.2">
      <c r="M256" s="138"/>
      <c r="N256" s="138"/>
      <c r="O256" s="138"/>
    </row>
    <row r="257" spans="1:20" ht="26.25" x14ac:dyDescent="0.2">
      <c r="B257" s="232" t="s">
        <v>94</v>
      </c>
      <c r="C257" s="232"/>
      <c r="D257" s="232"/>
      <c r="E257" s="232"/>
      <c r="F257" s="232"/>
      <c r="G257" s="232"/>
      <c r="H257" s="232"/>
      <c r="I257" s="232"/>
      <c r="J257" s="232"/>
      <c r="K257" s="232"/>
      <c r="L257" s="78" t="s">
        <v>70</v>
      </c>
      <c r="M257" s="89"/>
      <c r="N257" s="89"/>
      <c r="O257" s="85"/>
      <c r="P257" s="89"/>
      <c r="Q257" s="85"/>
      <c r="R257" s="85"/>
      <c r="S257" s="85"/>
    </row>
    <row r="258" spans="1:20" ht="20.25" x14ac:dyDescent="0.2">
      <c r="A258" s="234" t="s">
        <v>9</v>
      </c>
      <c r="B258" s="235" t="s">
        <v>95</v>
      </c>
      <c r="C258" s="236"/>
      <c r="D258" s="236"/>
      <c r="E258" s="236"/>
      <c r="F258" s="236"/>
      <c r="G258" s="236"/>
      <c r="H258" s="236"/>
      <c r="I258" s="236"/>
      <c r="J258" s="236"/>
      <c r="K258" s="237"/>
      <c r="L258" s="238" t="s">
        <v>10</v>
      </c>
      <c r="M258" s="230" t="s">
        <v>2</v>
      </c>
      <c r="N258" s="230" t="s">
        <v>3</v>
      </c>
      <c r="O258" s="240" t="s">
        <v>4</v>
      </c>
      <c r="P258" s="230" t="s">
        <v>5</v>
      </c>
      <c r="Q258" s="228" t="s">
        <v>6</v>
      </c>
      <c r="R258" s="228" t="s">
        <v>7</v>
      </c>
      <c r="S258" s="230" t="s">
        <v>96</v>
      </c>
    </row>
    <row r="259" spans="1:20" ht="15.75" customHeight="1" x14ac:dyDescent="0.2">
      <c r="A259" s="229"/>
      <c r="B259" s="97" t="s">
        <v>97</v>
      </c>
      <c r="C259" s="97" t="s">
        <v>98</v>
      </c>
      <c r="D259" s="97" t="s">
        <v>99</v>
      </c>
      <c r="E259" s="97" t="s">
        <v>100</v>
      </c>
      <c r="F259" s="97" t="s">
        <v>101</v>
      </c>
      <c r="G259" s="97" t="s">
        <v>102</v>
      </c>
      <c r="H259" s="97" t="s">
        <v>103</v>
      </c>
      <c r="I259" s="97" t="s">
        <v>104</v>
      </c>
      <c r="J259" s="97" t="s">
        <v>105</v>
      </c>
      <c r="K259" s="97" t="s">
        <v>126</v>
      </c>
      <c r="L259" s="229"/>
      <c r="M259" s="229"/>
      <c r="N259" s="229"/>
      <c r="O259" s="229"/>
      <c r="P259" s="229"/>
      <c r="Q259" s="229"/>
      <c r="R259" s="229"/>
      <c r="S259" s="229"/>
    </row>
    <row r="260" spans="1:20" ht="15.75" customHeight="1" x14ac:dyDescent="0.2">
      <c r="A260" s="97">
        <v>1002</v>
      </c>
      <c r="B260" s="17">
        <v>74</v>
      </c>
      <c r="C260" s="17"/>
      <c r="D260" s="17"/>
      <c r="E260" s="17"/>
      <c r="F260" s="17"/>
      <c r="G260" s="17"/>
      <c r="H260" s="17"/>
      <c r="I260" s="17"/>
      <c r="J260" s="17"/>
      <c r="K260" s="17"/>
      <c r="L260" s="54"/>
      <c r="M260" s="143"/>
      <c r="N260" s="144"/>
      <c r="O260" s="104"/>
      <c r="P260" s="98"/>
      <c r="Q260" s="19">
        <f>B260</f>
        <v>74</v>
      </c>
      <c r="R260" s="99"/>
      <c r="S260" s="98"/>
    </row>
    <row r="261" spans="1:20" ht="15.75" customHeight="1" x14ac:dyDescent="0.2">
      <c r="A261" s="97">
        <v>1101</v>
      </c>
      <c r="B261" s="17"/>
      <c r="C261" s="17">
        <v>67</v>
      </c>
      <c r="D261" s="17"/>
      <c r="E261" s="17"/>
      <c r="F261" s="17"/>
      <c r="G261" s="17"/>
      <c r="H261" s="17"/>
      <c r="I261" s="17"/>
      <c r="J261" s="17"/>
      <c r="K261" s="17"/>
      <c r="L261" s="54"/>
      <c r="M261" s="145"/>
      <c r="N261" s="49"/>
      <c r="O261" s="146"/>
      <c r="P261" s="21">
        <f>IF(C261=0,"",C261/B260)</f>
        <v>0.90540540540540537</v>
      </c>
      <c r="Q261" s="22">
        <v>67</v>
      </c>
      <c r="R261" s="100">
        <f t="shared" ref="R261:R269" si="24">IF(Q261=0,"",Q261/Q260)</f>
        <v>0.90540540540540537</v>
      </c>
      <c r="S261" s="100">
        <f t="shared" ref="S261:S269" si="25">IF(Q261=0,"",100%-R261)</f>
        <v>9.4594594594594628E-2</v>
      </c>
    </row>
    <row r="262" spans="1:20" ht="15.75" customHeight="1" x14ac:dyDescent="0.2">
      <c r="A262" s="97">
        <v>1102</v>
      </c>
      <c r="B262" s="17"/>
      <c r="C262" s="17"/>
      <c r="D262" s="17">
        <v>60</v>
      </c>
      <c r="E262" s="17"/>
      <c r="F262" s="17"/>
      <c r="G262" s="17"/>
      <c r="H262" s="17"/>
      <c r="I262" s="17"/>
      <c r="J262" s="17"/>
      <c r="K262" s="17"/>
      <c r="L262" s="54"/>
      <c r="M262" s="145"/>
      <c r="N262" s="49"/>
      <c r="O262" s="146"/>
      <c r="P262" s="21">
        <f>IF(D262=0,"",D262/C261)</f>
        <v>0.89552238805970152</v>
      </c>
      <c r="Q262" s="22">
        <v>66</v>
      </c>
      <c r="R262" s="100">
        <f t="shared" si="24"/>
        <v>0.9850746268656716</v>
      </c>
      <c r="S262" s="100">
        <f t="shared" si="25"/>
        <v>1.4925373134328401E-2</v>
      </c>
      <c r="T262" s="160">
        <f>Q262/Q260</f>
        <v>0.89189189189189189</v>
      </c>
    </row>
    <row r="263" spans="1:20" ht="15.75" customHeight="1" x14ac:dyDescent="0.2">
      <c r="A263" s="97">
        <v>1201</v>
      </c>
      <c r="B263" s="17"/>
      <c r="C263" s="17"/>
      <c r="D263" s="17"/>
      <c r="E263" s="17">
        <v>27</v>
      </c>
      <c r="F263" s="17"/>
      <c r="G263" s="17"/>
      <c r="H263" s="17"/>
      <c r="I263" s="17"/>
      <c r="J263" s="17"/>
      <c r="K263" s="17"/>
      <c r="L263" s="54"/>
      <c r="M263" s="145"/>
      <c r="N263" s="49"/>
      <c r="O263" s="146"/>
      <c r="P263" s="21">
        <f>IF(E263=0,"",E263/D262)</f>
        <v>0.45</v>
      </c>
      <c r="Q263" s="22">
        <v>64</v>
      </c>
      <c r="R263" s="100">
        <f t="shared" si="24"/>
        <v>0.96969696969696972</v>
      </c>
      <c r="S263" s="100">
        <f t="shared" si="25"/>
        <v>3.0303030303030276E-2</v>
      </c>
    </row>
    <row r="264" spans="1:20" ht="15.75" customHeight="1" x14ac:dyDescent="0.2">
      <c r="A264" s="97">
        <v>1202</v>
      </c>
      <c r="B264" s="17"/>
      <c r="C264" s="17"/>
      <c r="D264" s="17"/>
      <c r="E264" s="17"/>
      <c r="F264" s="17">
        <v>52</v>
      </c>
      <c r="G264" s="17"/>
      <c r="H264" s="17"/>
      <c r="I264" s="17"/>
      <c r="J264" s="17"/>
      <c r="K264" s="17"/>
      <c r="L264" s="54"/>
      <c r="M264" s="145"/>
      <c r="N264" s="49"/>
      <c r="O264" s="146"/>
      <c r="P264" s="21">
        <f>IF(F264=0,"",F264/E263)</f>
        <v>1.9259259259259258</v>
      </c>
      <c r="Q264" s="22">
        <v>62</v>
      </c>
      <c r="R264" s="100">
        <f t="shared" si="24"/>
        <v>0.96875</v>
      </c>
      <c r="S264" s="100">
        <f t="shared" si="25"/>
        <v>3.125E-2</v>
      </c>
    </row>
    <row r="265" spans="1:20" ht="15.75" customHeight="1" x14ac:dyDescent="0.2">
      <c r="A265" s="97">
        <v>1301</v>
      </c>
      <c r="B265" s="17"/>
      <c r="C265" s="17"/>
      <c r="D265" s="17"/>
      <c r="E265" s="17"/>
      <c r="F265" s="17"/>
      <c r="G265" s="17">
        <v>48</v>
      </c>
      <c r="H265" s="17"/>
      <c r="I265" s="17"/>
      <c r="J265" s="17"/>
      <c r="K265" s="17"/>
      <c r="L265" s="54"/>
      <c r="M265" s="145"/>
      <c r="N265" s="49"/>
      <c r="O265" s="146"/>
      <c r="P265" s="21">
        <f>IF(G265=0,"",G265/F264)</f>
        <v>0.92307692307692313</v>
      </c>
      <c r="Q265" s="22">
        <v>61</v>
      </c>
      <c r="R265" s="100">
        <f t="shared" si="24"/>
        <v>0.9838709677419355</v>
      </c>
      <c r="S265" s="100">
        <f t="shared" si="25"/>
        <v>1.6129032258064502E-2</v>
      </c>
    </row>
    <row r="266" spans="1:20" ht="15.75" customHeight="1" x14ac:dyDescent="0.2">
      <c r="A266" s="97">
        <v>1302</v>
      </c>
      <c r="B266" s="17"/>
      <c r="C266" s="17"/>
      <c r="D266" s="17"/>
      <c r="E266" s="17"/>
      <c r="F266" s="17"/>
      <c r="G266" s="17"/>
      <c r="H266" s="17">
        <v>48</v>
      </c>
      <c r="I266" s="17"/>
      <c r="J266" s="17"/>
      <c r="K266" s="17"/>
      <c r="L266" s="54"/>
      <c r="M266" s="145"/>
      <c r="N266" s="49"/>
      <c r="O266" s="146"/>
      <c r="P266" s="21">
        <f>IF(H266=0,"",H266/G265)</f>
        <v>1</v>
      </c>
      <c r="Q266" s="22">
        <v>61</v>
      </c>
      <c r="R266" s="100">
        <f t="shared" si="24"/>
        <v>1</v>
      </c>
      <c r="S266" s="100">
        <f t="shared" si="25"/>
        <v>0</v>
      </c>
    </row>
    <row r="267" spans="1:20" ht="15.75" customHeight="1" x14ac:dyDescent="0.2">
      <c r="A267" s="97">
        <v>1401</v>
      </c>
      <c r="B267" s="17"/>
      <c r="C267" s="17"/>
      <c r="D267" s="17"/>
      <c r="E267" s="17"/>
      <c r="F267" s="17"/>
      <c r="G267" s="17"/>
      <c r="H267" s="17"/>
      <c r="I267" s="17">
        <v>48</v>
      </c>
      <c r="J267" s="17"/>
      <c r="K267" s="17"/>
      <c r="L267" s="54"/>
      <c r="M267" s="145"/>
      <c r="N267" s="49"/>
      <c r="O267" s="146"/>
      <c r="P267" s="21">
        <f>IF(I267=0,"",I267/H266)</f>
        <v>1</v>
      </c>
      <c r="Q267" s="22">
        <v>59</v>
      </c>
      <c r="R267" s="100">
        <f t="shared" si="24"/>
        <v>0.96721311475409832</v>
      </c>
      <c r="S267" s="100">
        <f t="shared" si="25"/>
        <v>3.2786885245901676E-2</v>
      </c>
    </row>
    <row r="268" spans="1:20" ht="15.75" customHeight="1" x14ac:dyDescent="0.2">
      <c r="A268" s="97">
        <v>1402</v>
      </c>
      <c r="B268" s="17"/>
      <c r="C268" s="17"/>
      <c r="D268" s="17"/>
      <c r="E268" s="17"/>
      <c r="F268" s="17"/>
      <c r="G268" s="17"/>
      <c r="H268" s="17"/>
      <c r="I268" s="17"/>
      <c r="J268" s="17">
        <v>46</v>
      </c>
      <c r="K268" s="17"/>
      <c r="L268" s="54"/>
      <c r="M268" s="145"/>
      <c r="N268" s="49"/>
      <c r="O268" s="146"/>
      <c r="P268" s="21">
        <f>IF(J268=0,"",J268/I267)</f>
        <v>0.95833333333333337</v>
      </c>
      <c r="Q268" s="22">
        <v>56</v>
      </c>
      <c r="R268" s="100">
        <f t="shared" si="24"/>
        <v>0.94915254237288138</v>
      </c>
      <c r="S268" s="100">
        <f t="shared" si="25"/>
        <v>5.084745762711862E-2</v>
      </c>
    </row>
    <row r="269" spans="1:20" ht="15.75" customHeight="1" x14ac:dyDescent="0.2">
      <c r="A269" s="97">
        <v>1501</v>
      </c>
      <c r="B269" s="17"/>
      <c r="C269" s="17"/>
      <c r="D269" s="17"/>
      <c r="E269" s="17"/>
      <c r="F269" s="17"/>
      <c r="G269" s="17"/>
      <c r="H269" s="17"/>
      <c r="I269" s="17"/>
      <c r="J269" s="17"/>
      <c r="K269" s="17">
        <v>46</v>
      </c>
      <c r="L269" s="54">
        <v>34</v>
      </c>
      <c r="M269" s="145"/>
      <c r="N269" s="49"/>
      <c r="O269" s="146"/>
      <c r="P269" s="21">
        <f>IF(K269=0,"",K269/J268)</f>
        <v>1</v>
      </c>
      <c r="Q269" s="22">
        <v>55</v>
      </c>
      <c r="R269" s="100">
        <f t="shared" si="24"/>
        <v>0.9821428571428571</v>
      </c>
      <c r="S269" s="100">
        <f t="shared" si="25"/>
        <v>1.7857142857142905E-2</v>
      </c>
    </row>
    <row r="270" spans="1:20" ht="15.75" customHeight="1" x14ac:dyDescent="0.2">
      <c r="A270" s="97">
        <v>1502</v>
      </c>
      <c r="B270" s="17"/>
      <c r="C270" s="17"/>
      <c r="D270" s="17"/>
      <c r="E270" s="17"/>
      <c r="F270" s="17"/>
      <c r="G270" s="17"/>
      <c r="H270" s="17"/>
      <c r="I270" s="17"/>
      <c r="J270" s="17"/>
      <c r="K270" s="17">
        <v>14</v>
      </c>
      <c r="L270" s="54">
        <v>12</v>
      </c>
      <c r="M270" s="145"/>
      <c r="N270" s="49"/>
      <c r="O270" s="147"/>
      <c r="P270" s="165"/>
      <c r="Q270" s="51">
        <v>19</v>
      </c>
      <c r="R270" s="190"/>
      <c r="S270" s="165"/>
    </row>
    <row r="271" spans="1:20" ht="15.75" customHeight="1" x14ac:dyDescent="0.2">
      <c r="A271" s="97">
        <v>1601</v>
      </c>
      <c r="B271" s="17"/>
      <c r="C271" s="17"/>
      <c r="D271" s="17"/>
      <c r="E271" s="17"/>
      <c r="F271" s="17"/>
      <c r="G271" s="17"/>
      <c r="H271" s="17"/>
      <c r="I271" s="17"/>
      <c r="J271" s="17"/>
      <c r="K271" s="17">
        <v>4</v>
      </c>
      <c r="L271" s="54">
        <v>5</v>
      </c>
      <c r="M271" s="145"/>
      <c r="N271" s="49"/>
      <c r="O271" s="147"/>
      <c r="P271" s="148"/>
      <c r="Q271" s="51">
        <v>7</v>
      </c>
      <c r="R271" s="149"/>
      <c r="S271" s="148"/>
    </row>
    <row r="272" spans="1:20" ht="15.75" customHeight="1" x14ac:dyDescent="0.2">
      <c r="A272" s="97">
        <v>1602</v>
      </c>
      <c r="B272" s="17"/>
      <c r="C272" s="17"/>
      <c r="D272" s="17"/>
      <c r="E272" s="17"/>
      <c r="F272" s="17"/>
      <c r="G272" s="17"/>
      <c r="H272" s="17"/>
      <c r="I272" s="17"/>
      <c r="J272" s="17"/>
      <c r="K272" s="17">
        <v>1</v>
      </c>
      <c r="L272" s="54"/>
      <c r="M272" s="145"/>
      <c r="N272" s="49"/>
      <c r="O272" s="147"/>
      <c r="P272" s="148"/>
      <c r="Q272" s="51">
        <v>1</v>
      </c>
      <c r="R272" s="149"/>
      <c r="S272" s="148"/>
    </row>
    <row r="273" spans="1:20" ht="15.75" customHeight="1" x14ac:dyDescent="0.2">
      <c r="A273" s="97">
        <v>1701</v>
      </c>
      <c r="B273" s="17"/>
      <c r="C273" s="17"/>
      <c r="D273" s="17"/>
      <c r="E273" s="17"/>
      <c r="F273" s="17"/>
      <c r="G273" s="17"/>
      <c r="H273" s="17"/>
      <c r="I273" s="17"/>
      <c r="J273" s="17"/>
      <c r="K273" s="17">
        <v>1</v>
      </c>
      <c r="L273" s="54">
        <v>1</v>
      </c>
      <c r="M273" s="145"/>
      <c r="N273" s="49"/>
      <c r="O273" s="147"/>
      <c r="P273" s="49"/>
      <c r="Q273" s="22">
        <v>1</v>
      </c>
      <c r="R273" s="150"/>
      <c r="S273" s="148"/>
    </row>
    <row r="274" spans="1:20" ht="15.75" customHeight="1" x14ac:dyDescent="0.2">
      <c r="A274" s="97">
        <v>1702</v>
      </c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54"/>
      <c r="M274" s="145"/>
      <c r="N274" s="49"/>
      <c r="O274" s="147"/>
      <c r="P274" s="102" t="s">
        <v>81</v>
      </c>
      <c r="Q274" s="103">
        <v>52</v>
      </c>
      <c r="R274" s="104">
        <f>L277</f>
        <v>52</v>
      </c>
      <c r="S274" s="105" t="s">
        <v>10</v>
      </c>
    </row>
    <row r="275" spans="1:20" ht="15.75" customHeight="1" x14ac:dyDescent="0.2">
      <c r="A275" s="97">
        <v>1801</v>
      </c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54"/>
      <c r="M275" s="145"/>
      <c r="N275" s="49"/>
      <c r="O275" s="147"/>
      <c r="P275" s="106" t="s">
        <v>83</v>
      </c>
      <c r="Q275" s="32">
        <f>IF(Q274/B260=0,"",Q274/B260)</f>
        <v>0.70270270270270274</v>
      </c>
      <c r="R275" s="107">
        <f>IF(Q274/R274=0,"",Q274/R274)</f>
        <v>1</v>
      </c>
      <c r="S275" s="108" t="s">
        <v>84</v>
      </c>
    </row>
    <row r="276" spans="1:20" ht="15.75" customHeight="1" x14ac:dyDescent="0.2">
      <c r="A276" s="97">
        <v>1802</v>
      </c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54"/>
      <c r="M276" s="151"/>
      <c r="N276" s="152"/>
      <c r="O276" s="153"/>
      <c r="P276" s="154"/>
      <c r="Q276" s="155"/>
      <c r="R276" s="155"/>
      <c r="S276" s="156"/>
    </row>
    <row r="277" spans="1:20" ht="18" customHeight="1" x14ac:dyDescent="0.2">
      <c r="A277" s="114"/>
      <c r="B277" s="231" t="s">
        <v>106</v>
      </c>
      <c r="C277" s="231"/>
      <c r="D277" s="231"/>
      <c r="E277" s="231"/>
      <c r="F277" s="231"/>
      <c r="G277" s="231"/>
      <c r="H277" s="231"/>
      <c r="I277" s="231"/>
      <c r="J277" s="231"/>
      <c r="K277" s="231"/>
      <c r="L277" s="37">
        <f>SUM(L269:L273)</f>
        <v>52</v>
      </c>
      <c r="M277" s="109">
        <f>IF(L269=0,"",L269/B260)</f>
        <v>0.45945945945945948</v>
      </c>
      <c r="N277" s="109">
        <f>IF(L277=0,"",L277/B260)</f>
        <v>0.70270270270270274</v>
      </c>
      <c r="O277" s="109">
        <f>IF(L269=0,"",N277-M277)</f>
        <v>0.24324324324324326</v>
      </c>
      <c r="P277" s="89"/>
      <c r="Q277" s="85"/>
      <c r="R277" s="134"/>
      <c r="S277" s="89"/>
    </row>
    <row r="278" spans="1:20" ht="12.75" customHeight="1" x14ac:dyDescent="0.2"/>
    <row r="279" spans="1:20" ht="12.75" customHeight="1" x14ac:dyDescent="0.2"/>
    <row r="280" spans="1:20" ht="26.25" customHeight="1" x14ac:dyDescent="0.2">
      <c r="B280" s="232" t="s">
        <v>94</v>
      </c>
      <c r="C280" s="232"/>
      <c r="D280" s="232"/>
      <c r="E280" s="232"/>
      <c r="F280" s="232"/>
      <c r="G280" s="232"/>
      <c r="H280" s="232"/>
      <c r="I280" s="232"/>
      <c r="J280" s="232"/>
      <c r="K280" s="232"/>
      <c r="L280" s="78" t="s">
        <v>71</v>
      </c>
      <c r="M280" s="89"/>
      <c r="N280" s="89"/>
      <c r="O280" s="85"/>
      <c r="P280" s="89"/>
      <c r="Q280" s="85"/>
      <c r="R280" s="85"/>
      <c r="S280" s="85"/>
    </row>
    <row r="281" spans="1:20" ht="20.25" x14ac:dyDescent="0.2">
      <c r="A281" s="234" t="s">
        <v>9</v>
      </c>
      <c r="B281" s="235" t="s">
        <v>95</v>
      </c>
      <c r="C281" s="236"/>
      <c r="D281" s="236"/>
      <c r="E281" s="236"/>
      <c r="F281" s="236"/>
      <c r="G281" s="236"/>
      <c r="H281" s="236"/>
      <c r="I281" s="236"/>
      <c r="J281" s="236"/>
      <c r="K281" s="237"/>
      <c r="L281" s="238" t="s">
        <v>10</v>
      </c>
      <c r="M281" s="230" t="s">
        <v>2</v>
      </c>
      <c r="N281" s="230" t="s">
        <v>3</v>
      </c>
      <c r="O281" s="240" t="s">
        <v>4</v>
      </c>
      <c r="P281" s="230" t="s">
        <v>5</v>
      </c>
      <c r="Q281" s="228" t="s">
        <v>6</v>
      </c>
      <c r="R281" s="228" t="s">
        <v>7</v>
      </c>
      <c r="S281" s="230" t="s">
        <v>96</v>
      </c>
    </row>
    <row r="282" spans="1:20" ht="15.75" x14ac:dyDescent="0.2">
      <c r="A282" s="229"/>
      <c r="B282" s="97" t="s">
        <v>97</v>
      </c>
      <c r="C282" s="97" t="s">
        <v>98</v>
      </c>
      <c r="D282" s="97" t="s">
        <v>99</v>
      </c>
      <c r="E282" s="97" t="s">
        <v>100</v>
      </c>
      <c r="F282" s="97" t="s">
        <v>101</v>
      </c>
      <c r="G282" s="97" t="s">
        <v>102</v>
      </c>
      <c r="H282" s="97" t="s">
        <v>103</v>
      </c>
      <c r="I282" s="97" t="s">
        <v>104</v>
      </c>
      <c r="J282" s="97" t="s">
        <v>105</v>
      </c>
      <c r="K282" s="97" t="s">
        <v>126</v>
      </c>
      <c r="L282" s="229"/>
      <c r="M282" s="229"/>
      <c r="N282" s="229"/>
      <c r="O282" s="229"/>
      <c r="P282" s="229"/>
      <c r="Q282" s="229"/>
      <c r="R282" s="229"/>
      <c r="S282" s="229"/>
    </row>
    <row r="283" spans="1:20" ht="15.75" customHeight="1" x14ac:dyDescent="0.2">
      <c r="A283" s="97">
        <v>1101</v>
      </c>
      <c r="B283" s="17">
        <v>73</v>
      </c>
      <c r="C283" s="17"/>
      <c r="D283" s="17"/>
      <c r="E283" s="17"/>
      <c r="F283" s="17"/>
      <c r="G283" s="17"/>
      <c r="H283" s="17"/>
      <c r="I283" s="17"/>
      <c r="J283" s="17"/>
      <c r="K283" s="17"/>
      <c r="L283" s="54"/>
      <c r="M283" s="143"/>
      <c r="N283" s="144"/>
      <c r="O283" s="104"/>
      <c r="P283" s="98"/>
      <c r="Q283" s="19">
        <f>B283</f>
        <v>73</v>
      </c>
      <c r="R283" s="99"/>
      <c r="S283" s="98"/>
    </row>
    <row r="284" spans="1:20" ht="15.75" customHeight="1" x14ac:dyDescent="0.2">
      <c r="A284" s="97">
        <v>1102</v>
      </c>
      <c r="B284" s="17"/>
      <c r="C284" s="17">
        <v>58</v>
      </c>
      <c r="D284" s="17"/>
      <c r="E284" s="17"/>
      <c r="F284" s="17"/>
      <c r="G284" s="17"/>
      <c r="H284" s="17"/>
      <c r="I284" s="17"/>
      <c r="J284" s="17"/>
      <c r="K284" s="17"/>
      <c r="L284" s="54"/>
      <c r="M284" s="145"/>
      <c r="N284" s="49"/>
      <c r="O284" s="146"/>
      <c r="P284" s="21">
        <f>IF(C284=0,"",C284/B283)</f>
        <v>0.79452054794520544</v>
      </c>
      <c r="Q284" s="22">
        <v>58</v>
      </c>
      <c r="R284" s="100">
        <f t="shared" ref="R284:R292" si="26">IF(Q284=0,"",Q284/Q283)</f>
        <v>0.79452054794520544</v>
      </c>
      <c r="S284" s="100">
        <f t="shared" ref="S284:S292" si="27">IF(Q284=0,"",100%-R284)</f>
        <v>0.20547945205479456</v>
      </c>
    </row>
    <row r="285" spans="1:20" ht="15.75" customHeight="1" x14ac:dyDescent="0.2">
      <c r="A285" s="97">
        <v>1201</v>
      </c>
      <c r="B285" s="17"/>
      <c r="C285" s="17"/>
      <c r="D285" s="17">
        <v>49</v>
      </c>
      <c r="E285" s="17"/>
      <c r="F285" s="17"/>
      <c r="G285" s="17"/>
      <c r="H285" s="17"/>
      <c r="I285" s="17"/>
      <c r="J285" s="17"/>
      <c r="K285" s="17"/>
      <c r="L285" s="54"/>
      <c r="M285" s="145"/>
      <c r="N285" s="49"/>
      <c r="O285" s="146"/>
      <c r="P285" s="21">
        <f>IF(D285=0,"",D285/C284)</f>
        <v>0.84482758620689657</v>
      </c>
      <c r="Q285" s="22">
        <v>54</v>
      </c>
      <c r="R285" s="100">
        <f t="shared" si="26"/>
        <v>0.93103448275862066</v>
      </c>
      <c r="S285" s="100">
        <f t="shared" si="27"/>
        <v>6.8965517241379337E-2</v>
      </c>
      <c r="T285" s="160">
        <f>Q285/Q283</f>
        <v>0.73972602739726023</v>
      </c>
    </row>
    <row r="286" spans="1:20" ht="15.75" customHeight="1" x14ac:dyDescent="0.2">
      <c r="A286" s="97">
        <v>1202</v>
      </c>
      <c r="B286" s="17"/>
      <c r="C286" s="17"/>
      <c r="D286" s="17"/>
      <c r="E286" s="17">
        <v>41</v>
      </c>
      <c r="F286" s="17"/>
      <c r="G286" s="17"/>
      <c r="H286" s="17"/>
      <c r="I286" s="17"/>
      <c r="J286" s="17"/>
      <c r="K286" s="17"/>
      <c r="L286" s="54"/>
      <c r="M286" s="145"/>
      <c r="N286" s="49"/>
      <c r="O286" s="146"/>
      <c r="P286" s="21">
        <f>IF(E286=0,"",E286/D285)</f>
        <v>0.83673469387755106</v>
      </c>
      <c r="Q286" s="22">
        <v>53</v>
      </c>
      <c r="R286" s="100">
        <f t="shared" si="26"/>
        <v>0.98148148148148151</v>
      </c>
      <c r="S286" s="100">
        <f t="shared" si="27"/>
        <v>1.851851851851849E-2</v>
      </c>
    </row>
    <row r="287" spans="1:20" ht="15.75" customHeight="1" x14ac:dyDescent="0.2">
      <c r="A287" s="97">
        <v>1301</v>
      </c>
      <c r="B287" s="17"/>
      <c r="C287" s="17"/>
      <c r="D287" s="17"/>
      <c r="E287" s="17"/>
      <c r="F287" s="17">
        <v>33</v>
      </c>
      <c r="G287" s="17"/>
      <c r="H287" s="17"/>
      <c r="I287" s="17"/>
      <c r="J287" s="17"/>
      <c r="K287" s="17"/>
      <c r="L287" s="54"/>
      <c r="M287" s="145"/>
      <c r="N287" s="49"/>
      <c r="O287" s="146"/>
      <c r="P287" s="21">
        <f>IF(F287=0,"",F287/E286)</f>
        <v>0.80487804878048785</v>
      </c>
      <c r="Q287" s="22">
        <v>50</v>
      </c>
      <c r="R287" s="100">
        <f t="shared" si="26"/>
        <v>0.94339622641509435</v>
      </c>
      <c r="S287" s="100">
        <f t="shared" si="27"/>
        <v>5.6603773584905648E-2</v>
      </c>
    </row>
    <row r="288" spans="1:20" ht="15.75" customHeight="1" x14ac:dyDescent="0.2">
      <c r="A288" s="97">
        <v>1302</v>
      </c>
      <c r="B288" s="17"/>
      <c r="C288" s="17"/>
      <c r="D288" s="17"/>
      <c r="E288" s="17"/>
      <c r="F288" s="17"/>
      <c r="G288" s="17">
        <v>30</v>
      </c>
      <c r="H288" s="17"/>
      <c r="I288" s="17"/>
      <c r="J288" s="17"/>
      <c r="K288" s="17"/>
      <c r="L288" s="54"/>
      <c r="M288" s="145"/>
      <c r="N288" s="49"/>
      <c r="O288" s="146"/>
      <c r="P288" s="21">
        <f>IF(G288=0,"",G288/F287)</f>
        <v>0.90909090909090906</v>
      </c>
      <c r="Q288" s="22">
        <v>47</v>
      </c>
      <c r="R288" s="100">
        <f t="shared" si="26"/>
        <v>0.94</v>
      </c>
      <c r="S288" s="100">
        <f t="shared" si="27"/>
        <v>6.0000000000000053E-2</v>
      </c>
    </row>
    <row r="289" spans="1:19" ht="15.75" customHeight="1" x14ac:dyDescent="0.2">
      <c r="A289" s="97">
        <v>1401</v>
      </c>
      <c r="B289" s="17"/>
      <c r="C289" s="17"/>
      <c r="D289" s="17"/>
      <c r="E289" s="17"/>
      <c r="F289" s="17"/>
      <c r="G289" s="17"/>
      <c r="H289" s="17">
        <v>25</v>
      </c>
      <c r="I289" s="17"/>
      <c r="J289" s="17"/>
      <c r="K289" s="17"/>
      <c r="L289" s="54"/>
      <c r="M289" s="145"/>
      <c r="N289" s="49"/>
      <c r="O289" s="146"/>
      <c r="P289" s="21">
        <f>IF(H289=0,"",H289/G288)</f>
        <v>0.83333333333333337</v>
      </c>
      <c r="Q289" s="22">
        <v>43</v>
      </c>
      <c r="R289" s="100">
        <f t="shared" si="26"/>
        <v>0.91489361702127658</v>
      </c>
      <c r="S289" s="100">
        <f t="shared" si="27"/>
        <v>8.5106382978723416E-2</v>
      </c>
    </row>
    <row r="290" spans="1:19" ht="15.75" customHeight="1" x14ac:dyDescent="0.2">
      <c r="A290" s="97">
        <v>1402</v>
      </c>
      <c r="B290" s="17"/>
      <c r="C290" s="17"/>
      <c r="D290" s="17"/>
      <c r="E290" s="17"/>
      <c r="F290" s="17"/>
      <c r="G290" s="17"/>
      <c r="H290" s="17"/>
      <c r="I290" s="17">
        <v>23</v>
      </c>
      <c r="J290" s="17"/>
      <c r="K290" s="17"/>
      <c r="L290" s="54"/>
      <c r="M290" s="145"/>
      <c r="N290" s="49"/>
      <c r="O290" s="146"/>
      <c r="P290" s="21">
        <f>IF(I290=0,"",I290/H289)</f>
        <v>0.92</v>
      </c>
      <c r="Q290" s="22">
        <v>43</v>
      </c>
      <c r="R290" s="100">
        <f t="shared" si="26"/>
        <v>1</v>
      </c>
      <c r="S290" s="100">
        <f t="shared" si="27"/>
        <v>0</v>
      </c>
    </row>
    <row r="291" spans="1:19" ht="15.75" customHeight="1" x14ac:dyDescent="0.2">
      <c r="A291" s="97">
        <v>1501</v>
      </c>
      <c r="B291" s="17"/>
      <c r="C291" s="17"/>
      <c r="D291" s="17"/>
      <c r="E291" s="17"/>
      <c r="F291" s="17"/>
      <c r="G291" s="17"/>
      <c r="H291" s="17"/>
      <c r="I291" s="17"/>
      <c r="J291" s="17">
        <v>20</v>
      </c>
      <c r="K291" s="17"/>
      <c r="L291" s="54"/>
      <c r="M291" s="145"/>
      <c r="N291" s="49"/>
      <c r="O291" s="146"/>
      <c r="P291" s="21">
        <f>IF(J291=0,"",J291/I290)</f>
        <v>0.86956521739130432</v>
      </c>
      <c r="Q291" s="22">
        <v>43</v>
      </c>
      <c r="R291" s="100">
        <f t="shared" si="26"/>
        <v>1</v>
      </c>
      <c r="S291" s="100">
        <f t="shared" si="27"/>
        <v>0</v>
      </c>
    </row>
    <row r="292" spans="1:19" ht="15.75" customHeight="1" x14ac:dyDescent="0.2">
      <c r="A292" s="97">
        <v>1502</v>
      </c>
      <c r="B292" s="17"/>
      <c r="C292" s="17"/>
      <c r="D292" s="17"/>
      <c r="E292" s="17"/>
      <c r="F292" s="17"/>
      <c r="G292" s="17"/>
      <c r="H292" s="17"/>
      <c r="I292" s="17"/>
      <c r="J292" s="17"/>
      <c r="K292" s="17">
        <v>18</v>
      </c>
      <c r="L292" s="54">
        <v>11</v>
      </c>
      <c r="M292" s="145"/>
      <c r="N292" s="49"/>
      <c r="O292" s="146"/>
      <c r="P292" s="21">
        <f>IF(K292=0,"",K292/J291)</f>
        <v>0.9</v>
      </c>
      <c r="Q292" s="22">
        <v>40</v>
      </c>
      <c r="R292" s="100">
        <f t="shared" si="26"/>
        <v>0.93023255813953487</v>
      </c>
      <c r="S292" s="100">
        <f t="shared" si="27"/>
        <v>6.9767441860465129E-2</v>
      </c>
    </row>
    <row r="293" spans="1:19" ht="15.75" customHeight="1" x14ac:dyDescent="0.2">
      <c r="A293" s="97">
        <v>1601</v>
      </c>
      <c r="B293" s="17"/>
      <c r="C293" s="17"/>
      <c r="D293" s="17"/>
      <c r="E293" s="17"/>
      <c r="F293" s="17"/>
      <c r="G293" s="17"/>
      <c r="H293" s="17"/>
      <c r="I293" s="17"/>
      <c r="J293" s="17"/>
      <c r="K293" s="17">
        <v>15</v>
      </c>
      <c r="L293" s="54">
        <v>8</v>
      </c>
      <c r="M293" s="145"/>
      <c r="N293" s="49"/>
      <c r="O293" s="147"/>
      <c r="P293" s="165"/>
      <c r="Q293" s="51">
        <v>27</v>
      </c>
      <c r="R293" s="190"/>
      <c r="S293" s="165"/>
    </row>
    <row r="294" spans="1:19" ht="15.75" customHeight="1" x14ac:dyDescent="0.2">
      <c r="A294" s="97">
        <v>1602</v>
      </c>
      <c r="B294" s="17"/>
      <c r="C294" s="17"/>
      <c r="D294" s="17"/>
      <c r="E294" s="17"/>
      <c r="F294" s="17"/>
      <c r="G294" s="17"/>
      <c r="H294" s="17"/>
      <c r="I294" s="17"/>
      <c r="J294" s="17"/>
      <c r="K294" s="17">
        <v>9</v>
      </c>
      <c r="L294" s="54">
        <v>2</v>
      </c>
      <c r="M294" s="145"/>
      <c r="N294" s="49"/>
      <c r="O294" s="147"/>
      <c r="P294" s="148"/>
      <c r="Q294" s="51">
        <v>18</v>
      </c>
      <c r="R294" s="149"/>
      <c r="S294" s="148"/>
    </row>
    <row r="295" spans="1:19" ht="15.75" customHeight="1" x14ac:dyDescent="0.2">
      <c r="A295" s="97">
        <v>1701</v>
      </c>
      <c r="B295" s="17"/>
      <c r="C295" s="17"/>
      <c r="D295" s="17"/>
      <c r="E295" s="17"/>
      <c r="F295" s="17"/>
      <c r="G295" s="17"/>
      <c r="H295" s="17"/>
      <c r="I295" s="17"/>
      <c r="J295" s="17"/>
      <c r="K295" s="17">
        <v>9</v>
      </c>
      <c r="L295" s="54">
        <v>5</v>
      </c>
      <c r="M295" s="145"/>
      <c r="N295" s="49"/>
      <c r="O295" s="147"/>
      <c r="P295" s="148"/>
      <c r="Q295" s="51">
        <v>15</v>
      </c>
      <c r="R295" s="149"/>
      <c r="S295" s="148"/>
    </row>
    <row r="296" spans="1:19" ht="15.75" customHeight="1" x14ac:dyDescent="0.2">
      <c r="A296" s="97">
        <v>1702</v>
      </c>
      <c r="B296" s="17"/>
      <c r="C296" s="17"/>
      <c r="D296" s="17"/>
      <c r="E296" s="17"/>
      <c r="F296" s="17"/>
      <c r="G296" s="17"/>
      <c r="H296" s="17"/>
      <c r="I296" s="17"/>
      <c r="J296" s="17"/>
      <c r="K296" s="17">
        <v>8</v>
      </c>
      <c r="L296" s="54">
        <v>7</v>
      </c>
      <c r="M296" s="145"/>
      <c r="N296" s="49"/>
      <c r="O296" s="147"/>
      <c r="P296" s="49"/>
      <c r="Q296" s="22">
        <v>9</v>
      </c>
      <c r="R296" s="150"/>
      <c r="S296" s="148"/>
    </row>
    <row r="297" spans="1:19" ht="15.75" customHeight="1" x14ac:dyDescent="0.2">
      <c r="A297" s="97">
        <v>1801</v>
      </c>
      <c r="B297" s="17"/>
      <c r="C297" s="17"/>
      <c r="D297" s="17"/>
      <c r="E297" s="17"/>
      <c r="F297" s="17"/>
      <c r="G297" s="17"/>
      <c r="H297" s="17"/>
      <c r="I297" s="17"/>
      <c r="J297" s="17"/>
      <c r="K297" s="17">
        <v>2</v>
      </c>
      <c r="L297" s="54">
        <v>2</v>
      </c>
      <c r="M297" s="145"/>
      <c r="N297" s="49"/>
      <c r="O297" s="147"/>
      <c r="P297" s="102" t="s">
        <v>81</v>
      </c>
      <c r="Q297" s="103">
        <v>31</v>
      </c>
      <c r="R297" s="104">
        <f>L300</f>
        <v>35</v>
      </c>
      <c r="S297" s="105" t="s">
        <v>10</v>
      </c>
    </row>
    <row r="298" spans="1:19" ht="15.75" customHeight="1" x14ac:dyDescent="0.2">
      <c r="A298" s="97">
        <v>1802</v>
      </c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54"/>
      <c r="M298" s="145"/>
      <c r="N298" s="49"/>
      <c r="O298" s="147"/>
      <c r="P298" s="106" t="s">
        <v>83</v>
      </c>
      <c r="Q298" s="32">
        <f>IF(Q297/B283=0,"",Q297/B283)</f>
        <v>0.42465753424657532</v>
      </c>
      <c r="R298" s="107">
        <f>IF(Q297/R297=0,"",Q297/R297)</f>
        <v>0.88571428571428568</v>
      </c>
      <c r="S298" s="108" t="s">
        <v>84</v>
      </c>
    </row>
    <row r="299" spans="1:19" ht="15.75" customHeight="1" x14ac:dyDescent="0.2">
      <c r="A299" s="97">
        <v>1901</v>
      </c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54"/>
      <c r="M299" s="151"/>
      <c r="N299" s="152"/>
      <c r="O299" s="153"/>
      <c r="P299" s="154"/>
      <c r="Q299" s="155"/>
      <c r="R299" s="155"/>
      <c r="S299" s="156"/>
    </row>
    <row r="300" spans="1:19" ht="18" customHeight="1" x14ac:dyDescent="0.2">
      <c r="A300" s="114"/>
      <c r="B300" s="231" t="s">
        <v>106</v>
      </c>
      <c r="C300" s="231"/>
      <c r="D300" s="231"/>
      <c r="E300" s="231"/>
      <c r="F300" s="231"/>
      <c r="G300" s="231"/>
      <c r="H300" s="231"/>
      <c r="I300" s="231"/>
      <c r="J300" s="231"/>
      <c r="K300" s="231"/>
      <c r="L300" s="37">
        <f>SUM(L292:L297)</f>
        <v>35</v>
      </c>
      <c r="M300" s="109">
        <f>IF(L292=0,"",L292/B283)</f>
        <v>0.15068493150684931</v>
      </c>
      <c r="N300" s="109">
        <f>IF(L300=0,"",L300/B283)</f>
        <v>0.47945205479452052</v>
      </c>
      <c r="O300" s="109">
        <f>IF(L292=0,"",N300-M300)</f>
        <v>0.32876712328767121</v>
      </c>
      <c r="P300" s="89"/>
      <c r="Q300" s="85"/>
      <c r="R300" s="134"/>
      <c r="S300" s="89"/>
    </row>
    <row r="301" spans="1:19" ht="12.75" customHeight="1" x14ac:dyDescent="0.2"/>
    <row r="302" spans="1:19" ht="12.75" customHeight="1" x14ac:dyDescent="0.2"/>
    <row r="303" spans="1:19" ht="26.25" x14ac:dyDescent="0.2">
      <c r="B303" s="232" t="s">
        <v>94</v>
      </c>
      <c r="C303" s="232"/>
      <c r="D303" s="232"/>
      <c r="E303" s="232"/>
      <c r="F303" s="232"/>
      <c r="G303" s="232"/>
      <c r="H303" s="232"/>
      <c r="I303" s="232"/>
      <c r="J303" s="232"/>
      <c r="K303" s="232"/>
      <c r="L303" s="78" t="s">
        <v>72</v>
      </c>
      <c r="M303" s="89"/>
      <c r="N303" s="89"/>
      <c r="O303" s="85"/>
      <c r="P303" s="89"/>
      <c r="Q303" s="85"/>
      <c r="R303" s="85"/>
      <c r="S303" s="85"/>
    </row>
    <row r="304" spans="1:19" ht="20.25" x14ac:dyDescent="0.2">
      <c r="A304" s="234" t="s">
        <v>9</v>
      </c>
      <c r="B304" s="235" t="s">
        <v>95</v>
      </c>
      <c r="C304" s="236"/>
      <c r="D304" s="236"/>
      <c r="E304" s="236"/>
      <c r="F304" s="236"/>
      <c r="G304" s="236"/>
      <c r="H304" s="236"/>
      <c r="I304" s="236"/>
      <c r="J304" s="236"/>
      <c r="K304" s="237"/>
      <c r="L304" s="238" t="s">
        <v>10</v>
      </c>
      <c r="M304" s="230" t="s">
        <v>2</v>
      </c>
      <c r="N304" s="230" t="s">
        <v>3</v>
      </c>
      <c r="O304" s="240" t="s">
        <v>4</v>
      </c>
      <c r="P304" s="230" t="s">
        <v>5</v>
      </c>
      <c r="Q304" s="228" t="s">
        <v>6</v>
      </c>
      <c r="R304" s="228" t="s">
        <v>7</v>
      </c>
      <c r="S304" s="230" t="s">
        <v>96</v>
      </c>
    </row>
    <row r="305" spans="1:20" ht="15.75" customHeight="1" x14ac:dyDescent="0.2">
      <c r="A305" s="229"/>
      <c r="B305" s="97" t="s">
        <v>97</v>
      </c>
      <c r="C305" s="97" t="s">
        <v>98</v>
      </c>
      <c r="D305" s="97" t="s">
        <v>99</v>
      </c>
      <c r="E305" s="97" t="s">
        <v>100</v>
      </c>
      <c r="F305" s="97" t="s">
        <v>101</v>
      </c>
      <c r="G305" s="97" t="s">
        <v>102</v>
      </c>
      <c r="H305" s="97" t="s">
        <v>103</v>
      </c>
      <c r="I305" s="97" t="s">
        <v>104</v>
      </c>
      <c r="J305" s="97" t="s">
        <v>105</v>
      </c>
      <c r="K305" s="97" t="s">
        <v>126</v>
      </c>
      <c r="L305" s="229"/>
      <c r="M305" s="229"/>
      <c r="N305" s="229"/>
      <c r="O305" s="229"/>
      <c r="P305" s="229"/>
      <c r="Q305" s="229"/>
      <c r="R305" s="229"/>
      <c r="S305" s="229"/>
    </row>
    <row r="306" spans="1:20" ht="15.75" customHeight="1" x14ac:dyDescent="0.2">
      <c r="A306" s="97">
        <v>1102</v>
      </c>
      <c r="B306" s="17">
        <v>105</v>
      </c>
      <c r="C306" s="17"/>
      <c r="D306" s="17"/>
      <c r="E306" s="17"/>
      <c r="F306" s="17"/>
      <c r="G306" s="17"/>
      <c r="H306" s="17"/>
      <c r="I306" s="17"/>
      <c r="J306" s="17"/>
      <c r="K306" s="17"/>
      <c r="L306" s="54"/>
      <c r="M306" s="143"/>
      <c r="N306" s="144"/>
      <c r="O306" s="104"/>
      <c r="P306" s="98"/>
      <c r="Q306" s="19">
        <f>B306</f>
        <v>105</v>
      </c>
      <c r="R306" s="99"/>
      <c r="S306" s="98"/>
    </row>
    <row r="307" spans="1:20" ht="15.75" customHeight="1" x14ac:dyDescent="0.2">
      <c r="A307" s="97">
        <v>1201</v>
      </c>
      <c r="B307" s="17"/>
      <c r="C307" s="17">
        <v>91</v>
      </c>
      <c r="D307" s="17"/>
      <c r="E307" s="17"/>
      <c r="F307" s="17"/>
      <c r="G307" s="17"/>
      <c r="H307" s="17"/>
      <c r="I307" s="17"/>
      <c r="J307" s="17"/>
      <c r="K307" s="17"/>
      <c r="L307" s="54"/>
      <c r="M307" s="145"/>
      <c r="N307" s="49"/>
      <c r="O307" s="146"/>
      <c r="P307" s="21">
        <f>IF(C307=0,"",C307/B306)</f>
        <v>0.8666666666666667</v>
      </c>
      <c r="Q307" s="22">
        <v>91</v>
      </c>
      <c r="R307" s="100">
        <f t="shared" ref="R307:R315" si="28">IF(Q307=0,"",Q307/Q306)</f>
        <v>0.8666666666666667</v>
      </c>
      <c r="S307" s="100">
        <f t="shared" ref="S307:S315" si="29">IF(Q307=0,"",100%-R307)</f>
        <v>0.1333333333333333</v>
      </c>
    </row>
    <row r="308" spans="1:20" ht="15.75" customHeight="1" x14ac:dyDescent="0.2">
      <c r="A308" s="97">
        <v>1202</v>
      </c>
      <c r="B308" s="17"/>
      <c r="C308" s="17"/>
      <c r="D308" s="17">
        <v>82</v>
      </c>
      <c r="E308" s="17"/>
      <c r="F308" s="17"/>
      <c r="G308" s="17"/>
      <c r="H308" s="17"/>
      <c r="I308" s="17"/>
      <c r="J308" s="17"/>
      <c r="K308" s="17"/>
      <c r="L308" s="54"/>
      <c r="M308" s="145"/>
      <c r="N308" s="49"/>
      <c r="O308" s="146"/>
      <c r="P308" s="21">
        <f>IF(D308=0,"",D308/C307)</f>
        <v>0.90109890109890112</v>
      </c>
      <c r="Q308" s="22">
        <v>88</v>
      </c>
      <c r="R308" s="100">
        <f t="shared" si="28"/>
        <v>0.96703296703296704</v>
      </c>
      <c r="S308" s="100">
        <f t="shared" si="29"/>
        <v>3.2967032967032961E-2</v>
      </c>
      <c r="T308" s="160">
        <f>Q308/Q306</f>
        <v>0.83809523809523812</v>
      </c>
    </row>
    <row r="309" spans="1:20" ht="15.75" customHeight="1" x14ac:dyDescent="0.2">
      <c r="A309" s="97">
        <v>1301</v>
      </c>
      <c r="B309" s="17"/>
      <c r="C309" s="17"/>
      <c r="D309" s="17"/>
      <c r="E309" s="17">
        <v>76</v>
      </c>
      <c r="F309" s="17"/>
      <c r="G309" s="17"/>
      <c r="H309" s="17"/>
      <c r="I309" s="17"/>
      <c r="J309" s="17"/>
      <c r="K309" s="17"/>
      <c r="L309" s="54"/>
      <c r="M309" s="145"/>
      <c r="N309" s="49"/>
      <c r="O309" s="146"/>
      <c r="P309" s="21">
        <f>IF(E309=0,"",E309/D308)</f>
        <v>0.92682926829268297</v>
      </c>
      <c r="Q309" s="22">
        <v>83</v>
      </c>
      <c r="R309" s="100">
        <f t="shared" si="28"/>
        <v>0.94318181818181823</v>
      </c>
      <c r="S309" s="100">
        <f t="shared" si="29"/>
        <v>5.6818181818181768E-2</v>
      </c>
    </row>
    <row r="310" spans="1:20" ht="15.75" customHeight="1" x14ac:dyDescent="0.2">
      <c r="A310" s="97">
        <v>1302</v>
      </c>
      <c r="B310" s="17"/>
      <c r="C310" s="17"/>
      <c r="D310" s="17"/>
      <c r="E310" s="17"/>
      <c r="F310" s="17">
        <v>68</v>
      </c>
      <c r="G310" s="17"/>
      <c r="H310" s="17"/>
      <c r="I310" s="17"/>
      <c r="J310" s="17"/>
      <c r="K310" s="17"/>
      <c r="L310" s="54"/>
      <c r="M310" s="145"/>
      <c r="N310" s="49"/>
      <c r="O310" s="146"/>
      <c r="P310" s="21">
        <f>IF(F310=0,"",F310/E309)</f>
        <v>0.89473684210526316</v>
      </c>
      <c r="Q310" s="22">
        <v>80</v>
      </c>
      <c r="R310" s="100">
        <f t="shared" si="28"/>
        <v>0.96385542168674698</v>
      </c>
      <c r="S310" s="100">
        <f t="shared" si="29"/>
        <v>3.6144578313253017E-2</v>
      </c>
    </row>
    <row r="311" spans="1:20" ht="15.75" customHeight="1" x14ac:dyDescent="0.2">
      <c r="A311" s="97">
        <v>1401</v>
      </c>
      <c r="B311" s="17"/>
      <c r="C311" s="17"/>
      <c r="D311" s="17"/>
      <c r="E311" s="17"/>
      <c r="F311" s="17"/>
      <c r="G311" s="17">
        <v>61</v>
      </c>
      <c r="H311" s="17"/>
      <c r="I311" s="17"/>
      <c r="J311" s="17"/>
      <c r="K311" s="17"/>
      <c r="L311" s="54"/>
      <c r="M311" s="145"/>
      <c r="N311" s="49"/>
      <c r="O311" s="146"/>
      <c r="P311" s="21">
        <f>IF(G311=0,"",G311/F310)</f>
        <v>0.8970588235294118</v>
      </c>
      <c r="Q311" s="22">
        <v>77</v>
      </c>
      <c r="R311" s="100">
        <f t="shared" si="28"/>
        <v>0.96250000000000002</v>
      </c>
      <c r="S311" s="100">
        <f t="shared" si="29"/>
        <v>3.7499999999999978E-2</v>
      </c>
    </row>
    <row r="312" spans="1:20" ht="15.75" customHeight="1" x14ac:dyDescent="0.2">
      <c r="A312" s="97">
        <v>1402</v>
      </c>
      <c r="B312" s="17"/>
      <c r="C312" s="17"/>
      <c r="D312" s="17"/>
      <c r="E312" s="17"/>
      <c r="F312" s="17"/>
      <c r="G312" s="17"/>
      <c r="H312" s="17">
        <v>52</v>
      </c>
      <c r="I312" s="17"/>
      <c r="J312" s="17"/>
      <c r="K312" s="17"/>
      <c r="L312" s="54"/>
      <c r="M312" s="145"/>
      <c r="N312" s="49"/>
      <c r="O312" s="146"/>
      <c r="P312" s="21">
        <f>IF(H312=0,"",H312/G311)</f>
        <v>0.85245901639344257</v>
      </c>
      <c r="Q312" s="22">
        <v>69</v>
      </c>
      <c r="R312" s="100">
        <f t="shared" si="28"/>
        <v>0.89610389610389607</v>
      </c>
      <c r="S312" s="100">
        <f t="shared" si="29"/>
        <v>0.10389610389610393</v>
      </c>
    </row>
    <row r="313" spans="1:20" ht="15.75" customHeight="1" x14ac:dyDescent="0.2">
      <c r="A313" s="97">
        <v>1501</v>
      </c>
      <c r="B313" s="17"/>
      <c r="C313" s="17"/>
      <c r="D313" s="17"/>
      <c r="E313" s="17"/>
      <c r="F313" s="17"/>
      <c r="G313" s="17"/>
      <c r="H313" s="17"/>
      <c r="I313" s="17">
        <v>49</v>
      </c>
      <c r="J313" s="17"/>
      <c r="K313" s="17"/>
      <c r="L313" s="54"/>
      <c r="M313" s="145"/>
      <c r="N313" s="49"/>
      <c r="O313" s="146"/>
      <c r="P313" s="21">
        <f>IF(I313=0,"",I313/H312)</f>
        <v>0.94230769230769229</v>
      </c>
      <c r="Q313" s="22">
        <v>63</v>
      </c>
      <c r="R313" s="100">
        <f t="shared" si="28"/>
        <v>0.91304347826086951</v>
      </c>
      <c r="S313" s="100">
        <f t="shared" si="29"/>
        <v>8.6956521739130488E-2</v>
      </c>
    </row>
    <row r="314" spans="1:20" ht="15.75" customHeight="1" x14ac:dyDescent="0.2">
      <c r="A314" s="97">
        <v>1502</v>
      </c>
      <c r="B314" s="17"/>
      <c r="C314" s="17"/>
      <c r="D314" s="17"/>
      <c r="E314" s="17"/>
      <c r="F314" s="17"/>
      <c r="G314" s="17"/>
      <c r="H314" s="17"/>
      <c r="I314" s="17"/>
      <c r="J314" s="17">
        <v>49</v>
      </c>
      <c r="K314" s="17"/>
      <c r="L314" s="54"/>
      <c r="M314" s="145"/>
      <c r="N314" s="49"/>
      <c r="O314" s="146"/>
      <c r="P314" s="21">
        <f>IF(J314=0,"",J314/I313)</f>
        <v>1</v>
      </c>
      <c r="Q314" s="22">
        <v>63</v>
      </c>
      <c r="R314" s="100">
        <f t="shared" si="28"/>
        <v>1</v>
      </c>
      <c r="S314" s="100">
        <f t="shared" si="29"/>
        <v>0</v>
      </c>
    </row>
    <row r="315" spans="1:20" ht="15.75" customHeight="1" x14ac:dyDescent="0.2">
      <c r="A315" s="97">
        <v>1601</v>
      </c>
      <c r="B315" s="17"/>
      <c r="C315" s="17"/>
      <c r="D315" s="17"/>
      <c r="E315" s="17"/>
      <c r="F315" s="17"/>
      <c r="G315" s="17"/>
      <c r="H315" s="17"/>
      <c r="I315" s="17"/>
      <c r="J315" s="17"/>
      <c r="K315" s="17">
        <v>44</v>
      </c>
      <c r="L315" s="54">
        <v>36</v>
      </c>
      <c r="M315" s="145"/>
      <c r="N315" s="49"/>
      <c r="O315" s="146"/>
      <c r="P315" s="21">
        <f>IF(K315=0,"",K315/J314)</f>
        <v>0.89795918367346939</v>
      </c>
      <c r="Q315" s="22">
        <v>58</v>
      </c>
      <c r="R315" s="100">
        <f t="shared" si="28"/>
        <v>0.92063492063492058</v>
      </c>
      <c r="S315" s="100">
        <f t="shared" si="29"/>
        <v>7.9365079365079416E-2</v>
      </c>
    </row>
    <row r="316" spans="1:20" ht="15.75" customHeight="1" x14ac:dyDescent="0.2">
      <c r="A316" s="97">
        <v>1602</v>
      </c>
      <c r="B316" s="17"/>
      <c r="C316" s="17"/>
      <c r="D316" s="17"/>
      <c r="E316" s="17"/>
      <c r="F316" s="17"/>
      <c r="G316" s="17"/>
      <c r="H316" s="17"/>
      <c r="I316" s="17"/>
      <c r="J316" s="17"/>
      <c r="K316" s="17">
        <v>16</v>
      </c>
      <c r="L316" s="54">
        <v>11</v>
      </c>
      <c r="M316" s="145"/>
      <c r="N316" s="49"/>
      <c r="O316" s="147"/>
      <c r="P316" s="165"/>
      <c r="Q316" s="51">
        <v>21</v>
      </c>
      <c r="R316" s="190"/>
      <c r="S316" s="165"/>
    </row>
    <row r="317" spans="1:20" ht="15.75" customHeight="1" x14ac:dyDescent="0.2">
      <c r="A317" s="97">
        <v>1701</v>
      </c>
      <c r="B317" s="17"/>
      <c r="C317" s="17"/>
      <c r="D317" s="17"/>
      <c r="E317" s="17"/>
      <c r="F317" s="17"/>
      <c r="G317" s="17"/>
      <c r="H317" s="17"/>
      <c r="I317" s="17"/>
      <c r="J317" s="17"/>
      <c r="K317" s="17">
        <v>8</v>
      </c>
      <c r="L317" s="54">
        <v>3</v>
      </c>
      <c r="M317" s="145"/>
      <c r="N317" s="49"/>
      <c r="O317" s="147"/>
      <c r="P317" s="148"/>
      <c r="Q317" s="51">
        <v>11</v>
      </c>
      <c r="R317" s="149"/>
      <c r="S317" s="148"/>
    </row>
    <row r="318" spans="1:20" ht="15.75" customHeight="1" x14ac:dyDescent="0.2">
      <c r="A318" s="97">
        <v>1702</v>
      </c>
      <c r="B318" s="17"/>
      <c r="C318" s="17"/>
      <c r="D318" s="17"/>
      <c r="E318" s="17"/>
      <c r="F318" s="17"/>
      <c r="G318" s="17"/>
      <c r="H318" s="17"/>
      <c r="I318" s="17"/>
      <c r="J318" s="17"/>
      <c r="K318" s="17">
        <v>8</v>
      </c>
      <c r="L318" s="54">
        <v>7</v>
      </c>
      <c r="M318" s="145"/>
      <c r="N318" s="49"/>
      <c r="O318" s="147"/>
      <c r="P318" s="148"/>
      <c r="Q318" s="76">
        <v>8</v>
      </c>
      <c r="R318" s="149"/>
      <c r="S318" s="148"/>
    </row>
    <row r="319" spans="1:20" ht="15.75" customHeight="1" x14ac:dyDescent="0.2">
      <c r="A319" s="97">
        <v>1801</v>
      </c>
      <c r="B319" s="17"/>
      <c r="C319" s="17"/>
      <c r="D319" s="17"/>
      <c r="E319" s="17"/>
      <c r="F319" s="17"/>
      <c r="G319" s="17"/>
      <c r="H319" s="17"/>
      <c r="I319" s="17"/>
      <c r="J319" s="17"/>
      <c r="K319" s="17">
        <v>1</v>
      </c>
      <c r="L319" s="54">
        <v>1</v>
      </c>
      <c r="M319" s="145"/>
      <c r="N319" s="49"/>
      <c r="O319" s="147"/>
      <c r="P319" s="49"/>
      <c r="Q319" s="77">
        <v>1</v>
      </c>
      <c r="R319" s="150"/>
      <c r="S319" s="148"/>
    </row>
    <row r="320" spans="1:20" ht="15.75" customHeight="1" x14ac:dyDescent="0.2">
      <c r="A320" s="97">
        <v>1802</v>
      </c>
      <c r="B320" s="17"/>
      <c r="C320" s="17"/>
      <c r="D320" s="17"/>
      <c r="E320" s="17"/>
      <c r="F320" s="17"/>
      <c r="G320" s="17"/>
      <c r="H320" s="17"/>
      <c r="I320" s="17"/>
      <c r="J320" s="17"/>
      <c r="K320" s="17">
        <v>1</v>
      </c>
      <c r="L320" s="54"/>
      <c r="M320" s="145"/>
      <c r="N320" s="49"/>
      <c r="O320" s="147"/>
      <c r="P320" s="102" t="s">
        <v>81</v>
      </c>
      <c r="Q320" s="110">
        <v>52</v>
      </c>
      <c r="R320" s="104">
        <f>L323</f>
        <v>58</v>
      </c>
      <c r="S320" s="105" t="s">
        <v>10</v>
      </c>
    </row>
    <row r="321" spans="1:20" ht="15.75" customHeight="1" x14ac:dyDescent="0.2">
      <c r="A321" s="97">
        <v>1901</v>
      </c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54"/>
      <c r="M321" s="145"/>
      <c r="N321" s="49"/>
      <c r="O321" s="147"/>
      <c r="P321" s="106" t="s">
        <v>83</v>
      </c>
      <c r="Q321" s="32">
        <f>IF(Q320/B306=0,"",Q320/B306)</f>
        <v>0.49523809523809526</v>
      </c>
      <c r="R321" s="107">
        <f>IF(Q320/R320=0,"",Q320/R320)</f>
        <v>0.89655172413793105</v>
      </c>
      <c r="S321" s="108" t="s">
        <v>84</v>
      </c>
    </row>
    <row r="322" spans="1:20" ht="15.75" customHeight="1" x14ac:dyDescent="0.2">
      <c r="A322" s="97">
        <v>1902</v>
      </c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54"/>
      <c r="M322" s="151"/>
      <c r="N322" s="152"/>
      <c r="O322" s="153"/>
      <c r="P322" s="154"/>
      <c r="Q322" s="155"/>
      <c r="R322" s="155"/>
      <c r="S322" s="156"/>
    </row>
    <row r="323" spans="1:20" ht="18" customHeight="1" x14ac:dyDescent="0.2">
      <c r="A323" s="114"/>
      <c r="B323" s="231" t="s">
        <v>106</v>
      </c>
      <c r="C323" s="231"/>
      <c r="D323" s="231"/>
      <c r="E323" s="231"/>
      <c r="F323" s="231"/>
      <c r="G323" s="231"/>
      <c r="H323" s="231"/>
      <c r="I323" s="231"/>
      <c r="J323" s="231"/>
      <c r="K323" s="231"/>
      <c r="L323" s="37">
        <f>SUM(L315:L319)</f>
        <v>58</v>
      </c>
      <c r="M323" s="109">
        <f>IF(L315=0,"",L315/B306)</f>
        <v>0.34285714285714286</v>
      </c>
      <c r="N323" s="109">
        <f>IF(L323=0,"",L323/B306)</f>
        <v>0.55238095238095242</v>
      </c>
      <c r="O323" s="109">
        <f>IF(L315=0,"",N323-M323)</f>
        <v>0.20952380952380956</v>
      </c>
      <c r="P323" s="89"/>
      <c r="Q323" s="85"/>
      <c r="R323" s="134"/>
      <c r="S323" s="89"/>
    </row>
    <row r="324" spans="1:20" ht="12.75" customHeight="1" x14ac:dyDescent="0.2">
      <c r="M324" s="138"/>
      <c r="N324" s="138"/>
      <c r="O324" s="138"/>
    </row>
    <row r="325" spans="1:20" ht="12.75" customHeight="1" x14ac:dyDescent="0.2"/>
    <row r="326" spans="1:20" ht="26.25" customHeight="1" x14ac:dyDescent="0.2">
      <c r="B326" s="232" t="s">
        <v>94</v>
      </c>
      <c r="C326" s="232"/>
      <c r="D326" s="232"/>
      <c r="E326" s="232"/>
      <c r="F326" s="232"/>
      <c r="G326" s="232"/>
      <c r="H326" s="232"/>
      <c r="I326" s="232"/>
      <c r="J326" s="232"/>
      <c r="K326" s="232"/>
      <c r="L326" s="78" t="s">
        <v>78</v>
      </c>
      <c r="M326" s="89"/>
      <c r="N326" s="89"/>
      <c r="O326" s="85"/>
      <c r="P326" s="89"/>
      <c r="Q326" s="85"/>
      <c r="R326" s="85"/>
      <c r="S326" s="85"/>
    </row>
    <row r="327" spans="1:20" ht="20.25" customHeight="1" x14ac:dyDescent="0.2">
      <c r="A327" s="234" t="s">
        <v>9</v>
      </c>
      <c r="B327" s="235" t="s">
        <v>95</v>
      </c>
      <c r="C327" s="236"/>
      <c r="D327" s="236"/>
      <c r="E327" s="236"/>
      <c r="F327" s="236"/>
      <c r="G327" s="236"/>
      <c r="H327" s="236"/>
      <c r="I327" s="236"/>
      <c r="J327" s="236"/>
      <c r="K327" s="237"/>
      <c r="L327" s="238" t="s">
        <v>10</v>
      </c>
      <c r="M327" s="230" t="s">
        <v>2</v>
      </c>
      <c r="N327" s="230" t="s">
        <v>3</v>
      </c>
      <c r="O327" s="240" t="s">
        <v>4</v>
      </c>
      <c r="P327" s="230" t="s">
        <v>5</v>
      </c>
      <c r="Q327" s="228" t="s">
        <v>6</v>
      </c>
      <c r="R327" s="228" t="s">
        <v>7</v>
      </c>
      <c r="S327" s="230" t="s">
        <v>96</v>
      </c>
    </row>
    <row r="328" spans="1:20" ht="15.75" customHeight="1" x14ac:dyDescent="0.2">
      <c r="A328" s="229"/>
      <c r="B328" s="97" t="s">
        <v>97</v>
      </c>
      <c r="C328" s="97" t="s">
        <v>98</v>
      </c>
      <c r="D328" s="97" t="s">
        <v>99</v>
      </c>
      <c r="E328" s="97" t="s">
        <v>100</v>
      </c>
      <c r="F328" s="97" t="s">
        <v>101</v>
      </c>
      <c r="G328" s="97" t="s">
        <v>102</v>
      </c>
      <c r="H328" s="97" t="s">
        <v>103</v>
      </c>
      <c r="I328" s="97" t="s">
        <v>104</v>
      </c>
      <c r="J328" s="97" t="s">
        <v>105</v>
      </c>
      <c r="K328" s="97" t="s">
        <v>126</v>
      </c>
      <c r="L328" s="229"/>
      <c r="M328" s="229"/>
      <c r="N328" s="229"/>
      <c r="O328" s="229"/>
      <c r="P328" s="229"/>
      <c r="Q328" s="229"/>
      <c r="R328" s="229"/>
      <c r="S328" s="229"/>
    </row>
    <row r="329" spans="1:20" ht="15.75" customHeight="1" x14ac:dyDescent="0.2">
      <c r="A329" s="97">
        <v>1201</v>
      </c>
      <c r="B329" s="17">
        <v>76</v>
      </c>
      <c r="C329" s="17"/>
      <c r="D329" s="17"/>
      <c r="E329" s="17"/>
      <c r="F329" s="17"/>
      <c r="G329" s="17"/>
      <c r="H329" s="17"/>
      <c r="I329" s="17"/>
      <c r="J329" s="17"/>
      <c r="K329" s="17"/>
      <c r="L329" s="54"/>
      <c r="M329" s="143"/>
      <c r="N329" s="144"/>
      <c r="O329" s="104"/>
      <c r="P329" s="98"/>
      <c r="Q329" s="19">
        <f>B329</f>
        <v>76</v>
      </c>
      <c r="R329" s="99"/>
      <c r="S329" s="98"/>
    </row>
    <row r="330" spans="1:20" ht="15.75" customHeight="1" x14ac:dyDescent="0.2">
      <c r="A330" s="97">
        <v>1202</v>
      </c>
      <c r="B330" s="17"/>
      <c r="C330" s="17">
        <v>66</v>
      </c>
      <c r="D330" s="17"/>
      <c r="E330" s="17"/>
      <c r="F330" s="17"/>
      <c r="G330" s="17"/>
      <c r="H330" s="17"/>
      <c r="I330" s="17"/>
      <c r="J330" s="17"/>
      <c r="K330" s="17"/>
      <c r="L330" s="54"/>
      <c r="M330" s="145"/>
      <c r="N330" s="49"/>
      <c r="O330" s="146"/>
      <c r="P330" s="21">
        <f>IF(C330=0,"",C330/B329)</f>
        <v>0.86842105263157898</v>
      </c>
      <c r="Q330" s="22">
        <v>66</v>
      </c>
      <c r="R330" s="100">
        <f t="shared" ref="R330:R338" si="30">IF(Q330=0,"",Q330/Q329)</f>
        <v>0.86842105263157898</v>
      </c>
      <c r="S330" s="100">
        <f t="shared" ref="S330:S338" si="31">IF(Q330=0,"",100%-R330)</f>
        <v>0.13157894736842102</v>
      </c>
    </row>
    <row r="331" spans="1:20" ht="15.75" customHeight="1" x14ac:dyDescent="0.2">
      <c r="A331" s="97">
        <v>1301</v>
      </c>
      <c r="B331" s="17"/>
      <c r="C331" s="17"/>
      <c r="D331" s="17">
        <v>51</v>
      </c>
      <c r="E331" s="17"/>
      <c r="F331" s="17"/>
      <c r="G331" s="17"/>
      <c r="H331" s="17"/>
      <c r="I331" s="17"/>
      <c r="J331" s="17"/>
      <c r="K331" s="17"/>
      <c r="L331" s="54"/>
      <c r="M331" s="145"/>
      <c r="N331" s="49"/>
      <c r="O331" s="146"/>
      <c r="P331" s="21">
        <f>IF(D331=0,"",D331/C330)</f>
        <v>0.77272727272727271</v>
      </c>
      <c r="Q331" s="22">
        <v>62</v>
      </c>
      <c r="R331" s="100">
        <f t="shared" si="30"/>
        <v>0.93939393939393945</v>
      </c>
      <c r="S331" s="100">
        <f t="shared" si="31"/>
        <v>6.0606060606060552E-2</v>
      </c>
      <c r="T331" s="160">
        <f>Q331/Q329</f>
        <v>0.81578947368421051</v>
      </c>
    </row>
    <row r="332" spans="1:20" ht="15.75" customHeight="1" x14ac:dyDescent="0.2">
      <c r="A332" s="97">
        <v>1302</v>
      </c>
      <c r="B332" s="17"/>
      <c r="C332" s="17"/>
      <c r="D332" s="17"/>
      <c r="E332" s="17">
        <v>43</v>
      </c>
      <c r="F332" s="17"/>
      <c r="G332" s="17"/>
      <c r="H332" s="17"/>
      <c r="I332" s="17"/>
      <c r="J332" s="17"/>
      <c r="K332" s="17"/>
      <c r="L332" s="54"/>
      <c r="M332" s="145"/>
      <c r="N332" s="49"/>
      <c r="O332" s="146"/>
      <c r="P332" s="21">
        <f>IF(E332=0,"",E332/D331)</f>
        <v>0.84313725490196079</v>
      </c>
      <c r="Q332" s="22">
        <v>59</v>
      </c>
      <c r="R332" s="100">
        <f t="shared" si="30"/>
        <v>0.95161290322580649</v>
      </c>
      <c r="S332" s="100">
        <f t="shared" si="31"/>
        <v>4.8387096774193505E-2</v>
      </c>
    </row>
    <row r="333" spans="1:20" ht="15.75" customHeight="1" x14ac:dyDescent="0.2">
      <c r="A333" s="97">
        <v>1401</v>
      </c>
      <c r="B333" s="17"/>
      <c r="C333" s="17"/>
      <c r="D333" s="17"/>
      <c r="E333" s="17"/>
      <c r="F333" s="17">
        <v>31</v>
      </c>
      <c r="G333" s="17"/>
      <c r="H333" s="17"/>
      <c r="I333" s="17"/>
      <c r="J333" s="17"/>
      <c r="K333" s="17"/>
      <c r="L333" s="54"/>
      <c r="M333" s="145"/>
      <c r="N333" s="49"/>
      <c r="O333" s="146"/>
      <c r="P333" s="21">
        <f>IF(F333=0,"",F333/E332)</f>
        <v>0.72093023255813948</v>
      </c>
      <c r="Q333" s="22">
        <v>51</v>
      </c>
      <c r="R333" s="100">
        <f t="shared" si="30"/>
        <v>0.86440677966101698</v>
      </c>
      <c r="S333" s="100">
        <f t="shared" si="31"/>
        <v>0.13559322033898302</v>
      </c>
    </row>
    <row r="334" spans="1:20" ht="15.75" customHeight="1" x14ac:dyDescent="0.2">
      <c r="A334" s="97">
        <v>1402</v>
      </c>
      <c r="B334" s="17"/>
      <c r="C334" s="17"/>
      <c r="D334" s="17"/>
      <c r="E334" s="17"/>
      <c r="F334" s="17"/>
      <c r="G334" s="17">
        <v>23</v>
      </c>
      <c r="H334" s="17"/>
      <c r="I334" s="17"/>
      <c r="J334" s="17"/>
      <c r="K334" s="17"/>
      <c r="L334" s="54"/>
      <c r="M334" s="145"/>
      <c r="N334" s="49"/>
      <c r="O334" s="146"/>
      <c r="P334" s="21">
        <f>IF(G334=0,"",G334/F333)</f>
        <v>0.74193548387096775</v>
      </c>
      <c r="Q334" s="22">
        <v>46</v>
      </c>
      <c r="R334" s="100">
        <f t="shared" si="30"/>
        <v>0.90196078431372551</v>
      </c>
      <c r="S334" s="100">
        <f t="shared" si="31"/>
        <v>9.8039215686274495E-2</v>
      </c>
    </row>
    <row r="335" spans="1:20" ht="15.75" customHeight="1" x14ac:dyDescent="0.2">
      <c r="A335" s="97">
        <v>1501</v>
      </c>
      <c r="B335" s="17"/>
      <c r="C335" s="17"/>
      <c r="D335" s="17"/>
      <c r="E335" s="17"/>
      <c r="F335" s="17"/>
      <c r="G335" s="17"/>
      <c r="H335" s="17">
        <v>16</v>
      </c>
      <c r="I335" s="17"/>
      <c r="J335" s="17"/>
      <c r="K335" s="17"/>
      <c r="L335" s="54"/>
      <c r="M335" s="145"/>
      <c r="N335" s="49"/>
      <c r="O335" s="146"/>
      <c r="P335" s="21">
        <f>IF(H335=0,"",H335/G334)</f>
        <v>0.69565217391304346</v>
      </c>
      <c r="Q335" s="22">
        <v>42</v>
      </c>
      <c r="R335" s="100">
        <f t="shared" si="30"/>
        <v>0.91304347826086951</v>
      </c>
      <c r="S335" s="100">
        <f t="shared" si="31"/>
        <v>8.6956521739130488E-2</v>
      </c>
    </row>
    <row r="336" spans="1:20" ht="15.75" customHeight="1" x14ac:dyDescent="0.2">
      <c r="A336" s="97">
        <v>1502</v>
      </c>
      <c r="B336" s="17"/>
      <c r="C336" s="17"/>
      <c r="D336" s="17"/>
      <c r="E336" s="17"/>
      <c r="F336" s="17"/>
      <c r="G336" s="17"/>
      <c r="H336" s="17"/>
      <c r="I336" s="17">
        <v>16</v>
      </c>
      <c r="J336" s="17"/>
      <c r="K336" s="17"/>
      <c r="L336" s="54"/>
      <c r="M336" s="145"/>
      <c r="N336" s="49"/>
      <c r="O336" s="146"/>
      <c r="P336" s="21">
        <f>IF(I336=0,"",I336/H335)</f>
        <v>1</v>
      </c>
      <c r="Q336" s="22">
        <v>33</v>
      </c>
      <c r="R336" s="100">
        <f t="shared" si="30"/>
        <v>0.7857142857142857</v>
      </c>
      <c r="S336" s="100">
        <f t="shared" si="31"/>
        <v>0.2142857142857143</v>
      </c>
    </row>
    <row r="337" spans="1:19" ht="15.75" customHeight="1" x14ac:dyDescent="0.2">
      <c r="A337" s="97">
        <v>1601</v>
      </c>
      <c r="B337" s="17"/>
      <c r="C337" s="17"/>
      <c r="D337" s="17"/>
      <c r="E337" s="17"/>
      <c r="F337" s="17"/>
      <c r="G337" s="17"/>
      <c r="H337" s="17"/>
      <c r="I337" s="17"/>
      <c r="J337" s="17">
        <v>14</v>
      </c>
      <c r="K337" s="17"/>
      <c r="L337" s="54"/>
      <c r="M337" s="145"/>
      <c r="N337" s="49"/>
      <c r="O337" s="146"/>
      <c r="P337" s="21">
        <f>IF(J337=0,"",J337/I336)</f>
        <v>0.875</v>
      </c>
      <c r="Q337" s="22">
        <v>33</v>
      </c>
      <c r="R337" s="100">
        <f t="shared" si="30"/>
        <v>1</v>
      </c>
      <c r="S337" s="100">
        <f t="shared" si="31"/>
        <v>0</v>
      </c>
    </row>
    <row r="338" spans="1:19" ht="15.75" customHeight="1" x14ac:dyDescent="0.2">
      <c r="A338" s="97">
        <v>1602</v>
      </c>
      <c r="B338" s="17"/>
      <c r="C338" s="17"/>
      <c r="D338" s="17"/>
      <c r="E338" s="17"/>
      <c r="F338" s="17"/>
      <c r="G338" s="17"/>
      <c r="H338" s="17"/>
      <c r="I338" s="17"/>
      <c r="J338" s="17"/>
      <c r="K338" s="17">
        <v>14</v>
      </c>
      <c r="L338" s="54">
        <v>7</v>
      </c>
      <c r="M338" s="145"/>
      <c r="N338" s="49"/>
      <c r="O338" s="146"/>
      <c r="P338" s="21">
        <f>IF(K338=0,"",K338/J337)</f>
        <v>1</v>
      </c>
      <c r="Q338" s="22">
        <v>33</v>
      </c>
      <c r="R338" s="100">
        <f t="shared" si="30"/>
        <v>1</v>
      </c>
      <c r="S338" s="100">
        <f t="shared" si="31"/>
        <v>0</v>
      </c>
    </row>
    <row r="339" spans="1:19" ht="15.75" customHeight="1" x14ac:dyDescent="0.2">
      <c r="A339" s="97">
        <v>1701</v>
      </c>
      <c r="B339" s="17"/>
      <c r="C339" s="17"/>
      <c r="D339" s="17"/>
      <c r="E339" s="17"/>
      <c r="F339" s="17"/>
      <c r="G339" s="17"/>
      <c r="H339" s="17"/>
      <c r="I339" s="17"/>
      <c r="J339" s="17"/>
      <c r="K339" s="17">
        <v>15</v>
      </c>
      <c r="L339" s="54">
        <v>8</v>
      </c>
      <c r="M339" s="145"/>
      <c r="N339" s="49"/>
      <c r="O339" s="147"/>
      <c r="P339" s="165"/>
      <c r="Q339" s="51">
        <v>26</v>
      </c>
      <c r="R339" s="190"/>
      <c r="S339" s="165"/>
    </row>
    <row r="340" spans="1:19" ht="15.75" customHeight="1" x14ac:dyDescent="0.2">
      <c r="A340" s="97">
        <v>1702</v>
      </c>
      <c r="B340" s="17"/>
      <c r="C340" s="17"/>
      <c r="D340" s="17"/>
      <c r="E340" s="17"/>
      <c r="F340" s="17"/>
      <c r="G340" s="17"/>
      <c r="H340" s="17"/>
      <c r="I340" s="17"/>
      <c r="J340" s="17"/>
      <c r="K340" s="17">
        <v>13</v>
      </c>
      <c r="L340" s="54">
        <v>11</v>
      </c>
      <c r="M340" s="145"/>
      <c r="N340" s="49"/>
      <c r="O340" s="147"/>
      <c r="P340" s="148"/>
      <c r="Q340" s="51">
        <v>18</v>
      </c>
      <c r="R340" s="149"/>
      <c r="S340" s="148"/>
    </row>
    <row r="341" spans="1:19" ht="15.75" customHeight="1" x14ac:dyDescent="0.2">
      <c r="A341" s="97">
        <v>1801</v>
      </c>
      <c r="B341" s="17"/>
      <c r="C341" s="17"/>
      <c r="D341" s="17"/>
      <c r="E341" s="17"/>
      <c r="F341" s="17"/>
      <c r="G341" s="17"/>
      <c r="H341" s="17"/>
      <c r="I341" s="17"/>
      <c r="J341" s="17"/>
      <c r="K341" s="17">
        <v>6</v>
      </c>
      <c r="L341" s="54">
        <v>6</v>
      </c>
      <c r="M341" s="145"/>
      <c r="N341" s="49"/>
      <c r="O341" s="147"/>
      <c r="P341" s="148"/>
      <c r="Q341" s="51">
        <v>6</v>
      </c>
      <c r="R341" s="149"/>
      <c r="S341" s="148"/>
    </row>
    <row r="342" spans="1:19" ht="15.75" customHeight="1" x14ac:dyDescent="0.2">
      <c r="A342" s="97">
        <v>1802</v>
      </c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54"/>
      <c r="M342" s="145"/>
      <c r="N342" s="49"/>
      <c r="O342" s="147"/>
      <c r="P342" s="49"/>
      <c r="Q342" s="147"/>
      <c r="R342" s="150"/>
      <c r="S342" s="148"/>
    </row>
    <row r="343" spans="1:19" ht="15.75" customHeight="1" x14ac:dyDescent="0.2">
      <c r="A343" s="97">
        <v>1901</v>
      </c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54"/>
      <c r="M343" s="145"/>
      <c r="N343" s="49"/>
      <c r="O343" s="147"/>
      <c r="P343" s="102" t="s">
        <v>81</v>
      </c>
      <c r="Q343" s="103">
        <v>31</v>
      </c>
      <c r="R343" s="104">
        <f>L346</f>
        <v>32</v>
      </c>
      <c r="S343" s="105" t="s">
        <v>10</v>
      </c>
    </row>
    <row r="344" spans="1:19" ht="15.75" customHeight="1" x14ac:dyDescent="0.2">
      <c r="A344" s="97">
        <v>1902</v>
      </c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54"/>
      <c r="M344" s="145"/>
      <c r="N344" s="49"/>
      <c r="O344" s="147"/>
      <c r="P344" s="106" t="s">
        <v>83</v>
      </c>
      <c r="Q344" s="32">
        <f>IF(Q343/B329=0,"",Q343/B329)</f>
        <v>0.40789473684210525</v>
      </c>
      <c r="R344" s="107">
        <f>IF(Q343/R343=0,"",Q343/R343)</f>
        <v>0.96875</v>
      </c>
      <c r="S344" s="108" t="s">
        <v>84</v>
      </c>
    </row>
    <row r="345" spans="1:19" ht="15.75" customHeight="1" x14ac:dyDescent="0.2">
      <c r="A345" s="97">
        <v>2001</v>
      </c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54"/>
      <c r="M345" s="151"/>
      <c r="N345" s="152"/>
      <c r="O345" s="153"/>
      <c r="P345" s="154"/>
      <c r="Q345" s="155"/>
      <c r="R345" s="155"/>
      <c r="S345" s="156"/>
    </row>
    <row r="346" spans="1:19" ht="18" customHeight="1" x14ac:dyDescent="0.2">
      <c r="A346" s="114"/>
      <c r="B346" s="231" t="s">
        <v>106</v>
      </c>
      <c r="C346" s="231"/>
      <c r="D346" s="231"/>
      <c r="E346" s="231"/>
      <c r="F346" s="231"/>
      <c r="G346" s="231"/>
      <c r="H346" s="231"/>
      <c r="I346" s="231"/>
      <c r="J346" s="231"/>
      <c r="K346" s="231"/>
      <c r="L346" s="37">
        <f>SUM(L338:L342)</f>
        <v>32</v>
      </c>
      <c r="M346" s="109">
        <f>IF(L338=0,"",L338/B329)</f>
        <v>9.2105263157894732E-2</v>
      </c>
      <c r="N346" s="109">
        <f>IF(L346=0,"",L346/B329)</f>
        <v>0.42105263157894735</v>
      </c>
      <c r="O346" s="109">
        <f>IF(L338=0,"",N346-M346)</f>
        <v>0.3289473684210526</v>
      </c>
      <c r="P346" s="89"/>
      <c r="Q346" s="85"/>
      <c r="R346" s="134"/>
      <c r="S346" s="89"/>
    </row>
    <row r="347" spans="1:19" ht="12.75" customHeight="1" x14ac:dyDescent="0.2"/>
    <row r="348" spans="1:19" ht="12.75" customHeight="1" x14ac:dyDescent="0.2"/>
    <row r="349" spans="1:19" ht="26.25" x14ac:dyDescent="0.2">
      <c r="B349" s="232" t="s">
        <v>94</v>
      </c>
      <c r="C349" s="232"/>
      <c r="D349" s="232"/>
      <c r="E349" s="232"/>
      <c r="F349" s="232"/>
      <c r="G349" s="232"/>
      <c r="H349" s="232"/>
      <c r="I349" s="232"/>
      <c r="J349" s="232"/>
      <c r="K349" s="232"/>
      <c r="L349" s="78" t="s">
        <v>79</v>
      </c>
      <c r="M349" s="89"/>
      <c r="N349" s="89"/>
      <c r="O349" s="85"/>
      <c r="P349" s="89"/>
      <c r="Q349" s="85"/>
      <c r="R349" s="85"/>
      <c r="S349" s="85"/>
    </row>
    <row r="350" spans="1:19" ht="20.25" x14ac:dyDescent="0.2">
      <c r="A350" s="234" t="s">
        <v>9</v>
      </c>
      <c r="B350" s="235" t="s">
        <v>95</v>
      </c>
      <c r="C350" s="236"/>
      <c r="D350" s="236"/>
      <c r="E350" s="236"/>
      <c r="F350" s="236"/>
      <c r="G350" s="236"/>
      <c r="H350" s="236"/>
      <c r="I350" s="236"/>
      <c r="J350" s="236"/>
      <c r="K350" s="237"/>
      <c r="L350" s="238" t="s">
        <v>10</v>
      </c>
      <c r="M350" s="230" t="s">
        <v>2</v>
      </c>
      <c r="N350" s="230" t="s">
        <v>3</v>
      </c>
      <c r="O350" s="240" t="s">
        <v>4</v>
      </c>
      <c r="P350" s="230" t="s">
        <v>5</v>
      </c>
      <c r="Q350" s="228" t="s">
        <v>6</v>
      </c>
      <c r="R350" s="228" t="s">
        <v>7</v>
      </c>
      <c r="S350" s="230" t="s">
        <v>96</v>
      </c>
    </row>
    <row r="351" spans="1:19" ht="15.75" customHeight="1" x14ac:dyDescent="0.2">
      <c r="A351" s="229"/>
      <c r="B351" s="97" t="s">
        <v>97</v>
      </c>
      <c r="C351" s="97" t="s">
        <v>98</v>
      </c>
      <c r="D351" s="97" t="s">
        <v>99</v>
      </c>
      <c r="E351" s="97" t="s">
        <v>100</v>
      </c>
      <c r="F351" s="97" t="s">
        <v>101</v>
      </c>
      <c r="G351" s="97" t="s">
        <v>102</v>
      </c>
      <c r="H351" s="97" t="s">
        <v>103</v>
      </c>
      <c r="I351" s="97" t="s">
        <v>104</v>
      </c>
      <c r="J351" s="97" t="s">
        <v>105</v>
      </c>
      <c r="K351" s="97" t="s">
        <v>126</v>
      </c>
      <c r="L351" s="229"/>
      <c r="M351" s="229"/>
      <c r="N351" s="229"/>
      <c r="O351" s="229"/>
      <c r="P351" s="229"/>
      <c r="Q351" s="229"/>
      <c r="R351" s="229"/>
      <c r="S351" s="229"/>
    </row>
    <row r="352" spans="1:19" ht="15.75" customHeight="1" x14ac:dyDescent="0.2">
      <c r="A352" s="97" t="s">
        <v>79</v>
      </c>
      <c r="B352" s="17">
        <v>117</v>
      </c>
      <c r="C352" s="17"/>
      <c r="D352" s="17"/>
      <c r="E352" s="17"/>
      <c r="F352" s="17"/>
      <c r="G352" s="17"/>
      <c r="H352" s="17"/>
      <c r="I352" s="17"/>
      <c r="J352" s="17"/>
      <c r="K352" s="17"/>
      <c r="L352" s="54"/>
      <c r="M352" s="143"/>
      <c r="N352" s="144"/>
      <c r="O352" s="104"/>
      <c r="P352" s="98"/>
      <c r="Q352" s="19">
        <f>B352</f>
        <v>117</v>
      </c>
      <c r="R352" s="99"/>
      <c r="S352" s="98"/>
    </row>
    <row r="353" spans="1:20" ht="15.75" customHeight="1" x14ac:dyDescent="0.2">
      <c r="A353" s="97">
        <v>1301</v>
      </c>
      <c r="B353" s="17"/>
      <c r="C353" s="17">
        <v>105</v>
      </c>
      <c r="D353" s="17"/>
      <c r="E353" s="17"/>
      <c r="F353" s="17"/>
      <c r="G353" s="17"/>
      <c r="H353" s="17"/>
      <c r="I353" s="17"/>
      <c r="J353" s="17"/>
      <c r="K353" s="17"/>
      <c r="L353" s="54"/>
      <c r="M353" s="145"/>
      <c r="N353" s="49"/>
      <c r="O353" s="146"/>
      <c r="P353" s="21">
        <f>IF(C353=0,"",C353/B352)</f>
        <v>0.89743589743589747</v>
      </c>
      <c r="Q353" s="22">
        <v>105</v>
      </c>
      <c r="R353" s="100">
        <f t="shared" ref="R353:R361" si="32">IF(Q353=0,"",Q353/Q352)</f>
        <v>0.89743589743589747</v>
      </c>
      <c r="S353" s="100">
        <f t="shared" ref="S353:S361" si="33">IF(Q353=0,"",100%-R353)</f>
        <v>0.10256410256410253</v>
      </c>
    </row>
    <row r="354" spans="1:20" ht="15.75" customHeight="1" x14ac:dyDescent="0.2">
      <c r="A354" s="97">
        <v>1302</v>
      </c>
      <c r="B354" s="17"/>
      <c r="C354" s="17"/>
      <c r="D354" s="17">
        <v>89</v>
      </c>
      <c r="E354" s="17"/>
      <c r="F354" s="17"/>
      <c r="G354" s="17"/>
      <c r="H354" s="17"/>
      <c r="I354" s="17"/>
      <c r="J354" s="17"/>
      <c r="K354" s="17"/>
      <c r="L354" s="54"/>
      <c r="M354" s="145"/>
      <c r="N354" s="49"/>
      <c r="O354" s="146"/>
      <c r="P354" s="21">
        <f>IF(D354=0,"",D354/C353)</f>
        <v>0.84761904761904761</v>
      </c>
      <c r="Q354" s="22">
        <v>100</v>
      </c>
      <c r="R354" s="100">
        <f t="shared" si="32"/>
        <v>0.95238095238095233</v>
      </c>
      <c r="S354" s="100">
        <f t="shared" si="33"/>
        <v>4.7619047619047672E-2</v>
      </c>
      <c r="T354" s="160">
        <f>Q354/Q352</f>
        <v>0.85470085470085466</v>
      </c>
    </row>
    <row r="355" spans="1:20" ht="15.75" customHeight="1" x14ac:dyDescent="0.2">
      <c r="A355" s="97">
        <v>1401</v>
      </c>
      <c r="B355" s="17"/>
      <c r="C355" s="17"/>
      <c r="D355" s="17"/>
      <c r="E355" s="17">
        <v>81</v>
      </c>
      <c r="F355" s="17"/>
      <c r="G355" s="17"/>
      <c r="H355" s="17"/>
      <c r="I355" s="17"/>
      <c r="J355" s="17"/>
      <c r="K355" s="17"/>
      <c r="L355" s="54"/>
      <c r="M355" s="145"/>
      <c r="N355" s="49"/>
      <c r="O355" s="146"/>
      <c r="P355" s="21">
        <f>IF(E355=0,"",E355/D354)</f>
        <v>0.9101123595505618</v>
      </c>
      <c r="Q355" s="22">
        <v>95</v>
      </c>
      <c r="R355" s="100">
        <f t="shared" si="32"/>
        <v>0.95</v>
      </c>
      <c r="S355" s="100">
        <f t="shared" si="33"/>
        <v>5.0000000000000044E-2</v>
      </c>
    </row>
    <row r="356" spans="1:20" ht="15.75" customHeight="1" x14ac:dyDescent="0.2">
      <c r="A356" s="97">
        <v>1402</v>
      </c>
      <c r="B356" s="17"/>
      <c r="C356" s="17"/>
      <c r="D356" s="17"/>
      <c r="E356" s="17"/>
      <c r="F356" s="17">
        <v>69</v>
      </c>
      <c r="G356" s="17"/>
      <c r="H356" s="17"/>
      <c r="I356" s="17"/>
      <c r="J356" s="17"/>
      <c r="K356" s="17"/>
      <c r="L356" s="54"/>
      <c r="M356" s="145"/>
      <c r="N356" s="49"/>
      <c r="O356" s="146"/>
      <c r="P356" s="21">
        <f>IF(F356=0,"",F356/E355)</f>
        <v>0.85185185185185186</v>
      </c>
      <c r="Q356" s="22">
        <v>89</v>
      </c>
      <c r="R356" s="100">
        <f t="shared" si="32"/>
        <v>0.93684210526315792</v>
      </c>
      <c r="S356" s="100">
        <f t="shared" si="33"/>
        <v>6.315789473684208E-2</v>
      </c>
    </row>
    <row r="357" spans="1:20" ht="15.75" customHeight="1" x14ac:dyDescent="0.2">
      <c r="A357" s="97">
        <v>1501</v>
      </c>
      <c r="B357" s="17"/>
      <c r="C357" s="17"/>
      <c r="D357" s="17"/>
      <c r="E357" s="17"/>
      <c r="F357" s="17"/>
      <c r="G357" s="17">
        <v>63</v>
      </c>
      <c r="H357" s="17"/>
      <c r="I357" s="17"/>
      <c r="J357" s="17"/>
      <c r="K357" s="17"/>
      <c r="L357" s="54"/>
      <c r="M357" s="145"/>
      <c r="N357" s="49"/>
      <c r="O357" s="146"/>
      <c r="P357" s="21">
        <f>IF(G357=0,"",G357/F356)</f>
        <v>0.91304347826086951</v>
      </c>
      <c r="Q357" s="22">
        <v>87</v>
      </c>
      <c r="R357" s="100">
        <f t="shared" si="32"/>
        <v>0.97752808988764039</v>
      </c>
      <c r="S357" s="100">
        <f t="shared" si="33"/>
        <v>2.2471910112359605E-2</v>
      </c>
    </row>
    <row r="358" spans="1:20" ht="15.75" customHeight="1" x14ac:dyDescent="0.2">
      <c r="A358" s="97">
        <v>1502</v>
      </c>
      <c r="B358" s="17"/>
      <c r="C358" s="17"/>
      <c r="D358" s="17"/>
      <c r="E358" s="17"/>
      <c r="F358" s="17"/>
      <c r="G358" s="17"/>
      <c r="H358" s="17">
        <v>58</v>
      </c>
      <c r="I358" s="17"/>
      <c r="J358" s="17"/>
      <c r="K358" s="17"/>
      <c r="L358" s="54"/>
      <c r="M358" s="145"/>
      <c r="N358" s="49"/>
      <c r="O358" s="146"/>
      <c r="P358" s="21">
        <f>IF(H358=0,"",H358/G357)</f>
        <v>0.92063492063492058</v>
      </c>
      <c r="Q358" s="22">
        <v>75</v>
      </c>
      <c r="R358" s="100">
        <f t="shared" si="32"/>
        <v>0.86206896551724133</v>
      </c>
      <c r="S358" s="100">
        <f t="shared" si="33"/>
        <v>0.13793103448275867</v>
      </c>
    </row>
    <row r="359" spans="1:20" ht="15.75" customHeight="1" x14ac:dyDescent="0.2">
      <c r="A359" s="97">
        <v>1601</v>
      </c>
      <c r="B359" s="17"/>
      <c r="C359" s="17"/>
      <c r="D359" s="17"/>
      <c r="E359" s="17"/>
      <c r="F359" s="17"/>
      <c r="G359" s="17"/>
      <c r="H359" s="17"/>
      <c r="I359" s="17">
        <v>58</v>
      </c>
      <c r="J359" s="17"/>
      <c r="K359" s="17"/>
      <c r="L359" s="54"/>
      <c r="M359" s="145"/>
      <c r="N359" s="49"/>
      <c r="O359" s="146"/>
      <c r="P359" s="21">
        <f>IF(I359=0,"",I359/H358)</f>
        <v>1</v>
      </c>
      <c r="Q359" s="22">
        <v>75</v>
      </c>
      <c r="R359" s="100">
        <f t="shared" si="32"/>
        <v>1</v>
      </c>
      <c r="S359" s="100">
        <f t="shared" si="33"/>
        <v>0</v>
      </c>
    </row>
    <row r="360" spans="1:20" ht="15.75" customHeight="1" x14ac:dyDescent="0.2">
      <c r="A360" s="97">
        <v>1602</v>
      </c>
      <c r="B360" s="17"/>
      <c r="C360" s="17"/>
      <c r="D360" s="17"/>
      <c r="E360" s="17"/>
      <c r="F360" s="17"/>
      <c r="G360" s="17"/>
      <c r="H360" s="17"/>
      <c r="I360" s="17"/>
      <c r="J360" s="17">
        <v>58</v>
      </c>
      <c r="K360" s="17"/>
      <c r="L360" s="54"/>
      <c r="M360" s="145"/>
      <c r="N360" s="49"/>
      <c r="O360" s="146"/>
      <c r="P360" s="21">
        <f>IF(J360=0,"",J360/I359)</f>
        <v>1</v>
      </c>
      <c r="Q360" s="22">
        <v>74</v>
      </c>
      <c r="R360" s="100">
        <f t="shared" si="32"/>
        <v>0.98666666666666669</v>
      </c>
      <c r="S360" s="100">
        <f t="shared" si="33"/>
        <v>1.3333333333333308E-2</v>
      </c>
    </row>
    <row r="361" spans="1:20" ht="15.75" customHeight="1" x14ac:dyDescent="0.2">
      <c r="A361" s="97">
        <v>1701</v>
      </c>
      <c r="B361" s="17"/>
      <c r="C361" s="17"/>
      <c r="D361" s="17"/>
      <c r="E361" s="17"/>
      <c r="F361" s="17"/>
      <c r="G361" s="17"/>
      <c r="H361" s="17"/>
      <c r="I361" s="17"/>
      <c r="J361" s="17"/>
      <c r="K361" s="17">
        <v>55</v>
      </c>
      <c r="L361" s="54">
        <v>40</v>
      </c>
      <c r="M361" s="145"/>
      <c r="N361" s="49"/>
      <c r="O361" s="146"/>
      <c r="P361" s="21">
        <f>IF(K361=0,"",K361/J360)</f>
        <v>0.94827586206896552</v>
      </c>
      <c r="Q361" s="22">
        <v>74</v>
      </c>
      <c r="R361" s="100">
        <f t="shared" si="32"/>
        <v>1</v>
      </c>
      <c r="S361" s="100">
        <f t="shared" si="33"/>
        <v>0</v>
      </c>
    </row>
    <row r="362" spans="1:20" ht="15.75" customHeight="1" x14ac:dyDescent="0.2">
      <c r="A362" s="97">
        <v>1702</v>
      </c>
      <c r="B362" s="17"/>
      <c r="C362" s="17"/>
      <c r="D362" s="17"/>
      <c r="E362" s="17"/>
      <c r="F362" s="17"/>
      <c r="G362" s="17"/>
      <c r="H362" s="17"/>
      <c r="I362" s="17"/>
      <c r="J362" s="17"/>
      <c r="K362" s="17">
        <v>19</v>
      </c>
      <c r="L362" s="54">
        <v>15</v>
      </c>
      <c r="M362" s="145"/>
      <c r="N362" s="49"/>
      <c r="O362" s="147"/>
      <c r="P362" s="165"/>
      <c r="Q362" s="51">
        <v>33</v>
      </c>
      <c r="R362" s="190"/>
      <c r="S362" s="165"/>
    </row>
    <row r="363" spans="1:20" ht="15.75" customHeight="1" x14ac:dyDescent="0.2">
      <c r="A363" s="97">
        <v>1801</v>
      </c>
      <c r="B363" s="17"/>
      <c r="C363" s="17"/>
      <c r="D363" s="17"/>
      <c r="E363" s="17"/>
      <c r="F363" s="17"/>
      <c r="G363" s="17"/>
      <c r="H363" s="17"/>
      <c r="I363" s="17"/>
      <c r="J363" s="17"/>
      <c r="K363" s="17">
        <v>14</v>
      </c>
      <c r="L363" s="54">
        <v>4</v>
      </c>
      <c r="M363" s="145"/>
      <c r="N363" s="49"/>
      <c r="O363" s="147"/>
      <c r="P363" s="148"/>
      <c r="Q363" s="51">
        <v>16</v>
      </c>
      <c r="R363" s="149"/>
      <c r="S363" s="148"/>
    </row>
    <row r="364" spans="1:20" ht="15.75" customHeight="1" x14ac:dyDescent="0.2">
      <c r="A364" s="97">
        <v>1802</v>
      </c>
      <c r="B364" s="17"/>
      <c r="C364" s="17"/>
      <c r="D364" s="17"/>
      <c r="E364" s="17"/>
      <c r="F364" s="17"/>
      <c r="G364" s="17"/>
      <c r="H364" s="17"/>
      <c r="I364" s="17"/>
      <c r="J364" s="17"/>
      <c r="K364" s="17">
        <v>9</v>
      </c>
      <c r="L364" s="54">
        <v>6</v>
      </c>
      <c r="M364" s="145"/>
      <c r="N364" s="49"/>
      <c r="O364" s="147"/>
      <c r="P364" s="148"/>
      <c r="Q364" s="76">
        <v>11</v>
      </c>
      <c r="R364" s="149"/>
      <c r="S364" s="148"/>
    </row>
    <row r="365" spans="1:20" ht="15.75" customHeight="1" x14ac:dyDescent="0.2">
      <c r="A365" s="97">
        <v>1901</v>
      </c>
      <c r="B365" s="17"/>
      <c r="C365" s="17"/>
      <c r="D365" s="17"/>
      <c r="E365" s="17"/>
      <c r="F365" s="17"/>
      <c r="G365" s="17"/>
      <c r="H365" s="17"/>
      <c r="I365" s="17"/>
      <c r="J365" s="17"/>
      <c r="K365" s="17">
        <v>2</v>
      </c>
      <c r="L365" s="54">
        <v>1</v>
      </c>
      <c r="M365" s="145"/>
      <c r="N365" s="49"/>
      <c r="O365" s="147"/>
      <c r="P365" s="49"/>
      <c r="Q365" s="77">
        <v>3</v>
      </c>
      <c r="R365" s="150"/>
      <c r="S365" s="148"/>
    </row>
    <row r="366" spans="1:20" ht="15.75" customHeight="1" x14ac:dyDescent="0.2">
      <c r="A366" s="97">
        <v>1902</v>
      </c>
      <c r="B366" s="17"/>
      <c r="C366" s="17"/>
      <c r="D366" s="17"/>
      <c r="E366" s="17"/>
      <c r="F366" s="17"/>
      <c r="G366" s="17"/>
      <c r="H366" s="17"/>
      <c r="I366" s="17"/>
      <c r="J366" s="17"/>
      <c r="K366" s="17">
        <v>1</v>
      </c>
      <c r="L366" s="54">
        <v>1</v>
      </c>
      <c r="M366" s="145"/>
      <c r="N366" s="49"/>
      <c r="O366" s="147"/>
      <c r="P366" s="102" t="s">
        <v>81</v>
      </c>
      <c r="Q366" s="110">
        <v>67</v>
      </c>
      <c r="R366" s="104">
        <f>L369</f>
        <v>67</v>
      </c>
      <c r="S366" s="105" t="s">
        <v>10</v>
      </c>
    </row>
    <row r="367" spans="1:20" ht="15.75" customHeight="1" x14ac:dyDescent="0.2">
      <c r="A367" s="97">
        <v>2001</v>
      </c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54"/>
      <c r="M367" s="145"/>
      <c r="N367" s="49"/>
      <c r="O367" s="147"/>
      <c r="P367" s="106" t="s">
        <v>83</v>
      </c>
      <c r="Q367" s="32">
        <f>IF(Q366/B352=0,"",Q366/B352)</f>
        <v>0.57264957264957261</v>
      </c>
      <c r="R367" s="107">
        <f>IF(Q366/R366=0,"",Q366/R366)</f>
        <v>1</v>
      </c>
      <c r="S367" s="108" t="s">
        <v>84</v>
      </c>
    </row>
    <row r="368" spans="1:20" ht="15.75" customHeight="1" x14ac:dyDescent="0.2">
      <c r="A368" s="97">
        <v>2002</v>
      </c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54"/>
      <c r="M368" s="151"/>
      <c r="N368" s="152"/>
      <c r="O368" s="153"/>
      <c r="P368" s="154"/>
      <c r="Q368" s="155"/>
      <c r="R368" s="155"/>
      <c r="S368" s="156"/>
    </row>
    <row r="369" spans="1:20" ht="18" customHeight="1" x14ac:dyDescent="0.2">
      <c r="A369" s="114"/>
      <c r="B369" s="231" t="s">
        <v>106</v>
      </c>
      <c r="C369" s="231"/>
      <c r="D369" s="231"/>
      <c r="E369" s="231"/>
      <c r="F369" s="231"/>
      <c r="G369" s="231"/>
      <c r="H369" s="231"/>
      <c r="I369" s="231"/>
      <c r="J369" s="231"/>
      <c r="K369" s="231"/>
      <c r="L369" s="37">
        <f>SUM(L361:L366)</f>
        <v>67</v>
      </c>
      <c r="M369" s="109">
        <f>IF(L361=0,"",L361/B352)</f>
        <v>0.34188034188034189</v>
      </c>
      <c r="N369" s="109">
        <f>IF(L369=0,"",L369/B352)</f>
        <v>0.57264957264957261</v>
      </c>
      <c r="O369" s="109">
        <f>IF(L361=0,"",N369-M369)</f>
        <v>0.23076923076923073</v>
      </c>
      <c r="P369" s="89"/>
      <c r="Q369" s="85"/>
      <c r="R369" s="134"/>
      <c r="S369" s="89"/>
    </row>
    <row r="370" spans="1:20" ht="12.75" customHeight="1" x14ac:dyDescent="0.2"/>
    <row r="371" spans="1:20" ht="12.75" customHeight="1" x14ac:dyDescent="0.2"/>
    <row r="372" spans="1:20" ht="26.25" customHeight="1" x14ac:dyDescent="0.2">
      <c r="B372" s="232" t="s">
        <v>94</v>
      </c>
      <c r="C372" s="232"/>
      <c r="D372" s="232"/>
      <c r="E372" s="232"/>
      <c r="F372" s="232"/>
      <c r="G372" s="232"/>
      <c r="H372" s="232"/>
      <c r="I372" s="232"/>
      <c r="J372" s="232"/>
      <c r="K372" s="232"/>
      <c r="L372" s="78" t="s">
        <v>80</v>
      </c>
      <c r="M372" s="89"/>
      <c r="N372" s="89"/>
      <c r="O372" s="85"/>
      <c r="P372" s="89"/>
      <c r="Q372" s="85"/>
      <c r="R372" s="85"/>
      <c r="S372" s="85"/>
    </row>
    <row r="373" spans="1:20" ht="20.25" customHeight="1" x14ac:dyDescent="0.2">
      <c r="A373" s="234" t="s">
        <v>9</v>
      </c>
      <c r="B373" s="235" t="s">
        <v>95</v>
      </c>
      <c r="C373" s="236"/>
      <c r="D373" s="236"/>
      <c r="E373" s="236"/>
      <c r="F373" s="236"/>
      <c r="G373" s="236"/>
      <c r="H373" s="236"/>
      <c r="I373" s="236"/>
      <c r="J373" s="236"/>
      <c r="K373" s="237"/>
      <c r="L373" s="238" t="s">
        <v>10</v>
      </c>
      <c r="M373" s="230" t="s">
        <v>2</v>
      </c>
      <c r="N373" s="230" t="s">
        <v>3</v>
      </c>
      <c r="O373" s="240" t="s">
        <v>4</v>
      </c>
      <c r="P373" s="230" t="s">
        <v>5</v>
      </c>
      <c r="Q373" s="228" t="s">
        <v>6</v>
      </c>
      <c r="R373" s="228" t="s">
        <v>7</v>
      </c>
      <c r="S373" s="230" t="s">
        <v>96</v>
      </c>
    </row>
    <row r="374" spans="1:20" ht="15.75" customHeight="1" x14ac:dyDescent="0.2">
      <c r="A374" s="229"/>
      <c r="B374" s="97" t="s">
        <v>97</v>
      </c>
      <c r="C374" s="97" t="s">
        <v>98</v>
      </c>
      <c r="D374" s="97" t="s">
        <v>99</v>
      </c>
      <c r="E374" s="97" t="s">
        <v>100</v>
      </c>
      <c r="F374" s="97" t="s">
        <v>101</v>
      </c>
      <c r="G374" s="97" t="s">
        <v>102</v>
      </c>
      <c r="H374" s="97" t="s">
        <v>103</v>
      </c>
      <c r="I374" s="97" t="s">
        <v>104</v>
      </c>
      <c r="J374" s="97" t="s">
        <v>105</v>
      </c>
      <c r="K374" s="97" t="s">
        <v>126</v>
      </c>
      <c r="L374" s="229"/>
      <c r="M374" s="229"/>
      <c r="N374" s="229"/>
      <c r="O374" s="229"/>
      <c r="P374" s="229"/>
      <c r="Q374" s="229"/>
      <c r="R374" s="229"/>
      <c r="S374" s="229"/>
    </row>
    <row r="375" spans="1:20" ht="15.75" customHeight="1" x14ac:dyDescent="0.2">
      <c r="A375" s="97" t="s">
        <v>80</v>
      </c>
      <c r="B375" s="17">
        <v>78</v>
      </c>
      <c r="C375" s="17"/>
      <c r="D375" s="17"/>
      <c r="E375" s="17"/>
      <c r="F375" s="17"/>
      <c r="G375" s="17"/>
      <c r="H375" s="17"/>
      <c r="I375" s="17"/>
      <c r="J375" s="17"/>
      <c r="K375" s="17"/>
      <c r="L375" s="54"/>
      <c r="M375" s="143"/>
      <c r="N375" s="144"/>
      <c r="O375" s="104"/>
      <c r="P375" s="98"/>
      <c r="Q375" s="19">
        <f>B375</f>
        <v>78</v>
      </c>
      <c r="R375" s="99"/>
      <c r="S375" s="98"/>
    </row>
    <row r="376" spans="1:20" ht="15.75" customHeight="1" x14ac:dyDescent="0.2">
      <c r="A376" s="97" t="s">
        <v>82</v>
      </c>
      <c r="B376" s="17"/>
      <c r="C376" s="17">
        <v>61</v>
      </c>
      <c r="D376" s="17"/>
      <c r="E376" s="17"/>
      <c r="F376" s="17"/>
      <c r="G376" s="17"/>
      <c r="H376" s="17"/>
      <c r="I376" s="17"/>
      <c r="J376" s="17"/>
      <c r="K376" s="17"/>
      <c r="L376" s="54"/>
      <c r="M376" s="145"/>
      <c r="N376" s="49"/>
      <c r="O376" s="146"/>
      <c r="P376" s="21">
        <f>IF(C376=0,"",C376/B375)</f>
        <v>0.78205128205128205</v>
      </c>
      <c r="Q376" s="22">
        <v>61</v>
      </c>
      <c r="R376" s="100">
        <f t="shared" ref="R376:R384" si="34">IF(Q376=0,"",Q376/Q375)</f>
        <v>0.78205128205128205</v>
      </c>
      <c r="S376" s="100">
        <f t="shared" ref="S376:S384" si="35">IF(Q376=0,"",100%-R376)</f>
        <v>0.21794871794871795</v>
      </c>
    </row>
    <row r="377" spans="1:20" ht="15.75" customHeight="1" x14ac:dyDescent="0.2">
      <c r="A377" s="97">
        <v>1401</v>
      </c>
      <c r="B377" s="17"/>
      <c r="C377" s="17"/>
      <c r="D377" s="17">
        <v>40</v>
      </c>
      <c r="E377" s="17"/>
      <c r="F377" s="17"/>
      <c r="G377" s="17"/>
      <c r="H377" s="17"/>
      <c r="I377" s="17"/>
      <c r="J377" s="17"/>
      <c r="K377" s="17"/>
      <c r="L377" s="54"/>
      <c r="M377" s="145"/>
      <c r="N377" s="49"/>
      <c r="O377" s="146"/>
      <c r="P377" s="21">
        <f>IF(D377=0,"",D377/C376)</f>
        <v>0.65573770491803274</v>
      </c>
      <c r="Q377" s="22">
        <v>57</v>
      </c>
      <c r="R377" s="100">
        <f t="shared" si="34"/>
        <v>0.93442622950819676</v>
      </c>
      <c r="S377" s="100">
        <f t="shared" si="35"/>
        <v>6.557377049180324E-2</v>
      </c>
      <c r="T377" s="160">
        <f>Q377/Q375</f>
        <v>0.73076923076923073</v>
      </c>
    </row>
    <row r="378" spans="1:20" ht="15.75" customHeight="1" x14ac:dyDescent="0.2">
      <c r="A378" s="97">
        <v>1402</v>
      </c>
      <c r="B378" s="17"/>
      <c r="C378" s="17"/>
      <c r="D378" s="17"/>
      <c r="E378" s="17">
        <v>33</v>
      </c>
      <c r="F378" s="17"/>
      <c r="G378" s="17"/>
      <c r="H378" s="17"/>
      <c r="I378" s="17"/>
      <c r="J378" s="17"/>
      <c r="K378" s="17"/>
      <c r="L378" s="54"/>
      <c r="M378" s="145"/>
      <c r="N378" s="49"/>
      <c r="O378" s="146"/>
      <c r="P378" s="21">
        <f>IF(E378=0,"",E378/D377)</f>
        <v>0.82499999999999996</v>
      </c>
      <c r="Q378" s="22">
        <v>53</v>
      </c>
      <c r="R378" s="100">
        <f t="shared" si="34"/>
        <v>0.92982456140350878</v>
      </c>
      <c r="S378" s="100">
        <f t="shared" si="35"/>
        <v>7.0175438596491224E-2</v>
      </c>
    </row>
    <row r="379" spans="1:20" ht="15.75" customHeight="1" x14ac:dyDescent="0.2">
      <c r="A379" s="97">
        <v>1501</v>
      </c>
      <c r="B379" s="17"/>
      <c r="C379" s="17"/>
      <c r="D379" s="17"/>
      <c r="E379" s="17"/>
      <c r="F379" s="17">
        <v>24</v>
      </c>
      <c r="G379" s="17"/>
      <c r="H379" s="17"/>
      <c r="I379" s="17"/>
      <c r="J379" s="17"/>
      <c r="K379" s="17"/>
      <c r="L379" s="54"/>
      <c r="M379" s="145"/>
      <c r="N379" s="49"/>
      <c r="O379" s="146"/>
      <c r="P379" s="21">
        <f>IF(F379=0,"",F379/E378)</f>
        <v>0.72727272727272729</v>
      </c>
      <c r="Q379" s="22">
        <v>49</v>
      </c>
      <c r="R379" s="100">
        <f t="shared" si="34"/>
        <v>0.92452830188679247</v>
      </c>
      <c r="S379" s="100">
        <f t="shared" si="35"/>
        <v>7.547169811320753E-2</v>
      </c>
    </row>
    <row r="380" spans="1:20" ht="15.75" customHeight="1" x14ac:dyDescent="0.2">
      <c r="A380" s="97">
        <v>1502</v>
      </c>
      <c r="B380" s="17"/>
      <c r="C380" s="17"/>
      <c r="D380" s="17"/>
      <c r="E380" s="17"/>
      <c r="F380" s="17"/>
      <c r="G380" s="17">
        <v>17</v>
      </c>
      <c r="H380" s="17"/>
      <c r="I380" s="17"/>
      <c r="J380" s="17"/>
      <c r="K380" s="17"/>
      <c r="L380" s="54"/>
      <c r="M380" s="145"/>
      <c r="N380" s="49"/>
      <c r="O380" s="146"/>
      <c r="P380" s="21">
        <f>IF(G380=0,"",G380/F379)</f>
        <v>0.70833333333333337</v>
      </c>
      <c r="Q380" s="22">
        <v>34</v>
      </c>
      <c r="R380" s="100">
        <f t="shared" si="34"/>
        <v>0.69387755102040816</v>
      </c>
      <c r="S380" s="100">
        <f t="shared" si="35"/>
        <v>0.30612244897959184</v>
      </c>
    </row>
    <row r="381" spans="1:20" ht="15.75" customHeight="1" x14ac:dyDescent="0.2">
      <c r="A381" s="97">
        <v>1601</v>
      </c>
      <c r="B381" s="17"/>
      <c r="C381" s="17"/>
      <c r="D381" s="17"/>
      <c r="E381" s="17"/>
      <c r="F381" s="17"/>
      <c r="G381" s="17"/>
      <c r="H381" s="17">
        <v>17</v>
      </c>
      <c r="I381" s="17"/>
      <c r="J381" s="17"/>
      <c r="K381" s="17"/>
      <c r="L381" s="54"/>
      <c r="M381" s="145"/>
      <c r="N381" s="49"/>
      <c r="O381" s="146"/>
      <c r="P381" s="21">
        <f>IF(H381=0,"",H381/G380)</f>
        <v>1</v>
      </c>
      <c r="Q381" s="22">
        <v>34</v>
      </c>
      <c r="R381" s="100">
        <f t="shared" si="34"/>
        <v>1</v>
      </c>
      <c r="S381" s="100">
        <f t="shared" si="35"/>
        <v>0</v>
      </c>
    </row>
    <row r="382" spans="1:20" ht="15.75" customHeight="1" x14ac:dyDescent="0.2">
      <c r="A382" s="97">
        <v>1602</v>
      </c>
      <c r="B382" s="17"/>
      <c r="C382" s="17"/>
      <c r="D382" s="17"/>
      <c r="E382" s="17"/>
      <c r="F382" s="17"/>
      <c r="G382" s="17"/>
      <c r="H382" s="17"/>
      <c r="I382" s="17">
        <v>16</v>
      </c>
      <c r="J382" s="17"/>
      <c r="K382" s="17"/>
      <c r="L382" s="54"/>
      <c r="M382" s="145"/>
      <c r="N382" s="49"/>
      <c r="O382" s="146"/>
      <c r="P382" s="21">
        <f>IF(I382=0,"",I382/H381)</f>
        <v>0.94117647058823528</v>
      </c>
      <c r="Q382" s="22">
        <v>31</v>
      </c>
      <c r="R382" s="100">
        <f t="shared" si="34"/>
        <v>0.91176470588235292</v>
      </c>
      <c r="S382" s="100">
        <f t="shared" si="35"/>
        <v>8.8235294117647078E-2</v>
      </c>
    </row>
    <row r="383" spans="1:20" ht="15.75" customHeight="1" x14ac:dyDescent="0.2">
      <c r="A383" s="97">
        <v>1701</v>
      </c>
      <c r="B383" s="17"/>
      <c r="C383" s="17"/>
      <c r="D383" s="17"/>
      <c r="E383" s="17"/>
      <c r="F383" s="17"/>
      <c r="G383" s="17"/>
      <c r="H383" s="17"/>
      <c r="I383" s="17"/>
      <c r="J383" s="17">
        <v>15</v>
      </c>
      <c r="K383" s="17"/>
      <c r="L383" s="54"/>
      <c r="M383" s="145"/>
      <c r="N383" s="49"/>
      <c r="O383" s="146"/>
      <c r="P383" s="21">
        <f>IF(J383=0,"",J383/I382)</f>
        <v>0.9375</v>
      </c>
      <c r="Q383" s="22">
        <v>30</v>
      </c>
      <c r="R383" s="100">
        <f t="shared" si="34"/>
        <v>0.967741935483871</v>
      </c>
      <c r="S383" s="100">
        <f t="shared" si="35"/>
        <v>3.2258064516129004E-2</v>
      </c>
    </row>
    <row r="384" spans="1:20" ht="15.75" customHeight="1" x14ac:dyDescent="0.2">
      <c r="A384" s="97">
        <v>1702</v>
      </c>
      <c r="B384" s="17"/>
      <c r="C384" s="17"/>
      <c r="D384" s="17"/>
      <c r="E384" s="17"/>
      <c r="F384" s="17"/>
      <c r="G384" s="17"/>
      <c r="H384" s="17"/>
      <c r="I384" s="17"/>
      <c r="J384" s="17"/>
      <c r="K384" s="17">
        <v>18</v>
      </c>
      <c r="L384" s="54">
        <v>11</v>
      </c>
      <c r="M384" s="145"/>
      <c r="N384" s="49"/>
      <c r="O384" s="146"/>
      <c r="P384" s="21">
        <f>IF(K384=0,"",K384/J383)</f>
        <v>1.2</v>
      </c>
      <c r="Q384" s="22">
        <v>29</v>
      </c>
      <c r="R384" s="100">
        <f t="shared" si="34"/>
        <v>0.96666666666666667</v>
      </c>
      <c r="S384" s="100">
        <f t="shared" si="35"/>
        <v>3.3333333333333326E-2</v>
      </c>
    </row>
    <row r="385" spans="1:20" ht="15.75" customHeight="1" x14ac:dyDescent="0.2">
      <c r="A385" s="97">
        <v>1801</v>
      </c>
      <c r="B385" s="17"/>
      <c r="C385" s="17"/>
      <c r="D385" s="17"/>
      <c r="E385" s="17"/>
      <c r="F385" s="17"/>
      <c r="G385" s="17"/>
      <c r="H385" s="17"/>
      <c r="I385" s="17"/>
      <c r="J385" s="17"/>
      <c r="K385" s="17">
        <v>13</v>
      </c>
      <c r="L385" s="54">
        <v>9</v>
      </c>
      <c r="M385" s="145"/>
      <c r="N385" s="49"/>
      <c r="O385" s="147"/>
      <c r="P385" s="165"/>
      <c r="Q385" s="51">
        <v>17</v>
      </c>
      <c r="R385" s="190"/>
      <c r="S385" s="165"/>
    </row>
    <row r="386" spans="1:20" ht="15.75" customHeight="1" x14ac:dyDescent="0.2">
      <c r="A386" s="97">
        <v>1802</v>
      </c>
      <c r="B386" s="17"/>
      <c r="C386" s="17"/>
      <c r="D386" s="17"/>
      <c r="E386" s="17"/>
      <c r="F386" s="17"/>
      <c r="G386" s="17"/>
      <c r="H386" s="17"/>
      <c r="I386" s="17"/>
      <c r="J386" s="17"/>
      <c r="K386" s="17">
        <v>6</v>
      </c>
      <c r="L386" s="54">
        <v>5</v>
      </c>
      <c r="M386" s="145"/>
      <c r="N386" s="49"/>
      <c r="O386" s="147"/>
      <c r="P386" s="148"/>
      <c r="Q386" s="51">
        <v>8</v>
      </c>
      <c r="R386" s="149"/>
      <c r="S386" s="148"/>
    </row>
    <row r="387" spans="1:20" ht="15.75" customHeight="1" x14ac:dyDescent="0.2">
      <c r="A387" s="97">
        <v>1901</v>
      </c>
      <c r="B387" s="17"/>
      <c r="C387" s="17"/>
      <c r="D387" s="17"/>
      <c r="E387" s="17"/>
      <c r="F387" s="17"/>
      <c r="G387" s="17"/>
      <c r="H387" s="17"/>
      <c r="I387" s="17"/>
      <c r="J387" s="17"/>
      <c r="K387" s="17">
        <v>3</v>
      </c>
      <c r="L387" s="54">
        <v>3</v>
      </c>
      <c r="M387" s="145"/>
      <c r="N387" s="49"/>
      <c r="O387" s="147"/>
      <c r="P387" s="148"/>
      <c r="Q387" s="51">
        <v>3</v>
      </c>
      <c r="R387" s="149"/>
      <c r="S387" s="148"/>
    </row>
    <row r="388" spans="1:20" ht="15.75" customHeight="1" x14ac:dyDescent="0.2">
      <c r="A388" s="97">
        <v>1902</v>
      </c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54"/>
      <c r="M388" s="145"/>
      <c r="N388" s="49"/>
      <c r="O388" s="147"/>
      <c r="P388" s="49"/>
      <c r="Q388" s="147"/>
      <c r="R388" s="150"/>
      <c r="S388" s="148"/>
    </row>
    <row r="389" spans="1:20" ht="15.75" customHeight="1" x14ac:dyDescent="0.2">
      <c r="A389" s="97">
        <v>2001</v>
      </c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54"/>
      <c r="M389" s="145"/>
      <c r="N389" s="49"/>
      <c r="O389" s="147"/>
      <c r="P389" s="102" t="s">
        <v>81</v>
      </c>
      <c r="Q389" s="103">
        <v>28</v>
      </c>
      <c r="R389" s="104">
        <f>L392</f>
        <v>28</v>
      </c>
      <c r="S389" s="105" t="s">
        <v>10</v>
      </c>
    </row>
    <row r="390" spans="1:20" ht="15.75" customHeight="1" x14ac:dyDescent="0.2">
      <c r="A390" s="97">
        <v>2002</v>
      </c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54"/>
      <c r="M390" s="145"/>
      <c r="N390" s="49"/>
      <c r="O390" s="147"/>
      <c r="P390" s="106" t="s">
        <v>83</v>
      </c>
      <c r="Q390" s="32">
        <f>IF(Q389/B375=0,"",Q389/B375)</f>
        <v>0.35897435897435898</v>
      </c>
      <c r="R390" s="107">
        <f>IF(Q389/R389=0,"",Q389/R389)</f>
        <v>1</v>
      </c>
      <c r="S390" s="108" t="s">
        <v>84</v>
      </c>
    </row>
    <row r="391" spans="1:20" ht="15.75" customHeight="1" x14ac:dyDescent="0.2">
      <c r="A391" s="97">
        <v>2101</v>
      </c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54"/>
      <c r="M391" s="151"/>
      <c r="N391" s="152"/>
      <c r="O391" s="153"/>
      <c r="P391" s="154"/>
      <c r="Q391" s="155"/>
      <c r="R391" s="155"/>
      <c r="S391" s="156"/>
    </row>
    <row r="392" spans="1:20" ht="18" customHeight="1" x14ac:dyDescent="0.2">
      <c r="A392" s="114"/>
      <c r="B392" s="231" t="s">
        <v>106</v>
      </c>
      <c r="C392" s="231"/>
      <c r="D392" s="231"/>
      <c r="E392" s="231"/>
      <c r="F392" s="231"/>
      <c r="G392" s="231"/>
      <c r="H392" s="231"/>
      <c r="I392" s="231"/>
      <c r="J392" s="231"/>
      <c r="K392" s="231"/>
      <c r="L392" s="37">
        <f>SUM(L384:L388)</f>
        <v>28</v>
      </c>
      <c r="M392" s="109">
        <f>IF(L384=0,"",L384/B375)</f>
        <v>0.14102564102564102</v>
      </c>
      <c r="N392" s="109">
        <f>IF(L392=0,"",L392/B375)</f>
        <v>0.35897435897435898</v>
      </c>
      <c r="O392" s="109">
        <f>IF(L384=0,"",N392-M392)</f>
        <v>0.21794871794871795</v>
      </c>
      <c r="P392" s="89"/>
      <c r="Q392" s="85"/>
      <c r="R392" s="134"/>
      <c r="S392" s="89"/>
    </row>
    <row r="393" spans="1:20" ht="12.75" customHeight="1" x14ac:dyDescent="0.2"/>
    <row r="394" spans="1:20" ht="12.75" customHeight="1" x14ac:dyDescent="0.2"/>
    <row r="395" spans="1:20" ht="26.25" customHeight="1" x14ac:dyDescent="0.2">
      <c r="B395" s="232" t="s">
        <v>94</v>
      </c>
      <c r="C395" s="232"/>
      <c r="D395" s="232"/>
      <c r="E395" s="232"/>
      <c r="F395" s="232"/>
      <c r="G395" s="232"/>
      <c r="H395" s="232"/>
      <c r="I395" s="232"/>
      <c r="J395" s="232"/>
      <c r="K395" s="232"/>
      <c r="L395" s="78" t="s">
        <v>82</v>
      </c>
      <c r="M395" s="89"/>
      <c r="N395" s="89"/>
      <c r="O395" s="85"/>
      <c r="P395" s="89"/>
      <c r="Q395" s="85"/>
      <c r="R395" s="85"/>
      <c r="S395" s="85"/>
    </row>
    <row r="396" spans="1:20" ht="20.25" customHeight="1" x14ac:dyDescent="0.2">
      <c r="A396" s="234" t="s">
        <v>9</v>
      </c>
      <c r="B396" s="235" t="s">
        <v>95</v>
      </c>
      <c r="C396" s="236"/>
      <c r="D396" s="236"/>
      <c r="E396" s="236"/>
      <c r="F396" s="236"/>
      <c r="G396" s="236"/>
      <c r="H396" s="236"/>
      <c r="I396" s="236"/>
      <c r="J396" s="236"/>
      <c r="K396" s="237"/>
      <c r="L396" s="238" t="s">
        <v>10</v>
      </c>
      <c r="M396" s="230" t="s">
        <v>2</v>
      </c>
      <c r="N396" s="230" t="s">
        <v>3</v>
      </c>
      <c r="O396" s="240" t="s">
        <v>4</v>
      </c>
      <c r="P396" s="230" t="s">
        <v>5</v>
      </c>
      <c r="Q396" s="228" t="s">
        <v>6</v>
      </c>
      <c r="R396" s="228" t="s">
        <v>7</v>
      </c>
      <c r="S396" s="230" t="s">
        <v>96</v>
      </c>
    </row>
    <row r="397" spans="1:20" ht="15.75" customHeight="1" x14ac:dyDescent="0.2">
      <c r="A397" s="229"/>
      <c r="B397" s="97" t="s">
        <v>97</v>
      </c>
      <c r="C397" s="97" t="s">
        <v>98</v>
      </c>
      <c r="D397" s="97" t="s">
        <v>99</v>
      </c>
      <c r="E397" s="97" t="s">
        <v>100</v>
      </c>
      <c r="F397" s="97" t="s">
        <v>101</v>
      </c>
      <c r="G397" s="97" t="s">
        <v>102</v>
      </c>
      <c r="H397" s="97" t="s">
        <v>103</v>
      </c>
      <c r="I397" s="97" t="s">
        <v>104</v>
      </c>
      <c r="J397" s="97" t="s">
        <v>105</v>
      </c>
      <c r="K397" s="97" t="s">
        <v>126</v>
      </c>
      <c r="L397" s="229"/>
      <c r="M397" s="229"/>
      <c r="N397" s="229"/>
      <c r="O397" s="229"/>
      <c r="P397" s="229"/>
      <c r="Q397" s="229"/>
      <c r="R397" s="229"/>
      <c r="S397" s="229"/>
    </row>
    <row r="398" spans="1:20" ht="15.75" customHeight="1" x14ac:dyDescent="0.2">
      <c r="A398" s="97">
        <v>1302</v>
      </c>
      <c r="B398" s="17">
        <v>105</v>
      </c>
      <c r="C398" s="17"/>
      <c r="D398" s="17"/>
      <c r="E398" s="17"/>
      <c r="F398" s="17"/>
      <c r="G398" s="17"/>
      <c r="H398" s="17"/>
      <c r="I398" s="17"/>
      <c r="J398" s="17"/>
      <c r="K398" s="17"/>
      <c r="L398" s="54"/>
      <c r="M398" s="143"/>
      <c r="N398" s="144"/>
      <c r="O398" s="104"/>
      <c r="P398" s="98"/>
      <c r="Q398" s="19">
        <f>B398</f>
        <v>105</v>
      </c>
      <c r="R398" s="99"/>
      <c r="S398" s="98"/>
    </row>
    <row r="399" spans="1:20" ht="15.75" customHeight="1" x14ac:dyDescent="0.2">
      <c r="A399" s="97" t="s">
        <v>85</v>
      </c>
      <c r="B399" s="17"/>
      <c r="C399" s="17">
        <v>91</v>
      </c>
      <c r="D399" s="17"/>
      <c r="E399" s="17"/>
      <c r="F399" s="17"/>
      <c r="G399" s="17"/>
      <c r="H399" s="17"/>
      <c r="I399" s="17"/>
      <c r="J399" s="17"/>
      <c r="K399" s="17"/>
      <c r="L399" s="54"/>
      <c r="M399" s="145"/>
      <c r="N399" s="49"/>
      <c r="O399" s="146"/>
      <c r="P399" s="21">
        <f>IF(C399=0,"",C399/B398)</f>
        <v>0.8666666666666667</v>
      </c>
      <c r="Q399" s="22">
        <v>91</v>
      </c>
      <c r="R399" s="100">
        <f t="shared" ref="R399:R407" si="36">IF(Q399=0,"",Q399/Q398)</f>
        <v>0.8666666666666667</v>
      </c>
      <c r="S399" s="100">
        <f t="shared" ref="S399:S407" si="37">IF(Q399=0,"",100%-R399)</f>
        <v>0.1333333333333333</v>
      </c>
    </row>
    <row r="400" spans="1:20" ht="15.75" customHeight="1" x14ac:dyDescent="0.2">
      <c r="A400" s="97" t="s">
        <v>86</v>
      </c>
      <c r="B400" s="17"/>
      <c r="C400" s="17"/>
      <c r="D400" s="17">
        <v>80</v>
      </c>
      <c r="E400" s="17"/>
      <c r="F400" s="17"/>
      <c r="G400" s="17"/>
      <c r="H400" s="17"/>
      <c r="I400" s="17"/>
      <c r="J400" s="17"/>
      <c r="K400" s="17"/>
      <c r="L400" s="54"/>
      <c r="M400" s="145"/>
      <c r="N400" s="49"/>
      <c r="O400" s="146"/>
      <c r="P400" s="21">
        <f>IF(D400=0,"",D400/C399)</f>
        <v>0.87912087912087911</v>
      </c>
      <c r="Q400" s="22">
        <v>90</v>
      </c>
      <c r="R400" s="100">
        <f t="shared" si="36"/>
        <v>0.98901098901098905</v>
      </c>
      <c r="S400" s="100">
        <f t="shared" si="37"/>
        <v>1.098901098901095E-2</v>
      </c>
      <c r="T400" s="160">
        <f>Q400/Q398</f>
        <v>0.8571428571428571</v>
      </c>
    </row>
    <row r="401" spans="1:19" ht="15.75" customHeight="1" x14ac:dyDescent="0.2">
      <c r="A401" s="97">
        <v>1501</v>
      </c>
      <c r="B401" s="17"/>
      <c r="C401" s="17"/>
      <c r="D401" s="17"/>
      <c r="E401" s="17">
        <v>67</v>
      </c>
      <c r="F401" s="17"/>
      <c r="G401" s="17"/>
      <c r="H401" s="17"/>
      <c r="I401" s="17"/>
      <c r="J401" s="17"/>
      <c r="K401" s="17"/>
      <c r="L401" s="54"/>
      <c r="M401" s="145"/>
      <c r="N401" s="49"/>
      <c r="O401" s="146"/>
      <c r="P401" s="21">
        <f>IF(E401=0,"",E401/D400)</f>
        <v>0.83750000000000002</v>
      </c>
      <c r="Q401" s="22">
        <v>83</v>
      </c>
      <c r="R401" s="100">
        <f t="shared" si="36"/>
        <v>0.92222222222222228</v>
      </c>
      <c r="S401" s="100">
        <f t="shared" si="37"/>
        <v>7.7777777777777724E-2</v>
      </c>
    </row>
    <row r="402" spans="1:19" ht="15.75" customHeight="1" x14ac:dyDescent="0.2">
      <c r="A402" s="97">
        <v>1502</v>
      </c>
      <c r="B402" s="17"/>
      <c r="C402" s="17"/>
      <c r="D402" s="17"/>
      <c r="E402" s="17"/>
      <c r="F402" s="17">
        <v>54</v>
      </c>
      <c r="G402" s="17"/>
      <c r="H402" s="17"/>
      <c r="I402" s="17"/>
      <c r="J402" s="17"/>
      <c r="K402" s="17"/>
      <c r="L402" s="54"/>
      <c r="M402" s="145"/>
      <c r="N402" s="49"/>
      <c r="O402" s="146"/>
      <c r="P402" s="21">
        <f>IF(F402=0,"",F402/E401)</f>
        <v>0.80597014925373134</v>
      </c>
      <c r="Q402" s="22">
        <v>78</v>
      </c>
      <c r="R402" s="100">
        <f t="shared" si="36"/>
        <v>0.93975903614457834</v>
      </c>
      <c r="S402" s="100">
        <f t="shared" si="37"/>
        <v>6.0240963855421659E-2</v>
      </c>
    </row>
    <row r="403" spans="1:19" ht="15.75" customHeight="1" x14ac:dyDescent="0.2">
      <c r="A403" s="97">
        <v>1601</v>
      </c>
      <c r="B403" s="17"/>
      <c r="C403" s="17"/>
      <c r="D403" s="17"/>
      <c r="E403" s="17"/>
      <c r="F403" s="17"/>
      <c r="G403" s="17">
        <v>54</v>
      </c>
      <c r="H403" s="17"/>
      <c r="I403" s="17"/>
      <c r="J403" s="17"/>
      <c r="K403" s="17"/>
      <c r="L403" s="54"/>
      <c r="M403" s="145"/>
      <c r="N403" s="49"/>
      <c r="O403" s="146"/>
      <c r="P403" s="21">
        <f>IF(G403=0,"",G403/F402)</f>
        <v>1</v>
      </c>
      <c r="Q403" s="22">
        <v>70</v>
      </c>
      <c r="R403" s="100">
        <f t="shared" si="36"/>
        <v>0.89743589743589747</v>
      </c>
      <c r="S403" s="100">
        <f t="shared" si="37"/>
        <v>0.10256410256410253</v>
      </c>
    </row>
    <row r="404" spans="1:19" ht="15.75" customHeight="1" x14ac:dyDescent="0.2">
      <c r="A404" s="97">
        <v>1602</v>
      </c>
      <c r="B404" s="17"/>
      <c r="C404" s="17"/>
      <c r="D404" s="17"/>
      <c r="E404" s="17"/>
      <c r="F404" s="17"/>
      <c r="G404" s="17"/>
      <c r="H404" s="17">
        <v>53</v>
      </c>
      <c r="I404" s="17"/>
      <c r="J404" s="17"/>
      <c r="K404" s="17"/>
      <c r="L404" s="54"/>
      <c r="M404" s="145"/>
      <c r="N404" s="49"/>
      <c r="O404" s="146"/>
      <c r="P404" s="21">
        <f>IF(H404=0,"",H404/G403)</f>
        <v>0.98148148148148151</v>
      </c>
      <c r="Q404" s="22">
        <v>66</v>
      </c>
      <c r="R404" s="100">
        <f t="shared" si="36"/>
        <v>0.94285714285714284</v>
      </c>
      <c r="S404" s="100">
        <f t="shared" si="37"/>
        <v>5.7142857142857162E-2</v>
      </c>
    </row>
    <row r="405" spans="1:19" ht="15.75" customHeight="1" x14ac:dyDescent="0.2">
      <c r="A405" s="97" t="s">
        <v>110</v>
      </c>
      <c r="B405" s="17"/>
      <c r="C405" s="17"/>
      <c r="D405" s="17"/>
      <c r="E405" s="17"/>
      <c r="F405" s="17"/>
      <c r="G405" s="17"/>
      <c r="H405" s="17"/>
      <c r="I405" s="17">
        <v>53</v>
      </c>
      <c r="J405" s="17"/>
      <c r="K405" s="17"/>
      <c r="L405" s="54"/>
      <c r="M405" s="145"/>
      <c r="N405" s="49"/>
      <c r="O405" s="146"/>
      <c r="P405" s="21">
        <f>IF(I405=0,"",I405/H404)</f>
        <v>1</v>
      </c>
      <c r="Q405" s="22">
        <v>65</v>
      </c>
      <c r="R405" s="100">
        <f t="shared" si="36"/>
        <v>0.98484848484848486</v>
      </c>
      <c r="S405" s="100">
        <f t="shared" si="37"/>
        <v>1.5151515151515138E-2</v>
      </c>
    </row>
    <row r="406" spans="1:19" ht="15.75" customHeight="1" x14ac:dyDescent="0.2">
      <c r="A406" s="97">
        <v>1702</v>
      </c>
      <c r="B406" s="17"/>
      <c r="C406" s="17"/>
      <c r="D406" s="17"/>
      <c r="E406" s="17"/>
      <c r="F406" s="17"/>
      <c r="G406" s="17"/>
      <c r="H406" s="17"/>
      <c r="I406" s="17"/>
      <c r="J406" s="17">
        <v>44</v>
      </c>
      <c r="K406" s="17"/>
      <c r="L406" s="54"/>
      <c r="M406" s="145"/>
      <c r="N406" s="49"/>
      <c r="O406" s="146"/>
      <c r="P406" s="21">
        <f>IF(J406=0,"",J406/I405)</f>
        <v>0.83018867924528306</v>
      </c>
      <c r="Q406" s="22">
        <v>64</v>
      </c>
      <c r="R406" s="100">
        <f t="shared" si="36"/>
        <v>0.98461538461538467</v>
      </c>
      <c r="S406" s="100">
        <f t="shared" si="37"/>
        <v>1.538461538461533E-2</v>
      </c>
    </row>
    <row r="407" spans="1:19" ht="15.75" customHeight="1" x14ac:dyDescent="0.2">
      <c r="A407" s="97">
        <v>1801</v>
      </c>
      <c r="B407" s="17"/>
      <c r="C407" s="17"/>
      <c r="D407" s="17"/>
      <c r="E407" s="17"/>
      <c r="F407" s="17"/>
      <c r="G407" s="17"/>
      <c r="H407" s="17"/>
      <c r="I407" s="17"/>
      <c r="J407" s="17"/>
      <c r="K407" s="17">
        <v>44</v>
      </c>
      <c r="L407" s="54">
        <v>31</v>
      </c>
      <c r="M407" s="145"/>
      <c r="N407" s="49"/>
      <c r="O407" s="146"/>
      <c r="P407" s="21">
        <f>IF(K407=0,"",K407/J406)</f>
        <v>1</v>
      </c>
      <c r="Q407" s="22">
        <v>64</v>
      </c>
      <c r="R407" s="100">
        <f t="shared" si="36"/>
        <v>1</v>
      </c>
      <c r="S407" s="100">
        <f t="shared" si="37"/>
        <v>0</v>
      </c>
    </row>
    <row r="408" spans="1:19" ht="15.75" customHeight="1" x14ac:dyDescent="0.2">
      <c r="A408" s="97">
        <v>1802</v>
      </c>
      <c r="B408" s="17"/>
      <c r="C408" s="17"/>
      <c r="D408" s="17"/>
      <c r="E408" s="17"/>
      <c r="F408" s="17"/>
      <c r="G408" s="17"/>
      <c r="H408" s="17"/>
      <c r="I408" s="17"/>
      <c r="J408" s="17"/>
      <c r="K408" s="17">
        <v>27</v>
      </c>
      <c r="L408" s="54">
        <v>16</v>
      </c>
      <c r="M408" s="145"/>
      <c r="N408" s="49"/>
      <c r="O408" s="147"/>
      <c r="P408" s="165"/>
      <c r="Q408" s="51">
        <v>32</v>
      </c>
      <c r="R408" s="190"/>
      <c r="S408" s="165"/>
    </row>
    <row r="409" spans="1:19" ht="15.75" customHeight="1" x14ac:dyDescent="0.2">
      <c r="A409" s="97">
        <v>1901</v>
      </c>
      <c r="B409" s="17"/>
      <c r="C409" s="17"/>
      <c r="D409" s="17"/>
      <c r="E409" s="17"/>
      <c r="F409" s="17"/>
      <c r="G409" s="17"/>
      <c r="H409" s="17"/>
      <c r="I409" s="17"/>
      <c r="J409" s="17"/>
      <c r="K409" s="17">
        <v>16</v>
      </c>
      <c r="L409" s="54">
        <v>15</v>
      </c>
      <c r="M409" s="145"/>
      <c r="N409" s="49"/>
      <c r="O409" s="147"/>
      <c r="P409" s="148"/>
      <c r="Q409" s="51">
        <v>18</v>
      </c>
      <c r="R409" s="149"/>
      <c r="S409" s="148"/>
    </row>
    <row r="410" spans="1:19" ht="15.75" customHeight="1" x14ac:dyDescent="0.2">
      <c r="A410" s="97">
        <v>1902</v>
      </c>
      <c r="B410" s="17"/>
      <c r="C410" s="17"/>
      <c r="D410" s="17"/>
      <c r="E410" s="17"/>
      <c r="F410" s="17"/>
      <c r="G410" s="17"/>
      <c r="H410" s="17"/>
      <c r="I410" s="17"/>
      <c r="J410" s="17"/>
      <c r="K410" s="17">
        <v>3</v>
      </c>
      <c r="L410" s="54">
        <v>1</v>
      </c>
      <c r="M410" s="145"/>
      <c r="N410" s="49"/>
      <c r="O410" s="147"/>
      <c r="P410" s="148"/>
      <c r="Q410" s="76">
        <v>3</v>
      </c>
      <c r="R410" s="149"/>
      <c r="S410" s="148"/>
    </row>
    <row r="411" spans="1:19" ht="15.75" customHeight="1" x14ac:dyDescent="0.2">
      <c r="A411" s="97">
        <v>2001</v>
      </c>
      <c r="B411" s="17"/>
      <c r="C411" s="17"/>
      <c r="D411" s="17"/>
      <c r="E411" s="17"/>
      <c r="F411" s="17"/>
      <c r="G411" s="17"/>
      <c r="H411" s="17"/>
      <c r="I411" s="17"/>
      <c r="J411" s="17"/>
      <c r="K411" s="17">
        <v>1</v>
      </c>
      <c r="L411" s="54">
        <v>1</v>
      </c>
      <c r="M411" s="145"/>
      <c r="N411" s="49"/>
      <c r="O411" s="147"/>
      <c r="P411" s="49"/>
      <c r="Q411" s="77">
        <v>1</v>
      </c>
      <c r="R411" s="150"/>
      <c r="S411" s="148"/>
    </row>
    <row r="412" spans="1:19" ht="15.75" customHeight="1" x14ac:dyDescent="0.2">
      <c r="A412" s="97">
        <v>2002</v>
      </c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54"/>
      <c r="M412" s="145"/>
      <c r="N412" s="49"/>
      <c r="O412" s="147"/>
      <c r="P412" s="102" t="s">
        <v>81</v>
      </c>
      <c r="Q412" s="110">
        <v>62</v>
      </c>
      <c r="R412" s="104">
        <f>L415</f>
        <v>64</v>
      </c>
      <c r="S412" s="105" t="s">
        <v>10</v>
      </c>
    </row>
    <row r="413" spans="1:19" ht="15.75" customHeight="1" x14ac:dyDescent="0.2">
      <c r="A413" s="97">
        <v>2101</v>
      </c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54"/>
      <c r="M413" s="145"/>
      <c r="N413" s="49"/>
      <c r="O413" s="147"/>
      <c r="P413" s="106" t="s">
        <v>83</v>
      </c>
      <c r="Q413" s="32">
        <f>IF(Q412/B398=0,"",Q412/B398)</f>
        <v>0.59047619047619049</v>
      </c>
      <c r="R413" s="107">
        <f>IF(Q412/R412=0,"",Q412/R412)</f>
        <v>0.96875</v>
      </c>
      <c r="S413" s="108" t="s">
        <v>84</v>
      </c>
    </row>
    <row r="414" spans="1:19" ht="15.75" customHeight="1" x14ac:dyDescent="0.2">
      <c r="A414" s="97">
        <v>2102</v>
      </c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54"/>
      <c r="M414" s="151"/>
      <c r="N414" s="152"/>
      <c r="O414" s="153"/>
      <c r="P414" s="154"/>
      <c r="Q414" s="155"/>
      <c r="R414" s="155"/>
      <c r="S414" s="156"/>
    </row>
    <row r="415" spans="1:19" ht="18" customHeight="1" x14ac:dyDescent="0.2">
      <c r="A415" s="114"/>
      <c r="B415" s="231" t="s">
        <v>106</v>
      </c>
      <c r="C415" s="231"/>
      <c r="D415" s="231"/>
      <c r="E415" s="231"/>
      <c r="F415" s="231"/>
      <c r="G415" s="231"/>
      <c r="H415" s="231"/>
      <c r="I415" s="231"/>
      <c r="J415" s="231"/>
      <c r="K415" s="231"/>
      <c r="L415" s="37">
        <f>SUM(L407:L411)</f>
        <v>64</v>
      </c>
      <c r="M415" s="109">
        <f>IF(L407=0,"",L407/B398)</f>
        <v>0.29523809523809524</v>
      </c>
      <c r="N415" s="109">
        <f>IF(L415=0,"",L415/B398)</f>
        <v>0.60952380952380958</v>
      </c>
      <c r="O415" s="109">
        <f>IF(L407=0,"",N415-M415)</f>
        <v>0.31428571428571433</v>
      </c>
      <c r="P415" s="89"/>
      <c r="Q415" s="85"/>
      <c r="R415" s="134"/>
      <c r="S415" s="89"/>
    </row>
    <row r="416" spans="1:19" ht="12.75" customHeight="1" x14ac:dyDescent="0.2"/>
    <row r="417" spans="1:20" ht="12.75" customHeight="1" x14ac:dyDescent="0.2"/>
    <row r="418" spans="1:20" ht="26.25" customHeight="1" x14ac:dyDescent="0.2">
      <c r="B418" s="232" t="s">
        <v>94</v>
      </c>
      <c r="C418" s="232"/>
      <c r="D418" s="232"/>
      <c r="E418" s="232"/>
      <c r="F418" s="232"/>
      <c r="G418" s="232"/>
      <c r="H418" s="232"/>
      <c r="I418" s="232"/>
      <c r="J418" s="232"/>
      <c r="K418" s="232"/>
      <c r="L418" s="78" t="s">
        <v>85</v>
      </c>
      <c r="M418" s="89"/>
      <c r="N418" s="89"/>
      <c r="O418" s="85"/>
      <c r="P418" s="89"/>
      <c r="Q418" s="85"/>
      <c r="R418" s="85"/>
      <c r="S418" s="85"/>
    </row>
    <row r="419" spans="1:20" ht="20.25" customHeight="1" x14ac:dyDescent="0.2">
      <c r="A419" s="234" t="s">
        <v>9</v>
      </c>
      <c r="B419" s="235" t="s">
        <v>95</v>
      </c>
      <c r="C419" s="236"/>
      <c r="D419" s="236"/>
      <c r="E419" s="236"/>
      <c r="F419" s="236"/>
      <c r="G419" s="236"/>
      <c r="H419" s="236"/>
      <c r="I419" s="236"/>
      <c r="J419" s="236"/>
      <c r="K419" s="237"/>
      <c r="L419" s="238" t="s">
        <v>10</v>
      </c>
      <c r="M419" s="230" t="s">
        <v>2</v>
      </c>
      <c r="N419" s="230" t="s">
        <v>3</v>
      </c>
      <c r="O419" s="240" t="s">
        <v>4</v>
      </c>
      <c r="P419" s="230" t="s">
        <v>5</v>
      </c>
      <c r="Q419" s="228" t="s">
        <v>6</v>
      </c>
      <c r="R419" s="228" t="s">
        <v>7</v>
      </c>
      <c r="S419" s="230" t="s">
        <v>96</v>
      </c>
    </row>
    <row r="420" spans="1:20" ht="15.75" customHeight="1" x14ac:dyDescent="0.2">
      <c r="A420" s="229"/>
      <c r="B420" s="97" t="s">
        <v>97</v>
      </c>
      <c r="C420" s="97" t="s">
        <v>98</v>
      </c>
      <c r="D420" s="97" t="s">
        <v>99</v>
      </c>
      <c r="E420" s="97" t="s">
        <v>100</v>
      </c>
      <c r="F420" s="97" t="s">
        <v>101</v>
      </c>
      <c r="G420" s="97" t="s">
        <v>102</v>
      </c>
      <c r="H420" s="97" t="s">
        <v>103</v>
      </c>
      <c r="I420" s="97" t="s">
        <v>104</v>
      </c>
      <c r="J420" s="97" t="s">
        <v>105</v>
      </c>
      <c r="K420" s="97" t="s">
        <v>126</v>
      </c>
      <c r="L420" s="229"/>
      <c r="M420" s="229"/>
      <c r="N420" s="229"/>
      <c r="O420" s="229"/>
      <c r="P420" s="229"/>
      <c r="Q420" s="229"/>
      <c r="R420" s="229"/>
      <c r="S420" s="229"/>
    </row>
    <row r="421" spans="1:20" ht="15.75" customHeight="1" x14ac:dyDescent="0.2">
      <c r="A421" s="97" t="s">
        <v>85</v>
      </c>
      <c r="B421" s="17">
        <v>73</v>
      </c>
      <c r="C421" s="17"/>
      <c r="D421" s="17"/>
      <c r="E421" s="17"/>
      <c r="F421" s="17"/>
      <c r="G421" s="17"/>
      <c r="H421" s="17"/>
      <c r="I421" s="17"/>
      <c r="J421" s="17"/>
      <c r="K421" s="17"/>
      <c r="L421" s="54"/>
      <c r="M421" s="143"/>
      <c r="N421" s="144"/>
      <c r="O421" s="104"/>
      <c r="P421" s="98"/>
      <c r="Q421" s="19">
        <f>B421</f>
        <v>73</v>
      </c>
      <c r="R421" s="99"/>
      <c r="S421" s="98"/>
    </row>
    <row r="422" spans="1:20" ht="15.75" customHeight="1" x14ac:dyDescent="0.2">
      <c r="A422" s="97" t="s">
        <v>86</v>
      </c>
      <c r="B422" s="17"/>
      <c r="C422" s="17">
        <v>64</v>
      </c>
      <c r="D422" s="17"/>
      <c r="E422" s="17"/>
      <c r="F422" s="17"/>
      <c r="G422" s="17"/>
      <c r="H422" s="17"/>
      <c r="I422" s="17"/>
      <c r="J422" s="17"/>
      <c r="K422" s="17"/>
      <c r="L422" s="54"/>
      <c r="M422" s="145"/>
      <c r="N422" s="49"/>
      <c r="O422" s="146"/>
      <c r="P422" s="21">
        <f>IF(C422=0,"",C422/B421)</f>
        <v>0.87671232876712324</v>
      </c>
      <c r="Q422" s="22">
        <v>64</v>
      </c>
      <c r="R422" s="100">
        <f t="shared" ref="R422:R430" si="38">IF(Q422=0,"",Q422/Q421)</f>
        <v>0.87671232876712324</v>
      </c>
      <c r="S422" s="100">
        <f t="shared" ref="S422:S430" si="39">IF(Q422=0,"",100%-R422)</f>
        <v>0.12328767123287676</v>
      </c>
    </row>
    <row r="423" spans="1:20" ht="15.75" customHeight="1" x14ac:dyDescent="0.2">
      <c r="A423" s="97">
        <v>1501</v>
      </c>
      <c r="B423" s="17"/>
      <c r="C423" s="17"/>
      <c r="D423" s="17">
        <v>53</v>
      </c>
      <c r="E423" s="17"/>
      <c r="F423" s="17"/>
      <c r="G423" s="17"/>
      <c r="H423" s="17"/>
      <c r="I423" s="17"/>
      <c r="J423" s="17"/>
      <c r="K423" s="17"/>
      <c r="L423" s="54"/>
      <c r="M423" s="145"/>
      <c r="N423" s="49"/>
      <c r="O423" s="146"/>
      <c r="P423" s="21">
        <f>IF(D423=0,"",D423/C422)</f>
        <v>0.828125</v>
      </c>
      <c r="Q423" s="22">
        <v>63</v>
      </c>
      <c r="R423" s="100">
        <f t="shared" si="38"/>
        <v>0.984375</v>
      </c>
      <c r="S423" s="100">
        <f t="shared" si="39"/>
        <v>1.5625E-2</v>
      </c>
      <c r="T423" s="160">
        <f>Q423/Q421</f>
        <v>0.86301369863013699</v>
      </c>
    </row>
    <row r="424" spans="1:20" ht="15.75" customHeight="1" x14ac:dyDescent="0.2">
      <c r="A424" s="97">
        <v>1502</v>
      </c>
      <c r="B424" s="17"/>
      <c r="C424" s="17"/>
      <c r="D424" s="17"/>
      <c r="E424" s="17">
        <v>43</v>
      </c>
      <c r="F424" s="17"/>
      <c r="G424" s="17"/>
      <c r="H424" s="17"/>
      <c r="I424" s="17"/>
      <c r="J424" s="17"/>
      <c r="K424" s="17"/>
      <c r="L424" s="54"/>
      <c r="M424" s="145"/>
      <c r="N424" s="49"/>
      <c r="O424" s="146"/>
      <c r="P424" s="21">
        <f>IF(E424=0,"",E424/D423)</f>
        <v>0.81132075471698117</v>
      </c>
      <c r="Q424" s="22">
        <v>54</v>
      </c>
      <c r="R424" s="100">
        <f t="shared" si="38"/>
        <v>0.8571428571428571</v>
      </c>
      <c r="S424" s="100">
        <f t="shared" si="39"/>
        <v>0.1428571428571429</v>
      </c>
    </row>
    <row r="425" spans="1:20" ht="15.75" customHeight="1" x14ac:dyDescent="0.2">
      <c r="A425" s="97">
        <v>1601</v>
      </c>
      <c r="B425" s="17"/>
      <c r="C425" s="17"/>
      <c r="D425" s="17"/>
      <c r="E425" s="17"/>
      <c r="F425" s="17">
        <v>35</v>
      </c>
      <c r="G425" s="17"/>
      <c r="H425" s="17"/>
      <c r="I425" s="17"/>
      <c r="J425" s="17"/>
      <c r="K425" s="17"/>
      <c r="L425" s="54"/>
      <c r="M425" s="145"/>
      <c r="N425" s="49"/>
      <c r="O425" s="146"/>
      <c r="P425" s="21">
        <f>IF(F425=0,"",F425/E424)</f>
        <v>0.81395348837209303</v>
      </c>
      <c r="Q425" s="22">
        <v>44</v>
      </c>
      <c r="R425" s="100">
        <f t="shared" si="38"/>
        <v>0.81481481481481477</v>
      </c>
      <c r="S425" s="100">
        <f t="shared" si="39"/>
        <v>0.18518518518518523</v>
      </c>
    </row>
    <row r="426" spans="1:20" ht="15.75" customHeight="1" x14ac:dyDescent="0.2">
      <c r="A426" s="97">
        <v>1602</v>
      </c>
      <c r="B426" s="17"/>
      <c r="C426" s="17"/>
      <c r="D426" s="17"/>
      <c r="E426" s="17"/>
      <c r="F426" s="17"/>
      <c r="G426" s="17">
        <v>35</v>
      </c>
      <c r="H426" s="17"/>
      <c r="I426" s="17"/>
      <c r="J426" s="17"/>
      <c r="K426" s="17"/>
      <c r="L426" s="54"/>
      <c r="M426" s="145"/>
      <c r="N426" s="49"/>
      <c r="O426" s="146"/>
      <c r="P426" s="21">
        <f>IF(G426=0,"",G426/F425)</f>
        <v>1</v>
      </c>
      <c r="Q426" s="22">
        <v>39</v>
      </c>
      <c r="R426" s="100">
        <f t="shared" si="38"/>
        <v>0.88636363636363635</v>
      </c>
      <c r="S426" s="100">
        <f t="shared" si="39"/>
        <v>0.11363636363636365</v>
      </c>
    </row>
    <row r="427" spans="1:20" ht="15.75" customHeight="1" x14ac:dyDescent="0.2">
      <c r="A427" s="97" t="s">
        <v>110</v>
      </c>
      <c r="B427" s="17"/>
      <c r="C427" s="17"/>
      <c r="D427" s="17"/>
      <c r="E427" s="17"/>
      <c r="F427" s="17"/>
      <c r="G427" s="17"/>
      <c r="H427" s="17">
        <v>32</v>
      </c>
      <c r="I427" s="17"/>
      <c r="J427" s="17"/>
      <c r="K427" s="17"/>
      <c r="L427" s="54"/>
      <c r="M427" s="145"/>
      <c r="N427" s="49"/>
      <c r="O427" s="146"/>
      <c r="P427" s="21">
        <f>IF(H427=0,"",H427/G426)</f>
        <v>0.91428571428571426</v>
      </c>
      <c r="Q427" s="22">
        <v>38</v>
      </c>
      <c r="R427" s="100">
        <f t="shared" si="38"/>
        <v>0.97435897435897434</v>
      </c>
      <c r="S427" s="100">
        <f t="shared" si="39"/>
        <v>2.5641025641025661E-2</v>
      </c>
    </row>
    <row r="428" spans="1:20" ht="15.75" customHeight="1" x14ac:dyDescent="0.2">
      <c r="A428" s="97">
        <v>1702</v>
      </c>
      <c r="B428" s="17"/>
      <c r="C428" s="17"/>
      <c r="D428" s="17"/>
      <c r="E428" s="17"/>
      <c r="F428" s="17"/>
      <c r="G428" s="17"/>
      <c r="H428" s="17"/>
      <c r="I428" s="17">
        <v>32</v>
      </c>
      <c r="J428" s="17"/>
      <c r="K428" s="17"/>
      <c r="L428" s="54"/>
      <c r="M428" s="145"/>
      <c r="N428" s="49"/>
      <c r="O428" s="146"/>
      <c r="P428" s="21">
        <f>IF(I428=0,"",I428/H427)</f>
        <v>1</v>
      </c>
      <c r="Q428" s="22">
        <v>38</v>
      </c>
      <c r="R428" s="100">
        <f t="shared" si="38"/>
        <v>1</v>
      </c>
      <c r="S428" s="100">
        <f t="shared" si="39"/>
        <v>0</v>
      </c>
    </row>
    <row r="429" spans="1:20" ht="15.75" customHeight="1" x14ac:dyDescent="0.2">
      <c r="A429" s="97">
        <v>1801</v>
      </c>
      <c r="B429" s="17"/>
      <c r="C429" s="17"/>
      <c r="D429" s="17"/>
      <c r="E429" s="17"/>
      <c r="F429" s="17"/>
      <c r="G429" s="17"/>
      <c r="H429" s="17"/>
      <c r="I429" s="17"/>
      <c r="J429" s="17">
        <v>32</v>
      </c>
      <c r="K429" s="17"/>
      <c r="L429" s="54"/>
      <c r="M429" s="145"/>
      <c r="N429" s="49"/>
      <c r="O429" s="146"/>
      <c r="P429" s="21">
        <f>IF(J429=0,"",J429/I428)</f>
        <v>1</v>
      </c>
      <c r="Q429" s="22">
        <v>38</v>
      </c>
      <c r="R429" s="100">
        <f t="shared" si="38"/>
        <v>1</v>
      </c>
      <c r="S429" s="100">
        <f t="shared" si="39"/>
        <v>0</v>
      </c>
    </row>
    <row r="430" spans="1:20" ht="15.75" customHeight="1" x14ac:dyDescent="0.2">
      <c r="A430" s="97">
        <v>1802</v>
      </c>
      <c r="B430" s="17"/>
      <c r="C430" s="17"/>
      <c r="D430" s="17"/>
      <c r="E430" s="17"/>
      <c r="F430" s="17"/>
      <c r="G430" s="17"/>
      <c r="H430" s="17"/>
      <c r="I430" s="17"/>
      <c r="J430" s="17"/>
      <c r="K430" s="17">
        <v>31</v>
      </c>
      <c r="L430" s="54">
        <v>20</v>
      </c>
      <c r="M430" s="145"/>
      <c r="N430" s="49"/>
      <c r="O430" s="146"/>
      <c r="P430" s="21">
        <f>IF(K430=0,"",K430/J429)</f>
        <v>0.96875</v>
      </c>
      <c r="Q430" s="22">
        <v>38</v>
      </c>
      <c r="R430" s="100">
        <f t="shared" si="38"/>
        <v>1</v>
      </c>
      <c r="S430" s="100">
        <f t="shared" si="39"/>
        <v>0</v>
      </c>
    </row>
    <row r="431" spans="1:20" ht="15.75" customHeight="1" x14ac:dyDescent="0.2">
      <c r="A431" s="97">
        <v>1901</v>
      </c>
      <c r="B431" s="17"/>
      <c r="C431" s="17"/>
      <c r="D431" s="17"/>
      <c r="E431" s="17"/>
      <c r="F431" s="17"/>
      <c r="G431" s="17"/>
      <c r="H431" s="17"/>
      <c r="I431" s="17"/>
      <c r="J431" s="17"/>
      <c r="K431" s="17">
        <v>15</v>
      </c>
      <c r="L431" s="54">
        <v>14</v>
      </c>
      <c r="M431" s="145"/>
      <c r="N431" s="49"/>
      <c r="O431" s="147"/>
      <c r="P431" s="165"/>
      <c r="Q431" s="51">
        <v>17</v>
      </c>
      <c r="R431" s="190"/>
      <c r="S431" s="165"/>
    </row>
    <row r="432" spans="1:20" ht="15.75" customHeight="1" x14ac:dyDescent="0.2">
      <c r="A432" s="97">
        <v>1902</v>
      </c>
      <c r="B432" s="17"/>
      <c r="C432" s="17"/>
      <c r="D432" s="17"/>
      <c r="E432" s="17"/>
      <c r="F432" s="17"/>
      <c r="G432" s="17"/>
      <c r="H432" s="17"/>
      <c r="I432" s="17"/>
      <c r="J432" s="17"/>
      <c r="K432" s="17">
        <v>4</v>
      </c>
      <c r="L432" s="54">
        <v>3</v>
      </c>
      <c r="M432" s="145"/>
      <c r="N432" s="49"/>
      <c r="O432" s="147"/>
      <c r="P432" s="148"/>
      <c r="Q432" s="51">
        <v>4</v>
      </c>
      <c r="R432" s="149"/>
      <c r="S432" s="148"/>
    </row>
    <row r="433" spans="1:20" ht="15.75" customHeight="1" x14ac:dyDescent="0.2">
      <c r="A433" s="97">
        <v>2001</v>
      </c>
      <c r="B433" s="17"/>
      <c r="C433" s="17"/>
      <c r="D433" s="17"/>
      <c r="E433" s="17"/>
      <c r="F433" s="17"/>
      <c r="G433" s="17"/>
      <c r="H433" s="17"/>
      <c r="I433" s="17"/>
      <c r="J433" s="17"/>
      <c r="K433" s="17">
        <v>1</v>
      </c>
      <c r="L433" s="54">
        <v>1</v>
      </c>
      <c r="M433" s="145"/>
      <c r="N433" s="49"/>
      <c r="O433" s="147"/>
      <c r="P433" s="148"/>
      <c r="Q433" s="51">
        <v>1</v>
      </c>
      <c r="R433" s="149"/>
      <c r="S433" s="148"/>
    </row>
    <row r="434" spans="1:20" ht="15.75" customHeight="1" x14ac:dyDescent="0.2">
      <c r="A434" s="97">
        <v>2002</v>
      </c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54"/>
      <c r="M434" s="145"/>
      <c r="N434" s="49"/>
      <c r="O434" s="147"/>
      <c r="P434" s="49"/>
      <c r="Q434" s="147"/>
      <c r="R434" s="150"/>
      <c r="S434" s="148"/>
    </row>
    <row r="435" spans="1:20" ht="15.75" customHeight="1" x14ac:dyDescent="0.2">
      <c r="A435" s="97">
        <v>2101</v>
      </c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54"/>
      <c r="M435" s="145"/>
      <c r="N435" s="49"/>
      <c r="O435" s="147"/>
      <c r="P435" s="102" t="s">
        <v>81</v>
      </c>
      <c r="Q435" s="103">
        <v>36</v>
      </c>
      <c r="R435" s="104">
        <f>L438</f>
        <v>38</v>
      </c>
      <c r="S435" s="105" t="s">
        <v>10</v>
      </c>
    </row>
    <row r="436" spans="1:20" ht="15.75" customHeight="1" x14ac:dyDescent="0.2">
      <c r="A436" s="97">
        <v>2102</v>
      </c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54"/>
      <c r="M436" s="145"/>
      <c r="N436" s="49"/>
      <c r="O436" s="147"/>
      <c r="P436" s="106" t="s">
        <v>83</v>
      </c>
      <c r="Q436" s="32">
        <f>IF(Q435/B421=0,"",Q435/B421)</f>
        <v>0.49315068493150682</v>
      </c>
      <c r="R436" s="107">
        <f>IF(Q435/R435=0,"",Q435/R435)</f>
        <v>0.94736842105263153</v>
      </c>
      <c r="S436" s="108" t="s">
        <v>84</v>
      </c>
    </row>
    <row r="437" spans="1:20" ht="15.75" customHeight="1" x14ac:dyDescent="0.2">
      <c r="A437" s="97">
        <v>2201</v>
      </c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54"/>
      <c r="M437" s="151"/>
      <c r="N437" s="152"/>
      <c r="O437" s="153"/>
      <c r="P437" s="154"/>
      <c r="Q437" s="155"/>
      <c r="R437" s="155"/>
      <c r="S437" s="156"/>
    </row>
    <row r="438" spans="1:20" ht="18" customHeight="1" x14ac:dyDescent="0.2">
      <c r="A438" s="114"/>
      <c r="B438" s="231" t="s">
        <v>106</v>
      </c>
      <c r="C438" s="231"/>
      <c r="D438" s="231"/>
      <c r="E438" s="231"/>
      <c r="F438" s="231"/>
      <c r="G438" s="231"/>
      <c r="H438" s="231"/>
      <c r="I438" s="231"/>
      <c r="J438" s="231"/>
      <c r="K438" s="231"/>
      <c r="L438" s="37">
        <f>SUM(L430:L434)</f>
        <v>38</v>
      </c>
      <c r="M438" s="109">
        <f>IF(L430=0,"",L430/B421)</f>
        <v>0.27397260273972601</v>
      </c>
      <c r="N438" s="109">
        <f>IF(L438=0,"",L438/B421)</f>
        <v>0.52054794520547942</v>
      </c>
      <c r="O438" s="109">
        <f>IF(L430=0,"",N438-M438)</f>
        <v>0.24657534246575341</v>
      </c>
      <c r="P438" s="89"/>
      <c r="Q438" s="85"/>
      <c r="R438" s="134"/>
      <c r="S438" s="89"/>
    </row>
    <row r="439" spans="1:20" ht="12.75" customHeight="1" x14ac:dyDescent="0.2"/>
    <row r="440" spans="1:20" ht="12.75" customHeight="1" x14ac:dyDescent="0.2"/>
    <row r="441" spans="1:20" ht="26.25" customHeight="1" x14ac:dyDescent="0.2">
      <c r="B441" s="232" t="s">
        <v>94</v>
      </c>
      <c r="C441" s="232"/>
      <c r="D441" s="232"/>
      <c r="E441" s="232"/>
      <c r="F441" s="232"/>
      <c r="G441" s="232"/>
      <c r="H441" s="232"/>
      <c r="I441" s="232"/>
      <c r="J441" s="232"/>
      <c r="K441" s="232"/>
      <c r="L441" s="78" t="s">
        <v>86</v>
      </c>
      <c r="M441" s="89"/>
      <c r="N441" s="89"/>
      <c r="O441" s="85"/>
      <c r="P441" s="89"/>
      <c r="Q441" s="85"/>
      <c r="R441" s="85"/>
      <c r="S441" s="85"/>
    </row>
    <row r="442" spans="1:20" ht="20.25" customHeight="1" x14ac:dyDescent="0.2">
      <c r="A442" s="234" t="s">
        <v>9</v>
      </c>
      <c r="B442" s="235" t="s">
        <v>95</v>
      </c>
      <c r="C442" s="236"/>
      <c r="D442" s="236"/>
      <c r="E442" s="236"/>
      <c r="F442" s="236"/>
      <c r="G442" s="236"/>
      <c r="H442" s="236"/>
      <c r="I442" s="236"/>
      <c r="J442" s="236"/>
      <c r="K442" s="237"/>
      <c r="L442" s="238" t="s">
        <v>10</v>
      </c>
      <c r="M442" s="230" t="s">
        <v>2</v>
      </c>
      <c r="N442" s="230" t="s">
        <v>3</v>
      </c>
      <c r="O442" s="240" t="s">
        <v>4</v>
      </c>
      <c r="P442" s="230" t="s">
        <v>5</v>
      </c>
      <c r="Q442" s="228" t="s">
        <v>6</v>
      </c>
      <c r="R442" s="228" t="s">
        <v>7</v>
      </c>
      <c r="S442" s="230" t="s">
        <v>96</v>
      </c>
    </row>
    <row r="443" spans="1:20" ht="15.75" customHeight="1" x14ac:dyDescent="0.2">
      <c r="A443" s="229"/>
      <c r="B443" s="97" t="s">
        <v>97</v>
      </c>
      <c r="C443" s="97" t="s">
        <v>98</v>
      </c>
      <c r="D443" s="97" t="s">
        <v>99</v>
      </c>
      <c r="E443" s="97" t="s">
        <v>100</v>
      </c>
      <c r="F443" s="97" t="s">
        <v>101</v>
      </c>
      <c r="G443" s="97" t="s">
        <v>102</v>
      </c>
      <c r="H443" s="97" t="s">
        <v>103</v>
      </c>
      <c r="I443" s="97" t="s">
        <v>104</v>
      </c>
      <c r="J443" s="97" t="s">
        <v>105</v>
      </c>
      <c r="K443" s="97" t="s">
        <v>126</v>
      </c>
      <c r="L443" s="229"/>
      <c r="M443" s="229"/>
      <c r="N443" s="229"/>
      <c r="O443" s="229"/>
      <c r="P443" s="229"/>
      <c r="Q443" s="229"/>
      <c r="R443" s="229"/>
      <c r="S443" s="229"/>
    </row>
    <row r="444" spans="1:20" ht="15.75" customHeight="1" x14ac:dyDescent="0.2">
      <c r="A444" s="97">
        <v>1402</v>
      </c>
      <c r="B444" s="17">
        <v>98</v>
      </c>
      <c r="C444" s="17"/>
      <c r="D444" s="17"/>
      <c r="E444" s="17"/>
      <c r="F444" s="17"/>
      <c r="G444" s="17"/>
      <c r="H444" s="17"/>
      <c r="I444" s="17"/>
      <c r="J444" s="17"/>
      <c r="K444" s="17"/>
      <c r="L444" s="54"/>
      <c r="M444" s="143"/>
      <c r="N444" s="144"/>
      <c r="O444" s="104"/>
      <c r="P444" s="98"/>
      <c r="Q444" s="19">
        <f>B444</f>
        <v>98</v>
      </c>
      <c r="R444" s="99"/>
      <c r="S444" s="98"/>
    </row>
    <row r="445" spans="1:20" ht="15.75" customHeight="1" x14ac:dyDescent="0.2">
      <c r="A445" s="97">
        <v>1501</v>
      </c>
      <c r="B445" s="17"/>
      <c r="C445" s="17">
        <v>84</v>
      </c>
      <c r="D445" s="17"/>
      <c r="E445" s="17"/>
      <c r="F445" s="17"/>
      <c r="G445" s="17"/>
      <c r="H445" s="17"/>
      <c r="I445" s="17"/>
      <c r="J445" s="17"/>
      <c r="K445" s="17"/>
      <c r="L445" s="54"/>
      <c r="M445" s="145"/>
      <c r="N445" s="49"/>
      <c r="O445" s="146"/>
      <c r="P445" s="21">
        <f>IF(C445=0,"",C445/B444)</f>
        <v>0.8571428571428571</v>
      </c>
      <c r="Q445" s="22">
        <v>84</v>
      </c>
      <c r="R445" s="100">
        <f t="shared" ref="R445:R453" si="40">IF(Q445=0,"",Q445/Q444)</f>
        <v>0.8571428571428571</v>
      </c>
      <c r="S445" s="100">
        <f t="shared" ref="S445:S453" si="41">IF(Q445=0,"",100%-R445)</f>
        <v>0.1428571428571429</v>
      </c>
    </row>
    <row r="446" spans="1:20" ht="15.75" customHeight="1" x14ac:dyDescent="0.2">
      <c r="A446" s="97">
        <v>1502</v>
      </c>
      <c r="B446" s="17"/>
      <c r="C446" s="17"/>
      <c r="D446" s="17">
        <v>69</v>
      </c>
      <c r="E446" s="17"/>
      <c r="F446" s="17"/>
      <c r="G446" s="17"/>
      <c r="H446" s="17"/>
      <c r="I446" s="17"/>
      <c r="J446" s="17"/>
      <c r="K446" s="17"/>
      <c r="L446" s="54"/>
      <c r="M446" s="145"/>
      <c r="N446" s="49"/>
      <c r="O446" s="146"/>
      <c r="P446" s="21">
        <f>IF(D446=0,"",D446/C445)</f>
        <v>0.8214285714285714</v>
      </c>
      <c r="Q446" s="22">
        <v>69</v>
      </c>
      <c r="R446" s="100">
        <f t="shared" si="40"/>
        <v>0.8214285714285714</v>
      </c>
      <c r="S446" s="100">
        <f t="shared" si="41"/>
        <v>0.1785714285714286</v>
      </c>
      <c r="T446" s="160">
        <f>Q446/Q444</f>
        <v>0.70408163265306123</v>
      </c>
    </row>
    <row r="447" spans="1:20" ht="15.75" customHeight="1" x14ac:dyDescent="0.2">
      <c r="A447" s="97">
        <v>1601</v>
      </c>
      <c r="B447" s="17"/>
      <c r="C447" s="17"/>
      <c r="D447" s="17"/>
      <c r="E447" s="17">
        <v>55</v>
      </c>
      <c r="F447" s="17"/>
      <c r="G447" s="17"/>
      <c r="H447" s="17"/>
      <c r="I447" s="17"/>
      <c r="J447" s="17"/>
      <c r="K447" s="17"/>
      <c r="L447" s="54"/>
      <c r="M447" s="145"/>
      <c r="N447" s="49"/>
      <c r="O447" s="146"/>
      <c r="P447" s="21">
        <f>IF(E447=0,"",E447/D446)</f>
        <v>0.79710144927536231</v>
      </c>
      <c r="Q447" s="22">
        <v>56</v>
      </c>
      <c r="R447" s="100">
        <f t="shared" si="40"/>
        <v>0.81159420289855078</v>
      </c>
      <c r="S447" s="100">
        <f t="shared" si="41"/>
        <v>0.18840579710144922</v>
      </c>
    </row>
    <row r="448" spans="1:20" ht="15.75" customHeight="1" x14ac:dyDescent="0.2">
      <c r="A448" s="97">
        <v>1602</v>
      </c>
      <c r="B448" s="17"/>
      <c r="C448" s="17"/>
      <c r="D448" s="17"/>
      <c r="E448" s="17"/>
      <c r="F448" s="17">
        <v>53</v>
      </c>
      <c r="G448" s="17"/>
      <c r="H448" s="17"/>
      <c r="I448" s="17"/>
      <c r="J448" s="17"/>
      <c r="K448" s="17"/>
      <c r="L448" s="54"/>
      <c r="M448" s="145"/>
      <c r="N448" s="49"/>
      <c r="O448" s="146"/>
      <c r="P448" s="21">
        <f>IF(F448=0,"",F448/E447)</f>
        <v>0.96363636363636362</v>
      </c>
      <c r="Q448" s="22">
        <v>54</v>
      </c>
      <c r="R448" s="100">
        <f t="shared" si="40"/>
        <v>0.9642857142857143</v>
      </c>
      <c r="S448" s="100">
        <f t="shared" si="41"/>
        <v>3.5714285714285698E-2</v>
      </c>
    </row>
    <row r="449" spans="1:19" ht="15.75" customHeight="1" x14ac:dyDescent="0.2">
      <c r="A449" s="97">
        <v>1701</v>
      </c>
      <c r="B449" s="17"/>
      <c r="C449" s="17"/>
      <c r="D449" s="17"/>
      <c r="E449" s="17"/>
      <c r="F449" s="17"/>
      <c r="G449" s="17">
        <v>52</v>
      </c>
      <c r="H449" s="17"/>
      <c r="I449" s="17"/>
      <c r="J449" s="17"/>
      <c r="K449" s="17"/>
      <c r="L449" s="54"/>
      <c r="M449" s="145"/>
      <c r="N449" s="49"/>
      <c r="O449" s="146"/>
      <c r="P449" s="21">
        <f>IF(G449=0,"",G449/F448)</f>
        <v>0.98113207547169812</v>
      </c>
      <c r="Q449" s="22">
        <v>52</v>
      </c>
      <c r="R449" s="100">
        <f t="shared" si="40"/>
        <v>0.96296296296296291</v>
      </c>
      <c r="S449" s="100">
        <f t="shared" si="41"/>
        <v>3.703703703703709E-2</v>
      </c>
    </row>
    <row r="450" spans="1:19" ht="15.75" customHeight="1" x14ac:dyDescent="0.2">
      <c r="A450" s="97">
        <v>1702</v>
      </c>
      <c r="B450" s="17"/>
      <c r="C450" s="17"/>
      <c r="D450" s="17"/>
      <c r="E450" s="17"/>
      <c r="F450" s="17"/>
      <c r="G450" s="17"/>
      <c r="H450" s="17">
        <v>51</v>
      </c>
      <c r="I450" s="17"/>
      <c r="J450" s="17"/>
      <c r="K450" s="17"/>
      <c r="L450" s="54"/>
      <c r="M450" s="145"/>
      <c r="N450" s="49"/>
      <c r="O450" s="146"/>
      <c r="P450" s="21">
        <f>IF(H450=0,"",H450/G449)</f>
        <v>0.98076923076923073</v>
      </c>
      <c r="Q450" s="22">
        <v>51</v>
      </c>
      <c r="R450" s="100">
        <f t="shared" si="40"/>
        <v>0.98076923076923073</v>
      </c>
      <c r="S450" s="100">
        <f t="shared" si="41"/>
        <v>1.9230769230769273E-2</v>
      </c>
    </row>
    <row r="451" spans="1:19" ht="15.75" customHeight="1" x14ac:dyDescent="0.2">
      <c r="A451" s="97">
        <v>1801</v>
      </c>
      <c r="B451" s="17"/>
      <c r="C451" s="17"/>
      <c r="D451" s="17"/>
      <c r="E451" s="17"/>
      <c r="F451" s="17"/>
      <c r="G451" s="17"/>
      <c r="H451" s="17"/>
      <c r="I451" s="17">
        <v>51</v>
      </c>
      <c r="J451" s="17"/>
      <c r="K451" s="17"/>
      <c r="L451" s="54"/>
      <c r="M451" s="145"/>
      <c r="N451" s="49"/>
      <c r="O451" s="146"/>
      <c r="P451" s="21">
        <f>IF(I451=0,"",I451/H450)</f>
        <v>1</v>
      </c>
      <c r="Q451" s="22">
        <v>51</v>
      </c>
      <c r="R451" s="100">
        <f t="shared" si="40"/>
        <v>1</v>
      </c>
      <c r="S451" s="100">
        <f t="shared" si="41"/>
        <v>0</v>
      </c>
    </row>
    <row r="452" spans="1:19" ht="15.75" customHeight="1" x14ac:dyDescent="0.2">
      <c r="A452" s="97">
        <v>1802</v>
      </c>
      <c r="B452" s="17"/>
      <c r="C452" s="17"/>
      <c r="D452" s="17"/>
      <c r="E452" s="17"/>
      <c r="F452" s="17"/>
      <c r="G452" s="17"/>
      <c r="H452" s="17"/>
      <c r="I452" s="17"/>
      <c r="J452" s="17">
        <v>51</v>
      </c>
      <c r="K452" s="17"/>
      <c r="L452" s="54">
        <v>1</v>
      </c>
      <c r="M452" s="145"/>
      <c r="N452" s="49"/>
      <c r="O452" s="146"/>
      <c r="P452" s="21">
        <f>IF(J452=0,"",J452/I451)</f>
        <v>1</v>
      </c>
      <c r="Q452" s="22">
        <v>51</v>
      </c>
      <c r="R452" s="100">
        <f t="shared" si="40"/>
        <v>1</v>
      </c>
      <c r="S452" s="100">
        <f t="shared" si="41"/>
        <v>0</v>
      </c>
    </row>
    <row r="453" spans="1:19" ht="15.75" customHeight="1" x14ac:dyDescent="0.2">
      <c r="A453" s="97">
        <v>1901</v>
      </c>
      <c r="B453" s="17"/>
      <c r="C453" s="17"/>
      <c r="D453" s="17"/>
      <c r="E453" s="17"/>
      <c r="F453" s="17"/>
      <c r="G453" s="17"/>
      <c r="H453" s="17"/>
      <c r="I453" s="17"/>
      <c r="J453" s="17"/>
      <c r="K453" s="17">
        <v>49</v>
      </c>
      <c r="L453" s="54">
        <v>46</v>
      </c>
      <c r="M453" s="145"/>
      <c r="N453" s="49"/>
      <c r="O453" s="146"/>
      <c r="P453" s="21">
        <f>IF(K453=0,"",K453/J452)</f>
        <v>0.96078431372549022</v>
      </c>
      <c r="Q453" s="22">
        <v>49</v>
      </c>
      <c r="R453" s="100">
        <f t="shared" si="40"/>
        <v>0.96078431372549022</v>
      </c>
      <c r="S453" s="100">
        <f t="shared" si="41"/>
        <v>3.9215686274509776E-2</v>
      </c>
    </row>
    <row r="454" spans="1:19" ht="15.75" customHeight="1" x14ac:dyDescent="0.2">
      <c r="A454" s="97">
        <v>1902</v>
      </c>
      <c r="B454" s="17"/>
      <c r="C454" s="17"/>
      <c r="D454" s="17"/>
      <c r="E454" s="17"/>
      <c r="F454" s="17"/>
      <c r="G454" s="17"/>
      <c r="H454" s="17"/>
      <c r="I454" s="17"/>
      <c r="J454" s="17"/>
      <c r="K454" s="17">
        <v>4</v>
      </c>
      <c r="L454" s="54">
        <v>4</v>
      </c>
      <c r="M454" s="145"/>
      <c r="N454" s="49"/>
      <c r="O454" s="147"/>
      <c r="P454" s="165"/>
      <c r="Q454" s="51">
        <v>4</v>
      </c>
      <c r="R454" s="190"/>
      <c r="S454" s="165"/>
    </row>
    <row r="455" spans="1:19" ht="15.75" customHeight="1" x14ac:dyDescent="0.2">
      <c r="A455" s="97">
        <v>2001</v>
      </c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54"/>
      <c r="M455" s="145"/>
      <c r="N455" s="49"/>
      <c r="O455" s="147"/>
      <c r="P455" s="148"/>
      <c r="Q455" s="51"/>
      <c r="R455" s="149"/>
      <c r="S455" s="148"/>
    </row>
    <row r="456" spans="1:19" ht="15.75" customHeight="1" x14ac:dyDescent="0.2">
      <c r="A456" s="97">
        <v>2002</v>
      </c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54"/>
      <c r="M456" s="145"/>
      <c r="N456" s="49"/>
      <c r="O456" s="147"/>
      <c r="P456" s="148"/>
      <c r="Q456" s="51"/>
      <c r="R456" s="149"/>
      <c r="S456" s="148"/>
    </row>
    <row r="457" spans="1:19" ht="15.75" customHeight="1" x14ac:dyDescent="0.2">
      <c r="A457" s="97">
        <v>2101</v>
      </c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54"/>
      <c r="M457" s="145"/>
      <c r="N457" s="49"/>
      <c r="O457" s="147"/>
      <c r="P457" s="49"/>
      <c r="Q457" s="147"/>
      <c r="R457" s="150"/>
      <c r="S457" s="148"/>
    </row>
    <row r="458" spans="1:19" ht="15.75" customHeight="1" x14ac:dyDescent="0.2">
      <c r="A458" s="97">
        <v>2102</v>
      </c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54"/>
      <c r="M458" s="145"/>
      <c r="N458" s="49"/>
      <c r="O458" s="147"/>
      <c r="P458" s="102" t="s">
        <v>81</v>
      </c>
      <c r="Q458" s="103">
        <v>51</v>
      </c>
      <c r="R458" s="104">
        <f>IF(SUM(L448:L454)=0,"",SUM(L448:L454))</f>
        <v>51</v>
      </c>
      <c r="S458" s="105" t="s">
        <v>10</v>
      </c>
    </row>
    <row r="459" spans="1:19" ht="15.75" customHeight="1" x14ac:dyDescent="0.2">
      <c r="A459" s="97">
        <v>2201</v>
      </c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54"/>
      <c r="M459" s="145"/>
      <c r="N459" s="49"/>
      <c r="O459" s="147"/>
      <c r="P459" s="106" t="s">
        <v>83</v>
      </c>
      <c r="Q459" s="32">
        <f>IF(Q458/B444=0,"",Q458/B444)</f>
        <v>0.52040816326530615</v>
      </c>
      <c r="R459" s="107">
        <f>IF(Q458/R458=0,"",Q458/R458)</f>
        <v>1</v>
      </c>
      <c r="S459" s="108" t="s">
        <v>84</v>
      </c>
    </row>
    <row r="460" spans="1:19" ht="15.75" customHeight="1" x14ac:dyDescent="0.2">
      <c r="A460" s="97">
        <v>2202</v>
      </c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54"/>
      <c r="M460" s="151"/>
      <c r="N460" s="152"/>
      <c r="O460" s="153"/>
      <c r="P460" s="154"/>
      <c r="Q460" s="155"/>
      <c r="R460" s="155"/>
      <c r="S460" s="156"/>
    </row>
    <row r="461" spans="1:19" ht="18" x14ac:dyDescent="0.2">
      <c r="A461" s="114"/>
      <c r="B461" s="231" t="s">
        <v>106</v>
      </c>
      <c r="C461" s="231"/>
      <c r="D461" s="231"/>
      <c r="E461" s="231"/>
      <c r="F461" s="231"/>
      <c r="G461" s="231"/>
      <c r="H461" s="231"/>
      <c r="I461" s="231"/>
      <c r="J461" s="231"/>
      <c r="K461" s="231"/>
      <c r="L461" s="37">
        <f>SUM(L452:L457)</f>
        <v>51</v>
      </c>
      <c r="M461" s="109">
        <f>IF((L453+L452)=0,"",(L453+L452)/B444)</f>
        <v>0.47959183673469385</v>
      </c>
      <c r="N461" s="109">
        <f>IF(L461=0,"",L461/B444)</f>
        <v>0.52040816326530615</v>
      </c>
      <c r="O461" s="109">
        <f>IF(L453=0,"",N461-M461)</f>
        <v>4.081632653061229E-2</v>
      </c>
      <c r="P461" s="89"/>
      <c r="Q461" s="85"/>
      <c r="R461" s="134"/>
      <c r="S461" s="89"/>
    </row>
    <row r="462" spans="1:19" ht="12.75" customHeight="1" x14ac:dyDescent="0.2"/>
    <row r="463" spans="1:19" ht="12.75" customHeight="1" x14ac:dyDescent="0.2"/>
    <row r="464" spans="1:19" ht="26.25" customHeight="1" x14ac:dyDescent="0.2">
      <c r="B464" s="232" t="s">
        <v>94</v>
      </c>
      <c r="C464" s="232"/>
      <c r="D464" s="232"/>
      <c r="E464" s="232"/>
      <c r="F464" s="232"/>
      <c r="G464" s="232"/>
      <c r="H464" s="232"/>
      <c r="I464" s="232"/>
      <c r="J464" s="232"/>
      <c r="K464" s="232"/>
      <c r="L464" s="78" t="s">
        <v>91</v>
      </c>
      <c r="M464" s="89"/>
      <c r="N464" s="89"/>
      <c r="O464" s="85"/>
      <c r="P464" s="89"/>
      <c r="Q464" s="85"/>
      <c r="R464" s="85"/>
      <c r="S464" s="85"/>
    </row>
    <row r="465" spans="1:25" ht="20.25" customHeight="1" x14ac:dyDescent="0.2">
      <c r="A465" s="234" t="s">
        <v>9</v>
      </c>
      <c r="B465" s="235" t="s">
        <v>95</v>
      </c>
      <c r="C465" s="236"/>
      <c r="D465" s="236"/>
      <c r="E465" s="236"/>
      <c r="F465" s="236"/>
      <c r="G465" s="236"/>
      <c r="H465" s="236"/>
      <c r="I465" s="236"/>
      <c r="J465" s="236"/>
      <c r="K465" s="237"/>
      <c r="L465" s="238" t="s">
        <v>10</v>
      </c>
      <c r="M465" s="230" t="s">
        <v>2</v>
      </c>
      <c r="N465" s="230" t="s">
        <v>3</v>
      </c>
      <c r="O465" s="240" t="s">
        <v>4</v>
      </c>
      <c r="P465" s="230" t="s">
        <v>5</v>
      </c>
      <c r="Q465" s="228" t="s">
        <v>6</v>
      </c>
      <c r="R465" s="228" t="s">
        <v>7</v>
      </c>
      <c r="S465" s="230" t="s">
        <v>96</v>
      </c>
    </row>
    <row r="466" spans="1:25" ht="15.75" customHeight="1" x14ac:dyDescent="0.2">
      <c r="A466" s="229"/>
      <c r="B466" s="97" t="s">
        <v>97</v>
      </c>
      <c r="C466" s="97" t="s">
        <v>98</v>
      </c>
      <c r="D466" s="97" t="s">
        <v>99</v>
      </c>
      <c r="E466" s="97" t="s">
        <v>100</v>
      </c>
      <c r="F466" s="97" t="s">
        <v>101</v>
      </c>
      <c r="G466" s="97" t="s">
        <v>102</v>
      </c>
      <c r="H466" s="97" t="s">
        <v>103</v>
      </c>
      <c r="I466" s="97" t="s">
        <v>104</v>
      </c>
      <c r="J466" s="97" t="s">
        <v>105</v>
      </c>
      <c r="K466" s="97" t="s">
        <v>126</v>
      </c>
      <c r="L466" s="229"/>
      <c r="M466" s="229"/>
      <c r="N466" s="229"/>
      <c r="O466" s="229"/>
      <c r="P466" s="229"/>
      <c r="Q466" s="229"/>
      <c r="R466" s="229"/>
      <c r="S466" s="229"/>
    </row>
    <row r="467" spans="1:25" ht="15.75" customHeight="1" x14ac:dyDescent="0.2">
      <c r="A467" s="97">
        <v>1501</v>
      </c>
      <c r="B467" s="17">
        <v>76</v>
      </c>
      <c r="C467" s="17"/>
      <c r="D467" s="17"/>
      <c r="E467" s="17"/>
      <c r="F467" s="17"/>
      <c r="G467" s="17"/>
      <c r="H467" s="17"/>
      <c r="I467" s="17"/>
      <c r="J467" s="17"/>
      <c r="K467" s="17"/>
      <c r="L467" s="54"/>
      <c r="M467" s="143"/>
      <c r="N467" s="144"/>
      <c r="O467" s="104"/>
      <c r="P467" s="98"/>
      <c r="Q467" s="19">
        <f>B467</f>
        <v>76</v>
      </c>
      <c r="R467" s="99"/>
      <c r="S467" s="98"/>
    </row>
    <row r="468" spans="1:25" ht="15.75" customHeight="1" x14ac:dyDescent="0.2">
      <c r="A468" s="97">
        <v>1502</v>
      </c>
      <c r="B468" s="17"/>
      <c r="C468" s="17">
        <v>51</v>
      </c>
      <c r="D468" s="17"/>
      <c r="E468" s="17"/>
      <c r="F468" s="17"/>
      <c r="G468" s="17"/>
      <c r="H468" s="17"/>
      <c r="I468" s="17"/>
      <c r="J468" s="17"/>
      <c r="K468" s="17"/>
      <c r="L468" s="54"/>
      <c r="M468" s="145"/>
      <c r="N468" s="49"/>
      <c r="O468" s="146"/>
      <c r="P468" s="21">
        <f>IF(C468=0,"",C468/B467)</f>
        <v>0.67105263157894735</v>
      </c>
      <c r="Q468" s="22">
        <v>51</v>
      </c>
      <c r="R468" s="100">
        <f t="shared" ref="R468:R476" si="42">IF(Q468=0,"",Q468/Q467)</f>
        <v>0.67105263157894735</v>
      </c>
      <c r="S468" s="100">
        <f t="shared" ref="S468:S476" si="43">IF(Q468=0,"",100%-R468)</f>
        <v>0.32894736842105265</v>
      </c>
    </row>
    <row r="469" spans="1:25" ht="15.75" customHeight="1" x14ac:dyDescent="0.2">
      <c r="A469" s="97">
        <v>1601</v>
      </c>
      <c r="B469" s="17"/>
      <c r="C469" s="17"/>
      <c r="D469" s="17">
        <v>41</v>
      </c>
      <c r="E469" s="17"/>
      <c r="F469" s="17"/>
      <c r="G469" s="17"/>
      <c r="H469" s="17"/>
      <c r="I469" s="17"/>
      <c r="J469" s="17"/>
      <c r="K469" s="17"/>
      <c r="L469" s="54"/>
      <c r="M469" s="145"/>
      <c r="N469" s="49"/>
      <c r="O469" s="146"/>
      <c r="P469" s="21">
        <f>IF(D469=0,"",D469/C468)</f>
        <v>0.80392156862745101</v>
      </c>
      <c r="Q469" s="22">
        <v>50</v>
      </c>
      <c r="R469" s="100">
        <f t="shared" si="42"/>
        <v>0.98039215686274506</v>
      </c>
      <c r="S469" s="100">
        <f t="shared" si="43"/>
        <v>1.9607843137254943E-2</v>
      </c>
      <c r="T469" s="160">
        <f>Q469/Q467</f>
        <v>0.65789473684210531</v>
      </c>
    </row>
    <row r="470" spans="1:25" ht="15.75" customHeight="1" x14ac:dyDescent="0.2">
      <c r="A470" s="97">
        <v>1602</v>
      </c>
      <c r="B470" s="17"/>
      <c r="C470" s="17"/>
      <c r="D470" s="17"/>
      <c r="E470" s="17">
        <v>40</v>
      </c>
      <c r="F470" s="17"/>
      <c r="G470" s="17"/>
      <c r="H470" s="17"/>
      <c r="I470" s="17"/>
      <c r="J470" s="17"/>
      <c r="K470" s="17"/>
      <c r="L470" s="54"/>
      <c r="M470" s="145"/>
      <c r="N470" s="49"/>
      <c r="O470" s="146"/>
      <c r="P470" s="21">
        <f>IF(E470=0,"",E470/D469)</f>
        <v>0.97560975609756095</v>
      </c>
      <c r="Q470" s="22">
        <v>45</v>
      </c>
      <c r="R470" s="100">
        <f t="shared" si="42"/>
        <v>0.9</v>
      </c>
      <c r="S470" s="100">
        <f t="shared" si="43"/>
        <v>9.9999999999999978E-2</v>
      </c>
    </row>
    <row r="471" spans="1:25" ht="15.75" customHeight="1" x14ac:dyDescent="0.2">
      <c r="A471" s="97">
        <v>1701</v>
      </c>
      <c r="B471" s="17"/>
      <c r="C471" s="17"/>
      <c r="D471" s="17"/>
      <c r="E471" s="17"/>
      <c r="F471" s="17">
        <v>39</v>
      </c>
      <c r="G471" s="17"/>
      <c r="H471" s="17"/>
      <c r="I471" s="17"/>
      <c r="J471" s="17"/>
      <c r="K471" s="17"/>
      <c r="L471" s="54"/>
      <c r="M471" s="145"/>
      <c r="N471" s="49"/>
      <c r="O471" s="146"/>
      <c r="P471" s="21">
        <f>IF(F471=0,"",F471/E470)</f>
        <v>0.97499999999999998</v>
      </c>
      <c r="Q471" s="22">
        <v>42</v>
      </c>
      <c r="R471" s="100">
        <f t="shared" si="42"/>
        <v>0.93333333333333335</v>
      </c>
      <c r="S471" s="100">
        <f t="shared" si="43"/>
        <v>6.6666666666666652E-2</v>
      </c>
      <c r="V471" s="221"/>
      <c r="W471" s="221"/>
      <c r="X471" s="221"/>
      <c r="Y471" s="221"/>
    </row>
    <row r="472" spans="1:25" ht="15.75" customHeight="1" x14ac:dyDescent="0.2">
      <c r="A472" s="97">
        <v>1702</v>
      </c>
      <c r="B472" s="17"/>
      <c r="C472" s="17"/>
      <c r="D472" s="17"/>
      <c r="E472" s="17"/>
      <c r="F472" s="17"/>
      <c r="G472" s="17">
        <v>31</v>
      </c>
      <c r="H472" s="17"/>
      <c r="I472" s="17"/>
      <c r="J472" s="17"/>
      <c r="K472" s="17"/>
      <c r="L472" s="54"/>
      <c r="M472" s="145"/>
      <c r="N472" s="49"/>
      <c r="O472" s="146"/>
      <c r="P472" s="21">
        <f>IF(G472=0,"",G472/F471)</f>
        <v>0.79487179487179482</v>
      </c>
      <c r="Q472" s="22">
        <v>39</v>
      </c>
      <c r="R472" s="100">
        <f t="shared" si="42"/>
        <v>0.9285714285714286</v>
      </c>
      <c r="S472" s="100">
        <f t="shared" si="43"/>
        <v>7.1428571428571397E-2</v>
      </c>
      <c r="V472" s="222"/>
      <c r="W472" s="222"/>
      <c r="X472" s="221"/>
      <c r="Y472" s="221"/>
    </row>
    <row r="473" spans="1:25" ht="15.75" customHeight="1" x14ac:dyDescent="0.2">
      <c r="A473" s="97">
        <v>1801</v>
      </c>
      <c r="B473" s="17"/>
      <c r="C473" s="17"/>
      <c r="D473" s="17"/>
      <c r="E473" s="17"/>
      <c r="F473" s="17"/>
      <c r="G473" s="17"/>
      <c r="H473" s="17">
        <v>26</v>
      </c>
      <c r="I473" s="17"/>
      <c r="J473" s="17"/>
      <c r="K473" s="17"/>
      <c r="L473" s="54"/>
      <c r="M473" s="145"/>
      <c r="N473" s="49"/>
      <c r="O473" s="146"/>
      <c r="P473" s="21">
        <f>IF(H473=0,"",H473/G472)</f>
        <v>0.83870967741935487</v>
      </c>
      <c r="Q473" s="22">
        <v>39</v>
      </c>
      <c r="R473" s="100">
        <f t="shared" si="42"/>
        <v>1</v>
      </c>
      <c r="S473" s="100">
        <f t="shared" si="43"/>
        <v>0</v>
      </c>
      <c r="V473" s="222"/>
      <c r="W473" s="222"/>
      <c r="X473" s="221"/>
      <c r="Y473" s="221"/>
    </row>
    <row r="474" spans="1:25" ht="15.75" customHeight="1" x14ac:dyDescent="0.2">
      <c r="A474" s="97">
        <v>1802</v>
      </c>
      <c r="B474" s="17"/>
      <c r="C474" s="17"/>
      <c r="D474" s="17"/>
      <c r="E474" s="17"/>
      <c r="F474" s="17"/>
      <c r="G474" s="17"/>
      <c r="H474" s="17"/>
      <c r="I474" s="17">
        <v>24</v>
      </c>
      <c r="J474" s="17"/>
      <c r="K474" s="17"/>
      <c r="L474" s="54"/>
      <c r="M474" s="145"/>
      <c r="N474" s="49"/>
      <c r="O474" s="146"/>
      <c r="P474" s="21">
        <f>IF(I474=0,"",I474/H473)</f>
        <v>0.92307692307692313</v>
      </c>
      <c r="Q474" s="22">
        <v>37</v>
      </c>
      <c r="R474" s="100">
        <f t="shared" si="42"/>
        <v>0.94871794871794868</v>
      </c>
      <c r="S474" s="100">
        <f t="shared" si="43"/>
        <v>5.1282051282051322E-2</v>
      </c>
      <c r="V474" s="222"/>
      <c r="W474" s="222"/>
      <c r="X474" s="221"/>
      <c r="Y474" s="221"/>
    </row>
    <row r="475" spans="1:25" ht="15.75" customHeight="1" x14ac:dyDescent="0.2">
      <c r="A475" s="97">
        <v>1901</v>
      </c>
      <c r="B475" s="17"/>
      <c r="C475" s="17"/>
      <c r="D475" s="17"/>
      <c r="E475" s="17"/>
      <c r="F475" s="17"/>
      <c r="G475" s="17"/>
      <c r="H475" s="17"/>
      <c r="I475" s="17"/>
      <c r="J475" s="17">
        <v>22</v>
      </c>
      <c r="K475" s="17"/>
      <c r="L475" s="54"/>
      <c r="M475" s="145"/>
      <c r="N475" s="49"/>
      <c r="O475" s="146"/>
      <c r="P475" s="21">
        <f>IF(J475=0,"",J475/I474)</f>
        <v>0.91666666666666663</v>
      </c>
      <c r="Q475" s="22">
        <v>37</v>
      </c>
      <c r="R475" s="100">
        <f t="shared" si="42"/>
        <v>1</v>
      </c>
      <c r="S475" s="100">
        <f t="shared" si="43"/>
        <v>0</v>
      </c>
      <c r="V475" s="222"/>
      <c r="W475" s="222"/>
      <c r="X475" s="221"/>
      <c r="Y475" s="221"/>
    </row>
    <row r="476" spans="1:25" ht="15.75" customHeight="1" x14ac:dyDescent="0.2">
      <c r="A476" s="97">
        <v>1902</v>
      </c>
      <c r="B476" s="17"/>
      <c r="C476" s="17"/>
      <c r="D476" s="17"/>
      <c r="E476" s="17"/>
      <c r="F476" s="17"/>
      <c r="G476" s="17"/>
      <c r="H476" s="17"/>
      <c r="I476" s="17"/>
      <c r="J476" s="17"/>
      <c r="K476" s="17">
        <v>20</v>
      </c>
      <c r="L476" s="54">
        <v>12</v>
      </c>
      <c r="M476" s="145"/>
      <c r="N476" s="49"/>
      <c r="O476" s="146"/>
      <c r="P476" s="21">
        <f>IF(K476=0,"",K476/J475)</f>
        <v>0.90909090909090906</v>
      </c>
      <c r="Q476" s="22">
        <v>36</v>
      </c>
      <c r="R476" s="100">
        <f t="shared" si="42"/>
        <v>0.97297297297297303</v>
      </c>
      <c r="S476" s="100">
        <f t="shared" si="43"/>
        <v>2.7027027027026973E-2</v>
      </c>
      <c r="V476" s="222"/>
      <c r="W476" s="222"/>
      <c r="X476" s="221"/>
      <c r="Y476" s="221"/>
    </row>
    <row r="477" spans="1:25" ht="15.75" customHeight="1" x14ac:dyDescent="0.2">
      <c r="A477" s="97">
        <v>2001</v>
      </c>
      <c r="B477" s="17"/>
      <c r="C477" s="17"/>
      <c r="D477" s="17"/>
      <c r="E477" s="17"/>
      <c r="F477" s="17"/>
      <c r="G477" s="17"/>
      <c r="H477" s="17"/>
      <c r="I477" s="17"/>
      <c r="J477" s="17"/>
      <c r="K477" s="17">
        <v>20</v>
      </c>
      <c r="L477" s="54">
        <v>12</v>
      </c>
      <c r="M477" s="145"/>
      <c r="N477" s="49"/>
      <c r="O477" s="147"/>
      <c r="P477" s="165"/>
      <c r="Q477" s="51">
        <v>22</v>
      </c>
      <c r="R477" s="190"/>
      <c r="S477" s="165"/>
      <c r="V477" s="221"/>
      <c r="W477" s="221"/>
      <c r="X477" s="221"/>
      <c r="Y477" s="221"/>
    </row>
    <row r="478" spans="1:25" ht="15.75" customHeight="1" x14ac:dyDescent="0.2">
      <c r="A478" s="97">
        <v>2002</v>
      </c>
      <c r="B478" s="17"/>
      <c r="C478" s="17"/>
      <c r="D478" s="17"/>
      <c r="E478" s="17"/>
      <c r="F478" s="17"/>
      <c r="G478" s="17"/>
      <c r="H478" s="17"/>
      <c r="I478" s="17"/>
      <c r="J478" s="17"/>
      <c r="K478" s="17">
        <v>9</v>
      </c>
      <c r="L478" s="54">
        <v>9</v>
      </c>
      <c r="M478" s="145"/>
      <c r="N478" s="49"/>
      <c r="O478" s="147"/>
      <c r="P478" s="148"/>
      <c r="Q478" s="76">
        <v>9</v>
      </c>
      <c r="R478" s="149"/>
      <c r="S478" s="148"/>
    </row>
    <row r="479" spans="1:25" ht="15.75" customHeight="1" x14ac:dyDescent="0.2">
      <c r="A479" s="97">
        <v>2101</v>
      </c>
      <c r="B479" s="17"/>
      <c r="C479" s="17"/>
      <c r="D479" s="17"/>
      <c r="E479" s="17"/>
      <c r="F479" s="17"/>
      <c r="G479" s="17"/>
      <c r="H479" s="17"/>
      <c r="I479" s="17"/>
      <c r="J479" s="17"/>
      <c r="K479" s="17">
        <v>1</v>
      </c>
      <c r="L479" s="54"/>
      <c r="M479" s="145"/>
      <c r="N479" s="49"/>
      <c r="O479" s="147"/>
      <c r="P479" s="177"/>
      <c r="Q479" s="77">
        <v>1</v>
      </c>
      <c r="R479" s="178"/>
      <c r="S479" s="148"/>
    </row>
    <row r="480" spans="1:25" ht="15.75" customHeight="1" x14ac:dyDescent="0.2">
      <c r="A480" s="97">
        <v>2102</v>
      </c>
      <c r="B480" s="17"/>
      <c r="C480" s="17"/>
      <c r="D480" s="17"/>
      <c r="E480" s="17"/>
      <c r="F480" s="17"/>
      <c r="G480" s="17"/>
      <c r="H480" s="17"/>
      <c r="I480" s="17"/>
      <c r="J480" s="17"/>
      <c r="K480" s="17">
        <v>1</v>
      </c>
      <c r="L480" s="54">
        <v>1</v>
      </c>
      <c r="M480" s="145"/>
      <c r="N480" s="49"/>
      <c r="O480" s="147"/>
      <c r="P480" s="177"/>
      <c r="Q480" s="77">
        <v>1</v>
      </c>
      <c r="R480" s="178"/>
      <c r="S480" s="148"/>
    </row>
    <row r="481" spans="1:26" ht="15.75" customHeight="1" x14ac:dyDescent="0.2">
      <c r="A481" s="97">
        <v>2201</v>
      </c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54"/>
      <c r="M481" s="145"/>
      <c r="N481" s="49"/>
      <c r="O481" s="147"/>
      <c r="P481" s="102" t="s">
        <v>81</v>
      </c>
      <c r="Q481" s="110">
        <v>32</v>
      </c>
      <c r="R481" s="104">
        <f>L484</f>
        <v>34</v>
      </c>
      <c r="S481" s="105" t="s">
        <v>10</v>
      </c>
    </row>
    <row r="482" spans="1:26" ht="15.75" customHeight="1" x14ac:dyDescent="0.2">
      <c r="A482" s="97">
        <v>2202</v>
      </c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54"/>
      <c r="M482" s="145"/>
      <c r="N482" s="49"/>
      <c r="O482" s="147"/>
      <c r="P482" s="106" t="s">
        <v>83</v>
      </c>
      <c r="Q482" s="32">
        <f>IF(Q481/B467=0,"",Q481/B467)</f>
        <v>0.42105263157894735</v>
      </c>
      <c r="R482" s="107">
        <f>IF(Q481/R481=0,"",Q481/R481)</f>
        <v>0.94117647058823528</v>
      </c>
      <c r="S482" s="108" t="s">
        <v>84</v>
      </c>
    </row>
    <row r="483" spans="1:26" ht="15.75" customHeight="1" x14ac:dyDescent="0.2">
      <c r="A483" s="97">
        <v>2301</v>
      </c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54"/>
      <c r="M483" s="151"/>
      <c r="N483" s="152"/>
      <c r="O483" s="153"/>
      <c r="P483" s="154"/>
      <c r="Q483" s="155"/>
      <c r="R483" s="155"/>
      <c r="S483" s="156"/>
    </row>
    <row r="484" spans="1:26" ht="18" customHeight="1" x14ac:dyDescent="0.2">
      <c r="A484" s="114"/>
      <c r="B484" s="231" t="s">
        <v>106</v>
      </c>
      <c r="C484" s="231"/>
      <c r="D484" s="231"/>
      <c r="E484" s="231"/>
      <c r="F484" s="231"/>
      <c r="G484" s="231"/>
      <c r="H484" s="231"/>
      <c r="I484" s="231"/>
      <c r="J484" s="231"/>
      <c r="K484" s="231"/>
      <c r="L484" s="37">
        <f>SUM(L476:L480)</f>
        <v>34</v>
      </c>
      <c r="M484" s="109">
        <f>IF(L476=0,"",L476/B467)</f>
        <v>0.15789473684210525</v>
      </c>
      <c r="N484" s="109">
        <f>IF(L484=0,"",L484/B467)</f>
        <v>0.44736842105263158</v>
      </c>
      <c r="O484" s="109">
        <f>IF(L476=0,"",N484-M484)</f>
        <v>0.28947368421052633</v>
      </c>
      <c r="P484" s="89"/>
      <c r="Q484" s="85"/>
      <c r="R484" s="134"/>
      <c r="S484" s="89"/>
    </row>
    <row r="485" spans="1:26" ht="12.75" customHeight="1" x14ac:dyDescent="0.2"/>
    <row r="486" spans="1:26" ht="12.75" customHeight="1" x14ac:dyDescent="0.2"/>
    <row r="487" spans="1:26" ht="26.25" customHeight="1" x14ac:dyDescent="0.2">
      <c r="B487" s="232" t="s">
        <v>94</v>
      </c>
      <c r="C487" s="232"/>
      <c r="D487" s="232"/>
      <c r="E487" s="232"/>
      <c r="F487" s="232"/>
      <c r="G487" s="232"/>
      <c r="H487" s="232"/>
      <c r="I487" s="232"/>
      <c r="J487" s="232"/>
      <c r="K487" s="232"/>
      <c r="L487" s="78" t="s">
        <v>107</v>
      </c>
      <c r="M487" s="89"/>
      <c r="N487" s="89"/>
      <c r="O487" s="85"/>
      <c r="P487" s="89"/>
      <c r="Q487" s="85"/>
      <c r="R487" s="85"/>
      <c r="S487" s="85"/>
    </row>
    <row r="488" spans="1:26" ht="20.25" customHeight="1" x14ac:dyDescent="0.2">
      <c r="A488" s="234" t="s">
        <v>9</v>
      </c>
      <c r="B488" s="235" t="s">
        <v>95</v>
      </c>
      <c r="C488" s="236"/>
      <c r="D488" s="236"/>
      <c r="E488" s="236"/>
      <c r="F488" s="236"/>
      <c r="G488" s="236"/>
      <c r="H488" s="236"/>
      <c r="I488" s="236"/>
      <c r="J488" s="236"/>
      <c r="K488" s="237"/>
      <c r="L488" s="238" t="s">
        <v>10</v>
      </c>
      <c r="M488" s="230" t="s">
        <v>2</v>
      </c>
      <c r="N488" s="230" t="s">
        <v>3</v>
      </c>
      <c r="O488" s="240" t="s">
        <v>4</v>
      </c>
      <c r="P488" s="230" t="s">
        <v>5</v>
      </c>
      <c r="Q488" s="228" t="s">
        <v>6</v>
      </c>
      <c r="R488" s="228" t="s">
        <v>7</v>
      </c>
      <c r="S488" s="230" t="s">
        <v>96</v>
      </c>
    </row>
    <row r="489" spans="1:26" ht="15.75" x14ac:dyDescent="0.2">
      <c r="A489" s="229"/>
      <c r="B489" s="97" t="s">
        <v>97</v>
      </c>
      <c r="C489" s="97" t="s">
        <v>98</v>
      </c>
      <c r="D489" s="97" t="s">
        <v>99</v>
      </c>
      <c r="E489" s="97" t="s">
        <v>100</v>
      </c>
      <c r="F489" s="97" t="s">
        <v>101</v>
      </c>
      <c r="G489" s="97" t="s">
        <v>102</v>
      </c>
      <c r="H489" s="97" t="s">
        <v>103</v>
      </c>
      <c r="I489" s="97" t="s">
        <v>104</v>
      </c>
      <c r="J489" s="97" t="s">
        <v>105</v>
      </c>
      <c r="K489" s="97" t="s">
        <v>126</v>
      </c>
      <c r="L489" s="229"/>
      <c r="M489" s="229"/>
      <c r="N489" s="229"/>
      <c r="O489" s="229"/>
      <c r="P489" s="229"/>
      <c r="Q489" s="229"/>
      <c r="R489" s="229"/>
      <c r="S489" s="229"/>
    </row>
    <row r="490" spans="1:26" ht="15.75" customHeight="1" x14ac:dyDescent="0.2">
      <c r="A490" s="97">
        <v>1502</v>
      </c>
      <c r="B490" s="17">
        <v>107</v>
      </c>
      <c r="C490" s="17"/>
      <c r="D490" s="17"/>
      <c r="E490" s="17"/>
      <c r="F490" s="17"/>
      <c r="G490" s="17"/>
      <c r="H490" s="17"/>
      <c r="I490" s="17"/>
      <c r="J490" s="17"/>
      <c r="K490" s="17"/>
      <c r="L490" s="54"/>
      <c r="M490" s="143"/>
      <c r="N490" s="144"/>
      <c r="O490" s="104"/>
      <c r="P490" s="98"/>
      <c r="Q490" s="19">
        <f>B490</f>
        <v>107</v>
      </c>
      <c r="R490" s="99"/>
      <c r="S490" s="98"/>
    </row>
    <row r="491" spans="1:26" ht="15.75" customHeight="1" x14ac:dyDescent="0.2">
      <c r="A491" s="97">
        <v>1601</v>
      </c>
      <c r="B491" s="17"/>
      <c r="C491" s="17">
        <v>78</v>
      </c>
      <c r="D491" s="17"/>
      <c r="E491" s="17"/>
      <c r="F491" s="17"/>
      <c r="G491" s="17"/>
      <c r="H491" s="17"/>
      <c r="I491" s="17"/>
      <c r="J491" s="17"/>
      <c r="K491" s="17"/>
      <c r="L491" s="54"/>
      <c r="M491" s="145"/>
      <c r="N491" s="49"/>
      <c r="O491" s="146"/>
      <c r="P491" s="21">
        <f>IF(C491=0,"",C491/B490)</f>
        <v>0.7289719626168224</v>
      </c>
      <c r="Q491" s="22">
        <v>78</v>
      </c>
      <c r="R491" s="100">
        <f t="shared" ref="R491:R499" si="44">IF(Q491=0,"",Q491/Q490)</f>
        <v>0.7289719626168224</v>
      </c>
      <c r="S491" s="100">
        <f t="shared" ref="S491:S499" si="45">IF(Q491=0,"",100%-R491)</f>
        <v>0.2710280373831776</v>
      </c>
      <c r="V491" s="222"/>
      <c r="W491" s="222"/>
      <c r="X491" s="221"/>
      <c r="Y491" s="221"/>
      <c r="Z491" s="221"/>
    </row>
    <row r="492" spans="1:26" ht="15.75" customHeight="1" x14ac:dyDescent="0.2">
      <c r="A492" s="97">
        <v>1602</v>
      </c>
      <c r="B492" s="17"/>
      <c r="C492" s="17"/>
      <c r="D492" s="17">
        <v>53</v>
      </c>
      <c r="E492" s="17"/>
      <c r="F492" s="17"/>
      <c r="G492" s="17"/>
      <c r="H492" s="17"/>
      <c r="I492" s="17"/>
      <c r="J492" s="17"/>
      <c r="K492" s="17"/>
      <c r="L492" s="54"/>
      <c r="M492" s="145"/>
      <c r="N492" s="49"/>
      <c r="O492" s="146"/>
      <c r="P492" s="21">
        <f>IF(D492=0,"",D492/C491)</f>
        <v>0.67948717948717952</v>
      </c>
      <c r="Q492" s="22">
        <v>71</v>
      </c>
      <c r="R492" s="100">
        <f t="shared" si="44"/>
        <v>0.91025641025641024</v>
      </c>
      <c r="S492" s="100">
        <f t="shared" si="45"/>
        <v>8.9743589743589758E-2</v>
      </c>
      <c r="T492" s="160">
        <f>Q492/Q490</f>
        <v>0.66355140186915884</v>
      </c>
      <c r="V492" s="222"/>
      <c r="W492" s="222"/>
      <c r="X492" s="221"/>
      <c r="Y492" s="221"/>
      <c r="Z492" s="221"/>
    </row>
    <row r="493" spans="1:26" ht="15.75" customHeight="1" x14ac:dyDescent="0.2">
      <c r="A493" s="97">
        <v>1701</v>
      </c>
      <c r="B493" s="17"/>
      <c r="C493" s="17"/>
      <c r="D493" s="17"/>
      <c r="E493" s="17">
        <v>48</v>
      </c>
      <c r="F493" s="17"/>
      <c r="G493" s="17"/>
      <c r="H493" s="17"/>
      <c r="I493" s="17"/>
      <c r="J493" s="17"/>
      <c r="K493" s="17"/>
      <c r="L493" s="54"/>
      <c r="M493" s="145"/>
      <c r="N493" s="49"/>
      <c r="O493" s="146"/>
      <c r="P493" s="21">
        <f>IF(E493=0,"",E493/D492)</f>
        <v>0.90566037735849059</v>
      </c>
      <c r="Q493" s="22">
        <v>67</v>
      </c>
      <c r="R493" s="100">
        <f t="shared" si="44"/>
        <v>0.94366197183098588</v>
      </c>
      <c r="S493" s="100">
        <f t="shared" si="45"/>
        <v>5.633802816901412E-2</v>
      </c>
      <c r="V493" s="222"/>
      <c r="W493" s="222"/>
      <c r="X493" s="221"/>
      <c r="Y493" s="221"/>
      <c r="Z493" s="221"/>
    </row>
    <row r="494" spans="1:26" ht="15.75" customHeight="1" x14ac:dyDescent="0.2">
      <c r="A494" s="97">
        <v>1702</v>
      </c>
      <c r="B494" s="17"/>
      <c r="C494" s="17"/>
      <c r="D494" s="17"/>
      <c r="E494" s="17"/>
      <c r="F494" s="17">
        <v>58</v>
      </c>
      <c r="G494" s="17"/>
      <c r="H494" s="17"/>
      <c r="I494" s="17"/>
      <c r="J494" s="17"/>
      <c r="K494" s="17"/>
      <c r="L494" s="54"/>
      <c r="M494" s="145"/>
      <c r="N494" s="49"/>
      <c r="O494" s="146"/>
      <c r="P494" s="21">
        <f>IF(F494=0,"",F494/E493)</f>
        <v>1.2083333333333333</v>
      </c>
      <c r="Q494" s="22">
        <v>59</v>
      </c>
      <c r="R494" s="100">
        <f t="shared" si="44"/>
        <v>0.88059701492537312</v>
      </c>
      <c r="S494" s="100">
        <f t="shared" si="45"/>
        <v>0.11940298507462688</v>
      </c>
      <c r="V494" s="222"/>
      <c r="W494" s="222"/>
      <c r="X494" s="221"/>
      <c r="Y494" s="221"/>
      <c r="Z494" s="221"/>
    </row>
    <row r="495" spans="1:26" ht="15.75" customHeight="1" x14ac:dyDescent="0.2">
      <c r="A495" s="97">
        <v>1801</v>
      </c>
      <c r="B495" s="17"/>
      <c r="C495" s="17"/>
      <c r="D495" s="17"/>
      <c r="E495" s="17"/>
      <c r="F495" s="17"/>
      <c r="G495" s="17">
        <v>42</v>
      </c>
      <c r="H495" s="17"/>
      <c r="I495" s="17"/>
      <c r="J495" s="17"/>
      <c r="K495" s="17"/>
      <c r="L495" s="54"/>
      <c r="M495" s="145"/>
      <c r="N495" s="49"/>
      <c r="O495" s="146"/>
      <c r="P495" s="21">
        <f>IF(G495=0,"",G495/F494)</f>
        <v>0.72413793103448276</v>
      </c>
      <c r="Q495" s="22">
        <v>56</v>
      </c>
      <c r="R495" s="100">
        <f t="shared" si="44"/>
        <v>0.94915254237288138</v>
      </c>
      <c r="S495" s="100">
        <f t="shared" si="45"/>
        <v>5.084745762711862E-2</v>
      </c>
      <c r="V495" s="222"/>
      <c r="W495" s="222"/>
      <c r="X495" s="221"/>
      <c r="Y495" s="221"/>
      <c r="Z495" s="221"/>
    </row>
    <row r="496" spans="1:26" ht="15.75" customHeight="1" x14ac:dyDescent="0.2">
      <c r="A496" s="97">
        <v>1802</v>
      </c>
      <c r="B496" s="17"/>
      <c r="C496" s="17"/>
      <c r="D496" s="17"/>
      <c r="E496" s="17"/>
      <c r="F496" s="17"/>
      <c r="G496" s="17"/>
      <c r="H496" s="17">
        <v>42</v>
      </c>
      <c r="I496" s="17"/>
      <c r="J496" s="17"/>
      <c r="K496" s="17"/>
      <c r="L496" s="54"/>
      <c r="M496" s="145"/>
      <c r="N496" s="49"/>
      <c r="O496" s="146"/>
      <c r="P496" s="21">
        <f>IF(H496=0,"",H496/G495)</f>
        <v>1</v>
      </c>
      <c r="Q496" s="22">
        <v>56</v>
      </c>
      <c r="R496" s="100">
        <f t="shared" si="44"/>
        <v>1</v>
      </c>
      <c r="S496" s="100">
        <f t="shared" si="45"/>
        <v>0</v>
      </c>
      <c r="V496" s="221"/>
      <c r="W496" s="221"/>
      <c r="X496" s="221"/>
      <c r="Y496" s="221"/>
      <c r="Z496" s="221"/>
    </row>
    <row r="497" spans="1:26" ht="15.75" customHeight="1" x14ac:dyDescent="0.2">
      <c r="A497" s="97">
        <v>1901</v>
      </c>
      <c r="B497" s="17"/>
      <c r="C497" s="17"/>
      <c r="D497" s="17"/>
      <c r="E497" s="17"/>
      <c r="F497" s="17"/>
      <c r="G497" s="17"/>
      <c r="H497" s="17"/>
      <c r="I497" s="17">
        <v>40</v>
      </c>
      <c r="J497" s="17"/>
      <c r="K497" s="17"/>
      <c r="L497" s="54"/>
      <c r="M497" s="145"/>
      <c r="N497" s="49"/>
      <c r="O497" s="146"/>
      <c r="P497" s="21">
        <f>IF(I497=0,"",I497/H496)</f>
        <v>0.95238095238095233</v>
      </c>
      <c r="Q497" s="22">
        <v>54</v>
      </c>
      <c r="R497" s="100">
        <f t="shared" si="44"/>
        <v>0.9642857142857143</v>
      </c>
      <c r="S497" s="100">
        <f t="shared" si="45"/>
        <v>3.5714285714285698E-2</v>
      </c>
      <c r="V497" s="221"/>
      <c r="W497" s="221"/>
      <c r="X497" s="221"/>
      <c r="Y497" s="221"/>
      <c r="Z497" s="221"/>
    </row>
    <row r="498" spans="1:26" ht="15.75" customHeight="1" x14ac:dyDescent="0.2">
      <c r="A498" s="97">
        <v>1902</v>
      </c>
      <c r="B498" s="17"/>
      <c r="C498" s="17"/>
      <c r="D498" s="17"/>
      <c r="E498" s="17"/>
      <c r="F498" s="17"/>
      <c r="G498" s="17"/>
      <c r="H498" s="17"/>
      <c r="I498" s="17"/>
      <c r="J498" s="17">
        <v>40</v>
      </c>
      <c r="K498" s="17"/>
      <c r="L498" s="54">
        <v>1</v>
      </c>
      <c r="M498" s="145"/>
      <c r="N498" s="49"/>
      <c r="O498" s="146"/>
      <c r="P498" s="21">
        <f>IF(J498=0,"",J498/I497)</f>
        <v>1</v>
      </c>
      <c r="Q498" s="22">
        <v>54</v>
      </c>
      <c r="R498" s="100">
        <f t="shared" si="44"/>
        <v>1</v>
      </c>
      <c r="S498" s="100">
        <f t="shared" si="45"/>
        <v>0</v>
      </c>
      <c r="V498" s="221"/>
      <c r="W498" s="221"/>
      <c r="X498" s="221"/>
      <c r="Y498" s="221"/>
      <c r="Z498" s="221"/>
    </row>
    <row r="499" spans="1:26" ht="15.75" customHeight="1" x14ac:dyDescent="0.2">
      <c r="A499" s="97">
        <v>2001</v>
      </c>
      <c r="B499" s="17"/>
      <c r="C499" s="17"/>
      <c r="D499" s="17"/>
      <c r="E499" s="17"/>
      <c r="F499" s="17"/>
      <c r="G499" s="17"/>
      <c r="H499" s="17"/>
      <c r="I499" s="17"/>
      <c r="J499" s="17"/>
      <c r="K499" s="17">
        <v>32</v>
      </c>
      <c r="L499" s="54">
        <v>19</v>
      </c>
      <c r="M499" s="145"/>
      <c r="N499" s="49"/>
      <c r="O499" s="146"/>
      <c r="P499" s="21">
        <f>IF(K499=0,"",K499/J498)</f>
        <v>0.8</v>
      </c>
      <c r="Q499" s="22">
        <v>52</v>
      </c>
      <c r="R499" s="100">
        <f t="shared" si="44"/>
        <v>0.96296296296296291</v>
      </c>
      <c r="S499" s="100">
        <f t="shared" si="45"/>
        <v>3.703703703703709E-2</v>
      </c>
      <c r="V499" s="221"/>
      <c r="W499" s="221"/>
      <c r="X499" s="221"/>
      <c r="Y499" s="221"/>
      <c r="Z499" s="221"/>
    </row>
    <row r="500" spans="1:26" ht="15.75" customHeight="1" x14ac:dyDescent="0.2">
      <c r="A500" s="97">
        <v>2002</v>
      </c>
      <c r="B500" s="17"/>
      <c r="C500" s="17"/>
      <c r="D500" s="17"/>
      <c r="E500" s="17"/>
      <c r="F500" s="17"/>
      <c r="G500" s="17"/>
      <c r="H500" s="17"/>
      <c r="I500" s="17"/>
      <c r="J500" s="17"/>
      <c r="K500" s="17">
        <v>19</v>
      </c>
      <c r="L500" s="54">
        <v>15</v>
      </c>
      <c r="M500" s="145"/>
      <c r="N500" s="49"/>
      <c r="O500" s="147"/>
      <c r="P500" s="165"/>
      <c r="Q500" s="51">
        <v>34</v>
      </c>
      <c r="R500" s="190"/>
      <c r="S500" s="165"/>
      <c r="V500" s="221"/>
      <c r="W500" s="221"/>
      <c r="X500" s="221"/>
      <c r="Y500" s="221"/>
      <c r="Z500" s="221"/>
    </row>
    <row r="501" spans="1:26" ht="15.75" customHeight="1" x14ac:dyDescent="0.2">
      <c r="A501" s="97">
        <v>2101</v>
      </c>
      <c r="B501" s="17"/>
      <c r="C501" s="17"/>
      <c r="D501" s="17"/>
      <c r="E501" s="17"/>
      <c r="F501" s="17"/>
      <c r="G501" s="17"/>
      <c r="H501" s="17"/>
      <c r="I501" s="17"/>
      <c r="J501" s="17"/>
      <c r="K501" s="17">
        <v>14</v>
      </c>
      <c r="L501" s="54">
        <v>10</v>
      </c>
      <c r="M501" s="145"/>
      <c r="N501" s="49"/>
      <c r="O501" s="147"/>
      <c r="P501" s="148"/>
      <c r="Q501" s="51">
        <v>19</v>
      </c>
      <c r="R501" s="149"/>
      <c r="S501" s="148"/>
      <c r="V501" s="221"/>
      <c r="W501" s="221"/>
      <c r="X501" s="221"/>
      <c r="Y501" s="221"/>
      <c r="Z501" s="221"/>
    </row>
    <row r="502" spans="1:26" ht="15.75" customHeight="1" x14ac:dyDescent="0.2">
      <c r="A502" s="97">
        <v>2102</v>
      </c>
      <c r="B502" s="17"/>
      <c r="C502" s="17"/>
      <c r="D502" s="17"/>
      <c r="E502" s="17"/>
      <c r="F502" s="17"/>
      <c r="G502" s="17"/>
      <c r="H502" s="17"/>
      <c r="I502" s="17"/>
      <c r="J502" s="17"/>
      <c r="K502" s="17">
        <v>8</v>
      </c>
      <c r="L502" s="54">
        <v>8</v>
      </c>
      <c r="M502" s="145"/>
      <c r="N502" s="49"/>
      <c r="O502" s="147"/>
      <c r="P502" s="148"/>
      <c r="Q502" s="76">
        <v>9</v>
      </c>
      <c r="R502" s="149"/>
      <c r="S502" s="148"/>
      <c r="V502" s="221"/>
      <c r="W502" s="221"/>
      <c r="X502" s="221"/>
      <c r="Y502" s="221"/>
      <c r="Z502" s="221"/>
    </row>
    <row r="503" spans="1:26" ht="15.75" customHeight="1" x14ac:dyDescent="0.2">
      <c r="A503" s="97">
        <v>2201</v>
      </c>
      <c r="B503" s="17"/>
      <c r="C503" s="17"/>
      <c r="D503" s="17"/>
      <c r="E503" s="17"/>
      <c r="F503" s="17"/>
      <c r="G503" s="17"/>
      <c r="H503" s="17"/>
      <c r="I503" s="17"/>
      <c r="J503" s="17"/>
      <c r="K503" s="17">
        <v>1</v>
      </c>
      <c r="L503" s="54"/>
      <c r="M503" s="145"/>
      <c r="N503" s="49"/>
      <c r="O503" s="147"/>
      <c r="P503" s="49"/>
      <c r="Q503" s="77">
        <v>1</v>
      </c>
      <c r="R503" s="150"/>
      <c r="S503" s="148"/>
    </row>
    <row r="504" spans="1:26" ht="15.75" customHeight="1" x14ac:dyDescent="0.2">
      <c r="A504" s="97">
        <v>2202</v>
      </c>
      <c r="B504" s="17"/>
      <c r="C504" s="17"/>
      <c r="D504" s="17"/>
      <c r="E504" s="17"/>
      <c r="F504" s="17"/>
      <c r="G504" s="17"/>
      <c r="H504" s="17"/>
      <c r="I504" s="17"/>
      <c r="J504" s="17"/>
      <c r="K504" s="17">
        <v>1</v>
      </c>
      <c r="L504" s="54">
        <v>1</v>
      </c>
      <c r="M504" s="145"/>
      <c r="N504" s="49"/>
      <c r="O504" s="147"/>
      <c r="P504" s="191"/>
      <c r="Q504" s="77">
        <v>1</v>
      </c>
      <c r="R504" s="191"/>
      <c r="S504" s="148"/>
    </row>
    <row r="505" spans="1:26" ht="15.75" customHeight="1" x14ac:dyDescent="0.2">
      <c r="A505" s="97">
        <v>2301</v>
      </c>
      <c r="B505" s="17"/>
      <c r="C505" s="17"/>
      <c r="D505" s="17"/>
      <c r="E505" s="17"/>
      <c r="F505" s="17"/>
      <c r="G505" s="17"/>
      <c r="H505" s="17"/>
      <c r="I505" s="17"/>
      <c r="J505" s="17"/>
      <c r="K505" s="17">
        <v>1</v>
      </c>
      <c r="L505" s="54"/>
      <c r="M505" s="145"/>
      <c r="N505" s="49"/>
      <c r="O505" s="147"/>
      <c r="P505" s="102" t="s">
        <v>81</v>
      </c>
      <c r="Q505" s="110">
        <v>51</v>
      </c>
      <c r="R505" s="104">
        <f>L507</f>
        <v>55</v>
      </c>
      <c r="S505" s="192" t="s">
        <v>10</v>
      </c>
    </row>
    <row r="506" spans="1:26" ht="15.75" customHeight="1" x14ac:dyDescent="0.2">
      <c r="A506" s="97">
        <v>2302</v>
      </c>
      <c r="B506" s="17"/>
      <c r="C506" s="17"/>
      <c r="D506" s="17"/>
      <c r="E506" s="17"/>
      <c r="F506" s="17"/>
      <c r="G506" s="17"/>
      <c r="H506" s="17"/>
      <c r="I506" s="17"/>
      <c r="J506" s="17"/>
      <c r="K506" s="17">
        <v>1</v>
      </c>
      <c r="L506" s="54">
        <v>1</v>
      </c>
      <c r="M506" s="151"/>
      <c r="N506" s="152"/>
      <c r="O506" s="153"/>
      <c r="P506" s="106" t="s">
        <v>83</v>
      </c>
      <c r="Q506" s="32">
        <f>IF(Q505/B490=0,"",Q505/B490)</f>
        <v>0.47663551401869159</v>
      </c>
      <c r="R506" s="107">
        <f>IF(Q505/R505=0,"",Q505/R505)</f>
        <v>0.92727272727272725</v>
      </c>
      <c r="S506" s="193" t="s">
        <v>84</v>
      </c>
    </row>
    <row r="507" spans="1:26" ht="18" customHeight="1" x14ac:dyDescent="0.2">
      <c r="A507" s="114"/>
      <c r="B507" s="231" t="s">
        <v>106</v>
      </c>
      <c r="C507" s="231"/>
      <c r="D507" s="231"/>
      <c r="E507" s="231"/>
      <c r="F507" s="231"/>
      <c r="G507" s="231"/>
      <c r="H507" s="231"/>
      <c r="I507" s="231"/>
      <c r="J507" s="231"/>
      <c r="K507" s="231"/>
      <c r="L507" s="37">
        <f>SUM(L498:L506)</f>
        <v>55</v>
      </c>
      <c r="M507" s="109">
        <f>SUM(L498:L499)/B490</f>
        <v>0.18691588785046728</v>
      </c>
      <c r="N507" s="109">
        <f>IF(L507=0,"",L507/B490)</f>
        <v>0.51401869158878499</v>
      </c>
      <c r="O507" s="109">
        <f>IF(L499=0,"",N507-M507)</f>
        <v>0.32710280373831768</v>
      </c>
      <c r="P507" s="89"/>
      <c r="Q507" s="85"/>
      <c r="R507" s="134"/>
      <c r="S507" s="89"/>
    </row>
    <row r="508" spans="1:26" ht="12.75" customHeight="1" x14ac:dyDescent="0.2"/>
    <row r="509" spans="1:26" ht="12.75" customHeight="1" x14ac:dyDescent="0.2"/>
    <row r="510" spans="1:26" ht="26.25" customHeight="1" x14ac:dyDescent="0.2">
      <c r="B510" s="232" t="s">
        <v>94</v>
      </c>
      <c r="C510" s="232"/>
      <c r="D510" s="232"/>
      <c r="E510" s="232"/>
      <c r="F510" s="232"/>
      <c r="G510" s="232"/>
      <c r="H510" s="232"/>
      <c r="I510" s="232"/>
      <c r="J510" s="232"/>
      <c r="K510" s="232"/>
      <c r="L510" s="78" t="s">
        <v>108</v>
      </c>
      <c r="M510" s="89"/>
      <c r="N510" s="89"/>
      <c r="O510" s="85"/>
      <c r="P510" s="89"/>
      <c r="Q510" s="85"/>
      <c r="R510" s="85"/>
      <c r="S510" s="85"/>
    </row>
    <row r="511" spans="1:26" ht="20.25" customHeight="1" x14ac:dyDescent="0.2">
      <c r="A511" s="234" t="s">
        <v>9</v>
      </c>
      <c r="B511" s="235" t="s">
        <v>95</v>
      </c>
      <c r="C511" s="236"/>
      <c r="D511" s="236"/>
      <c r="E511" s="236"/>
      <c r="F511" s="236"/>
      <c r="G511" s="236"/>
      <c r="H511" s="236"/>
      <c r="I511" s="236"/>
      <c r="J511" s="236"/>
      <c r="K511" s="237"/>
      <c r="L511" s="238" t="s">
        <v>10</v>
      </c>
      <c r="M511" s="230" t="s">
        <v>2</v>
      </c>
      <c r="N511" s="230" t="s">
        <v>3</v>
      </c>
      <c r="O511" s="240" t="s">
        <v>4</v>
      </c>
      <c r="P511" s="230" t="s">
        <v>5</v>
      </c>
      <c r="Q511" s="228" t="s">
        <v>6</v>
      </c>
      <c r="R511" s="228" t="s">
        <v>7</v>
      </c>
      <c r="S511" s="230" t="s">
        <v>96</v>
      </c>
    </row>
    <row r="512" spans="1:26" ht="15.75" customHeight="1" x14ac:dyDescent="0.2">
      <c r="A512" s="229"/>
      <c r="B512" s="97" t="s">
        <v>97</v>
      </c>
      <c r="C512" s="97" t="s">
        <v>98</v>
      </c>
      <c r="D512" s="97" t="s">
        <v>99</v>
      </c>
      <c r="E512" s="97" t="s">
        <v>100</v>
      </c>
      <c r="F512" s="97" t="s">
        <v>101</v>
      </c>
      <c r="G512" s="97" t="s">
        <v>102</v>
      </c>
      <c r="H512" s="97" t="s">
        <v>103</v>
      </c>
      <c r="I512" s="97" t="s">
        <v>104</v>
      </c>
      <c r="J512" s="97" t="s">
        <v>105</v>
      </c>
      <c r="K512" s="97" t="s">
        <v>126</v>
      </c>
      <c r="L512" s="229"/>
      <c r="M512" s="229"/>
      <c r="N512" s="229"/>
      <c r="O512" s="229"/>
      <c r="P512" s="229"/>
      <c r="Q512" s="229"/>
      <c r="R512" s="229"/>
      <c r="S512" s="229"/>
    </row>
    <row r="513" spans="1:20" ht="15.75" customHeight="1" x14ac:dyDescent="0.2">
      <c r="A513" s="97">
        <v>1601</v>
      </c>
      <c r="B513" s="17">
        <v>76</v>
      </c>
      <c r="C513" s="17"/>
      <c r="D513" s="17"/>
      <c r="E513" s="17"/>
      <c r="F513" s="17"/>
      <c r="G513" s="17"/>
      <c r="H513" s="17"/>
      <c r="I513" s="17"/>
      <c r="J513" s="17"/>
      <c r="K513" s="17"/>
      <c r="L513" s="54"/>
      <c r="M513" s="143"/>
      <c r="N513" s="144"/>
      <c r="O513" s="104"/>
      <c r="P513" s="98"/>
      <c r="Q513" s="19">
        <f>B513</f>
        <v>76</v>
      </c>
      <c r="R513" s="99"/>
      <c r="S513" s="98"/>
    </row>
    <row r="514" spans="1:20" ht="15.75" customHeight="1" x14ac:dyDescent="0.2">
      <c r="A514" s="97">
        <v>1602</v>
      </c>
      <c r="B514" s="17"/>
      <c r="C514" s="17">
        <v>54</v>
      </c>
      <c r="D514" s="17"/>
      <c r="E514" s="17"/>
      <c r="F514" s="17"/>
      <c r="G514" s="17"/>
      <c r="H514" s="17"/>
      <c r="I514" s="17"/>
      <c r="J514" s="17"/>
      <c r="K514" s="17"/>
      <c r="L514" s="54"/>
      <c r="M514" s="145"/>
      <c r="N514" s="49"/>
      <c r="O514" s="146"/>
      <c r="P514" s="21">
        <f>IF(C514=0,"",C514/B513)</f>
        <v>0.71052631578947367</v>
      </c>
      <c r="Q514" s="22">
        <v>54</v>
      </c>
      <c r="R514" s="100">
        <f t="shared" ref="R514:R522" si="46">IF(Q514=0,"",Q514/Q513)</f>
        <v>0.71052631578947367</v>
      </c>
      <c r="S514" s="100">
        <f t="shared" ref="S514:S522" si="47">IF(Q514=0,"",100%-R514)</f>
        <v>0.28947368421052633</v>
      </c>
    </row>
    <row r="515" spans="1:20" ht="15.75" customHeight="1" x14ac:dyDescent="0.2">
      <c r="A515" s="97">
        <v>1701</v>
      </c>
      <c r="B515" s="17"/>
      <c r="C515" s="17"/>
      <c r="D515" s="17">
        <v>49</v>
      </c>
      <c r="E515" s="17"/>
      <c r="F515" s="17"/>
      <c r="G515" s="17"/>
      <c r="H515" s="17"/>
      <c r="I515" s="17"/>
      <c r="J515" s="17"/>
      <c r="K515" s="17"/>
      <c r="L515" s="54"/>
      <c r="M515" s="145"/>
      <c r="N515" s="49"/>
      <c r="O515" s="146"/>
      <c r="P515" s="21">
        <f>IF(D515=0,"",D515/C514)</f>
        <v>0.90740740740740744</v>
      </c>
      <c r="Q515" s="22">
        <v>53</v>
      </c>
      <c r="R515" s="100">
        <f t="shared" si="46"/>
        <v>0.98148148148148151</v>
      </c>
      <c r="S515" s="100">
        <f t="shared" si="47"/>
        <v>1.851851851851849E-2</v>
      </c>
      <c r="T515" s="160">
        <f>Q515/Q513</f>
        <v>0.69736842105263153</v>
      </c>
    </row>
    <row r="516" spans="1:20" ht="15.75" customHeight="1" x14ac:dyDescent="0.2">
      <c r="A516" s="97">
        <v>1702</v>
      </c>
      <c r="B516" s="17"/>
      <c r="C516" s="17"/>
      <c r="D516" s="17"/>
      <c r="E516" s="17">
        <v>48</v>
      </c>
      <c r="F516" s="17"/>
      <c r="G516" s="17"/>
      <c r="H516" s="17"/>
      <c r="I516" s="17"/>
      <c r="J516" s="17"/>
      <c r="K516" s="17"/>
      <c r="L516" s="54"/>
      <c r="M516" s="145"/>
      <c r="N516" s="49"/>
      <c r="O516" s="146"/>
      <c r="P516" s="21">
        <f>IF(E516=0,"",E516/D515)</f>
        <v>0.97959183673469385</v>
      </c>
      <c r="Q516" s="22">
        <v>51</v>
      </c>
      <c r="R516" s="100">
        <f t="shared" si="46"/>
        <v>0.96226415094339623</v>
      </c>
      <c r="S516" s="100">
        <f t="shared" si="47"/>
        <v>3.7735849056603765E-2</v>
      </c>
    </row>
    <row r="517" spans="1:20" ht="15.75" customHeight="1" x14ac:dyDescent="0.2">
      <c r="A517" s="97">
        <v>1801</v>
      </c>
      <c r="B517" s="17"/>
      <c r="C517" s="17"/>
      <c r="D517" s="17"/>
      <c r="E517" s="17"/>
      <c r="F517" s="17">
        <v>48</v>
      </c>
      <c r="G517" s="17"/>
      <c r="H517" s="17"/>
      <c r="I517" s="17"/>
      <c r="J517" s="17"/>
      <c r="K517" s="17"/>
      <c r="L517" s="54"/>
      <c r="M517" s="145"/>
      <c r="N517" s="49"/>
      <c r="O517" s="146"/>
      <c r="P517" s="21">
        <f>IF(F517=0,"",F517/E516)</f>
        <v>1</v>
      </c>
      <c r="Q517" s="22">
        <v>49</v>
      </c>
      <c r="R517" s="100">
        <f t="shared" si="46"/>
        <v>0.96078431372549022</v>
      </c>
      <c r="S517" s="100">
        <f t="shared" si="47"/>
        <v>3.9215686274509776E-2</v>
      </c>
    </row>
    <row r="518" spans="1:20" ht="15.75" customHeight="1" x14ac:dyDescent="0.2">
      <c r="A518" s="97">
        <v>1802</v>
      </c>
      <c r="B518" s="17"/>
      <c r="C518" s="17"/>
      <c r="D518" s="17"/>
      <c r="E518" s="17"/>
      <c r="F518" s="17"/>
      <c r="G518" s="17">
        <v>36</v>
      </c>
      <c r="H518" s="17"/>
      <c r="I518" s="17"/>
      <c r="J518" s="17"/>
      <c r="K518" s="17"/>
      <c r="L518" s="54"/>
      <c r="M518" s="145"/>
      <c r="N518" s="49"/>
      <c r="O518" s="146"/>
      <c r="P518" s="21">
        <f>IF(G518=0,"",G518/F517)</f>
        <v>0.75</v>
      </c>
      <c r="Q518" s="22">
        <v>46</v>
      </c>
      <c r="R518" s="100">
        <f t="shared" si="46"/>
        <v>0.93877551020408168</v>
      </c>
      <c r="S518" s="100">
        <f t="shared" si="47"/>
        <v>6.1224489795918324E-2</v>
      </c>
    </row>
    <row r="519" spans="1:20" ht="15.75" customHeight="1" x14ac:dyDescent="0.2">
      <c r="A519" s="97">
        <v>1901</v>
      </c>
      <c r="B519" s="17"/>
      <c r="C519" s="17"/>
      <c r="D519" s="17"/>
      <c r="E519" s="17"/>
      <c r="F519" s="17"/>
      <c r="G519" s="17"/>
      <c r="H519" s="17">
        <v>17</v>
      </c>
      <c r="I519" s="17"/>
      <c r="J519" s="17"/>
      <c r="K519" s="17"/>
      <c r="L519" s="54"/>
      <c r="M519" s="145"/>
      <c r="N519" s="49"/>
      <c r="O519" s="146"/>
      <c r="P519" s="21">
        <f>IF(H519=0,"",H519/G518)</f>
        <v>0.47222222222222221</v>
      </c>
      <c r="Q519" s="22">
        <v>43</v>
      </c>
      <c r="R519" s="100">
        <f t="shared" si="46"/>
        <v>0.93478260869565222</v>
      </c>
      <c r="S519" s="100">
        <f t="shared" si="47"/>
        <v>6.5217391304347783E-2</v>
      </c>
    </row>
    <row r="520" spans="1:20" ht="15.75" customHeight="1" x14ac:dyDescent="0.2">
      <c r="A520" s="97">
        <v>1902</v>
      </c>
      <c r="B520" s="17"/>
      <c r="C520" s="17"/>
      <c r="D520" s="17"/>
      <c r="E520" s="17"/>
      <c r="F520" s="17"/>
      <c r="G520" s="17"/>
      <c r="H520" s="17"/>
      <c r="I520" s="17">
        <v>17</v>
      </c>
      <c r="J520" s="17"/>
      <c r="K520" s="17"/>
      <c r="L520" s="54"/>
      <c r="M520" s="145"/>
      <c r="N520" s="49"/>
      <c r="O520" s="146"/>
      <c r="P520" s="21">
        <f>IF(I520=0,"",I520/H519)</f>
        <v>1</v>
      </c>
      <c r="Q520" s="22">
        <v>43</v>
      </c>
      <c r="R520" s="100">
        <f t="shared" si="46"/>
        <v>1</v>
      </c>
      <c r="S520" s="100">
        <f t="shared" si="47"/>
        <v>0</v>
      </c>
    </row>
    <row r="521" spans="1:20" ht="15.75" customHeight="1" x14ac:dyDescent="0.2">
      <c r="A521" s="97">
        <v>2001</v>
      </c>
      <c r="B521" s="17"/>
      <c r="C521" s="17"/>
      <c r="D521" s="17"/>
      <c r="E521" s="17"/>
      <c r="F521" s="17"/>
      <c r="G521" s="17"/>
      <c r="H521" s="17"/>
      <c r="I521" s="17"/>
      <c r="J521" s="17">
        <v>17</v>
      </c>
      <c r="K521" s="17"/>
      <c r="L521" s="54"/>
      <c r="M521" s="145"/>
      <c r="N521" s="49"/>
      <c r="O521" s="146"/>
      <c r="P521" s="21">
        <f>IF(J521=0,"",J521/I520)</f>
        <v>1</v>
      </c>
      <c r="Q521" s="22">
        <v>43</v>
      </c>
      <c r="R521" s="100">
        <f t="shared" si="46"/>
        <v>1</v>
      </c>
      <c r="S521" s="100">
        <f t="shared" si="47"/>
        <v>0</v>
      </c>
    </row>
    <row r="522" spans="1:20" ht="15.75" customHeight="1" x14ac:dyDescent="0.2">
      <c r="A522" s="97">
        <v>2002</v>
      </c>
      <c r="B522" s="17"/>
      <c r="C522" s="17"/>
      <c r="D522" s="17"/>
      <c r="E522" s="17"/>
      <c r="F522" s="17"/>
      <c r="G522" s="17"/>
      <c r="H522" s="17"/>
      <c r="I522" s="17"/>
      <c r="J522" s="17"/>
      <c r="K522" s="17">
        <v>11</v>
      </c>
      <c r="L522" s="54">
        <v>9</v>
      </c>
      <c r="M522" s="145"/>
      <c r="N522" s="49"/>
      <c r="O522" s="146"/>
      <c r="P522" s="21">
        <f>IF(K522=0,"",K522/J521)</f>
        <v>0.6470588235294118</v>
      </c>
      <c r="Q522" s="22">
        <v>42</v>
      </c>
      <c r="R522" s="100">
        <f t="shared" si="46"/>
        <v>0.97674418604651159</v>
      </c>
      <c r="S522" s="100">
        <f t="shared" si="47"/>
        <v>2.3255813953488413E-2</v>
      </c>
    </row>
    <row r="523" spans="1:20" ht="15.75" customHeight="1" x14ac:dyDescent="0.2">
      <c r="A523" s="97">
        <v>2101</v>
      </c>
      <c r="B523" s="17"/>
      <c r="C523" s="17"/>
      <c r="D523" s="17"/>
      <c r="E523" s="17"/>
      <c r="F523" s="17"/>
      <c r="G523" s="17"/>
      <c r="H523" s="17"/>
      <c r="I523" s="17"/>
      <c r="J523" s="17"/>
      <c r="K523" s="17">
        <v>21</v>
      </c>
      <c r="L523" s="54">
        <v>13</v>
      </c>
      <c r="M523" s="145"/>
      <c r="N523" s="49"/>
      <c r="O523" s="147"/>
      <c r="P523" s="165"/>
      <c r="Q523" s="51">
        <v>32</v>
      </c>
      <c r="R523" s="190"/>
      <c r="S523" s="165"/>
    </row>
    <row r="524" spans="1:20" ht="15.75" customHeight="1" x14ac:dyDescent="0.2">
      <c r="A524" s="97">
        <v>2102</v>
      </c>
      <c r="B524" s="17"/>
      <c r="C524" s="17"/>
      <c r="D524" s="17"/>
      <c r="E524" s="17"/>
      <c r="F524" s="17"/>
      <c r="G524" s="17"/>
      <c r="H524" s="17"/>
      <c r="I524" s="17"/>
      <c r="J524" s="17"/>
      <c r="K524" s="17">
        <v>16</v>
      </c>
      <c r="L524" s="54">
        <v>13</v>
      </c>
      <c r="M524" s="145"/>
      <c r="N524" s="49"/>
      <c r="O524" s="147"/>
      <c r="P524" s="148"/>
      <c r="Q524" s="51">
        <v>20</v>
      </c>
      <c r="R524" s="149"/>
      <c r="S524" s="148"/>
    </row>
    <row r="525" spans="1:20" ht="15.75" customHeight="1" x14ac:dyDescent="0.2">
      <c r="A525" s="97">
        <v>2201</v>
      </c>
      <c r="B525" s="17"/>
      <c r="C525" s="17"/>
      <c r="D525" s="17"/>
      <c r="E525" s="17"/>
      <c r="F525" s="17"/>
      <c r="G525" s="17"/>
      <c r="H525" s="17"/>
      <c r="I525" s="17"/>
      <c r="J525" s="17"/>
      <c r="K525" s="17">
        <v>5</v>
      </c>
      <c r="L525" s="54">
        <v>5</v>
      </c>
      <c r="M525" s="145"/>
      <c r="N525" s="49"/>
      <c r="O525" s="147"/>
      <c r="P525" s="148"/>
      <c r="Q525" s="76">
        <v>7</v>
      </c>
      <c r="R525" s="149"/>
      <c r="S525" s="148"/>
    </row>
    <row r="526" spans="1:20" ht="15.75" customHeight="1" x14ac:dyDescent="0.2">
      <c r="A526" s="97">
        <v>2202</v>
      </c>
      <c r="B526" s="17"/>
      <c r="C526" s="17"/>
      <c r="D526" s="17"/>
      <c r="E526" s="17"/>
      <c r="F526" s="17"/>
      <c r="G526" s="17"/>
      <c r="H526" s="17"/>
      <c r="I526" s="17"/>
      <c r="J526" s="17"/>
      <c r="K526" s="17">
        <v>1</v>
      </c>
      <c r="L526" s="54">
        <v>1</v>
      </c>
      <c r="M526" s="145"/>
      <c r="N526" s="49"/>
      <c r="O526" s="147"/>
      <c r="P526" s="49"/>
      <c r="Q526" s="77">
        <v>1</v>
      </c>
      <c r="R526" s="150"/>
      <c r="S526" s="148"/>
    </row>
    <row r="527" spans="1:20" ht="15.75" customHeight="1" x14ac:dyDescent="0.2">
      <c r="A527" s="97">
        <v>2301</v>
      </c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54"/>
      <c r="M527" s="145"/>
      <c r="N527" s="49"/>
      <c r="O527" s="147"/>
      <c r="P527" s="102" t="s">
        <v>81</v>
      </c>
      <c r="Q527" s="110">
        <v>38</v>
      </c>
      <c r="R527" s="104">
        <f>L530</f>
        <v>41</v>
      </c>
      <c r="S527" s="105" t="s">
        <v>10</v>
      </c>
    </row>
    <row r="528" spans="1:20" ht="15.75" customHeight="1" x14ac:dyDescent="0.2">
      <c r="A528" s="97">
        <v>2302</v>
      </c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54"/>
      <c r="M528" s="145"/>
      <c r="N528" s="49"/>
      <c r="O528" s="147"/>
      <c r="P528" s="106" t="s">
        <v>83</v>
      </c>
      <c r="Q528" s="32">
        <f>IF(Q527/B513=0,"",Q527/B513)</f>
        <v>0.5</v>
      </c>
      <c r="R528" s="107">
        <f>IF(Q527/R527=0,"",Q527/R527)</f>
        <v>0.92682926829268297</v>
      </c>
      <c r="S528" s="108" t="s">
        <v>84</v>
      </c>
    </row>
    <row r="529" spans="1:21" ht="15.75" customHeight="1" x14ac:dyDescent="0.2">
      <c r="A529" s="97">
        <v>2401</v>
      </c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54"/>
      <c r="M529" s="151"/>
      <c r="N529" s="152"/>
      <c r="O529" s="153"/>
      <c r="P529" s="154"/>
      <c r="Q529" s="155"/>
      <c r="R529" s="155"/>
      <c r="S529" s="156"/>
    </row>
    <row r="530" spans="1:21" ht="18" customHeight="1" x14ac:dyDescent="0.2">
      <c r="A530" s="114"/>
      <c r="B530" s="231" t="s">
        <v>106</v>
      </c>
      <c r="C530" s="231"/>
      <c r="D530" s="231"/>
      <c r="E530" s="231"/>
      <c r="F530" s="231"/>
      <c r="G530" s="231"/>
      <c r="H530" s="231"/>
      <c r="I530" s="231"/>
      <c r="J530" s="231"/>
      <c r="K530" s="231"/>
      <c r="L530" s="37">
        <f>SUM(L522:L526)</f>
        <v>41</v>
      </c>
      <c r="M530" s="109">
        <f>IF(L522=0,"",L522/B513)</f>
        <v>0.11842105263157894</v>
      </c>
      <c r="N530" s="109">
        <f>IF(L530=0,"",L530/B513)</f>
        <v>0.53947368421052633</v>
      </c>
      <c r="O530" s="109">
        <f>IF(L522=0,"",N530-M530)</f>
        <v>0.4210526315789474</v>
      </c>
      <c r="P530" s="89"/>
      <c r="Q530" s="85"/>
      <c r="R530" s="134"/>
      <c r="S530" s="89"/>
    </row>
    <row r="531" spans="1:21" ht="12.75" customHeight="1" x14ac:dyDescent="0.2"/>
    <row r="532" spans="1:21" ht="12.75" customHeight="1" x14ac:dyDescent="0.2"/>
    <row r="533" spans="1:21" ht="26.25" customHeight="1" x14ac:dyDescent="0.2">
      <c r="A533" s="135"/>
      <c r="B533" s="232" t="s">
        <v>94</v>
      </c>
      <c r="C533" s="232"/>
      <c r="D533" s="232"/>
      <c r="E533" s="232"/>
      <c r="F533" s="232"/>
      <c r="G533" s="232"/>
      <c r="H533" s="232"/>
      <c r="I533" s="232"/>
      <c r="J533" s="232"/>
      <c r="K533" s="232"/>
      <c r="L533" s="78" t="s">
        <v>109</v>
      </c>
      <c r="M533" s="194"/>
      <c r="N533" s="194"/>
      <c r="O533" s="85"/>
      <c r="P533" s="89"/>
      <c r="Q533" s="85"/>
      <c r="R533" s="85"/>
      <c r="S533" s="85"/>
    </row>
    <row r="534" spans="1:21" ht="20.25" customHeight="1" x14ac:dyDescent="0.2">
      <c r="A534" s="234" t="s">
        <v>9</v>
      </c>
      <c r="B534" s="235" t="s">
        <v>95</v>
      </c>
      <c r="C534" s="236"/>
      <c r="D534" s="236"/>
      <c r="E534" s="236"/>
      <c r="F534" s="236"/>
      <c r="G534" s="236"/>
      <c r="H534" s="236"/>
      <c r="I534" s="236"/>
      <c r="J534" s="236"/>
      <c r="K534" s="237"/>
      <c r="L534" s="238" t="s">
        <v>10</v>
      </c>
      <c r="M534" s="230" t="s">
        <v>2</v>
      </c>
      <c r="N534" s="230" t="s">
        <v>3</v>
      </c>
      <c r="O534" s="240" t="s">
        <v>4</v>
      </c>
      <c r="P534" s="230" t="s">
        <v>5</v>
      </c>
      <c r="Q534" s="228" t="s">
        <v>6</v>
      </c>
      <c r="R534" s="228" t="s">
        <v>7</v>
      </c>
      <c r="S534" s="230" t="s">
        <v>96</v>
      </c>
    </row>
    <row r="535" spans="1:21" ht="15.75" customHeight="1" x14ac:dyDescent="0.2">
      <c r="A535" s="229"/>
      <c r="B535" s="97" t="s">
        <v>97</v>
      </c>
      <c r="C535" s="97" t="s">
        <v>98</v>
      </c>
      <c r="D535" s="97" t="s">
        <v>99</v>
      </c>
      <c r="E535" s="97" t="s">
        <v>100</v>
      </c>
      <c r="F535" s="97" t="s">
        <v>101</v>
      </c>
      <c r="G535" s="97" t="s">
        <v>102</v>
      </c>
      <c r="H535" s="97" t="s">
        <v>103</v>
      </c>
      <c r="I535" s="97" t="s">
        <v>104</v>
      </c>
      <c r="J535" s="97" t="s">
        <v>105</v>
      </c>
      <c r="K535" s="97" t="s">
        <v>127</v>
      </c>
      <c r="L535" s="229"/>
      <c r="M535" s="229"/>
      <c r="N535" s="229"/>
      <c r="O535" s="229"/>
      <c r="P535" s="229"/>
      <c r="Q535" s="229"/>
      <c r="R535" s="229"/>
      <c r="S535" s="229"/>
    </row>
    <row r="536" spans="1:21" ht="15.75" customHeight="1" x14ac:dyDescent="0.2">
      <c r="A536" s="97">
        <v>1602</v>
      </c>
      <c r="B536" s="17">
        <v>133</v>
      </c>
      <c r="C536" s="17"/>
      <c r="D536" s="17"/>
      <c r="E536" s="17"/>
      <c r="F536" s="17"/>
      <c r="G536" s="17"/>
      <c r="H536" s="17"/>
      <c r="I536" s="17"/>
      <c r="J536" s="17"/>
      <c r="K536" s="17"/>
      <c r="L536" s="54"/>
      <c r="M536" s="143"/>
      <c r="N536" s="144"/>
      <c r="O536" s="104"/>
      <c r="P536" s="98"/>
      <c r="Q536" s="19">
        <f>B536</f>
        <v>133</v>
      </c>
      <c r="R536" s="99"/>
      <c r="S536" s="98"/>
    </row>
    <row r="537" spans="1:21" ht="15.75" customHeight="1" x14ac:dyDescent="0.2">
      <c r="A537" s="97">
        <v>1701</v>
      </c>
      <c r="B537" s="17"/>
      <c r="C537" s="17">
        <v>113</v>
      </c>
      <c r="D537" s="17"/>
      <c r="E537" s="17"/>
      <c r="F537" s="17"/>
      <c r="G537" s="17"/>
      <c r="H537" s="17"/>
      <c r="I537" s="17"/>
      <c r="J537" s="17"/>
      <c r="K537" s="17"/>
      <c r="L537" s="54"/>
      <c r="M537" s="145"/>
      <c r="N537" s="49"/>
      <c r="O537" s="146"/>
      <c r="P537" s="21">
        <f>IF(C537=0,"",C537/B536)</f>
        <v>0.84962406015037595</v>
      </c>
      <c r="Q537" s="22">
        <v>113</v>
      </c>
      <c r="R537" s="100">
        <f t="shared" ref="R537:R545" si="48">IF(Q537=0,"",Q537/Q536)</f>
        <v>0.84962406015037595</v>
      </c>
      <c r="S537" s="100">
        <f t="shared" ref="S537:S545" si="49">IF(Q537=0,"",100%-R537)</f>
        <v>0.15037593984962405</v>
      </c>
    </row>
    <row r="538" spans="1:21" ht="15.75" customHeight="1" x14ac:dyDescent="0.2">
      <c r="A538" s="97">
        <v>1702</v>
      </c>
      <c r="B538" s="17"/>
      <c r="C538" s="17"/>
      <c r="D538" s="17">
        <v>101</v>
      </c>
      <c r="E538" s="17"/>
      <c r="F538" s="17"/>
      <c r="G538" s="17"/>
      <c r="H538" s="17"/>
      <c r="I538" s="17"/>
      <c r="J538" s="17"/>
      <c r="K538" s="17"/>
      <c r="L538" s="54"/>
      <c r="M538" s="145"/>
      <c r="N538" s="49"/>
      <c r="O538" s="146"/>
      <c r="P538" s="21">
        <f>IF(D538=0,"",D538/C537)</f>
        <v>0.89380530973451322</v>
      </c>
      <c r="Q538" s="22">
        <v>107</v>
      </c>
      <c r="R538" s="100">
        <f t="shared" si="48"/>
        <v>0.94690265486725667</v>
      </c>
      <c r="S538" s="100">
        <f t="shared" si="49"/>
        <v>5.3097345132743334E-2</v>
      </c>
      <c r="U538" s="160">
        <f>Q538/Q536</f>
        <v>0.80451127819548873</v>
      </c>
    </row>
    <row r="539" spans="1:21" ht="15.75" customHeight="1" x14ac:dyDescent="0.2">
      <c r="A539" s="97">
        <v>1801</v>
      </c>
      <c r="B539" s="17"/>
      <c r="C539" s="17"/>
      <c r="D539" s="17"/>
      <c r="E539" s="17">
        <v>91</v>
      </c>
      <c r="F539" s="17"/>
      <c r="G539" s="17"/>
      <c r="H539" s="17"/>
      <c r="I539" s="17"/>
      <c r="J539" s="17"/>
      <c r="K539" s="17"/>
      <c r="L539" s="54"/>
      <c r="M539" s="145"/>
      <c r="N539" s="49"/>
      <c r="O539" s="146"/>
      <c r="P539" s="21">
        <f>IF(E539=0,"",E539/D538)</f>
        <v>0.90099009900990101</v>
      </c>
      <c r="Q539" s="22">
        <v>100</v>
      </c>
      <c r="R539" s="100">
        <f t="shared" si="48"/>
        <v>0.93457943925233644</v>
      </c>
      <c r="S539" s="100">
        <f t="shared" si="49"/>
        <v>6.5420560747663559E-2</v>
      </c>
      <c r="U539" s="147"/>
    </row>
    <row r="540" spans="1:21" ht="15.75" customHeight="1" x14ac:dyDescent="0.2">
      <c r="A540" s="97">
        <v>1802</v>
      </c>
      <c r="B540" s="17"/>
      <c r="C540" s="17"/>
      <c r="D540" s="17"/>
      <c r="E540" s="17"/>
      <c r="F540" s="17">
        <v>90</v>
      </c>
      <c r="G540" s="17"/>
      <c r="H540" s="17"/>
      <c r="I540" s="17"/>
      <c r="J540" s="17"/>
      <c r="K540" s="17"/>
      <c r="L540" s="54"/>
      <c r="M540" s="145"/>
      <c r="N540" s="49"/>
      <c r="O540" s="146"/>
      <c r="P540" s="21">
        <f>IF(F540=0,"",F540/E539)</f>
        <v>0.98901098901098905</v>
      </c>
      <c r="Q540" s="22">
        <v>94</v>
      </c>
      <c r="R540" s="100">
        <f t="shared" si="48"/>
        <v>0.94</v>
      </c>
      <c r="S540" s="100">
        <f t="shared" si="49"/>
        <v>6.0000000000000053E-2</v>
      </c>
      <c r="U540" s="147"/>
    </row>
    <row r="541" spans="1:21" ht="15.75" customHeight="1" x14ac:dyDescent="0.2">
      <c r="A541" s="97">
        <v>1901</v>
      </c>
      <c r="B541" s="17"/>
      <c r="C541" s="17"/>
      <c r="D541" s="17"/>
      <c r="E541" s="17"/>
      <c r="F541" s="17"/>
      <c r="G541" s="17">
        <v>77</v>
      </c>
      <c r="H541" s="17"/>
      <c r="I541" s="17"/>
      <c r="J541" s="17"/>
      <c r="K541" s="17"/>
      <c r="L541" s="54"/>
      <c r="M541" s="145"/>
      <c r="N541" s="49"/>
      <c r="O541" s="146"/>
      <c r="P541" s="21">
        <f>IF(G541=0,"",G541/F540)</f>
        <v>0.85555555555555551</v>
      </c>
      <c r="Q541" s="22">
        <v>93</v>
      </c>
      <c r="R541" s="100">
        <f t="shared" si="48"/>
        <v>0.98936170212765961</v>
      </c>
      <c r="S541" s="100">
        <f t="shared" si="49"/>
        <v>1.0638297872340385E-2</v>
      </c>
      <c r="U541" s="147"/>
    </row>
    <row r="542" spans="1:21" ht="15.75" customHeight="1" x14ac:dyDescent="0.2">
      <c r="A542" s="97">
        <v>1902</v>
      </c>
      <c r="B542" s="17"/>
      <c r="C542" s="17"/>
      <c r="D542" s="17"/>
      <c r="E542" s="17"/>
      <c r="F542" s="17"/>
      <c r="G542" s="17"/>
      <c r="H542" s="17">
        <v>76</v>
      </c>
      <c r="I542" s="17"/>
      <c r="J542" s="17"/>
      <c r="K542" s="17"/>
      <c r="L542" s="54"/>
      <c r="M542" s="145"/>
      <c r="N542" s="49"/>
      <c r="O542" s="146"/>
      <c r="P542" s="21">
        <f>IF(H542=0,"",H542/G541)</f>
        <v>0.98701298701298701</v>
      </c>
      <c r="Q542" s="22">
        <v>93</v>
      </c>
      <c r="R542" s="100">
        <f t="shared" si="48"/>
        <v>1</v>
      </c>
      <c r="S542" s="100">
        <f t="shared" si="49"/>
        <v>0</v>
      </c>
      <c r="U542" s="147"/>
    </row>
    <row r="543" spans="1:21" ht="15.75" customHeight="1" x14ac:dyDescent="0.2">
      <c r="A543" s="97">
        <v>2001</v>
      </c>
      <c r="B543" s="17"/>
      <c r="C543" s="17"/>
      <c r="D543" s="17"/>
      <c r="E543" s="17"/>
      <c r="F543" s="17"/>
      <c r="G543" s="17"/>
      <c r="H543" s="17"/>
      <c r="I543" s="17">
        <v>71</v>
      </c>
      <c r="J543" s="17"/>
      <c r="K543" s="17"/>
      <c r="L543" s="54"/>
      <c r="M543" s="145"/>
      <c r="N543" s="49"/>
      <c r="O543" s="146"/>
      <c r="P543" s="21">
        <f>IF(I543=0,"",I543/H542)</f>
        <v>0.93421052631578949</v>
      </c>
      <c r="Q543" s="22">
        <v>93</v>
      </c>
      <c r="R543" s="100">
        <f t="shared" si="48"/>
        <v>1</v>
      </c>
      <c r="S543" s="100">
        <f t="shared" si="49"/>
        <v>0</v>
      </c>
      <c r="U543" s="147"/>
    </row>
    <row r="544" spans="1:21" ht="15.75" customHeight="1" x14ac:dyDescent="0.2">
      <c r="A544" s="97">
        <v>2002</v>
      </c>
      <c r="B544" s="17"/>
      <c r="C544" s="17"/>
      <c r="D544" s="17"/>
      <c r="E544" s="17"/>
      <c r="F544" s="17"/>
      <c r="G544" s="17"/>
      <c r="H544" s="17"/>
      <c r="I544" s="17"/>
      <c r="J544" s="17">
        <v>70</v>
      </c>
      <c r="K544" s="17"/>
      <c r="L544" s="54"/>
      <c r="M544" s="145"/>
      <c r="N544" s="49"/>
      <c r="O544" s="146"/>
      <c r="P544" s="21">
        <f>IF(J544=0,"",J544/I543)</f>
        <v>0.9859154929577465</v>
      </c>
      <c r="Q544" s="22">
        <v>93</v>
      </c>
      <c r="R544" s="100">
        <f t="shared" si="48"/>
        <v>1</v>
      </c>
      <c r="S544" s="100">
        <f t="shared" si="49"/>
        <v>0</v>
      </c>
      <c r="U544" s="147"/>
    </row>
    <row r="545" spans="1:23" ht="15.75" customHeight="1" x14ac:dyDescent="0.2">
      <c r="A545" s="97">
        <v>2101</v>
      </c>
      <c r="B545" s="17"/>
      <c r="C545" s="17"/>
      <c r="D545" s="17"/>
      <c r="E545" s="17"/>
      <c r="F545" s="17"/>
      <c r="G545" s="17"/>
      <c r="H545" s="17"/>
      <c r="I545" s="17"/>
      <c r="J545" s="17"/>
      <c r="K545" s="17">
        <v>62</v>
      </c>
      <c r="L545" s="54">
        <v>41</v>
      </c>
      <c r="M545" s="145"/>
      <c r="N545" s="49"/>
      <c r="O545" s="146"/>
      <c r="P545" s="21">
        <f>IF(K545=0,"",K545/J544)</f>
        <v>0.88571428571428568</v>
      </c>
      <c r="Q545" s="22">
        <v>93</v>
      </c>
      <c r="R545" s="100">
        <f t="shared" si="48"/>
        <v>1</v>
      </c>
      <c r="S545" s="100">
        <f t="shared" si="49"/>
        <v>0</v>
      </c>
      <c r="U545" s="147"/>
    </row>
    <row r="546" spans="1:23" ht="15.75" customHeight="1" x14ac:dyDescent="0.2">
      <c r="A546" s="97">
        <v>2102</v>
      </c>
      <c r="B546" s="17"/>
      <c r="C546" s="17"/>
      <c r="D546" s="17"/>
      <c r="E546" s="17"/>
      <c r="F546" s="17"/>
      <c r="G546" s="17"/>
      <c r="H546" s="17"/>
      <c r="I546" s="17"/>
      <c r="J546" s="17"/>
      <c r="K546" s="17">
        <v>36</v>
      </c>
      <c r="L546" s="54">
        <v>24</v>
      </c>
      <c r="M546" s="145"/>
      <c r="N546" s="49"/>
      <c r="O546" s="147"/>
      <c r="P546" s="165"/>
      <c r="Q546" s="51">
        <v>45</v>
      </c>
      <c r="R546" s="190"/>
      <c r="S546" s="165"/>
      <c r="U546" s="147"/>
    </row>
    <row r="547" spans="1:23" ht="15.75" customHeight="1" x14ac:dyDescent="0.2">
      <c r="A547" s="97">
        <v>2201</v>
      </c>
      <c r="B547" s="17"/>
      <c r="C547" s="17"/>
      <c r="D547" s="17"/>
      <c r="E547" s="17"/>
      <c r="F547" s="17"/>
      <c r="G547" s="17"/>
      <c r="H547" s="17"/>
      <c r="I547" s="17"/>
      <c r="J547" s="17"/>
      <c r="K547" s="17">
        <v>14</v>
      </c>
      <c r="L547" s="54">
        <v>12</v>
      </c>
      <c r="M547" s="145"/>
      <c r="N547" s="49"/>
      <c r="O547" s="147"/>
      <c r="P547" s="148"/>
      <c r="Q547" s="51">
        <v>20</v>
      </c>
      <c r="R547" s="149"/>
      <c r="S547" s="148"/>
      <c r="U547" s="147"/>
    </row>
    <row r="548" spans="1:23" ht="15.75" customHeight="1" x14ac:dyDescent="0.2">
      <c r="A548" s="97">
        <v>2202</v>
      </c>
      <c r="B548" s="17"/>
      <c r="C548" s="17"/>
      <c r="D548" s="17"/>
      <c r="E548" s="17"/>
      <c r="F548" s="17"/>
      <c r="G548" s="17"/>
      <c r="H548" s="17"/>
      <c r="I548" s="17"/>
      <c r="J548" s="17"/>
      <c r="K548" s="17">
        <v>5</v>
      </c>
      <c r="L548" s="54">
        <v>3</v>
      </c>
      <c r="M548" s="145"/>
      <c r="N548" s="49"/>
      <c r="O548" s="147"/>
      <c r="P548" s="148"/>
      <c r="Q548" s="76">
        <v>6</v>
      </c>
      <c r="R548" s="149"/>
      <c r="S548" s="148"/>
      <c r="U548" s="147"/>
    </row>
    <row r="549" spans="1:23" ht="15.75" customHeight="1" x14ac:dyDescent="0.2">
      <c r="A549" s="97">
        <v>2301</v>
      </c>
      <c r="B549" s="17"/>
      <c r="C549" s="17"/>
      <c r="D549" s="17"/>
      <c r="E549" s="17"/>
      <c r="F549" s="17"/>
      <c r="G549" s="17"/>
      <c r="H549" s="17"/>
      <c r="I549" s="17"/>
      <c r="J549" s="17"/>
      <c r="K549" s="17">
        <v>3</v>
      </c>
      <c r="L549" s="54">
        <v>2</v>
      </c>
      <c r="M549" s="145"/>
      <c r="N549" s="49"/>
      <c r="O549" s="147"/>
      <c r="P549" s="49"/>
      <c r="Q549" s="77">
        <v>3</v>
      </c>
      <c r="R549" s="150"/>
      <c r="S549" s="148"/>
      <c r="U549" s="147"/>
    </row>
    <row r="550" spans="1:23" ht="15.75" customHeight="1" x14ac:dyDescent="0.2">
      <c r="A550" s="97">
        <v>2302</v>
      </c>
      <c r="B550" s="17"/>
      <c r="C550" s="17"/>
      <c r="D550" s="17"/>
      <c r="E550" s="17"/>
      <c r="F550" s="17"/>
      <c r="G550" s="17"/>
      <c r="H550" s="17"/>
      <c r="I550" s="17"/>
      <c r="J550" s="17"/>
      <c r="K550" s="17">
        <v>2</v>
      </c>
      <c r="L550" s="54"/>
      <c r="M550" s="145"/>
      <c r="N550" s="49"/>
      <c r="O550" s="147"/>
      <c r="P550" s="102" t="s">
        <v>81</v>
      </c>
      <c r="Q550" s="110">
        <v>78</v>
      </c>
      <c r="R550" s="104">
        <f>L553</f>
        <v>82</v>
      </c>
      <c r="S550" s="105" t="s">
        <v>10</v>
      </c>
      <c r="U550" s="147"/>
    </row>
    <row r="551" spans="1:23" ht="15.75" customHeight="1" x14ac:dyDescent="0.2">
      <c r="A551" s="97">
        <v>2401</v>
      </c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54"/>
      <c r="M551" s="145"/>
      <c r="N551" s="49"/>
      <c r="O551" s="147"/>
      <c r="P551" s="106" t="s">
        <v>83</v>
      </c>
      <c r="Q551" s="32">
        <f>IF(Q550/B536=0,"",Q550/B536)</f>
        <v>0.5864661654135338</v>
      </c>
      <c r="R551" s="107">
        <f>IF(Q550/R550=0,"",Q550/R550)</f>
        <v>0.95121951219512191</v>
      </c>
      <c r="S551" s="108" t="s">
        <v>84</v>
      </c>
      <c r="U551" s="147"/>
    </row>
    <row r="552" spans="1:23" ht="15.75" customHeight="1" x14ac:dyDescent="0.2">
      <c r="A552" s="97">
        <v>2402</v>
      </c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54"/>
      <c r="M552" s="151"/>
      <c r="N552" s="152"/>
      <c r="O552" s="153"/>
      <c r="P552" s="154"/>
      <c r="Q552" s="155"/>
      <c r="R552" s="155"/>
      <c r="S552" s="156"/>
      <c r="U552" s="147"/>
    </row>
    <row r="553" spans="1:23" ht="18" customHeight="1" x14ac:dyDescent="0.2">
      <c r="A553" s="114"/>
      <c r="B553" s="231" t="s">
        <v>106</v>
      </c>
      <c r="C553" s="231"/>
      <c r="D553" s="231"/>
      <c r="E553" s="231"/>
      <c r="F553" s="231"/>
      <c r="G553" s="231"/>
      <c r="H553" s="231"/>
      <c r="I553" s="231"/>
      <c r="J553" s="231"/>
      <c r="K553" s="231"/>
      <c r="L553" s="37">
        <f>SUM(L536:L549)</f>
        <v>82</v>
      </c>
      <c r="M553" s="109">
        <f>IF(L545=0,"",L545/B536)</f>
        <v>0.30827067669172931</v>
      </c>
      <c r="N553" s="109">
        <f>IF(L553=0,"",L553/B536)</f>
        <v>0.61654135338345861</v>
      </c>
      <c r="O553" s="109" t="str">
        <f>IF(L544=0,"",N553-M553)</f>
        <v/>
      </c>
      <c r="P553" s="89"/>
      <c r="Q553" s="85"/>
      <c r="R553" s="134"/>
      <c r="S553" s="89"/>
      <c r="U553" s="147"/>
    </row>
    <row r="554" spans="1:23" ht="14.25" customHeight="1" x14ac:dyDescent="0.2">
      <c r="U554" s="147"/>
    </row>
    <row r="555" spans="1:23" ht="14.25" customHeight="1" x14ac:dyDescent="0.2">
      <c r="U555" s="147"/>
    </row>
    <row r="556" spans="1:23" ht="26.25" customHeight="1" x14ac:dyDescent="0.2">
      <c r="A556" s="135"/>
      <c r="B556" s="232" t="s">
        <v>94</v>
      </c>
      <c r="C556" s="232"/>
      <c r="D556" s="232"/>
      <c r="E556" s="232"/>
      <c r="F556" s="232"/>
      <c r="G556" s="232"/>
      <c r="H556" s="232"/>
      <c r="I556" s="232"/>
      <c r="J556" s="232"/>
      <c r="K556" s="232"/>
      <c r="L556" s="78" t="s">
        <v>110</v>
      </c>
      <c r="M556" s="194"/>
      <c r="N556" s="194"/>
      <c r="O556" s="85"/>
      <c r="P556" s="89"/>
      <c r="Q556" s="85"/>
      <c r="R556" s="85"/>
      <c r="S556" s="85"/>
      <c r="U556" s="147"/>
      <c r="W556" s="157">
        <f>AVERAGE(Q551,Q574)</f>
        <v>0.59703055106119729</v>
      </c>
    </row>
    <row r="557" spans="1:23" ht="20.25" customHeight="1" x14ac:dyDescent="0.2">
      <c r="A557" s="234" t="s">
        <v>9</v>
      </c>
      <c r="B557" s="235" t="s">
        <v>95</v>
      </c>
      <c r="C557" s="236"/>
      <c r="D557" s="236"/>
      <c r="E557" s="236"/>
      <c r="F557" s="236"/>
      <c r="G557" s="236"/>
      <c r="H557" s="236"/>
      <c r="I557" s="236"/>
      <c r="J557" s="236"/>
      <c r="K557" s="237"/>
      <c r="L557" s="238" t="s">
        <v>10</v>
      </c>
      <c r="M557" s="230" t="s">
        <v>2</v>
      </c>
      <c r="N557" s="230" t="s">
        <v>3</v>
      </c>
      <c r="O557" s="240" t="s">
        <v>4</v>
      </c>
      <c r="P557" s="230" t="s">
        <v>5</v>
      </c>
      <c r="Q557" s="228" t="s">
        <v>6</v>
      </c>
      <c r="R557" s="228" t="s">
        <v>7</v>
      </c>
      <c r="S557" s="230" t="s">
        <v>96</v>
      </c>
      <c r="U557" s="147"/>
    </row>
    <row r="558" spans="1:23" ht="15.75" customHeight="1" x14ac:dyDescent="0.2">
      <c r="A558" s="229"/>
      <c r="B558" s="97" t="s">
        <v>97</v>
      </c>
      <c r="C558" s="97" t="s">
        <v>98</v>
      </c>
      <c r="D558" s="97" t="s">
        <v>99</v>
      </c>
      <c r="E558" s="97" t="s">
        <v>100</v>
      </c>
      <c r="F558" s="97" t="s">
        <v>101</v>
      </c>
      <c r="G558" s="97" t="s">
        <v>102</v>
      </c>
      <c r="H558" s="97" t="s">
        <v>103</v>
      </c>
      <c r="I558" s="97" t="s">
        <v>104</v>
      </c>
      <c r="J558" s="97" t="s">
        <v>105</v>
      </c>
      <c r="K558" s="97" t="s">
        <v>127</v>
      </c>
      <c r="L558" s="229"/>
      <c r="M558" s="229"/>
      <c r="N558" s="229"/>
      <c r="O558" s="229"/>
      <c r="P558" s="229"/>
      <c r="Q558" s="229"/>
      <c r="R558" s="229"/>
      <c r="S558" s="229"/>
      <c r="U558" s="147"/>
    </row>
    <row r="559" spans="1:23" ht="15.75" customHeight="1" x14ac:dyDescent="0.2">
      <c r="A559" s="97">
        <v>1701</v>
      </c>
      <c r="B559" s="17">
        <v>79</v>
      </c>
      <c r="C559" s="17"/>
      <c r="D559" s="17"/>
      <c r="E559" s="17"/>
      <c r="F559" s="17"/>
      <c r="G559" s="17"/>
      <c r="H559" s="17"/>
      <c r="I559" s="17"/>
      <c r="J559" s="17"/>
      <c r="K559" s="17"/>
      <c r="L559" s="54"/>
      <c r="M559" s="143"/>
      <c r="N559" s="144"/>
      <c r="O559" s="104"/>
      <c r="P559" s="98"/>
      <c r="Q559" s="19">
        <f>B559</f>
        <v>79</v>
      </c>
      <c r="R559" s="99"/>
      <c r="S559" s="98"/>
      <c r="U559" s="147"/>
    </row>
    <row r="560" spans="1:23" ht="15.75" customHeight="1" x14ac:dyDescent="0.2">
      <c r="A560" s="97">
        <v>1702</v>
      </c>
      <c r="B560" s="17"/>
      <c r="C560" s="17">
        <v>69</v>
      </c>
      <c r="D560" s="17"/>
      <c r="E560" s="17"/>
      <c r="F560" s="17"/>
      <c r="G560" s="17"/>
      <c r="H560" s="17"/>
      <c r="I560" s="17"/>
      <c r="J560" s="17"/>
      <c r="K560" s="17"/>
      <c r="L560" s="54"/>
      <c r="M560" s="145"/>
      <c r="N560" s="49"/>
      <c r="O560" s="146"/>
      <c r="P560" s="21">
        <f>IF(C560=0,"",C560/B559)</f>
        <v>0.87341772151898733</v>
      </c>
      <c r="Q560" s="22">
        <v>70</v>
      </c>
      <c r="R560" s="100">
        <f t="shared" ref="R560:R568" si="50">IF(Q560=0,"",Q560/Q559)</f>
        <v>0.88607594936708856</v>
      </c>
      <c r="S560" s="100">
        <f t="shared" ref="S560:S568" si="51">IF(Q560=0,"",100%-R560)</f>
        <v>0.11392405063291144</v>
      </c>
      <c r="U560" s="147"/>
    </row>
    <row r="561" spans="1:21" ht="15.75" customHeight="1" x14ac:dyDescent="0.2">
      <c r="A561" s="97">
        <v>1801</v>
      </c>
      <c r="B561" s="17"/>
      <c r="C561" s="17"/>
      <c r="D561" s="17">
        <v>59</v>
      </c>
      <c r="E561" s="17"/>
      <c r="F561" s="17"/>
      <c r="G561" s="17"/>
      <c r="H561" s="17"/>
      <c r="I561" s="17"/>
      <c r="J561" s="17"/>
      <c r="K561" s="17"/>
      <c r="L561" s="54"/>
      <c r="M561" s="145"/>
      <c r="N561" s="49"/>
      <c r="O561" s="146"/>
      <c r="P561" s="21">
        <f>IF(D561=0,"",D561/C560)</f>
        <v>0.85507246376811596</v>
      </c>
      <c r="Q561" s="22">
        <v>69</v>
      </c>
      <c r="R561" s="100">
        <f t="shared" si="50"/>
        <v>0.98571428571428577</v>
      </c>
      <c r="S561" s="100">
        <f t="shared" si="51"/>
        <v>1.4285714285714235E-2</v>
      </c>
      <c r="U561" s="160">
        <f>Q561/Q559</f>
        <v>0.87341772151898733</v>
      </c>
    </row>
    <row r="562" spans="1:21" ht="15.75" customHeight="1" x14ac:dyDescent="0.2">
      <c r="A562" s="97">
        <v>1802</v>
      </c>
      <c r="B562" s="17"/>
      <c r="C562" s="17"/>
      <c r="D562" s="17"/>
      <c r="E562" s="17">
        <v>56</v>
      </c>
      <c r="F562" s="17"/>
      <c r="G562" s="17"/>
      <c r="H562" s="17"/>
      <c r="I562" s="17"/>
      <c r="J562" s="17"/>
      <c r="K562" s="17"/>
      <c r="L562" s="54"/>
      <c r="M562" s="145"/>
      <c r="N562" s="49"/>
      <c r="O562" s="146"/>
      <c r="P562" s="21">
        <f>IF(E562=0,"",E562/D561)</f>
        <v>0.94915254237288138</v>
      </c>
      <c r="Q562" s="22">
        <v>63</v>
      </c>
      <c r="R562" s="100">
        <f t="shared" si="50"/>
        <v>0.91304347826086951</v>
      </c>
      <c r="S562" s="100">
        <f t="shared" si="51"/>
        <v>8.6956521739130488E-2</v>
      </c>
      <c r="U562" s="147"/>
    </row>
    <row r="563" spans="1:21" ht="15.75" customHeight="1" x14ac:dyDescent="0.2">
      <c r="A563" s="97">
        <v>1901</v>
      </c>
      <c r="B563" s="17"/>
      <c r="C563" s="17"/>
      <c r="D563" s="17"/>
      <c r="E563" s="17"/>
      <c r="F563" s="17">
        <v>56</v>
      </c>
      <c r="G563" s="17"/>
      <c r="H563" s="17"/>
      <c r="I563" s="17"/>
      <c r="J563" s="17"/>
      <c r="K563" s="17"/>
      <c r="L563" s="54"/>
      <c r="M563" s="145"/>
      <c r="N563" s="49"/>
      <c r="O563" s="146"/>
      <c r="P563" s="21">
        <f>IF(F563=0,"",F563/E562)</f>
        <v>1</v>
      </c>
      <c r="Q563" s="22">
        <v>58</v>
      </c>
      <c r="R563" s="100">
        <f t="shared" si="50"/>
        <v>0.92063492063492058</v>
      </c>
      <c r="S563" s="100">
        <f t="shared" si="51"/>
        <v>7.9365079365079416E-2</v>
      </c>
    </row>
    <row r="564" spans="1:21" ht="15.75" customHeight="1" x14ac:dyDescent="0.2">
      <c r="A564" s="97">
        <v>1902</v>
      </c>
      <c r="B564" s="17"/>
      <c r="C564" s="17"/>
      <c r="D564" s="17"/>
      <c r="E564" s="17"/>
      <c r="F564" s="17"/>
      <c r="G564" s="17">
        <v>38</v>
      </c>
      <c r="H564" s="17"/>
      <c r="I564" s="17"/>
      <c r="J564" s="17"/>
      <c r="K564" s="17"/>
      <c r="L564" s="54"/>
      <c r="M564" s="145"/>
      <c r="N564" s="49"/>
      <c r="O564" s="146"/>
      <c r="P564" s="21">
        <f>IF(G564=0,"",G564/F563)</f>
        <v>0.6785714285714286</v>
      </c>
      <c r="Q564" s="22">
        <v>58</v>
      </c>
      <c r="R564" s="100">
        <f t="shared" si="50"/>
        <v>1</v>
      </c>
      <c r="S564" s="100">
        <f t="shared" si="51"/>
        <v>0</v>
      </c>
    </row>
    <row r="565" spans="1:21" ht="15.75" customHeight="1" x14ac:dyDescent="0.2">
      <c r="A565" s="97">
        <v>2001</v>
      </c>
      <c r="B565" s="17"/>
      <c r="C565" s="17"/>
      <c r="D565" s="17"/>
      <c r="E565" s="17"/>
      <c r="F565" s="17"/>
      <c r="G565" s="17"/>
      <c r="H565" s="17">
        <v>38</v>
      </c>
      <c r="I565" s="17"/>
      <c r="J565" s="17"/>
      <c r="K565" s="17"/>
      <c r="L565" s="54"/>
      <c r="M565" s="145"/>
      <c r="N565" s="49"/>
      <c r="O565" s="146"/>
      <c r="P565" s="21">
        <f>IF(H565=0,"",H565/G564)</f>
        <v>1</v>
      </c>
      <c r="Q565" s="22">
        <v>57</v>
      </c>
      <c r="R565" s="100">
        <f t="shared" si="50"/>
        <v>0.98275862068965514</v>
      </c>
      <c r="S565" s="100">
        <f t="shared" si="51"/>
        <v>1.7241379310344862E-2</v>
      </c>
    </row>
    <row r="566" spans="1:21" ht="15.75" customHeight="1" x14ac:dyDescent="0.2">
      <c r="A566" s="97">
        <v>2002</v>
      </c>
      <c r="B566" s="17"/>
      <c r="C566" s="17"/>
      <c r="D566" s="17"/>
      <c r="E566" s="17"/>
      <c r="F566" s="17"/>
      <c r="G566" s="17"/>
      <c r="H566" s="17"/>
      <c r="I566" s="17">
        <v>38</v>
      </c>
      <c r="J566" s="17"/>
      <c r="K566" s="17"/>
      <c r="L566" s="54">
        <v>1</v>
      </c>
      <c r="M566" s="145"/>
      <c r="N566" s="49"/>
      <c r="O566" s="146"/>
      <c r="P566" s="21">
        <f>IF(I566=0,"",I566/H565)</f>
        <v>1</v>
      </c>
      <c r="Q566" s="22">
        <v>56</v>
      </c>
      <c r="R566" s="100">
        <f t="shared" si="50"/>
        <v>0.98245614035087714</v>
      </c>
      <c r="S566" s="100">
        <f t="shared" si="51"/>
        <v>1.7543859649122862E-2</v>
      </c>
    </row>
    <row r="567" spans="1:21" ht="15.75" customHeight="1" x14ac:dyDescent="0.2">
      <c r="A567" s="97">
        <v>2101</v>
      </c>
      <c r="B567" s="17"/>
      <c r="C567" s="17"/>
      <c r="D567" s="17"/>
      <c r="E567" s="17"/>
      <c r="F567" s="17"/>
      <c r="G567" s="17"/>
      <c r="H567" s="17"/>
      <c r="I567" s="17"/>
      <c r="J567" s="17">
        <v>38</v>
      </c>
      <c r="K567" s="17"/>
      <c r="L567" s="54">
        <v>2</v>
      </c>
      <c r="M567" s="145"/>
      <c r="N567" s="49"/>
      <c r="O567" s="146"/>
      <c r="P567" s="21">
        <f>IF(J567=0,"",J567/I566)</f>
        <v>1</v>
      </c>
      <c r="Q567" s="22">
        <v>53</v>
      </c>
      <c r="R567" s="100">
        <f t="shared" si="50"/>
        <v>0.9464285714285714</v>
      </c>
      <c r="S567" s="100">
        <f t="shared" si="51"/>
        <v>5.3571428571428603E-2</v>
      </c>
    </row>
    <row r="568" spans="1:21" ht="15.75" customHeight="1" x14ac:dyDescent="0.2">
      <c r="A568" s="97">
        <v>2102</v>
      </c>
      <c r="B568" s="17"/>
      <c r="C568" s="17"/>
      <c r="D568" s="17"/>
      <c r="E568" s="17"/>
      <c r="F568" s="17"/>
      <c r="G568" s="17"/>
      <c r="H568" s="17"/>
      <c r="I568" s="17"/>
      <c r="J568" s="17"/>
      <c r="K568" s="17">
        <v>28</v>
      </c>
      <c r="L568" s="54">
        <v>23</v>
      </c>
      <c r="M568" s="145"/>
      <c r="N568" s="49"/>
      <c r="O568" s="146"/>
      <c r="P568" s="21">
        <f>K568/J567</f>
        <v>0.73684210526315785</v>
      </c>
      <c r="Q568" s="22">
        <v>51</v>
      </c>
      <c r="R568" s="100">
        <f t="shared" si="50"/>
        <v>0.96226415094339623</v>
      </c>
      <c r="S568" s="100">
        <f t="shared" si="51"/>
        <v>3.7735849056603765E-2</v>
      </c>
    </row>
    <row r="569" spans="1:21" ht="15.75" customHeight="1" x14ac:dyDescent="0.2">
      <c r="A569" s="97">
        <v>2201</v>
      </c>
      <c r="B569" s="17"/>
      <c r="C569" s="17"/>
      <c r="D569" s="17"/>
      <c r="E569" s="17"/>
      <c r="F569" s="17"/>
      <c r="G569" s="17"/>
      <c r="H569" s="17"/>
      <c r="I569" s="17"/>
      <c r="J569" s="17"/>
      <c r="K569" s="17">
        <v>20</v>
      </c>
      <c r="L569" s="54">
        <v>18</v>
      </c>
      <c r="M569" s="145"/>
      <c r="N569" s="49"/>
      <c r="O569" s="147"/>
      <c r="P569" s="165"/>
      <c r="Q569" s="51">
        <v>26</v>
      </c>
      <c r="R569" s="190"/>
      <c r="S569" s="165"/>
    </row>
    <row r="570" spans="1:21" ht="15.75" customHeight="1" x14ac:dyDescent="0.2">
      <c r="A570" s="97">
        <v>2202</v>
      </c>
      <c r="B570" s="17"/>
      <c r="C570" s="17"/>
      <c r="D570" s="17"/>
      <c r="E570" s="17"/>
      <c r="F570" s="17"/>
      <c r="G570" s="17"/>
      <c r="H570" s="17"/>
      <c r="I570" s="17"/>
      <c r="J570" s="17"/>
      <c r="K570" s="17">
        <v>5</v>
      </c>
      <c r="L570" s="54">
        <v>7</v>
      </c>
      <c r="M570" s="145"/>
      <c r="N570" s="49"/>
      <c r="O570" s="147"/>
      <c r="P570" s="148"/>
      <c r="Q570" s="51">
        <v>7</v>
      </c>
      <c r="R570" s="149"/>
      <c r="S570" s="148"/>
    </row>
    <row r="571" spans="1:21" ht="15.75" customHeight="1" x14ac:dyDescent="0.2">
      <c r="A571" s="97">
        <v>2301</v>
      </c>
      <c r="B571" s="17"/>
      <c r="C571" s="17"/>
      <c r="D571" s="17"/>
      <c r="E571" s="17"/>
      <c r="F571" s="17"/>
      <c r="G571" s="17"/>
      <c r="H571" s="17"/>
      <c r="I571" s="17"/>
      <c r="J571" s="17"/>
      <c r="K571" s="17">
        <v>1</v>
      </c>
      <c r="L571" s="54">
        <v>1</v>
      </c>
      <c r="M571" s="145"/>
      <c r="N571" s="49"/>
      <c r="O571" s="147"/>
      <c r="P571" s="148"/>
      <c r="Q571" s="51">
        <v>1</v>
      </c>
      <c r="R571" s="149"/>
      <c r="S571" s="148"/>
    </row>
    <row r="572" spans="1:21" ht="15.75" customHeight="1" x14ac:dyDescent="0.2">
      <c r="A572" s="97">
        <v>2302</v>
      </c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54"/>
      <c r="M572" s="145"/>
      <c r="N572" s="49"/>
      <c r="O572" s="147"/>
      <c r="P572" s="49"/>
      <c r="Q572" s="147"/>
      <c r="R572" s="150"/>
      <c r="S572" s="148"/>
    </row>
    <row r="573" spans="1:21" ht="15.75" customHeight="1" x14ac:dyDescent="0.2">
      <c r="A573" s="97">
        <v>2401</v>
      </c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54"/>
      <c r="M573" s="145"/>
      <c r="N573" s="49"/>
      <c r="O573" s="147"/>
      <c r="P573" s="102" t="s">
        <v>81</v>
      </c>
      <c r="Q573" s="103">
        <v>48</v>
      </c>
      <c r="R573" s="104">
        <f>L576</f>
        <v>52</v>
      </c>
      <c r="S573" s="105" t="s">
        <v>10</v>
      </c>
    </row>
    <row r="574" spans="1:21" ht="15.75" customHeight="1" x14ac:dyDescent="0.2">
      <c r="A574" s="97">
        <v>2402</v>
      </c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54"/>
      <c r="M574" s="145"/>
      <c r="N574" s="49"/>
      <c r="O574" s="147"/>
      <c r="P574" s="106" t="s">
        <v>83</v>
      </c>
      <c r="Q574" s="32">
        <f>IF(Q573/B559=0,"",Q573/B559)</f>
        <v>0.60759493670886078</v>
      </c>
      <c r="R574" s="107">
        <f>IF(Q573/R573=0,"",Q573/R573)</f>
        <v>0.92307692307692313</v>
      </c>
      <c r="S574" s="108" t="s">
        <v>84</v>
      </c>
    </row>
    <row r="575" spans="1:21" ht="15.75" customHeight="1" x14ac:dyDescent="0.2">
      <c r="A575" s="97">
        <v>2501</v>
      </c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54"/>
      <c r="M575" s="151"/>
      <c r="N575" s="152"/>
      <c r="O575" s="153"/>
      <c r="P575" s="154"/>
      <c r="Q575" s="155"/>
      <c r="R575" s="155"/>
      <c r="S575" s="156"/>
    </row>
    <row r="576" spans="1:21" ht="18" customHeight="1" x14ac:dyDescent="0.2">
      <c r="A576" s="114"/>
      <c r="B576" s="231" t="s">
        <v>106</v>
      </c>
      <c r="C576" s="231"/>
      <c r="D576" s="231"/>
      <c r="E576" s="231"/>
      <c r="F576" s="231"/>
      <c r="G576" s="231"/>
      <c r="H576" s="231"/>
      <c r="I576" s="231"/>
      <c r="J576" s="231"/>
      <c r="K576" s="231"/>
      <c r="L576" s="37">
        <f>SUM(L559:L572)</f>
        <v>52</v>
      </c>
      <c r="M576" s="109">
        <f>(SUM(L566:L568)/B559)</f>
        <v>0.32911392405063289</v>
      </c>
      <c r="N576" s="109">
        <f>IF(L576=0,"",L576/B559)</f>
        <v>0.65822784810126578</v>
      </c>
      <c r="O576" s="109">
        <f>IF(L567=0,"",N576-M576)</f>
        <v>0.32911392405063289</v>
      </c>
      <c r="P576" s="89"/>
      <c r="Q576" s="85"/>
      <c r="R576" s="134"/>
      <c r="S576" s="89"/>
    </row>
    <row r="577" spans="1:20" ht="12.75" customHeight="1" x14ac:dyDescent="0.2"/>
    <row r="578" spans="1:20" ht="12.75" customHeight="1" x14ac:dyDescent="0.2"/>
    <row r="579" spans="1:20" ht="26.25" customHeight="1" x14ac:dyDescent="0.2">
      <c r="B579" s="232" t="s">
        <v>94</v>
      </c>
      <c r="C579" s="232"/>
      <c r="D579" s="232"/>
      <c r="E579" s="232"/>
      <c r="F579" s="232"/>
      <c r="G579" s="232"/>
      <c r="H579" s="232"/>
      <c r="I579" s="232"/>
      <c r="J579" s="232"/>
      <c r="K579" s="232"/>
      <c r="L579" s="78" t="s">
        <v>111</v>
      </c>
      <c r="M579" s="89"/>
      <c r="N579" s="89"/>
      <c r="O579" s="85"/>
      <c r="P579" s="89"/>
      <c r="Q579" s="85"/>
      <c r="R579" s="85"/>
      <c r="S579" s="85"/>
    </row>
    <row r="580" spans="1:20" ht="20.25" customHeight="1" x14ac:dyDescent="0.2">
      <c r="A580" s="234" t="s">
        <v>9</v>
      </c>
      <c r="B580" s="235" t="s">
        <v>95</v>
      </c>
      <c r="C580" s="236"/>
      <c r="D580" s="236"/>
      <c r="E580" s="236"/>
      <c r="F580" s="236"/>
      <c r="G580" s="236"/>
      <c r="H580" s="236"/>
      <c r="I580" s="236"/>
      <c r="J580" s="236"/>
      <c r="K580" s="237"/>
      <c r="L580" s="238" t="s">
        <v>10</v>
      </c>
      <c r="M580" s="230" t="s">
        <v>2</v>
      </c>
      <c r="N580" s="230" t="s">
        <v>3</v>
      </c>
      <c r="O580" s="240" t="s">
        <v>4</v>
      </c>
      <c r="P580" s="230" t="s">
        <v>5</v>
      </c>
      <c r="Q580" s="228" t="s">
        <v>6</v>
      </c>
      <c r="R580" s="228" t="s">
        <v>7</v>
      </c>
      <c r="S580" s="230" t="s">
        <v>96</v>
      </c>
    </row>
    <row r="581" spans="1:20" ht="15.75" customHeight="1" x14ac:dyDescent="0.2">
      <c r="A581" s="229"/>
      <c r="B581" s="97" t="s">
        <v>97</v>
      </c>
      <c r="C581" s="97" t="s">
        <v>98</v>
      </c>
      <c r="D581" s="97" t="s">
        <v>99</v>
      </c>
      <c r="E581" s="97" t="s">
        <v>100</v>
      </c>
      <c r="F581" s="97" t="s">
        <v>101</v>
      </c>
      <c r="G581" s="97" t="s">
        <v>102</v>
      </c>
      <c r="H581" s="97" t="s">
        <v>103</v>
      </c>
      <c r="I581" s="97" t="s">
        <v>104</v>
      </c>
      <c r="J581" s="97" t="s">
        <v>105</v>
      </c>
      <c r="K581" s="97" t="s">
        <v>126</v>
      </c>
      <c r="L581" s="229"/>
      <c r="M581" s="229"/>
      <c r="N581" s="229"/>
      <c r="O581" s="229"/>
      <c r="P581" s="229"/>
      <c r="Q581" s="229"/>
      <c r="R581" s="229"/>
      <c r="S581" s="229"/>
    </row>
    <row r="582" spans="1:20" ht="15.75" customHeight="1" x14ac:dyDescent="0.2">
      <c r="A582" s="97">
        <v>1702</v>
      </c>
      <c r="B582" s="17">
        <v>149</v>
      </c>
      <c r="C582" s="17"/>
      <c r="D582" s="17"/>
      <c r="E582" s="17"/>
      <c r="F582" s="17"/>
      <c r="G582" s="17"/>
      <c r="H582" s="17"/>
      <c r="I582" s="17"/>
      <c r="J582" s="17"/>
      <c r="K582" s="17"/>
      <c r="L582" s="54"/>
      <c r="M582" s="143"/>
      <c r="N582" s="144"/>
      <c r="O582" s="104"/>
      <c r="P582" s="98"/>
      <c r="Q582" s="19">
        <f>B582</f>
        <v>149</v>
      </c>
      <c r="R582" s="99"/>
      <c r="S582" s="98"/>
    </row>
    <row r="583" spans="1:20" ht="15.75" customHeight="1" x14ac:dyDescent="0.2">
      <c r="A583" s="97">
        <v>1801</v>
      </c>
      <c r="B583" s="17"/>
      <c r="C583" s="17">
        <v>113</v>
      </c>
      <c r="D583" s="17"/>
      <c r="E583" s="17"/>
      <c r="F583" s="17"/>
      <c r="G583" s="17"/>
      <c r="H583" s="17"/>
      <c r="I583" s="17"/>
      <c r="J583" s="17"/>
      <c r="K583" s="17"/>
      <c r="L583" s="54"/>
      <c r="M583" s="145"/>
      <c r="N583" s="49"/>
      <c r="O583" s="146"/>
      <c r="P583" s="21">
        <f>IF(C583=0,"",C583/B582)</f>
        <v>0.75838926174496646</v>
      </c>
      <c r="Q583" s="22">
        <v>113</v>
      </c>
      <c r="R583" s="100">
        <f t="shared" ref="R583:R591" si="52">IF(Q583=0,"",Q583/Q582)</f>
        <v>0.75838926174496646</v>
      </c>
      <c r="S583" s="100">
        <f t="shared" ref="S583:S591" si="53">IF(Q583=0,"",100%-R583)</f>
        <v>0.24161073825503354</v>
      </c>
    </row>
    <row r="584" spans="1:20" ht="15.75" customHeight="1" x14ac:dyDescent="0.2">
      <c r="A584" s="97">
        <v>1802</v>
      </c>
      <c r="B584" s="17"/>
      <c r="C584" s="17"/>
      <c r="D584" s="17">
        <v>95</v>
      </c>
      <c r="E584" s="17"/>
      <c r="F584" s="17"/>
      <c r="G584" s="17"/>
      <c r="H584" s="17"/>
      <c r="I584" s="17"/>
      <c r="J584" s="17"/>
      <c r="K584" s="17"/>
      <c r="L584" s="54"/>
      <c r="M584" s="145"/>
      <c r="N584" s="49"/>
      <c r="O584" s="146"/>
      <c r="P584" s="21">
        <f>IF(D584=0,"",D584/C583)</f>
        <v>0.84070796460176989</v>
      </c>
      <c r="Q584" s="22">
        <v>111</v>
      </c>
      <c r="R584" s="100">
        <f t="shared" si="52"/>
        <v>0.98230088495575218</v>
      </c>
      <c r="S584" s="100">
        <f t="shared" si="53"/>
        <v>1.7699115044247815E-2</v>
      </c>
      <c r="T584" s="160">
        <f>Q584/Q582</f>
        <v>0.74496644295302017</v>
      </c>
    </row>
    <row r="585" spans="1:20" ht="15.75" customHeight="1" x14ac:dyDescent="0.2">
      <c r="A585" s="97">
        <v>1901</v>
      </c>
      <c r="B585" s="17"/>
      <c r="C585" s="17"/>
      <c r="D585" s="17"/>
      <c r="E585" s="17">
        <v>92</v>
      </c>
      <c r="F585" s="17"/>
      <c r="G585" s="17"/>
      <c r="H585" s="17"/>
      <c r="I585" s="17"/>
      <c r="J585" s="17"/>
      <c r="K585" s="17"/>
      <c r="L585" s="54"/>
      <c r="M585" s="145"/>
      <c r="N585" s="49"/>
      <c r="O585" s="146"/>
      <c r="P585" s="21">
        <f>IF(E585=0,"",E585/D584)</f>
        <v>0.96842105263157896</v>
      </c>
      <c r="Q585" s="22">
        <v>106</v>
      </c>
      <c r="R585" s="100">
        <f t="shared" si="52"/>
        <v>0.95495495495495497</v>
      </c>
      <c r="S585" s="100">
        <f t="shared" si="53"/>
        <v>4.5045045045045029E-2</v>
      </c>
    </row>
    <row r="586" spans="1:20" ht="15.75" customHeight="1" x14ac:dyDescent="0.2">
      <c r="A586" s="97">
        <v>1902</v>
      </c>
      <c r="B586" s="17"/>
      <c r="C586" s="17"/>
      <c r="D586" s="17"/>
      <c r="E586" s="17"/>
      <c r="F586" s="17">
        <v>92</v>
      </c>
      <c r="G586" s="17"/>
      <c r="H586" s="17"/>
      <c r="I586" s="17"/>
      <c r="J586" s="17"/>
      <c r="K586" s="17"/>
      <c r="L586" s="54"/>
      <c r="M586" s="145"/>
      <c r="N586" s="49"/>
      <c r="O586" s="146"/>
      <c r="P586" s="21">
        <f>IF(F586=0,"",F586/E585)</f>
        <v>1</v>
      </c>
      <c r="Q586" s="22">
        <v>103</v>
      </c>
      <c r="R586" s="100">
        <f t="shared" si="52"/>
        <v>0.97169811320754718</v>
      </c>
      <c r="S586" s="100">
        <f t="shared" si="53"/>
        <v>2.8301886792452824E-2</v>
      </c>
    </row>
    <row r="587" spans="1:20" ht="15.75" customHeight="1" x14ac:dyDescent="0.2">
      <c r="A587" s="97">
        <v>2001</v>
      </c>
      <c r="B587" s="17"/>
      <c r="C587" s="17"/>
      <c r="D587" s="17"/>
      <c r="E587" s="17"/>
      <c r="F587" s="17"/>
      <c r="G587" s="17">
        <v>63</v>
      </c>
      <c r="H587" s="17"/>
      <c r="I587" s="17"/>
      <c r="J587" s="17"/>
      <c r="K587" s="17"/>
      <c r="L587" s="54"/>
      <c r="M587" s="145"/>
      <c r="N587" s="49"/>
      <c r="O587" s="146"/>
      <c r="P587" s="21">
        <f>IF(G587=0,"",G587/F586)</f>
        <v>0.68478260869565222</v>
      </c>
      <c r="Q587" s="22">
        <v>97</v>
      </c>
      <c r="R587" s="100">
        <f t="shared" si="52"/>
        <v>0.94174757281553401</v>
      </c>
      <c r="S587" s="100">
        <f t="shared" si="53"/>
        <v>5.8252427184465994E-2</v>
      </c>
    </row>
    <row r="588" spans="1:20" ht="15.75" customHeight="1" x14ac:dyDescent="0.2">
      <c r="A588" s="97">
        <v>2002</v>
      </c>
      <c r="B588" s="17"/>
      <c r="C588" s="17"/>
      <c r="D588" s="17"/>
      <c r="E588" s="17"/>
      <c r="F588" s="17"/>
      <c r="G588" s="17"/>
      <c r="H588" s="17">
        <v>63</v>
      </c>
      <c r="I588" s="17"/>
      <c r="J588" s="17"/>
      <c r="K588" s="17"/>
      <c r="L588" s="54"/>
      <c r="M588" s="145"/>
      <c r="N588" s="49"/>
      <c r="O588" s="146"/>
      <c r="P588" s="21">
        <f>IF(H588=0,"",H588/G587)</f>
        <v>1</v>
      </c>
      <c r="Q588" s="22">
        <v>96</v>
      </c>
      <c r="R588" s="100">
        <f t="shared" si="52"/>
        <v>0.98969072164948457</v>
      </c>
      <c r="S588" s="100">
        <f t="shared" si="53"/>
        <v>1.0309278350515427E-2</v>
      </c>
    </row>
    <row r="589" spans="1:20" ht="15.75" customHeight="1" x14ac:dyDescent="0.2">
      <c r="A589" s="97">
        <v>2101</v>
      </c>
      <c r="B589" s="17"/>
      <c r="C589" s="17"/>
      <c r="D589" s="17"/>
      <c r="E589" s="17"/>
      <c r="F589" s="17"/>
      <c r="G589" s="17"/>
      <c r="H589" s="17"/>
      <c r="I589" s="17">
        <v>63</v>
      </c>
      <c r="J589" s="17"/>
      <c r="K589" s="17"/>
      <c r="L589" s="54">
        <v>1</v>
      </c>
      <c r="M589" s="145"/>
      <c r="N589" s="49"/>
      <c r="O589" s="146"/>
      <c r="P589" s="21">
        <f>IF(I589=0,"",I589/H588)</f>
        <v>1</v>
      </c>
      <c r="Q589" s="22">
        <v>95</v>
      </c>
      <c r="R589" s="100">
        <f t="shared" si="52"/>
        <v>0.98958333333333337</v>
      </c>
      <c r="S589" s="100">
        <f t="shared" si="53"/>
        <v>1.041666666666663E-2</v>
      </c>
    </row>
    <row r="590" spans="1:20" ht="15.75" customHeight="1" x14ac:dyDescent="0.2">
      <c r="A590" s="97">
        <v>2102</v>
      </c>
      <c r="B590" s="17"/>
      <c r="C590" s="17"/>
      <c r="D590" s="17"/>
      <c r="E590" s="17"/>
      <c r="F590" s="17"/>
      <c r="G590" s="17"/>
      <c r="H590" s="17"/>
      <c r="I590" s="17"/>
      <c r="J590" s="17">
        <v>61</v>
      </c>
      <c r="K590" s="17"/>
      <c r="L590" s="54">
        <v>1</v>
      </c>
      <c r="M590" s="145"/>
      <c r="N590" s="49"/>
      <c r="O590" s="146"/>
      <c r="P590" s="21">
        <f>IF(J590=0,"",J590/I589)</f>
        <v>0.96825396825396826</v>
      </c>
      <c r="Q590" s="22">
        <v>92</v>
      </c>
      <c r="R590" s="100">
        <f t="shared" si="52"/>
        <v>0.96842105263157896</v>
      </c>
      <c r="S590" s="100">
        <f t="shared" si="53"/>
        <v>3.157894736842104E-2</v>
      </c>
    </row>
    <row r="591" spans="1:20" ht="15.75" customHeight="1" x14ac:dyDescent="0.2">
      <c r="A591" s="97">
        <v>2201</v>
      </c>
      <c r="B591" s="17"/>
      <c r="C591" s="17"/>
      <c r="D591" s="17"/>
      <c r="E591" s="17"/>
      <c r="F591" s="17"/>
      <c r="G591" s="17"/>
      <c r="H591" s="17"/>
      <c r="I591" s="17"/>
      <c r="J591" s="17"/>
      <c r="K591" s="17">
        <v>56</v>
      </c>
      <c r="L591" s="54">
        <v>41</v>
      </c>
      <c r="M591" s="145"/>
      <c r="N591" s="49"/>
      <c r="O591" s="146"/>
      <c r="P591" s="21">
        <f>IF(K591=0,"",K591/J590)</f>
        <v>0.91803278688524592</v>
      </c>
      <c r="Q591" s="22">
        <v>89</v>
      </c>
      <c r="R591" s="100">
        <f t="shared" si="52"/>
        <v>0.96739130434782605</v>
      </c>
      <c r="S591" s="100">
        <f t="shared" si="53"/>
        <v>3.2608695652173947E-2</v>
      </c>
    </row>
    <row r="592" spans="1:20" ht="15.75" customHeight="1" x14ac:dyDescent="0.2">
      <c r="A592" s="97">
        <v>2202</v>
      </c>
      <c r="B592" s="17"/>
      <c r="C592" s="17"/>
      <c r="D592" s="17"/>
      <c r="E592" s="17"/>
      <c r="F592" s="17"/>
      <c r="G592" s="17"/>
      <c r="H592" s="17"/>
      <c r="I592" s="17"/>
      <c r="J592" s="17"/>
      <c r="K592" s="17">
        <v>27</v>
      </c>
      <c r="L592" s="54">
        <v>22</v>
      </c>
      <c r="M592" s="145"/>
      <c r="N592" s="49"/>
      <c r="O592" s="147"/>
      <c r="P592" s="165"/>
      <c r="Q592" s="51">
        <v>44</v>
      </c>
      <c r="R592" s="190"/>
      <c r="S592" s="165"/>
    </row>
    <row r="593" spans="1:25" ht="15.75" customHeight="1" x14ac:dyDescent="0.2">
      <c r="A593" s="97">
        <v>2301</v>
      </c>
      <c r="B593" s="17"/>
      <c r="C593" s="17"/>
      <c r="D593" s="17"/>
      <c r="E593" s="17"/>
      <c r="F593" s="17"/>
      <c r="G593" s="17"/>
      <c r="H593" s="17"/>
      <c r="I593" s="17"/>
      <c r="J593" s="17"/>
      <c r="K593" s="17">
        <v>19</v>
      </c>
      <c r="L593" s="54">
        <v>10</v>
      </c>
      <c r="M593" s="145"/>
      <c r="N593" s="49"/>
      <c r="O593" s="147"/>
      <c r="P593" s="148"/>
      <c r="Q593" s="51">
        <v>23</v>
      </c>
      <c r="R593" s="149"/>
      <c r="S593" s="148"/>
    </row>
    <row r="594" spans="1:25" ht="15.75" customHeight="1" x14ac:dyDescent="0.2">
      <c r="A594" s="97">
        <v>2302</v>
      </c>
      <c r="B594" s="17"/>
      <c r="C594" s="17"/>
      <c r="D594" s="17"/>
      <c r="E594" s="17"/>
      <c r="F594" s="17"/>
      <c r="G594" s="17"/>
      <c r="H594" s="17"/>
      <c r="I594" s="17"/>
      <c r="J594" s="17"/>
      <c r="K594" s="17">
        <v>9</v>
      </c>
      <c r="L594" s="54">
        <v>7</v>
      </c>
      <c r="M594" s="145"/>
      <c r="N594" s="49"/>
      <c r="O594" s="147"/>
      <c r="P594" s="148"/>
      <c r="Q594" s="76">
        <v>10</v>
      </c>
      <c r="R594" s="149"/>
      <c r="S594" s="148"/>
    </row>
    <row r="595" spans="1:25" ht="15.75" customHeight="1" x14ac:dyDescent="0.2">
      <c r="A595" s="97">
        <v>2401</v>
      </c>
      <c r="B595" s="17"/>
      <c r="C595" s="17"/>
      <c r="D595" s="17"/>
      <c r="E595" s="17"/>
      <c r="F595" s="17"/>
      <c r="G595" s="17"/>
      <c r="H595" s="17"/>
      <c r="I595" s="17"/>
      <c r="J595" s="17"/>
      <c r="K595" s="17">
        <v>1</v>
      </c>
      <c r="L595" s="54"/>
      <c r="M595" s="145"/>
      <c r="N595" s="49"/>
      <c r="O595" s="147"/>
      <c r="P595" s="49"/>
      <c r="Q595" s="77">
        <v>1</v>
      </c>
      <c r="R595" s="150"/>
      <c r="S595" s="148"/>
    </row>
    <row r="596" spans="1:25" ht="15.75" customHeight="1" x14ac:dyDescent="0.2">
      <c r="A596" s="97">
        <v>2402</v>
      </c>
      <c r="B596" s="17"/>
      <c r="C596" s="17"/>
      <c r="D596" s="17"/>
      <c r="E596" s="17"/>
      <c r="F596" s="17"/>
      <c r="G596" s="17"/>
      <c r="H596" s="17"/>
      <c r="I596" s="17"/>
      <c r="J596" s="17"/>
      <c r="K596" s="17">
        <v>1</v>
      </c>
      <c r="L596" s="54">
        <v>1</v>
      </c>
      <c r="M596" s="145"/>
      <c r="N596" s="49"/>
      <c r="O596" s="147"/>
      <c r="P596" s="102" t="s">
        <v>81</v>
      </c>
      <c r="Q596" s="110">
        <v>76</v>
      </c>
      <c r="R596" s="104">
        <f>L599</f>
        <v>83</v>
      </c>
      <c r="S596" s="105" t="s">
        <v>10</v>
      </c>
    </row>
    <row r="597" spans="1:25" ht="15.75" customHeight="1" x14ac:dyDescent="0.2">
      <c r="A597" s="97">
        <v>2501</v>
      </c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54"/>
      <c r="M597" s="145"/>
      <c r="N597" s="49"/>
      <c r="O597" s="147"/>
      <c r="P597" s="106" t="s">
        <v>83</v>
      </c>
      <c r="Q597" s="32">
        <f>IF(Q596/B582=0,"",Q596/B582)</f>
        <v>0.51006711409395977</v>
      </c>
      <c r="R597" s="107">
        <f>IF(Q596/R596=0,"",Q596/R596)</f>
        <v>0.91566265060240959</v>
      </c>
      <c r="S597" s="108" t="s">
        <v>84</v>
      </c>
    </row>
    <row r="598" spans="1:25" ht="15.75" customHeight="1" x14ac:dyDescent="0.2">
      <c r="A598" s="97">
        <v>2502</v>
      </c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54"/>
      <c r="M598" s="151"/>
      <c r="N598" s="152"/>
      <c r="O598" s="153"/>
      <c r="P598" s="154"/>
      <c r="Q598" s="155"/>
      <c r="R598" s="155"/>
      <c r="S598" s="156"/>
    </row>
    <row r="599" spans="1:25" ht="18" customHeight="1" x14ac:dyDescent="0.2">
      <c r="A599" s="114"/>
      <c r="B599" s="231" t="s">
        <v>106</v>
      </c>
      <c r="C599" s="231"/>
      <c r="D599" s="231"/>
      <c r="E599" s="231"/>
      <c r="F599" s="231"/>
      <c r="G599" s="231"/>
      <c r="H599" s="231"/>
      <c r="I599" s="231"/>
      <c r="J599" s="231"/>
      <c r="K599" s="231"/>
      <c r="L599" s="37">
        <f>SUM(L589:L596)</f>
        <v>83</v>
      </c>
      <c r="M599" s="109">
        <f>(SUM(L589:L591)/B582)</f>
        <v>0.28859060402684567</v>
      </c>
      <c r="N599" s="109">
        <f>IF(L599=0,"",L599/B582)</f>
        <v>0.55704697986577179</v>
      </c>
      <c r="O599" s="109">
        <f>IF(L591=0,"",N599-M599)</f>
        <v>0.26845637583892612</v>
      </c>
      <c r="P599" s="89"/>
      <c r="Q599" s="85"/>
      <c r="R599" s="134"/>
      <c r="S599" s="89"/>
    </row>
    <row r="600" spans="1:25" ht="12.75" customHeight="1" x14ac:dyDescent="0.2"/>
    <row r="601" spans="1:25" ht="12.75" customHeight="1" x14ac:dyDescent="0.2"/>
    <row r="602" spans="1:25" ht="26.25" customHeight="1" x14ac:dyDescent="0.2">
      <c r="B602" s="232" t="s">
        <v>94</v>
      </c>
      <c r="C602" s="232"/>
      <c r="D602" s="232"/>
      <c r="E602" s="232"/>
      <c r="F602" s="232"/>
      <c r="G602" s="232"/>
      <c r="H602" s="232"/>
      <c r="I602" s="232"/>
      <c r="J602" s="232"/>
      <c r="K602" s="232"/>
      <c r="L602" s="78" t="s">
        <v>112</v>
      </c>
      <c r="M602" s="89"/>
      <c r="N602" s="89"/>
      <c r="O602" s="85"/>
      <c r="P602" s="89"/>
      <c r="Q602" s="85"/>
      <c r="R602" s="85"/>
      <c r="S602" s="85"/>
    </row>
    <row r="603" spans="1:25" ht="20.25" customHeight="1" x14ac:dyDescent="0.2">
      <c r="A603" s="234" t="s">
        <v>9</v>
      </c>
      <c r="B603" s="235" t="s">
        <v>95</v>
      </c>
      <c r="C603" s="236"/>
      <c r="D603" s="236"/>
      <c r="E603" s="236"/>
      <c r="F603" s="236"/>
      <c r="G603" s="236"/>
      <c r="H603" s="236"/>
      <c r="I603" s="236"/>
      <c r="J603" s="236"/>
      <c r="K603" s="237"/>
      <c r="L603" s="238" t="s">
        <v>10</v>
      </c>
      <c r="M603" s="230" t="s">
        <v>2</v>
      </c>
      <c r="N603" s="230" t="s">
        <v>3</v>
      </c>
      <c r="O603" s="240" t="s">
        <v>4</v>
      </c>
      <c r="P603" s="230" t="s">
        <v>5</v>
      </c>
      <c r="Q603" s="228" t="s">
        <v>6</v>
      </c>
      <c r="R603" s="228" t="s">
        <v>7</v>
      </c>
      <c r="S603" s="230" t="s">
        <v>96</v>
      </c>
    </row>
    <row r="604" spans="1:25" ht="15.75" customHeight="1" x14ac:dyDescent="0.2">
      <c r="A604" s="229"/>
      <c r="B604" s="97" t="s">
        <v>97</v>
      </c>
      <c r="C604" s="97" t="s">
        <v>98</v>
      </c>
      <c r="D604" s="97" t="s">
        <v>99</v>
      </c>
      <c r="E604" s="97" t="s">
        <v>100</v>
      </c>
      <c r="F604" s="97" t="s">
        <v>101</v>
      </c>
      <c r="G604" s="97" t="s">
        <v>102</v>
      </c>
      <c r="H604" s="97" t="s">
        <v>103</v>
      </c>
      <c r="I604" s="97" t="s">
        <v>104</v>
      </c>
      <c r="J604" s="97" t="s">
        <v>105</v>
      </c>
      <c r="K604" s="97" t="s">
        <v>126</v>
      </c>
      <c r="L604" s="229"/>
      <c r="M604" s="229"/>
      <c r="N604" s="229"/>
      <c r="O604" s="229"/>
      <c r="P604" s="229"/>
      <c r="Q604" s="229"/>
      <c r="R604" s="229"/>
      <c r="S604" s="229"/>
    </row>
    <row r="605" spans="1:25" ht="15.75" customHeight="1" x14ac:dyDescent="0.2">
      <c r="A605" s="97">
        <v>1801</v>
      </c>
      <c r="B605" s="17">
        <v>77</v>
      </c>
      <c r="C605" s="17"/>
      <c r="D605" s="17"/>
      <c r="E605" s="17"/>
      <c r="F605" s="17"/>
      <c r="G605" s="17"/>
      <c r="H605" s="17"/>
      <c r="I605" s="17"/>
      <c r="J605" s="17"/>
      <c r="K605" s="17"/>
      <c r="L605" s="54"/>
      <c r="M605" s="143"/>
      <c r="N605" s="144"/>
      <c r="O605" s="104"/>
      <c r="P605" s="98"/>
      <c r="Q605" s="19">
        <f>B605</f>
        <v>77</v>
      </c>
      <c r="R605" s="99"/>
      <c r="S605" s="98"/>
    </row>
    <row r="606" spans="1:25" ht="15.75" customHeight="1" x14ac:dyDescent="0.2">
      <c r="A606" s="97">
        <v>1802</v>
      </c>
      <c r="B606" s="17"/>
      <c r="C606" s="17">
        <v>60</v>
      </c>
      <c r="D606" s="17"/>
      <c r="E606" s="17"/>
      <c r="F606" s="17"/>
      <c r="G606" s="17"/>
      <c r="H606" s="17"/>
      <c r="I606" s="17"/>
      <c r="J606" s="17"/>
      <c r="K606" s="17"/>
      <c r="L606" s="54"/>
      <c r="M606" s="145"/>
      <c r="N606" s="49"/>
      <c r="O606" s="146"/>
      <c r="P606" s="21">
        <f>IF(C606=0,"",C606/B605)</f>
        <v>0.77922077922077926</v>
      </c>
      <c r="Q606" s="22">
        <v>60</v>
      </c>
      <c r="R606" s="100">
        <f t="shared" ref="R606:R614" si="54">IF(Q606=0,"",Q606/Q605)</f>
        <v>0.77922077922077926</v>
      </c>
      <c r="S606" s="100">
        <f t="shared" ref="S606:S614" si="55">IF(Q606=0,"",100%-R606)</f>
        <v>0.22077922077922074</v>
      </c>
    </row>
    <row r="607" spans="1:25" ht="15.75" customHeight="1" x14ac:dyDescent="0.2">
      <c r="A607" s="97">
        <v>1901</v>
      </c>
      <c r="B607" s="17"/>
      <c r="C607" s="17"/>
      <c r="D607" s="17">
        <v>51</v>
      </c>
      <c r="E607" s="17"/>
      <c r="F607" s="17"/>
      <c r="G607" s="17"/>
      <c r="H607" s="17"/>
      <c r="I607" s="17"/>
      <c r="J607" s="17"/>
      <c r="K607" s="17"/>
      <c r="L607" s="54"/>
      <c r="M607" s="145"/>
      <c r="N607" s="49"/>
      <c r="O607" s="146"/>
      <c r="P607" s="21">
        <f>IF(D607=0,"",D607/C606)</f>
        <v>0.85</v>
      </c>
      <c r="Q607" s="22">
        <v>59</v>
      </c>
      <c r="R607" s="100">
        <f t="shared" si="54"/>
        <v>0.98333333333333328</v>
      </c>
      <c r="S607" s="100">
        <f t="shared" si="55"/>
        <v>1.6666666666666718E-2</v>
      </c>
      <c r="T607" s="158">
        <f>Q607/Q605</f>
        <v>0.76623376623376627</v>
      </c>
      <c r="Y607" s="159">
        <f>AVERAGE(M599,M622)</f>
        <v>0.28715244487056568</v>
      </c>
    </row>
    <row r="608" spans="1:25" ht="15.75" customHeight="1" x14ac:dyDescent="0.2">
      <c r="A608" s="97">
        <v>1902</v>
      </c>
      <c r="B608" s="17"/>
      <c r="C608" s="17"/>
      <c r="D608" s="17"/>
      <c r="E608" s="17">
        <v>47</v>
      </c>
      <c r="F608" s="17"/>
      <c r="G608" s="17"/>
      <c r="H608" s="17"/>
      <c r="I608" s="17"/>
      <c r="J608" s="17"/>
      <c r="K608" s="17"/>
      <c r="L608" s="54"/>
      <c r="M608" s="145"/>
      <c r="N608" s="49"/>
      <c r="O608" s="146"/>
      <c r="P608" s="21">
        <f>IF(E608=0,"",E608/D607)</f>
        <v>0.92156862745098034</v>
      </c>
      <c r="Q608" s="22">
        <v>55</v>
      </c>
      <c r="R608" s="100">
        <f t="shared" si="54"/>
        <v>0.93220338983050843</v>
      </c>
      <c r="S608" s="100">
        <f t="shared" si="55"/>
        <v>6.7796610169491567E-2</v>
      </c>
    </row>
    <row r="609" spans="1:19" ht="15.75" customHeight="1" x14ac:dyDescent="0.2">
      <c r="A609" s="97">
        <v>2001</v>
      </c>
      <c r="B609" s="17"/>
      <c r="C609" s="17"/>
      <c r="D609" s="17"/>
      <c r="E609" s="17"/>
      <c r="F609" s="17">
        <v>47</v>
      </c>
      <c r="G609" s="17"/>
      <c r="H609" s="17"/>
      <c r="I609" s="17"/>
      <c r="J609" s="17"/>
      <c r="K609" s="17"/>
      <c r="L609" s="54"/>
      <c r="M609" s="145"/>
      <c r="N609" s="49"/>
      <c r="O609" s="146"/>
      <c r="P609" s="21">
        <f>IF(F609=0,"",F609/E608)</f>
        <v>1</v>
      </c>
      <c r="Q609" s="22">
        <v>51</v>
      </c>
      <c r="R609" s="100">
        <f t="shared" si="54"/>
        <v>0.92727272727272725</v>
      </c>
      <c r="S609" s="100">
        <f t="shared" si="55"/>
        <v>7.2727272727272751E-2</v>
      </c>
    </row>
    <row r="610" spans="1:19" ht="15.75" customHeight="1" x14ac:dyDescent="0.2">
      <c r="A610" s="97">
        <v>2002</v>
      </c>
      <c r="B610" s="17"/>
      <c r="C610" s="17"/>
      <c r="D610" s="17"/>
      <c r="E610" s="17"/>
      <c r="F610" s="17"/>
      <c r="G610" s="17">
        <v>33</v>
      </c>
      <c r="H610" s="17"/>
      <c r="I610" s="17"/>
      <c r="J610" s="17"/>
      <c r="K610" s="17"/>
      <c r="L610" s="54"/>
      <c r="M610" s="145"/>
      <c r="N610" s="49"/>
      <c r="O610" s="146"/>
      <c r="P610" s="21">
        <f>IF(G610=0,"",G610/F609)</f>
        <v>0.7021276595744681</v>
      </c>
      <c r="Q610" s="22">
        <v>50</v>
      </c>
      <c r="R610" s="100">
        <f t="shared" si="54"/>
        <v>0.98039215686274506</v>
      </c>
      <c r="S610" s="100">
        <f t="shared" si="55"/>
        <v>1.9607843137254943E-2</v>
      </c>
    </row>
    <row r="611" spans="1:19" ht="15.75" customHeight="1" x14ac:dyDescent="0.2">
      <c r="A611" s="97">
        <v>2101</v>
      </c>
      <c r="B611" s="17"/>
      <c r="C611" s="17"/>
      <c r="D611" s="17"/>
      <c r="E611" s="17"/>
      <c r="F611" s="17"/>
      <c r="G611" s="17"/>
      <c r="H611" s="17">
        <v>32</v>
      </c>
      <c r="I611" s="17"/>
      <c r="J611" s="17"/>
      <c r="K611" s="17"/>
      <c r="L611" s="54"/>
      <c r="M611" s="145"/>
      <c r="N611" s="49"/>
      <c r="O611" s="146"/>
      <c r="P611" s="21">
        <f>IF(H611=0,"",H611/G610)</f>
        <v>0.96969696969696972</v>
      </c>
      <c r="Q611" s="22">
        <v>49</v>
      </c>
      <c r="R611" s="100">
        <f t="shared" si="54"/>
        <v>0.98</v>
      </c>
      <c r="S611" s="100">
        <f t="shared" si="55"/>
        <v>2.0000000000000018E-2</v>
      </c>
    </row>
    <row r="612" spans="1:19" ht="15.75" customHeight="1" x14ac:dyDescent="0.2">
      <c r="A612" s="97">
        <v>2102</v>
      </c>
      <c r="B612" s="17"/>
      <c r="C612" s="17"/>
      <c r="D612" s="17"/>
      <c r="E612" s="17"/>
      <c r="F612" s="17"/>
      <c r="G612" s="17"/>
      <c r="H612" s="17"/>
      <c r="I612" s="17">
        <v>32</v>
      </c>
      <c r="J612" s="17"/>
      <c r="K612" s="17"/>
      <c r="L612" s="54">
        <v>1</v>
      </c>
      <c r="M612" s="145"/>
      <c r="N612" s="49"/>
      <c r="O612" s="146"/>
      <c r="P612" s="21">
        <f>IF(I612=0,"",I612/H611)</f>
        <v>1</v>
      </c>
      <c r="Q612" s="22">
        <v>46</v>
      </c>
      <c r="R612" s="100">
        <f t="shared" si="54"/>
        <v>0.93877551020408168</v>
      </c>
      <c r="S612" s="100">
        <f t="shared" si="55"/>
        <v>6.1224489795918324E-2</v>
      </c>
    </row>
    <row r="613" spans="1:19" ht="15.75" customHeight="1" x14ac:dyDescent="0.2">
      <c r="A613" s="97">
        <v>2201</v>
      </c>
      <c r="B613" s="17"/>
      <c r="C613" s="17"/>
      <c r="D613" s="17"/>
      <c r="E613" s="17"/>
      <c r="F613" s="17"/>
      <c r="G613" s="17"/>
      <c r="H613" s="17"/>
      <c r="I613" s="17"/>
      <c r="J613" s="17">
        <v>32</v>
      </c>
      <c r="K613" s="17"/>
      <c r="L613" s="54"/>
      <c r="M613" s="145"/>
      <c r="N613" s="49"/>
      <c r="O613" s="146"/>
      <c r="P613" s="21">
        <f>IF(J613=0,"",J613/I612)</f>
        <v>1</v>
      </c>
      <c r="Q613" s="22">
        <v>45</v>
      </c>
      <c r="R613" s="100">
        <f t="shared" si="54"/>
        <v>0.97826086956521741</v>
      </c>
      <c r="S613" s="100">
        <f t="shared" si="55"/>
        <v>2.1739130434782594E-2</v>
      </c>
    </row>
    <row r="614" spans="1:19" ht="15.75" customHeight="1" x14ac:dyDescent="0.2">
      <c r="A614" s="97">
        <v>2202</v>
      </c>
      <c r="B614" s="17"/>
      <c r="C614" s="17"/>
      <c r="D614" s="17"/>
      <c r="E614" s="17"/>
      <c r="F614" s="17"/>
      <c r="G614" s="17"/>
      <c r="H614" s="17"/>
      <c r="I614" s="17"/>
      <c r="J614" s="17"/>
      <c r="K614" s="17">
        <v>28</v>
      </c>
      <c r="L614" s="54">
        <v>21</v>
      </c>
      <c r="M614" s="145"/>
      <c r="N614" s="49"/>
      <c r="O614" s="146"/>
      <c r="P614" s="21">
        <f>IF(K614=0,"",K614/J613)</f>
        <v>0.875</v>
      </c>
      <c r="Q614" s="22">
        <v>45</v>
      </c>
      <c r="R614" s="100">
        <f t="shared" si="54"/>
        <v>1</v>
      </c>
      <c r="S614" s="100">
        <f t="shared" si="55"/>
        <v>0</v>
      </c>
    </row>
    <row r="615" spans="1:19" ht="15.75" customHeight="1" x14ac:dyDescent="0.2">
      <c r="A615" s="97">
        <v>2301</v>
      </c>
      <c r="B615" s="17"/>
      <c r="C615" s="17"/>
      <c r="D615" s="17"/>
      <c r="E615" s="17"/>
      <c r="F615" s="17"/>
      <c r="G615" s="17"/>
      <c r="H615" s="17"/>
      <c r="I615" s="17"/>
      <c r="J615" s="17"/>
      <c r="K615" s="17">
        <v>15</v>
      </c>
      <c r="L615" s="54">
        <v>9</v>
      </c>
      <c r="M615" s="145"/>
      <c r="N615" s="49"/>
      <c r="O615" s="147"/>
      <c r="P615" s="165"/>
      <c r="Q615" s="51">
        <v>23</v>
      </c>
      <c r="R615" s="190"/>
      <c r="S615" s="165"/>
    </row>
    <row r="616" spans="1:19" ht="15.75" customHeight="1" x14ac:dyDescent="0.2">
      <c r="A616" s="97">
        <v>2302</v>
      </c>
      <c r="B616" s="17"/>
      <c r="C616" s="17"/>
      <c r="D616" s="17"/>
      <c r="E616" s="17"/>
      <c r="F616" s="17"/>
      <c r="G616" s="17"/>
      <c r="H616" s="17"/>
      <c r="I616" s="17"/>
      <c r="J616" s="17"/>
      <c r="K616" s="17">
        <v>10</v>
      </c>
      <c r="L616" s="54">
        <v>9</v>
      </c>
      <c r="M616" s="145"/>
      <c r="N616" s="49"/>
      <c r="O616" s="147"/>
      <c r="P616" s="148"/>
      <c r="Q616" s="51">
        <v>13</v>
      </c>
      <c r="R616" s="149"/>
      <c r="S616" s="148"/>
    </row>
    <row r="617" spans="1:19" ht="15.75" customHeight="1" x14ac:dyDescent="0.2">
      <c r="A617" s="97">
        <v>2401</v>
      </c>
      <c r="B617" s="17"/>
      <c r="C617" s="17"/>
      <c r="D617" s="17"/>
      <c r="E617" s="17"/>
      <c r="F617" s="17"/>
      <c r="G617" s="17"/>
      <c r="H617" s="17"/>
      <c r="I617" s="17"/>
      <c r="J617" s="17"/>
      <c r="K617" s="17">
        <v>1</v>
      </c>
      <c r="L617" s="54"/>
      <c r="M617" s="145"/>
      <c r="N617" s="49"/>
      <c r="O617" s="147"/>
      <c r="P617" s="148"/>
      <c r="Q617" s="76">
        <v>3</v>
      </c>
      <c r="R617" s="149"/>
      <c r="S617" s="148"/>
    </row>
    <row r="618" spans="1:19" ht="15.75" customHeight="1" x14ac:dyDescent="0.2">
      <c r="A618" s="97">
        <v>2402</v>
      </c>
      <c r="B618" s="17"/>
      <c r="C618" s="17"/>
      <c r="D618" s="17"/>
      <c r="E618" s="17"/>
      <c r="F618" s="17"/>
      <c r="G618" s="17"/>
      <c r="H618" s="17"/>
      <c r="I618" s="17"/>
      <c r="J618" s="17"/>
      <c r="K618" s="17">
        <v>2</v>
      </c>
      <c r="L618" s="54">
        <v>1</v>
      </c>
      <c r="M618" s="145"/>
      <c r="N618" s="49"/>
      <c r="O618" s="147"/>
      <c r="P618" s="49"/>
      <c r="Q618" s="77">
        <v>2</v>
      </c>
      <c r="R618" s="150"/>
      <c r="S618" s="148"/>
    </row>
    <row r="619" spans="1:19" ht="15.75" customHeight="1" x14ac:dyDescent="0.2">
      <c r="A619" s="97">
        <v>2501</v>
      </c>
      <c r="B619" s="17"/>
      <c r="C619" s="17"/>
      <c r="D619" s="17"/>
      <c r="E619" s="17"/>
      <c r="F619" s="17"/>
      <c r="G619" s="17"/>
      <c r="H619" s="17"/>
      <c r="I619" s="17"/>
      <c r="J619" s="17"/>
      <c r="K619" s="17">
        <v>2</v>
      </c>
      <c r="L619" s="54">
        <v>2</v>
      </c>
      <c r="M619" s="145"/>
      <c r="N619" s="49"/>
      <c r="O619" s="147"/>
      <c r="P619" s="102" t="s">
        <v>81</v>
      </c>
      <c r="Q619" s="110">
        <v>34</v>
      </c>
      <c r="R619" s="104">
        <f>L622</f>
        <v>43</v>
      </c>
      <c r="S619" s="105" t="s">
        <v>10</v>
      </c>
    </row>
    <row r="620" spans="1:19" ht="15.75" customHeight="1" x14ac:dyDescent="0.2">
      <c r="A620" s="97">
        <v>2502</v>
      </c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54"/>
      <c r="M620" s="145"/>
      <c r="N620" s="49"/>
      <c r="O620" s="147"/>
      <c r="P620" s="106" t="s">
        <v>83</v>
      </c>
      <c r="Q620" s="32">
        <f>IF(Q619/B605=0,"",Q619/B605)</f>
        <v>0.44155844155844154</v>
      </c>
      <c r="R620" s="107">
        <f>IF(Q619/R619=0,"",Q619/R619)</f>
        <v>0.79069767441860461</v>
      </c>
      <c r="S620" s="108" t="s">
        <v>84</v>
      </c>
    </row>
    <row r="621" spans="1:19" ht="15.75" customHeight="1" x14ac:dyDescent="0.2">
      <c r="A621" s="97">
        <v>2601</v>
      </c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54"/>
      <c r="M621" s="151"/>
      <c r="N621" s="152"/>
      <c r="O621" s="153"/>
      <c r="P621" s="154"/>
      <c r="Q621" s="155"/>
      <c r="R621" s="155"/>
      <c r="S621" s="156"/>
    </row>
    <row r="622" spans="1:19" ht="18" customHeight="1" x14ac:dyDescent="0.2">
      <c r="A622" s="114"/>
      <c r="B622" s="231" t="s">
        <v>106</v>
      </c>
      <c r="C622" s="231"/>
      <c r="D622" s="231"/>
      <c r="E622" s="231"/>
      <c r="F622" s="231"/>
      <c r="G622" s="231"/>
      <c r="H622" s="231"/>
      <c r="I622" s="231"/>
      <c r="J622" s="231"/>
      <c r="K622" s="231"/>
      <c r="L622" s="37">
        <f>SUM(L612:L619)</f>
        <v>43</v>
      </c>
      <c r="M622" s="109">
        <f>(SUM(L612:L614)/B605)</f>
        <v>0.2857142857142857</v>
      </c>
      <c r="N622" s="109">
        <f>IF(L622=0,"",L622/B605)</f>
        <v>0.55844155844155841</v>
      </c>
      <c r="O622" s="109">
        <f>IF(L614=0,"",N622-M622)</f>
        <v>0.27272727272727271</v>
      </c>
      <c r="P622" s="89"/>
      <c r="Q622" s="85"/>
      <c r="R622" s="134"/>
      <c r="S622" s="89"/>
    </row>
    <row r="623" spans="1:19" ht="12.75" customHeight="1" x14ac:dyDescent="0.2"/>
    <row r="624" spans="1:19" ht="12.75" customHeight="1" x14ac:dyDescent="0.2"/>
    <row r="625" spans="1:20" ht="26.25" customHeight="1" x14ac:dyDescent="0.2">
      <c r="B625" s="232" t="s">
        <v>94</v>
      </c>
      <c r="C625" s="232"/>
      <c r="D625" s="232"/>
      <c r="E625" s="232"/>
      <c r="F625" s="232"/>
      <c r="G625" s="232"/>
      <c r="H625" s="232"/>
      <c r="I625" s="232"/>
      <c r="J625" s="232"/>
      <c r="K625" s="232"/>
      <c r="L625" s="78" t="s">
        <v>113</v>
      </c>
      <c r="M625" s="89"/>
      <c r="N625" s="89"/>
      <c r="O625" s="85"/>
      <c r="P625" s="89"/>
      <c r="Q625" s="85"/>
      <c r="R625" s="85"/>
      <c r="S625" s="85"/>
    </row>
    <row r="626" spans="1:20" ht="20.25" customHeight="1" x14ac:dyDescent="0.2">
      <c r="A626" s="234" t="s">
        <v>9</v>
      </c>
      <c r="B626" s="235" t="s">
        <v>95</v>
      </c>
      <c r="C626" s="236"/>
      <c r="D626" s="236"/>
      <c r="E626" s="236"/>
      <c r="F626" s="236"/>
      <c r="G626" s="236"/>
      <c r="H626" s="236"/>
      <c r="I626" s="236"/>
      <c r="J626" s="236"/>
      <c r="K626" s="237"/>
      <c r="L626" s="238" t="s">
        <v>10</v>
      </c>
      <c r="M626" s="230" t="s">
        <v>2</v>
      </c>
      <c r="N626" s="230" t="s">
        <v>3</v>
      </c>
      <c r="O626" s="240" t="s">
        <v>4</v>
      </c>
      <c r="P626" s="230" t="s">
        <v>5</v>
      </c>
      <c r="Q626" s="228" t="s">
        <v>6</v>
      </c>
      <c r="R626" s="228" t="s">
        <v>7</v>
      </c>
      <c r="S626" s="230" t="s">
        <v>96</v>
      </c>
    </row>
    <row r="627" spans="1:20" ht="15.75" customHeight="1" x14ac:dyDescent="0.2">
      <c r="A627" s="229"/>
      <c r="B627" s="97" t="s">
        <v>97</v>
      </c>
      <c r="C627" s="97" t="s">
        <v>98</v>
      </c>
      <c r="D627" s="97" t="s">
        <v>99</v>
      </c>
      <c r="E627" s="97" t="s">
        <v>100</v>
      </c>
      <c r="F627" s="97" t="s">
        <v>101</v>
      </c>
      <c r="G627" s="97" t="s">
        <v>102</v>
      </c>
      <c r="H627" s="97" t="s">
        <v>103</v>
      </c>
      <c r="I627" s="97" t="s">
        <v>104</v>
      </c>
      <c r="J627" s="97" t="s">
        <v>105</v>
      </c>
      <c r="K627" s="97" t="s">
        <v>126</v>
      </c>
      <c r="L627" s="229"/>
      <c r="M627" s="229"/>
      <c r="N627" s="229"/>
      <c r="O627" s="229"/>
      <c r="P627" s="229"/>
      <c r="Q627" s="229"/>
      <c r="R627" s="229"/>
      <c r="S627" s="229"/>
    </row>
    <row r="628" spans="1:20" ht="15.75" customHeight="1" x14ac:dyDescent="0.2">
      <c r="A628" s="97">
        <v>1802</v>
      </c>
      <c r="B628" s="17">
        <v>140</v>
      </c>
      <c r="C628" s="17"/>
      <c r="D628" s="17"/>
      <c r="E628" s="17"/>
      <c r="F628" s="17"/>
      <c r="G628" s="17"/>
      <c r="H628" s="17"/>
      <c r="I628" s="17"/>
      <c r="J628" s="17"/>
      <c r="K628" s="17"/>
      <c r="L628" s="54"/>
      <c r="M628" s="143"/>
      <c r="N628" s="144"/>
      <c r="O628" s="104"/>
      <c r="P628" s="98"/>
      <c r="Q628" s="19">
        <f>B628</f>
        <v>140</v>
      </c>
      <c r="R628" s="99"/>
      <c r="S628" s="98"/>
    </row>
    <row r="629" spans="1:20" ht="15.75" customHeight="1" x14ac:dyDescent="0.2">
      <c r="A629" s="97">
        <v>1901</v>
      </c>
      <c r="B629" s="17"/>
      <c r="C629" s="17">
        <v>110</v>
      </c>
      <c r="D629" s="17"/>
      <c r="E629" s="17"/>
      <c r="F629" s="17"/>
      <c r="G629" s="17"/>
      <c r="H629" s="17"/>
      <c r="I629" s="17"/>
      <c r="J629" s="17"/>
      <c r="K629" s="17"/>
      <c r="L629" s="54"/>
      <c r="M629" s="145"/>
      <c r="N629" s="49"/>
      <c r="O629" s="146"/>
      <c r="P629" s="21">
        <f>IF(C629=0,"",C629/B628)</f>
        <v>0.7857142857142857</v>
      </c>
      <c r="Q629" s="22">
        <v>110</v>
      </c>
      <c r="R629" s="100">
        <f t="shared" ref="R629:R637" si="56">IF(Q629=0,"",Q629/Q628)</f>
        <v>0.7857142857142857</v>
      </c>
      <c r="S629" s="100">
        <f t="shared" ref="S629:S637" si="57">IF(Q629=0,"",100%-R629)</f>
        <v>0.2142857142857143</v>
      </c>
    </row>
    <row r="630" spans="1:20" ht="15.75" customHeight="1" x14ac:dyDescent="0.2">
      <c r="A630" s="97">
        <v>1902</v>
      </c>
      <c r="B630" s="17"/>
      <c r="C630" s="17"/>
      <c r="D630" s="17">
        <v>105</v>
      </c>
      <c r="E630" s="17"/>
      <c r="F630" s="17"/>
      <c r="G630" s="17"/>
      <c r="H630" s="17"/>
      <c r="I630" s="17"/>
      <c r="J630" s="17"/>
      <c r="K630" s="17"/>
      <c r="L630" s="54"/>
      <c r="M630" s="145"/>
      <c r="N630" s="49"/>
      <c r="O630" s="146"/>
      <c r="P630" s="21">
        <f>IF(D630=0,"",D630/C629)</f>
        <v>0.95454545454545459</v>
      </c>
      <c r="Q630" s="22">
        <v>109</v>
      </c>
      <c r="R630" s="100">
        <f t="shared" si="56"/>
        <v>0.99090909090909096</v>
      </c>
      <c r="S630" s="100">
        <f t="shared" si="57"/>
        <v>9.0909090909090384E-3</v>
      </c>
      <c r="T630" s="124">
        <f>Q630/Q628</f>
        <v>0.77857142857142858</v>
      </c>
    </row>
    <row r="631" spans="1:20" ht="15.75" customHeight="1" x14ac:dyDescent="0.2">
      <c r="A631" s="97">
        <v>2001</v>
      </c>
      <c r="B631" s="17"/>
      <c r="C631" s="17"/>
      <c r="D631" s="17"/>
      <c r="E631" s="17">
        <v>98</v>
      </c>
      <c r="F631" s="17"/>
      <c r="G631" s="17"/>
      <c r="H631" s="17"/>
      <c r="I631" s="17"/>
      <c r="J631" s="17"/>
      <c r="K631" s="17"/>
      <c r="L631" s="54"/>
      <c r="M631" s="145"/>
      <c r="N631" s="49"/>
      <c r="O631" s="146"/>
      <c r="P631" s="21">
        <f>IF(E631=0,"",E631/D630)</f>
        <v>0.93333333333333335</v>
      </c>
      <c r="Q631" s="22">
        <v>101</v>
      </c>
      <c r="R631" s="100">
        <f t="shared" si="56"/>
        <v>0.92660550458715596</v>
      </c>
      <c r="S631" s="100">
        <f t="shared" si="57"/>
        <v>7.3394495412844041E-2</v>
      </c>
    </row>
    <row r="632" spans="1:20" ht="15.75" customHeight="1" x14ac:dyDescent="0.2">
      <c r="A632" s="97">
        <v>2002</v>
      </c>
      <c r="B632" s="17"/>
      <c r="C632" s="17"/>
      <c r="D632" s="17"/>
      <c r="E632" s="17"/>
      <c r="F632" s="17">
        <v>98</v>
      </c>
      <c r="G632" s="17"/>
      <c r="H632" s="17"/>
      <c r="I632" s="17"/>
      <c r="J632" s="17"/>
      <c r="K632" s="17"/>
      <c r="L632" s="54"/>
      <c r="M632" s="145"/>
      <c r="N632" s="49"/>
      <c r="O632" s="146"/>
      <c r="P632" s="21">
        <f>IF(F632=0,"",F632/E631)</f>
        <v>1</v>
      </c>
      <c r="Q632" s="22">
        <v>101</v>
      </c>
      <c r="R632" s="100">
        <f t="shared" si="56"/>
        <v>1</v>
      </c>
      <c r="S632" s="100">
        <f t="shared" si="57"/>
        <v>0</v>
      </c>
    </row>
    <row r="633" spans="1:20" ht="15.75" customHeight="1" x14ac:dyDescent="0.2">
      <c r="A633" s="97">
        <v>2101</v>
      </c>
      <c r="B633" s="17"/>
      <c r="C633" s="17"/>
      <c r="D633" s="17"/>
      <c r="E633" s="17"/>
      <c r="F633" s="17"/>
      <c r="G633" s="17">
        <v>71</v>
      </c>
      <c r="H633" s="17"/>
      <c r="I633" s="17"/>
      <c r="J633" s="17"/>
      <c r="K633" s="17"/>
      <c r="L633" s="54"/>
      <c r="M633" s="145"/>
      <c r="N633" s="49"/>
      <c r="O633" s="146"/>
      <c r="P633" s="21">
        <f>IF(G633=0,"",G633/F632)</f>
        <v>0.72448979591836737</v>
      </c>
      <c r="Q633" s="22">
        <v>101</v>
      </c>
      <c r="R633" s="100">
        <f t="shared" si="56"/>
        <v>1</v>
      </c>
      <c r="S633" s="100">
        <f t="shared" si="57"/>
        <v>0</v>
      </c>
    </row>
    <row r="634" spans="1:20" ht="15.75" customHeight="1" x14ac:dyDescent="0.2">
      <c r="A634" s="97">
        <v>2102</v>
      </c>
      <c r="B634" s="17"/>
      <c r="C634" s="17"/>
      <c r="D634" s="17"/>
      <c r="E634" s="17"/>
      <c r="F634" s="17"/>
      <c r="G634" s="17"/>
      <c r="H634" s="17">
        <v>67</v>
      </c>
      <c r="I634" s="17"/>
      <c r="J634" s="17"/>
      <c r="K634" s="17"/>
      <c r="L634" s="54"/>
      <c r="M634" s="145"/>
      <c r="N634" s="49"/>
      <c r="O634" s="146"/>
      <c r="P634" s="21">
        <f>IF(H634=0,"",H634/G633)</f>
        <v>0.94366197183098588</v>
      </c>
      <c r="Q634" s="22">
        <v>98</v>
      </c>
      <c r="R634" s="100">
        <f t="shared" si="56"/>
        <v>0.97029702970297027</v>
      </c>
      <c r="S634" s="100">
        <f t="shared" si="57"/>
        <v>2.9702970297029729E-2</v>
      </c>
    </row>
    <row r="635" spans="1:20" ht="15.75" customHeight="1" x14ac:dyDescent="0.2">
      <c r="A635" s="97">
        <v>2201</v>
      </c>
      <c r="B635" s="17"/>
      <c r="C635" s="17"/>
      <c r="D635" s="17"/>
      <c r="E635" s="17"/>
      <c r="F635" s="17"/>
      <c r="G635" s="17"/>
      <c r="H635" s="17"/>
      <c r="I635" s="17">
        <v>58</v>
      </c>
      <c r="J635" s="17"/>
      <c r="K635" s="17"/>
      <c r="L635" s="54">
        <v>1</v>
      </c>
      <c r="M635" s="145"/>
      <c r="N635" s="49"/>
      <c r="O635" s="146"/>
      <c r="P635" s="21">
        <f>IF(I635=0,"",I635/H634)</f>
        <v>0.86567164179104472</v>
      </c>
      <c r="Q635" s="22">
        <v>95</v>
      </c>
      <c r="R635" s="100">
        <f t="shared" si="56"/>
        <v>0.96938775510204078</v>
      </c>
      <c r="S635" s="100">
        <f t="shared" si="57"/>
        <v>3.0612244897959218E-2</v>
      </c>
    </row>
    <row r="636" spans="1:20" ht="15.75" customHeight="1" x14ac:dyDescent="0.2">
      <c r="A636" s="97">
        <v>2202</v>
      </c>
      <c r="B636" s="17"/>
      <c r="C636" s="17"/>
      <c r="D636" s="17"/>
      <c r="E636" s="17"/>
      <c r="F636" s="17"/>
      <c r="G636" s="17"/>
      <c r="H636" s="17"/>
      <c r="I636" s="17"/>
      <c r="J636" s="17">
        <v>57</v>
      </c>
      <c r="K636" s="17"/>
      <c r="L636" s="54"/>
      <c r="M636" s="145"/>
      <c r="N636" s="49"/>
      <c r="O636" s="146"/>
      <c r="P636" s="21">
        <f>IF(J636=0,"",J636/I635)</f>
        <v>0.98275862068965514</v>
      </c>
      <c r="Q636" s="22">
        <v>92</v>
      </c>
      <c r="R636" s="100">
        <f t="shared" si="56"/>
        <v>0.96842105263157896</v>
      </c>
      <c r="S636" s="100">
        <f t="shared" si="57"/>
        <v>3.157894736842104E-2</v>
      </c>
    </row>
    <row r="637" spans="1:20" ht="15.75" customHeight="1" x14ac:dyDescent="0.2">
      <c r="A637" s="97">
        <v>2301</v>
      </c>
      <c r="B637" s="17"/>
      <c r="C637" s="17"/>
      <c r="D637" s="17"/>
      <c r="E637" s="17"/>
      <c r="F637" s="17"/>
      <c r="G637" s="17"/>
      <c r="H637" s="17"/>
      <c r="I637" s="17"/>
      <c r="J637" s="17"/>
      <c r="K637" s="17">
        <v>50</v>
      </c>
      <c r="L637" s="54">
        <v>37</v>
      </c>
      <c r="M637" s="145"/>
      <c r="N637" s="49"/>
      <c r="O637" s="146"/>
      <c r="P637" s="21">
        <f>IF(K637=0,"",K637/J636)</f>
        <v>0.8771929824561403</v>
      </c>
      <c r="Q637" s="22">
        <v>90</v>
      </c>
      <c r="R637" s="100">
        <f t="shared" si="56"/>
        <v>0.97826086956521741</v>
      </c>
      <c r="S637" s="100">
        <f t="shared" si="57"/>
        <v>2.1739130434782594E-2</v>
      </c>
    </row>
    <row r="638" spans="1:20" ht="15.75" customHeight="1" x14ac:dyDescent="0.2">
      <c r="A638" s="97">
        <v>2302</v>
      </c>
      <c r="B638" s="17"/>
      <c r="C638" s="17"/>
      <c r="D638" s="17"/>
      <c r="E638" s="17"/>
      <c r="F638" s="17"/>
      <c r="G638" s="17"/>
      <c r="H638" s="17"/>
      <c r="I638" s="17"/>
      <c r="J638" s="17"/>
      <c r="K638" s="17">
        <v>37</v>
      </c>
      <c r="L638" s="54">
        <v>28</v>
      </c>
      <c r="M638" s="145"/>
      <c r="N638" s="49"/>
      <c r="O638" s="147"/>
      <c r="P638" s="165"/>
      <c r="Q638" s="51">
        <v>55</v>
      </c>
      <c r="R638" s="190"/>
      <c r="S638" s="165"/>
    </row>
    <row r="639" spans="1:20" ht="15.75" customHeight="1" x14ac:dyDescent="0.2">
      <c r="A639" s="97">
        <v>2401</v>
      </c>
      <c r="B639" s="17"/>
      <c r="C639" s="17"/>
      <c r="D639" s="17"/>
      <c r="E639" s="17"/>
      <c r="F639" s="17"/>
      <c r="G639" s="17"/>
      <c r="H639" s="17"/>
      <c r="I639" s="17"/>
      <c r="J639" s="17"/>
      <c r="K639" s="17">
        <v>17</v>
      </c>
      <c r="L639" s="54"/>
      <c r="M639" s="145"/>
      <c r="N639" s="49"/>
      <c r="O639" s="147"/>
      <c r="P639" s="148"/>
      <c r="Q639" s="76">
        <v>28</v>
      </c>
      <c r="R639" s="149"/>
      <c r="S639" s="148"/>
    </row>
    <row r="640" spans="1:20" ht="15.75" customHeight="1" x14ac:dyDescent="0.2">
      <c r="A640" s="97">
        <v>2402</v>
      </c>
      <c r="B640" s="17"/>
      <c r="C640" s="17"/>
      <c r="D640" s="17"/>
      <c r="E640" s="17"/>
      <c r="F640" s="17"/>
      <c r="G640" s="17"/>
      <c r="H640" s="17"/>
      <c r="I640" s="17"/>
      <c r="J640" s="17"/>
      <c r="K640" s="64">
        <v>6</v>
      </c>
      <c r="L640" s="54">
        <v>3</v>
      </c>
      <c r="M640" s="145"/>
      <c r="N640" s="49"/>
      <c r="O640" s="147"/>
      <c r="P640" s="49"/>
      <c r="Q640" s="77">
        <v>12</v>
      </c>
      <c r="R640" s="150"/>
      <c r="S640" s="148"/>
    </row>
    <row r="641" spans="1:20" ht="15.75" customHeight="1" x14ac:dyDescent="0.2">
      <c r="A641" s="97">
        <v>2501</v>
      </c>
      <c r="B641" s="17"/>
      <c r="C641" s="17"/>
      <c r="D641" s="17"/>
      <c r="E641" s="17"/>
      <c r="F641" s="17"/>
      <c r="G641" s="17"/>
      <c r="H641" s="17"/>
      <c r="I641" s="17"/>
      <c r="J641" s="17"/>
      <c r="K641" s="64">
        <v>8</v>
      </c>
      <c r="L641" s="54">
        <v>7</v>
      </c>
      <c r="M641" s="145"/>
      <c r="N641" s="49"/>
      <c r="O641" s="147"/>
      <c r="P641" s="102" t="s">
        <v>81</v>
      </c>
      <c r="Q641" s="110">
        <v>76</v>
      </c>
      <c r="R641" s="104">
        <f>L644</f>
        <v>79</v>
      </c>
      <c r="S641" s="105" t="s">
        <v>10</v>
      </c>
    </row>
    <row r="642" spans="1:20" ht="15.75" customHeight="1" x14ac:dyDescent="0.2">
      <c r="A642" s="97">
        <v>2502</v>
      </c>
      <c r="B642" s="17"/>
      <c r="C642" s="17"/>
      <c r="D642" s="17"/>
      <c r="E642" s="17"/>
      <c r="F642" s="17"/>
      <c r="G642" s="17"/>
      <c r="H642" s="17"/>
      <c r="I642" s="17"/>
      <c r="J642" s="17"/>
      <c r="K642" s="17">
        <v>3</v>
      </c>
      <c r="L642" s="54">
        <v>3</v>
      </c>
      <c r="M642" s="145"/>
      <c r="N642" s="49"/>
      <c r="O642" s="147"/>
      <c r="P642" s="106" t="s">
        <v>83</v>
      </c>
      <c r="Q642" s="32">
        <f>IF(Q641/B628=0,"",Q641/B628)</f>
        <v>0.54285714285714282</v>
      </c>
      <c r="R642" s="107">
        <f>IF(Q641/R641=0,"",Q641/R641)</f>
        <v>0.96202531645569622</v>
      </c>
      <c r="S642" s="108" t="s">
        <v>84</v>
      </c>
    </row>
    <row r="643" spans="1:20" ht="15.75" customHeight="1" x14ac:dyDescent="0.2">
      <c r="A643" s="97">
        <v>2601</v>
      </c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54"/>
      <c r="M643" s="151"/>
      <c r="N643" s="152"/>
      <c r="O643" s="153"/>
      <c r="P643" s="154"/>
      <c r="Q643" s="155"/>
      <c r="R643" s="155"/>
      <c r="S643" s="156"/>
    </row>
    <row r="644" spans="1:20" ht="18" x14ac:dyDescent="0.2">
      <c r="A644" s="114"/>
      <c r="B644" s="231" t="s">
        <v>106</v>
      </c>
      <c r="C644" s="231"/>
      <c r="D644" s="231"/>
      <c r="E644" s="231"/>
      <c r="F644" s="231"/>
      <c r="G644" s="231"/>
      <c r="H644" s="231"/>
      <c r="I644" s="231"/>
      <c r="J644" s="231"/>
      <c r="K644" s="231"/>
      <c r="L644" s="37">
        <f>SUM(L635:L642)</f>
        <v>79</v>
      </c>
      <c r="M644" s="109">
        <f>((SUM(L635:L637))/B628)</f>
        <v>0.27142857142857141</v>
      </c>
      <c r="N644" s="109">
        <f>IF(L644=0,"",L644/B628)</f>
        <v>0.56428571428571428</v>
      </c>
      <c r="O644" s="109">
        <f>N644-M644</f>
        <v>0.29285714285714287</v>
      </c>
      <c r="P644" s="89"/>
      <c r="Q644" s="85"/>
      <c r="R644" s="134"/>
      <c r="S644" s="89"/>
    </row>
    <row r="645" spans="1:20" ht="12.75" customHeight="1" x14ac:dyDescent="0.2"/>
    <row r="646" spans="1:20" ht="12.75" customHeight="1" x14ac:dyDescent="0.2"/>
    <row r="647" spans="1:20" ht="26.25" customHeight="1" x14ac:dyDescent="0.2">
      <c r="B647" s="232" t="s">
        <v>94</v>
      </c>
      <c r="C647" s="232"/>
      <c r="D647" s="232"/>
      <c r="E647" s="232"/>
      <c r="F647" s="232"/>
      <c r="G647" s="232"/>
      <c r="H647" s="232"/>
      <c r="I647" s="232"/>
      <c r="J647" s="232"/>
      <c r="K647" s="232"/>
      <c r="L647" s="78" t="s">
        <v>114</v>
      </c>
      <c r="M647" s="89"/>
      <c r="N647" s="89"/>
      <c r="O647" s="85"/>
      <c r="P647" s="89"/>
      <c r="Q647" s="85"/>
      <c r="R647" s="85"/>
      <c r="S647" s="85"/>
    </row>
    <row r="648" spans="1:20" ht="20.25" customHeight="1" x14ac:dyDescent="0.2">
      <c r="A648" s="234" t="s">
        <v>9</v>
      </c>
      <c r="B648" s="235" t="s">
        <v>95</v>
      </c>
      <c r="C648" s="236"/>
      <c r="D648" s="236"/>
      <c r="E648" s="236"/>
      <c r="F648" s="236"/>
      <c r="G648" s="236"/>
      <c r="H648" s="236"/>
      <c r="I648" s="236"/>
      <c r="J648" s="236"/>
      <c r="K648" s="237"/>
      <c r="L648" s="238" t="s">
        <v>10</v>
      </c>
      <c r="M648" s="230" t="s">
        <v>2</v>
      </c>
      <c r="N648" s="230" t="s">
        <v>3</v>
      </c>
      <c r="O648" s="240" t="s">
        <v>4</v>
      </c>
      <c r="P648" s="230" t="s">
        <v>5</v>
      </c>
      <c r="Q648" s="228" t="s">
        <v>6</v>
      </c>
      <c r="R648" s="228" t="s">
        <v>7</v>
      </c>
      <c r="S648" s="230" t="s">
        <v>96</v>
      </c>
    </row>
    <row r="649" spans="1:20" ht="15.75" customHeight="1" x14ac:dyDescent="0.2">
      <c r="A649" s="229"/>
      <c r="B649" s="97" t="s">
        <v>97</v>
      </c>
      <c r="C649" s="97" t="s">
        <v>98</v>
      </c>
      <c r="D649" s="97" t="s">
        <v>99</v>
      </c>
      <c r="E649" s="97" t="s">
        <v>100</v>
      </c>
      <c r="F649" s="97" t="s">
        <v>101</v>
      </c>
      <c r="G649" s="97" t="s">
        <v>102</v>
      </c>
      <c r="H649" s="97" t="s">
        <v>103</v>
      </c>
      <c r="I649" s="97" t="s">
        <v>104</v>
      </c>
      <c r="J649" s="97" t="s">
        <v>105</v>
      </c>
      <c r="K649" s="97" t="s">
        <v>126</v>
      </c>
      <c r="L649" s="229"/>
      <c r="M649" s="229"/>
      <c r="N649" s="229"/>
      <c r="O649" s="229"/>
      <c r="P649" s="229"/>
      <c r="Q649" s="229"/>
      <c r="R649" s="229"/>
      <c r="S649" s="229"/>
    </row>
    <row r="650" spans="1:20" ht="15.75" customHeight="1" x14ac:dyDescent="0.2">
      <c r="A650" s="97">
        <v>1901</v>
      </c>
      <c r="B650" s="17">
        <v>72</v>
      </c>
      <c r="C650" s="17"/>
      <c r="D650" s="17"/>
      <c r="E650" s="17"/>
      <c r="F650" s="17"/>
      <c r="G650" s="17"/>
      <c r="H650" s="17"/>
      <c r="I650" s="17"/>
      <c r="J650" s="17"/>
      <c r="K650" s="17"/>
      <c r="L650" s="54"/>
      <c r="M650" s="143"/>
      <c r="N650" s="144"/>
      <c r="O650" s="104"/>
      <c r="P650" s="98"/>
      <c r="Q650" s="19">
        <f>B650</f>
        <v>72</v>
      </c>
      <c r="R650" s="99"/>
      <c r="S650" s="98"/>
    </row>
    <row r="651" spans="1:20" ht="15.75" customHeight="1" x14ac:dyDescent="0.2">
      <c r="A651" s="97">
        <v>1902</v>
      </c>
      <c r="B651" s="17"/>
      <c r="C651" s="17">
        <v>58</v>
      </c>
      <c r="D651" s="17"/>
      <c r="E651" s="17"/>
      <c r="F651" s="17"/>
      <c r="G651" s="17"/>
      <c r="H651" s="17"/>
      <c r="I651" s="17"/>
      <c r="J651" s="17"/>
      <c r="K651" s="17"/>
      <c r="L651" s="54"/>
      <c r="M651" s="145"/>
      <c r="N651" s="49"/>
      <c r="O651" s="146"/>
      <c r="P651" s="21">
        <f>IF(C651=0,"",C651/B650)</f>
        <v>0.80555555555555558</v>
      </c>
      <c r="Q651" s="22">
        <v>58</v>
      </c>
      <c r="R651" s="100">
        <f t="shared" ref="R651:R659" si="58">IF(Q651=0,"",Q651/Q650)</f>
        <v>0.80555555555555558</v>
      </c>
      <c r="S651" s="100">
        <f t="shared" ref="S651:S659" si="59">IF(Q651=0,"",100%-R651)</f>
        <v>0.19444444444444442</v>
      </c>
    </row>
    <row r="652" spans="1:20" ht="15.75" customHeight="1" x14ac:dyDescent="0.2">
      <c r="A652" s="97">
        <v>2001</v>
      </c>
      <c r="B652" s="17"/>
      <c r="C652" s="17"/>
      <c r="D652" s="17">
        <v>53</v>
      </c>
      <c r="E652" s="17"/>
      <c r="F652" s="17"/>
      <c r="G652" s="17"/>
      <c r="H652" s="17"/>
      <c r="I652" s="17"/>
      <c r="J652" s="17"/>
      <c r="K652" s="17"/>
      <c r="L652" s="54"/>
      <c r="M652" s="145"/>
      <c r="N652" s="49"/>
      <c r="O652" s="146"/>
      <c r="P652" s="21">
        <f>IF(D652=0,"",D652/C651)</f>
        <v>0.91379310344827591</v>
      </c>
      <c r="Q652" s="22">
        <v>56</v>
      </c>
      <c r="R652" s="100">
        <f t="shared" si="58"/>
        <v>0.96551724137931039</v>
      </c>
      <c r="S652" s="100">
        <f t="shared" si="59"/>
        <v>3.4482758620689613E-2</v>
      </c>
      <c r="T652" s="124">
        <f>Q652/Q650</f>
        <v>0.77777777777777779</v>
      </c>
    </row>
    <row r="653" spans="1:20" ht="15.75" customHeight="1" x14ac:dyDescent="0.2">
      <c r="A653" s="97">
        <v>2002</v>
      </c>
      <c r="B653" s="17"/>
      <c r="C653" s="17"/>
      <c r="D653" s="17"/>
      <c r="E653" s="17">
        <v>48</v>
      </c>
      <c r="F653" s="17"/>
      <c r="G653" s="17"/>
      <c r="H653" s="17"/>
      <c r="I653" s="17"/>
      <c r="J653" s="17"/>
      <c r="K653" s="17"/>
      <c r="L653" s="54"/>
      <c r="M653" s="145"/>
      <c r="N653" s="49"/>
      <c r="O653" s="146"/>
      <c r="P653" s="21">
        <f>IF(E653=0,"",E653/D652)</f>
        <v>0.90566037735849059</v>
      </c>
      <c r="Q653" s="22">
        <v>52</v>
      </c>
      <c r="R653" s="100">
        <f t="shared" si="58"/>
        <v>0.9285714285714286</v>
      </c>
      <c r="S653" s="100">
        <f t="shared" si="59"/>
        <v>7.1428571428571397E-2</v>
      </c>
    </row>
    <row r="654" spans="1:20" ht="15.75" customHeight="1" x14ac:dyDescent="0.2">
      <c r="A654" s="97">
        <v>2101</v>
      </c>
      <c r="B654" s="17"/>
      <c r="C654" s="17"/>
      <c r="D654" s="17"/>
      <c r="E654" s="17"/>
      <c r="F654" s="17">
        <v>47</v>
      </c>
      <c r="G654" s="17"/>
      <c r="H654" s="17"/>
      <c r="I654" s="17"/>
      <c r="J654" s="17"/>
      <c r="K654" s="17"/>
      <c r="L654" s="54"/>
      <c r="M654" s="145"/>
      <c r="N654" s="49"/>
      <c r="O654" s="146"/>
      <c r="P654" s="21">
        <f>IF(F654=0,"",F654/E653)</f>
        <v>0.97916666666666663</v>
      </c>
      <c r="Q654" s="22">
        <v>50</v>
      </c>
      <c r="R654" s="100">
        <f t="shared" si="58"/>
        <v>0.96153846153846156</v>
      </c>
      <c r="S654" s="100">
        <f t="shared" si="59"/>
        <v>3.8461538461538436E-2</v>
      </c>
    </row>
    <row r="655" spans="1:20" ht="15.75" customHeight="1" x14ac:dyDescent="0.2">
      <c r="A655" s="97">
        <v>2102</v>
      </c>
      <c r="B655" s="17"/>
      <c r="C655" s="17"/>
      <c r="D655" s="17"/>
      <c r="E655" s="17"/>
      <c r="F655" s="17"/>
      <c r="G655" s="17">
        <v>39</v>
      </c>
      <c r="H655" s="17"/>
      <c r="I655" s="17"/>
      <c r="J655" s="17"/>
      <c r="K655" s="17"/>
      <c r="L655" s="54"/>
      <c r="M655" s="145"/>
      <c r="N655" s="49"/>
      <c r="O655" s="146"/>
      <c r="P655" s="21">
        <f>IF(G655=0,"",G655/F654)</f>
        <v>0.82978723404255317</v>
      </c>
      <c r="Q655" s="22">
        <v>49</v>
      </c>
      <c r="R655" s="100">
        <f t="shared" si="58"/>
        <v>0.98</v>
      </c>
      <c r="S655" s="100">
        <f t="shared" si="59"/>
        <v>2.0000000000000018E-2</v>
      </c>
    </row>
    <row r="656" spans="1:20" ht="15.75" customHeight="1" x14ac:dyDescent="0.2">
      <c r="A656" s="97">
        <v>2201</v>
      </c>
      <c r="B656" s="17"/>
      <c r="C656" s="17"/>
      <c r="D656" s="17"/>
      <c r="E656" s="17"/>
      <c r="F656" s="17"/>
      <c r="G656" s="17"/>
      <c r="H656" s="17">
        <v>36</v>
      </c>
      <c r="I656" s="17"/>
      <c r="J656" s="17"/>
      <c r="K656" s="17"/>
      <c r="L656" s="54"/>
      <c r="M656" s="145"/>
      <c r="N656" s="49"/>
      <c r="O656" s="146"/>
      <c r="P656" s="21">
        <f>IF(H656=0,"",H656/G655)</f>
        <v>0.92307692307692313</v>
      </c>
      <c r="Q656" s="22">
        <v>46</v>
      </c>
      <c r="R656" s="100">
        <f t="shared" si="58"/>
        <v>0.93877551020408168</v>
      </c>
      <c r="S656" s="100">
        <f t="shared" si="59"/>
        <v>6.1224489795918324E-2</v>
      </c>
    </row>
    <row r="657" spans="1:19" ht="15.75" customHeight="1" x14ac:dyDescent="0.2">
      <c r="A657" s="97">
        <v>2202</v>
      </c>
      <c r="B657" s="17"/>
      <c r="C657" s="17"/>
      <c r="D657" s="17"/>
      <c r="E657" s="17"/>
      <c r="F657" s="17"/>
      <c r="G657" s="17"/>
      <c r="H657" s="17"/>
      <c r="I657" s="17">
        <v>36</v>
      </c>
      <c r="J657" s="17"/>
      <c r="K657" s="17"/>
      <c r="L657" s="54"/>
      <c r="M657" s="145"/>
      <c r="N657" s="49"/>
      <c r="O657" s="146"/>
      <c r="P657" s="21">
        <f>IF(I657=0,"",I657/H656)</f>
        <v>1</v>
      </c>
      <c r="Q657" s="22">
        <v>46</v>
      </c>
      <c r="R657" s="100">
        <f t="shared" si="58"/>
        <v>1</v>
      </c>
      <c r="S657" s="100">
        <f t="shared" si="59"/>
        <v>0</v>
      </c>
    </row>
    <row r="658" spans="1:19" ht="15.75" customHeight="1" x14ac:dyDescent="0.2">
      <c r="A658" s="97">
        <v>2301</v>
      </c>
      <c r="B658" s="17"/>
      <c r="C658" s="17"/>
      <c r="D658" s="17"/>
      <c r="E658" s="17"/>
      <c r="F658" s="17"/>
      <c r="G658" s="17"/>
      <c r="H658" s="17"/>
      <c r="I658" s="17"/>
      <c r="J658" s="17">
        <v>35</v>
      </c>
      <c r="K658" s="17"/>
      <c r="L658" s="54"/>
      <c r="M658" s="145"/>
      <c r="N658" s="49"/>
      <c r="O658" s="146"/>
      <c r="P658" s="21">
        <f>IF(J658=0,"",J658/I657)</f>
        <v>0.97222222222222221</v>
      </c>
      <c r="Q658" s="22">
        <v>46</v>
      </c>
      <c r="R658" s="100">
        <f t="shared" si="58"/>
        <v>1</v>
      </c>
      <c r="S658" s="100">
        <f t="shared" si="59"/>
        <v>0</v>
      </c>
    </row>
    <row r="659" spans="1:19" ht="15.75" customHeight="1" x14ac:dyDescent="0.2">
      <c r="A659" s="97">
        <v>2302</v>
      </c>
      <c r="B659" s="17"/>
      <c r="C659" s="17"/>
      <c r="D659" s="17"/>
      <c r="E659" s="17"/>
      <c r="F659" s="17"/>
      <c r="G659" s="17"/>
      <c r="H659" s="17"/>
      <c r="I659" s="17"/>
      <c r="J659" s="17"/>
      <c r="K659" s="17">
        <v>32</v>
      </c>
      <c r="L659" s="54">
        <v>24</v>
      </c>
      <c r="M659" s="145"/>
      <c r="N659" s="49"/>
      <c r="O659" s="146"/>
      <c r="P659" s="21">
        <f>IF(K659=0,"",K659/J658)</f>
        <v>0.91428571428571426</v>
      </c>
      <c r="Q659" s="22">
        <v>44</v>
      </c>
      <c r="R659" s="100">
        <f t="shared" si="58"/>
        <v>0.95652173913043481</v>
      </c>
      <c r="S659" s="100">
        <f t="shared" si="59"/>
        <v>4.3478260869565188E-2</v>
      </c>
    </row>
    <row r="660" spans="1:19" ht="15.75" customHeight="1" x14ac:dyDescent="0.2">
      <c r="A660" s="97">
        <v>2401</v>
      </c>
      <c r="B660" s="17"/>
      <c r="C660" s="17"/>
      <c r="D660" s="17"/>
      <c r="E660" s="17"/>
      <c r="F660" s="17"/>
      <c r="G660" s="17"/>
      <c r="H660" s="17"/>
      <c r="I660" s="17"/>
      <c r="J660" s="17"/>
      <c r="K660" s="17">
        <v>10</v>
      </c>
      <c r="L660" s="54"/>
      <c r="M660" s="145"/>
      <c r="N660" s="49"/>
      <c r="O660" s="147"/>
      <c r="P660" s="165"/>
      <c r="Q660" s="51">
        <v>20</v>
      </c>
      <c r="R660" s="190"/>
      <c r="S660" s="165"/>
    </row>
    <row r="661" spans="1:19" ht="15.75" customHeight="1" x14ac:dyDescent="0.2">
      <c r="A661" s="97">
        <v>2402</v>
      </c>
      <c r="B661" s="17"/>
      <c r="C661" s="17"/>
      <c r="D661" s="17"/>
      <c r="E661" s="17"/>
      <c r="F661" s="17"/>
      <c r="G661" s="17"/>
      <c r="H661" s="17"/>
      <c r="I661" s="17"/>
      <c r="J661" s="17"/>
      <c r="K661" s="64">
        <v>6</v>
      </c>
      <c r="L661" s="54">
        <v>2</v>
      </c>
      <c r="M661" s="145"/>
      <c r="N661" s="49"/>
      <c r="O661" s="147"/>
      <c r="P661" s="148"/>
      <c r="Q661" s="51">
        <v>13</v>
      </c>
      <c r="R661" s="149"/>
      <c r="S661" s="148"/>
    </row>
    <row r="662" spans="1:19" ht="15.75" customHeight="1" x14ac:dyDescent="0.2">
      <c r="A662" s="97">
        <v>2501</v>
      </c>
      <c r="B662" s="17"/>
      <c r="C662" s="17"/>
      <c r="D662" s="17"/>
      <c r="E662" s="17"/>
      <c r="F662" s="17"/>
      <c r="G662" s="17"/>
      <c r="H662" s="17"/>
      <c r="I662" s="17"/>
      <c r="J662" s="17"/>
      <c r="K662" s="64">
        <v>7</v>
      </c>
      <c r="L662" s="54">
        <v>2</v>
      </c>
      <c r="M662" s="145"/>
      <c r="N662" s="49"/>
      <c r="O662" s="147"/>
      <c r="P662" s="49"/>
      <c r="Q662" s="147"/>
      <c r="R662" s="150"/>
      <c r="S662" s="148"/>
    </row>
    <row r="663" spans="1:19" ht="15.75" customHeight="1" x14ac:dyDescent="0.2">
      <c r="A663" s="97">
        <v>2502</v>
      </c>
      <c r="B663" s="17"/>
      <c r="C663" s="17"/>
      <c r="D663" s="17"/>
      <c r="E663" s="17"/>
      <c r="F663" s="17"/>
      <c r="G663" s="17"/>
      <c r="H663" s="17"/>
      <c r="I663" s="17"/>
      <c r="J663" s="17"/>
      <c r="K663" s="17">
        <v>4</v>
      </c>
      <c r="L663" s="54"/>
      <c r="M663" s="145"/>
      <c r="N663" s="49"/>
      <c r="O663" s="147"/>
      <c r="P663" s="102" t="s">
        <v>81</v>
      </c>
      <c r="Q663" s="103">
        <v>31</v>
      </c>
      <c r="R663" s="104">
        <f>L666</f>
        <v>28</v>
      </c>
      <c r="S663" s="105" t="s">
        <v>10</v>
      </c>
    </row>
    <row r="664" spans="1:19" ht="15.75" customHeight="1" x14ac:dyDescent="0.2">
      <c r="A664" s="97">
        <v>2601</v>
      </c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54"/>
      <c r="M664" s="145"/>
      <c r="N664" s="49"/>
      <c r="O664" s="147"/>
      <c r="P664" s="106" t="s">
        <v>83</v>
      </c>
      <c r="Q664" s="32">
        <f>IF(Q663/B650=0,"",Q663/B650)</f>
        <v>0.43055555555555558</v>
      </c>
      <c r="R664" s="107">
        <f>IF(Q663/R663=0,"",Q663/R663)</f>
        <v>1.1071428571428572</v>
      </c>
      <c r="S664" s="108" t="s">
        <v>84</v>
      </c>
    </row>
    <row r="665" spans="1:19" ht="15.75" x14ac:dyDescent="0.2">
      <c r="A665" s="97">
        <v>2602</v>
      </c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54"/>
      <c r="M665" s="151"/>
      <c r="N665" s="152"/>
      <c r="O665" s="153"/>
      <c r="P665" s="154"/>
      <c r="Q665" s="155"/>
      <c r="R665" s="155"/>
      <c r="S665" s="156"/>
    </row>
    <row r="666" spans="1:19" ht="18" x14ac:dyDescent="0.2">
      <c r="A666" s="114"/>
      <c r="B666" s="231" t="s">
        <v>106</v>
      </c>
      <c r="C666" s="231"/>
      <c r="D666" s="231"/>
      <c r="E666" s="231"/>
      <c r="F666" s="231"/>
      <c r="G666" s="231"/>
      <c r="H666" s="231"/>
      <c r="I666" s="231"/>
      <c r="J666" s="231"/>
      <c r="K666" s="231"/>
      <c r="L666" s="37">
        <f>SUM(L659:L662)</f>
        <v>28</v>
      </c>
      <c r="M666" s="109">
        <f>IF(L659=0,"",L659/B650)</f>
        <v>0.33333333333333331</v>
      </c>
      <c r="N666" s="109">
        <f>IF(L666=0,"",L666/B650)</f>
        <v>0.3888888888888889</v>
      </c>
      <c r="O666" s="109">
        <f>IF(L659=0,"",N666-M666)</f>
        <v>5.555555555555558E-2</v>
      </c>
      <c r="P666" s="89"/>
      <c r="Q666" s="85"/>
      <c r="R666" s="134"/>
      <c r="S666" s="89"/>
    </row>
    <row r="667" spans="1:19" ht="12.75" customHeight="1" x14ac:dyDescent="0.2"/>
    <row r="668" spans="1:19" ht="12.75" customHeight="1" x14ac:dyDescent="0.2"/>
    <row r="669" spans="1:19" ht="26.25" x14ac:dyDescent="0.2">
      <c r="B669" s="232" t="s">
        <v>94</v>
      </c>
      <c r="C669" s="232"/>
      <c r="D669" s="232"/>
      <c r="E669" s="232"/>
      <c r="F669" s="232"/>
      <c r="G669" s="232"/>
      <c r="H669" s="232"/>
      <c r="I669" s="232"/>
      <c r="J669" s="232"/>
      <c r="K669" s="232"/>
      <c r="L669" s="78" t="s">
        <v>115</v>
      </c>
      <c r="M669" s="89"/>
      <c r="N669" s="89"/>
      <c r="O669" s="85"/>
      <c r="P669" s="89"/>
      <c r="Q669" s="85"/>
      <c r="R669" s="85"/>
      <c r="S669" s="85"/>
    </row>
    <row r="670" spans="1:19" ht="20.25" x14ac:dyDescent="0.2">
      <c r="A670" s="234" t="s">
        <v>9</v>
      </c>
      <c r="B670" s="235" t="s">
        <v>95</v>
      </c>
      <c r="C670" s="236"/>
      <c r="D670" s="236"/>
      <c r="E670" s="236"/>
      <c r="F670" s="236"/>
      <c r="G670" s="236"/>
      <c r="H670" s="236"/>
      <c r="I670" s="236"/>
      <c r="J670" s="236"/>
      <c r="K670" s="237"/>
      <c r="L670" s="238" t="s">
        <v>10</v>
      </c>
      <c r="M670" s="230" t="s">
        <v>2</v>
      </c>
      <c r="N670" s="230" t="s">
        <v>3</v>
      </c>
      <c r="O670" s="240" t="s">
        <v>4</v>
      </c>
      <c r="P670" s="230" t="s">
        <v>5</v>
      </c>
      <c r="Q670" s="228" t="s">
        <v>6</v>
      </c>
      <c r="R670" s="228" t="s">
        <v>7</v>
      </c>
      <c r="S670" s="230" t="s">
        <v>96</v>
      </c>
    </row>
    <row r="671" spans="1:19" ht="15.75" x14ac:dyDescent="0.2">
      <c r="A671" s="229"/>
      <c r="B671" s="97" t="s">
        <v>97</v>
      </c>
      <c r="C671" s="97" t="s">
        <v>98</v>
      </c>
      <c r="D671" s="97" t="s">
        <v>99</v>
      </c>
      <c r="E671" s="97" t="s">
        <v>100</v>
      </c>
      <c r="F671" s="97" t="s">
        <v>101</v>
      </c>
      <c r="G671" s="97" t="s">
        <v>102</v>
      </c>
      <c r="H671" s="97" t="s">
        <v>103</v>
      </c>
      <c r="I671" s="97" t="s">
        <v>104</v>
      </c>
      <c r="J671" s="97" t="s">
        <v>105</v>
      </c>
      <c r="K671" s="97" t="s">
        <v>126</v>
      </c>
      <c r="L671" s="229"/>
      <c r="M671" s="229"/>
      <c r="N671" s="229"/>
      <c r="O671" s="229"/>
      <c r="P671" s="229"/>
      <c r="Q671" s="229"/>
      <c r="R671" s="229"/>
      <c r="S671" s="229"/>
    </row>
    <row r="672" spans="1:19" ht="15.75" customHeight="1" x14ac:dyDescent="0.2">
      <c r="A672" s="97">
        <v>1902</v>
      </c>
      <c r="B672" s="17">
        <v>144</v>
      </c>
      <c r="C672" s="17"/>
      <c r="D672" s="17"/>
      <c r="E672" s="17"/>
      <c r="F672" s="17"/>
      <c r="G672" s="17"/>
      <c r="H672" s="17"/>
      <c r="I672" s="17"/>
      <c r="J672" s="17"/>
      <c r="K672" s="17"/>
      <c r="L672" s="54"/>
      <c r="M672" s="143"/>
      <c r="N672" s="144"/>
      <c r="O672" s="104"/>
      <c r="P672" s="98"/>
      <c r="Q672" s="19">
        <f>B672</f>
        <v>144</v>
      </c>
      <c r="R672" s="99"/>
      <c r="S672" s="98"/>
    </row>
    <row r="673" spans="1:20" ht="15.75" customHeight="1" x14ac:dyDescent="0.2">
      <c r="A673" s="97">
        <v>2001</v>
      </c>
      <c r="B673" s="17"/>
      <c r="C673" s="17">
        <v>116</v>
      </c>
      <c r="D673" s="17"/>
      <c r="E673" s="17"/>
      <c r="F673" s="17"/>
      <c r="G673" s="17"/>
      <c r="H673" s="17"/>
      <c r="I673" s="17"/>
      <c r="J673" s="17"/>
      <c r="K673" s="17"/>
      <c r="L673" s="54"/>
      <c r="M673" s="145"/>
      <c r="N673" s="49"/>
      <c r="O673" s="146"/>
      <c r="P673" s="21">
        <f>IF(C673=0,"",C673/B672)</f>
        <v>0.80555555555555558</v>
      </c>
      <c r="Q673" s="22">
        <v>123</v>
      </c>
      <c r="R673" s="100">
        <f t="shared" ref="R673:R681" si="60">IF(Q673=0,"",Q673/Q672)</f>
        <v>0.85416666666666663</v>
      </c>
      <c r="S673" s="100">
        <f t="shared" ref="S673:S681" si="61">IF(Q673=0,"",100%-R673)</f>
        <v>0.14583333333333337</v>
      </c>
    </row>
    <row r="674" spans="1:20" ht="15.75" customHeight="1" x14ac:dyDescent="0.2">
      <c r="A674" s="97">
        <v>2002</v>
      </c>
      <c r="B674" s="17"/>
      <c r="C674" s="17"/>
      <c r="D674" s="17">
        <v>103</v>
      </c>
      <c r="E674" s="17"/>
      <c r="F674" s="17"/>
      <c r="G674" s="17"/>
      <c r="H674" s="17"/>
      <c r="I674" s="17"/>
      <c r="J674" s="17"/>
      <c r="K674" s="17"/>
      <c r="L674" s="54"/>
      <c r="M674" s="145"/>
      <c r="N674" s="49"/>
      <c r="O674" s="146"/>
      <c r="P674" s="21">
        <f>IF(D674=0,"",D674/C673)</f>
        <v>0.88793103448275867</v>
      </c>
      <c r="Q674" s="22">
        <v>113</v>
      </c>
      <c r="R674" s="100">
        <f t="shared" si="60"/>
        <v>0.91869918699186992</v>
      </c>
      <c r="S674" s="100">
        <f t="shared" si="61"/>
        <v>8.1300813008130079E-2</v>
      </c>
      <c r="T674" s="124">
        <f>Q674/Q672</f>
        <v>0.78472222222222221</v>
      </c>
    </row>
    <row r="675" spans="1:20" ht="15.75" customHeight="1" x14ac:dyDescent="0.2">
      <c r="A675" s="97">
        <v>2101</v>
      </c>
      <c r="B675" s="17"/>
      <c r="C675" s="17"/>
      <c r="D675" s="17"/>
      <c r="E675" s="17">
        <v>103</v>
      </c>
      <c r="F675" s="17"/>
      <c r="G675" s="17"/>
      <c r="H675" s="17"/>
      <c r="I675" s="17"/>
      <c r="J675" s="17"/>
      <c r="K675" s="17"/>
      <c r="L675" s="54"/>
      <c r="M675" s="145"/>
      <c r="N675" s="49"/>
      <c r="O675" s="146"/>
      <c r="P675" s="21">
        <f>IF(E675=0,"",E675/D674)</f>
        <v>1</v>
      </c>
      <c r="Q675" s="22">
        <v>110</v>
      </c>
      <c r="R675" s="100">
        <f t="shared" si="60"/>
        <v>0.97345132743362828</v>
      </c>
      <c r="S675" s="100">
        <f t="shared" si="61"/>
        <v>2.6548672566371723E-2</v>
      </c>
    </row>
    <row r="676" spans="1:20" ht="15.75" customHeight="1" x14ac:dyDescent="0.2">
      <c r="A676" s="97">
        <v>2102</v>
      </c>
      <c r="B676" s="17"/>
      <c r="C676" s="17"/>
      <c r="D676" s="17"/>
      <c r="E676" s="17"/>
      <c r="F676" s="17">
        <v>103</v>
      </c>
      <c r="G676" s="17"/>
      <c r="H676" s="17"/>
      <c r="I676" s="17"/>
      <c r="J676" s="17"/>
      <c r="K676" s="17"/>
      <c r="L676" s="54"/>
      <c r="M676" s="145"/>
      <c r="N676" s="49"/>
      <c r="O676" s="146"/>
      <c r="P676" s="21">
        <f>IF(F676=0,"",F676/E675)</f>
        <v>1</v>
      </c>
      <c r="Q676" s="22">
        <v>108</v>
      </c>
      <c r="R676" s="100">
        <f t="shared" si="60"/>
        <v>0.98181818181818181</v>
      </c>
      <c r="S676" s="100">
        <f t="shared" si="61"/>
        <v>1.8181818181818188E-2</v>
      </c>
    </row>
    <row r="677" spans="1:20" ht="15.75" customHeight="1" x14ac:dyDescent="0.2">
      <c r="A677" s="97">
        <v>2201</v>
      </c>
      <c r="B677" s="17"/>
      <c r="C677" s="17"/>
      <c r="D677" s="17"/>
      <c r="E677" s="17"/>
      <c r="F677" s="17"/>
      <c r="G677" s="17">
        <v>86</v>
      </c>
      <c r="H677" s="17"/>
      <c r="I677" s="17"/>
      <c r="J677" s="17"/>
      <c r="K677" s="17"/>
      <c r="L677" s="54"/>
      <c r="M677" s="145"/>
      <c r="N677" s="49"/>
      <c r="O677" s="146"/>
      <c r="P677" s="21">
        <f>IF(G677=0,"",G677/F676)</f>
        <v>0.83495145631067957</v>
      </c>
      <c r="Q677" s="22">
        <v>106</v>
      </c>
      <c r="R677" s="100">
        <f t="shared" si="60"/>
        <v>0.98148148148148151</v>
      </c>
      <c r="S677" s="100">
        <f t="shared" si="61"/>
        <v>1.851851851851849E-2</v>
      </c>
    </row>
    <row r="678" spans="1:20" ht="15.75" customHeight="1" x14ac:dyDescent="0.2">
      <c r="A678" s="97">
        <v>2202</v>
      </c>
      <c r="B678" s="17"/>
      <c r="C678" s="17"/>
      <c r="D678" s="17"/>
      <c r="E678" s="17"/>
      <c r="F678" s="17"/>
      <c r="G678" s="17"/>
      <c r="H678" s="17">
        <v>86</v>
      </c>
      <c r="I678" s="17"/>
      <c r="J678" s="17"/>
      <c r="K678" s="17"/>
      <c r="L678" s="54"/>
      <c r="M678" s="145"/>
      <c r="N678" s="49"/>
      <c r="O678" s="146"/>
      <c r="P678" s="21">
        <f>IF(H678=0,"",H678/G677)</f>
        <v>1</v>
      </c>
      <c r="Q678" s="22">
        <v>104</v>
      </c>
      <c r="R678" s="100">
        <f t="shared" si="60"/>
        <v>0.98113207547169812</v>
      </c>
      <c r="S678" s="100">
        <f t="shared" si="61"/>
        <v>1.8867924528301883E-2</v>
      </c>
    </row>
    <row r="679" spans="1:20" ht="15.75" customHeight="1" x14ac:dyDescent="0.2">
      <c r="A679" s="97">
        <v>2301</v>
      </c>
      <c r="B679" s="17"/>
      <c r="C679" s="17"/>
      <c r="D679" s="17"/>
      <c r="E679" s="17"/>
      <c r="F679" s="17"/>
      <c r="G679" s="17"/>
      <c r="H679" s="17"/>
      <c r="I679" s="17">
        <v>79</v>
      </c>
      <c r="J679" s="17"/>
      <c r="K679" s="17"/>
      <c r="L679" s="54"/>
      <c r="M679" s="145"/>
      <c r="N679" s="49"/>
      <c r="O679" s="146"/>
      <c r="P679" s="21">
        <f>IF(I679=0,"",I679/H678)</f>
        <v>0.91860465116279066</v>
      </c>
      <c r="Q679" s="22">
        <v>103</v>
      </c>
      <c r="R679" s="100">
        <f t="shared" si="60"/>
        <v>0.99038461538461542</v>
      </c>
      <c r="S679" s="100">
        <f t="shared" si="61"/>
        <v>9.6153846153845812E-3</v>
      </c>
    </row>
    <row r="680" spans="1:20" ht="15.75" customHeight="1" x14ac:dyDescent="0.2">
      <c r="A680" s="97">
        <v>2302</v>
      </c>
      <c r="B680" s="17"/>
      <c r="C680" s="17"/>
      <c r="D680" s="17"/>
      <c r="E680" s="17"/>
      <c r="F680" s="17"/>
      <c r="G680" s="17"/>
      <c r="H680" s="17"/>
      <c r="I680" s="17"/>
      <c r="J680" s="17">
        <v>76</v>
      </c>
      <c r="K680" s="17"/>
      <c r="L680" s="54"/>
      <c r="M680" s="145"/>
      <c r="N680" s="49"/>
      <c r="O680" s="146"/>
      <c r="P680" s="21">
        <f>IF(J680=0,"",J680/I679)</f>
        <v>0.96202531645569622</v>
      </c>
      <c r="Q680" s="22">
        <v>102</v>
      </c>
      <c r="R680" s="100">
        <f t="shared" si="60"/>
        <v>0.99029126213592233</v>
      </c>
      <c r="S680" s="100">
        <f t="shared" si="61"/>
        <v>9.7087378640776656E-3</v>
      </c>
    </row>
    <row r="681" spans="1:20" ht="15.75" customHeight="1" x14ac:dyDescent="0.2">
      <c r="A681" s="97">
        <v>2401</v>
      </c>
      <c r="B681" s="17"/>
      <c r="C681" s="17"/>
      <c r="D681" s="17"/>
      <c r="E681" s="17"/>
      <c r="F681" s="17"/>
      <c r="G681" s="17"/>
      <c r="H681" s="17"/>
      <c r="I681" s="17"/>
      <c r="J681" s="17"/>
      <c r="K681" s="17">
        <v>66</v>
      </c>
      <c r="L681" s="54"/>
      <c r="M681" s="145"/>
      <c r="N681" s="49"/>
      <c r="O681" s="146"/>
      <c r="P681" s="21">
        <f>IF(K681=0,"",K681/J680)</f>
        <v>0.86842105263157898</v>
      </c>
      <c r="Q681" s="22">
        <v>102</v>
      </c>
      <c r="R681" s="100">
        <f t="shared" si="60"/>
        <v>1</v>
      </c>
      <c r="S681" s="100">
        <f t="shared" si="61"/>
        <v>0</v>
      </c>
    </row>
    <row r="682" spans="1:20" ht="15.75" customHeight="1" x14ac:dyDescent="0.2">
      <c r="A682" s="97">
        <v>2402</v>
      </c>
      <c r="B682" s="17"/>
      <c r="C682" s="17"/>
      <c r="D682" s="17"/>
      <c r="E682" s="17"/>
      <c r="F682" s="17"/>
      <c r="G682" s="17"/>
      <c r="H682" s="17"/>
      <c r="I682" s="17"/>
      <c r="J682" s="17"/>
      <c r="K682" s="17">
        <v>39</v>
      </c>
      <c r="L682" s="54">
        <v>33</v>
      </c>
      <c r="M682" s="145"/>
      <c r="N682" s="49"/>
      <c r="O682" s="147"/>
      <c r="P682" s="165"/>
      <c r="Q682" s="51">
        <v>60</v>
      </c>
      <c r="R682" s="190"/>
      <c r="S682" s="165"/>
    </row>
    <row r="683" spans="1:20" ht="15.75" customHeight="1" x14ac:dyDescent="0.2">
      <c r="A683" s="97">
        <v>2501</v>
      </c>
      <c r="B683" s="17"/>
      <c r="C683" s="17"/>
      <c r="D683" s="17"/>
      <c r="E683" s="17"/>
      <c r="F683" s="17"/>
      <c r="G683" s="17"/>
      <c r="H683" s="17"/>
      <c r="I683" s="17"/>
      <c r="J683" s="17"/>
      <c r="K683" s="17">
        <v>18</v>
      </c>
      <c r="L683" s="54">
        <v>11</v>
      </c>
      <c r="M683" s="145"/>
      <c r="N683" s="49"/>
      <c r="O683" s="147"/>
      <c r="P683" s="148"/>
      <c r="Q683" s="51">
        <v>27</v>
      </c>
      <c r="R683" s="149"/>
      <c r="S683" s="148"/>
    </row>
    <row r="684" spans="1:20" ht="15.75" customHeight="1" x14ac:dyDescent="0.2">
      <c r="A684" s="97">
        <v>2502</v>
      </c>
      <c r="B684" s="17"/>
      <c r="C684" s="17"/>
      <c r="D684" s="17"/>
      <c r="E684" s="17"/>
      <c r="F684" s="17"/>
      <c r="G684" s="17"/>
      <c r="H684" s="17"/>
      <c r="I684" s="17"/>
      <c r="J684" s="17"/>
      <c r="K684" s="17">
        <v>11</v>
      </c>
      <c r="L684" s="54">
        <v>7</v>
      </c>
      <c r="M684" s="145"/>
      <c r="N684" s="49"/>
      <c r="O684" s="147"/>
      <c r="P684" s="49"/>
      <c r="Q684" s="147"/>
      <c r="R684" s="150"/>
      <c r="S684" s="148"/>
    </row>
    <row r="685" spans="1:20" ht="15.75" customHeight="1" x14ac:dyDescent="0.2">
      <c r="A685" s="97">
        <v>2601</v>
      </c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54"/>
      <c r="M685" s="145"/>
      <c r="N685" s="49"/>
      <c r="O685" s="147"/>
      <c r="P685" s="102" t="s">
        <v>81</v>
      </c>
      <c r="Q685" s="103">
        <v>22</v>
      </c>
      <c r="R685" s="195">
        <f>L688</f>
        <v>51</v>
      </c>
      <c r="S685" s="105" t="s">
        <v>10</v>
      </c>
    </row>
    <row r="686" spans="1:20" ht="15.75" customHeight="1" x14ac:dyDescent="0.2">
      <c r="A686" s="97">
        <v>2602</v>
      </c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54"/>
      <c r="M686" s="145"/>
      <c r="N686" s="49"/>
      <c r="O686" s="147"/>
      <c r="P686" s="106" t="s">
        <v>83</v>
      </c>
      <c r="Q686" s="32">
        <f>IF(Q685/B672=0,"",Q685/B672)</f>
        <v>0.15277777777777779</v>
      </c>
      <c r="R686" s="196">
        <f>IF(Q685/R685=0,"",Q685/R685)</f>
        <v>0.43137254901960786</v>
      </c>
      <c r="S686" s="108" t="s">
        <v>84</v>
      </c>
    </row>
    <row r="687" spans="1:20" ht="15.75" customHeight="1" x14ac:dyDescent="0.2">
      <c r="A687" s="97">
        <v>2701</v>
      </c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54"/>
      <c r="M687" s="151"/>
      <c r="N687" s="152"/>
      <c r="O687" s="153"/>
      <c r="P687" s="154"/>
      <c r="Q687" s="155"/>
      <c r="R687" s="155"/>
      <c r="S687" s="156"/>
    </row>
    <row r="688" spans="1:20" ht="18" customHeight="1" x14ac:dyDescent="0.2">
      <c r="A688" s="114"/>
      <c r="B688" s="231" t="s">
        <v>106</v>
      </c>
      <c r="C688" s="231"/>
      <c r="D688" s="231"/>
      <c r="E688" s="231"/>
      <c r="F688" s="231"/>
      <c r="G688" s="231"/>
      <c r="H688" s="231"/>
      <c r="I688" s="231"/>
      <c r="J688" s="231"/>
      <c r="K688" s="231"/>
      <c r="L688" s="37">
        <f>SUM(L681:L684)</f>
        <v>51</v>
      </c>
      <c r="M688" s="109">
        <v>0</v>
      </c>
      <c r="N688" s="109">
        <f>IF(L688=0,"",L688/B672)</f>
        <v>0.35416666666666669</v>
      </c>
      <c r="O688" s="109">
        <f>N688-M688</f>
        <v>0.35416666666666669</v>
      </c>
      <c r="P688" s="89"/>
      <c r="Q688" s="85"/>
      <c r="R688" s="134"/>
      <c r="S688" s="89"/>
    </row>
    <row r="689" spans="1:20" ht="12.75" customHeight="1" x14ac:dyDescent="0.2"/>
    <row r="690" spans="1:20" ht="12.75" customHeight="1" x14ac:dyDescent="0.2"/>
    <row r="691" spans="1:20" ht="26.25" x14ac:dyDescent="0.2">
      <c r="B691" s="232" t="s">
        <v>94</v>
      </c>
      <c r="C691" s="232"/>
      <c r="D691" s="232"/>
      <c r="E691" s="232"/>
      <c r="F691" s="232"/>
      <c r="G691" s="232"/>
      <c r="H691" s="232"/>
      <c r="I691" s="232"/>
      <c r="J691" s="232"/>
      <c r="K691" s="232"/>
      <c r="L691" s="78" t="s">
        <v>116</v>
      </c>
      <c r="M691" s="89"/>
      <c r="N691" s="89"/>
      <c r="O691" s="85"/>
      <c r="P691" s="89"/>
      <c r="Q691" s="85"/>
      <c r="R691" s="85"/>
      <c r="S691" s="85"/>
    </row>
    <row r="692" spans="1:20" ht="20.25" x14ac:dyDescent="0.2">
      <c r="A692" s="234" t="s">
        <v>9</v>
      </c>
      <c r="B692" s="235" t="s">
        <v>95</v>
      </c>
      <c r="C692" s="236"/>
      <c r="D692" s="236"/>
      <c r="E692" s="236"/>
      <c r="F692" s="236"/>
      <c r="G692" s="236"/>
      <c r="H692" s="236"/>
      <c r="I692" s="236"/>
      <c r="J692" s="236"/>
      <c r="K692" s="237"/>
      <c r="L692" s="238" t="s">
        <v>10</v>
      </c>
      <c r="M692" s="230" t="s">
        <v>2</v>
      </c>
      <c r="N692" s="230" t="s">
        <v>3</v>
      </c>
      <c r="O692" s="240" t="s">
        <v>4</v>
      </c>
      <c r="P692" s="230" t="s">
        <v>5</v>
      </c>
      <c r="Q692" s="228" t="s">
        <v>6</v>
      </c>
      <c r="R692" s="228" t="s">
        <v>7</v>
      </c>
      <c r="S692" s="230" t="s">
        <v>96</v>
      </c>
    </row>
    <row r="693" spans="1:20" ht="15.75" x14ac:dyDescent="0.2">
      <c r="A693" s="229"/>
      <c r="B693" s="97" t="s">
        <v>97</v>
      </c>
      <c r="C693" s="97" t="s">
        <v>98</v>
      </c>
      <c r="D693" s="97" t="s">
        <v>99</v>
      </c>
      <c r="E693" s="97" t="s">
        <v>100</v>
      </c>
      <c r="F693" s="97" t="s">
        <v>101</v>
      </c>
      <c r="G693" s="97" t="s">
        <v>102</v>
      </c>
      <c r="H693" s="97" t="s">
        <v>103</v>
      </c>
      <c r="I693" s="97" t="s">
        <v>104</v>
      </c>
      <c r="J693" s="97" t="s">
        <v>105</v>
      </c>
      <c r="K693" s="97" t="s">
        <v>126</v>
      </c>
      <c r="L693" s="229"/>
      <c r="M693" s="229"/>
      <c r="N693" s="229"/>
      <c r="O693" s="229"/>
      <c r="P693" s="229"/>
      <c r="Q693" s="229"/>
      <c r="R693" s="229"/>
      <c r="S693" s="229"/>
    </row>
    <row r="694" spans="1:20" ht="15.75" customHeight="1" x14ac:dyDescent="0.2">
      <c r="A694" s="97">
        <v>2001</v>
      </c>
      <c r="B694" s="17">
        <v>75</v>
      </c>
      <c r="C694" s="17"/>
      <c r="D694" s="17"/>
      <c r="E694" s="17"/>
      <c r="F694" s="17"/>
      <c r="G694" s="17"/>
      <c r="H694" s="17"/>
      <c r="I694" s="17"/>
      <c r="J694" s="17"/>
      <c r="K694" s="17"/>
      <c r="L694" s="54"/>
      <c r="M694" s="143"/>
      <c r="N694" s="144"/>
      <c r="O694" s="104"/>
      <c r="P694" s="98"/>
      <c r="Q694" s="19">
        <f>B694</f>
        <v>75</v>
      </c>
      <c r="R694" s="99"/>
      <c r="S694" s="98"/>
    </row>
    <row r="695" spans="1:20" ht="15.75" customHeight="1" x14ac:dyDescent="0.2">
      <c r="A695" s="97">
        <v>2002</v>
      </c>
      <c r="B695" s="17"/>
      <c r="C695" s="17">
        <v>66</v>
      </c>
      <c r="D695" s="17"/>
      <c r="E695" s="17"/>
      <c r="F695" s="17"/>
      <c r="G695" s="17"/>
      <c r="H695" s="17"/>
      <c r="I695" s="17"/>
      <c r="J695" s="17"/>
      <c r="K695" s="17"/>
      <c r="L695" s="54"/>
      <c r="M695" s="145"/>
      <c r="N695" s="49"/>
      <c r="O695" s="146"/>
      <c r="P695" s="21">
        <f>IF(C695=0,"",C695/B694)</f>
        <v>0.88</v>
      </c>
      <c r="Q695" s="22">
        <v>67</v>
      </c>
      <c r="R695" s="100">
        <f t="shared" ref="R695:R703" si="62">IF(Q695=0,"",Q695/Q694)</f>
        <v>0.89333333333333331</v>
      </c>
      <c r="S695" s="100">
        <f t="shared" ref="S695:S703" si="63">IF(Q695=0,"",100%-R695)</f>
        <v>0.10666666666666669</v>
      </c>
    </row>
    <row r="696" spans="1:20" ht="15.75" customHeight="1" x14ac:dyDescent="0.2">
      <c r="A696" s="97">
        <v>2101</v>
      </c>
      <c r="B696" s="17"/>
      <c r="C696" s="17"/>
      <c r="D696" s="17">
        <v>63</v>
      </c>
      <c r="E696" s="17"/>
      <c r="F696" s="17"/>
      <c r="G696" s="17"/>
      <c r="H696" s="17"/>
      <c r="I696" s="17"/>
      <c r="J696" s="17"/>
      <c r="K696" s="17"/>
      <c r="L696" s="54"/>
      <c r="M696" s="145"/>
      <c r="N696" s="49"/>
      <c r="O696" s="146"/>
      <c r="P696" s="21">
        <f>IF(D696=0,"",D696/C695)</f>
        <v>0.95454545454545459</v>
      </c>
      <c r="Q696" s="22">
        <v>67</v>
      </c>
      <c r="R696" s="100">
        <f t="shared" si="62"/>
        <v>1</v>
      </c>
      <c r="S696" s="100">
        <f t="shared" si="63"/>
        <v>0</v>
      </c>
      <c r="T696" s="124">
        <f>Q696/Q694</f>
        <v>0.89333333333333331</v>
      </c>
    </row>
    <row r="697" spans="1:20" ht="15.75" customHeight="1" x14ac:dyDescent="0.2">
      <c r="A697" s="97">
        <v>2102</v>
      </c>
      <c r="B697" s="17"/>
      <c r="C697" s="17"/>
      <c r="D697" s="17"/>
      <c r="E697" s="17">
        <v>58</v>
      </c>
      <c r="F697" s="17"/>
      <c r="G697" s="17"/>
      <c r="H697" s="17"/>
      <c r="I697" s="17"/>
      <c r="J697" s="17"/>
      <c r="K697" s="17"/>
      <c r="L697" s="54"/>
      <c r="M697" s="145"/>
      <c r="N697" s="49"/>
      <c r="O697" s="146"/>
      <c r="P697" s="21">
        <f>IF(E697=0,"",E697/D696)</f>
        <v>0.92063492063492058</v>
      </c>
      <c r="Q697" s="22">
        <v>62</v>
      </c>
      <c r="R697" s="100">
        <f t="shared" si="62"/>
        <v>0.92537313432835822</v>
      </c>
      <c r="S697" s="100">
        <f t="shared" si="63"/>
        <v>7.4626865671641784E-2</v>
      </c>
    </row>
    <row r="698" spans="1:20" ht="15.75" customHeight="1" x14ac:dyDescent="0.2">
      <c r="A698" s="97">
        <v>2201</v>
      </c>
      <c r="B698" s="17"/>
      <c r="C698" s="17"/>
      <c r="D698" s="17"/>
      <c r="E698" s="17"/>
      <c r="F698" s="17">
        <v>58</v>
      </c>
      <c r="G698" s="17"/>
      <c r="H698" s="17"/>
      <c r="I698" s="17"/>
      <c r="J698" s="17"/>
      <c r="K698" s="17"/>
      <c r="L698" s="54"/>
      <c r="M698" s="145"/>
      <c r="N698" s="49"/>
      <c r="O698" s="146"/>
      <c r="P698" s="21">
        <f>IF(F698=0,"",F698/E697)</f>
        <v>1</v>
      </c>
      <c r="Q698" s="22">
        <v>60</v>
      </c>
      <c r="R698" s="100">
        <f t="shared" si="62"/>
        <v>0.967741935483871</v>
      </c>
      <c r="S698" s="100">
        <f t="shared" si="63"/>
        <v>3.2258064516129004E-2</v>
      </c>
    </row>
    <row r="699" spans="1:20" ht="15.75" customHeight="1" x14ac:dyDescent="0.2">
      <c r="A699" s="97">
        <v>2202</v>
      </c>
      <c r="B699" s="17"/>
      <c r="C699" s="17"/>
      <c r="D699" s="17"/>
      <c r="E699" s="17"/>
      <c r="F699" s="17"/>
      <c r="G699" s="17">
        <v>50</v>
      </c>
      <c r="H699" s="17"/>
      <c r="I699" s="17"/>
      <c r="J699" s="17"/>
      <c r="K699" s="17"/>
      <c r="L699" s="54"/>
      <c r="M699" s="145"/>
      <c r="N699" s="49"/>
      <c r="O699" s="146"/>
      <c r="P699" s="21">
        <f>IF(G699=0,"",G699/F698)</f>
        <v>0.86206896551724133</v>
      </c>
      <c r="Q699" s="22">
        <v>57</v>
      </c>
      <c r="R699" s="100">
        <f t="shared" si="62"/>
        <v>0.95</v>
      </c>
      <c r="S699" s="100">
        <f t="shared" si="63"/>
        <v>5.0000000000000044E-2</v>
      </c>
    </row>
    <row r="700" spans="1:20" ht="15.75" customHeight="1" x14ac:dyDescent="0.2">
      <c r="A700" s="97">
        <v>2301</v>
      </c>
      <c r="B700" s="17"/>
      <c r="C700" s="17"/>
      <c r="D700" s="17"/>
      <c r="E700" s="17"/>
      <c r="F700" s="17"/>
      <c r="G700" s="17"/>
      <c r="H700" s="17">
        <v>47</v>
      </c>
      <c r="I700" s="17"/>
      <c r="J700" s="17"/>
      <c r="K700" s="17"/>
      <c r="L700" s="54"/>
      <c r="M700" s="145"/>
      <c r="N700" s="49"/>
      <c r="O700" s="146"/>
      <c r="P700" s="21">
        <f>IF(H700=0,"",H700/G699)</f>
        <v>0.94</v>
      </c>
      <c r="Q700" s="22">
        <v>57</v>
      </c>
      <c r="R700" s="100">
        <f t="shared" si="62"/>
        <v>1</v>
      </c>
      <c r="S700" s="100">
        <f t="shared" si="63"/>
        <v>0</v>
      </c>
    </row>
    <row r="701" spans="1:20" ht="15.75" customHeight="1" x14ac:dyDescent="0.2">
      <c r="A701" s="97">
        <v>2302</v>
      </c>
      <c r="B701" s="17"/>
      <c r="C701" s="17"/>
      <c r="D701" s="17"/>
      <c r="E701" s="17"/>
      <c r="F701" s="17"/>
      <c r="G701" s="17"/>
      <c r="H701" s="17"/>
      <c r="I701" s="17">
        <v>47</v>
      </c>
      <c r="J701" s="17"/>
      <c r="K701" s="17"/>
      <c r="L701" s="54"/>
      <c r="M701" s="145"/>
      <c r="N701" s="49"/>
      <c r="O701" s="146"/>
      <c r="P701" s="21">
        <f>IF(I701=0,"",I701/H700)</f>
        <v>1</v>
      </c>
      <c r="Q701" s="22">
        <v>57</v>
      </c>
      <c r="R701" s="100">
        <f t="shared" si="62"/>
        <v>1</v>
      </c>
      <c r="S701" s="100">
        <f t="shared" si="63"/>
        <v>0</v>
      </c>
    </row>
    <row r="702" spans="1:20" ht="15.75" customHeight="1" x14ac:dyDescent="0.2">
      <c r="A702" s="97">
        <v>2401</v>
      </c>
      <c r="B702" s="17"/>
      <c r="C702" s="17"/>
      <c r="D702" s="17"/>
      <c r="E702" s="17"/>
      <c r="F702" s="17"/>
      <c r="G702" s="17"/>
      <c r="H702" s="17"/>
      <c r="I702" s="17"/>
      <c r="J702" s="17">
        <v>43</v>
      </c>
      <c r="K702" s="17"/>
      <c r="L702" s="54"/>
      <c r="M702" s="145"/>
      <c r="N702" s="49"/>
      <c r="O702" s="146"/>
      <c r="P702" s="21">
        <f>IF(J702=0,"",J702/I701)</f>
        <v>0.91489361702127658</v>
      </c>
      <c r="Q702" s="22">
        <v>55</v>
      </c>
      <c r="R702" s="100">
        <f t="shared" si="62"/>
        <v>0.96491228070175439</v>
      </c>
      <c r="S702" s="100">
        <f t="shared" si="63"/>
        <v>3.5087719298245612E-2</v>
      </c>
    </row>
    <row r="703" spans="1:20" ht="15.75" customHeight="1" x14ac:dyDescent="0.2">
      <c r="A703" s="97">
        <v>2402</v>
      </c>
      <c r="B703" s="17"/>
      <c r="C703" s="17"/>
      <c r="D703" s="17"/>
      <c r="E703" s="17"/>
      <c r="F703" s="17"/>
      <c r="G703" s="17"/>
      <c r="H703" s="17"/>
      <c r="I703" s="17"/>
      <c r="J703" s="17"/>
      <c r="K703" s="17">
        <v>35</v>
      </c>
      <c r="L703" s="54">
        <v>26</v>
      </c>
      <c r="M703" s="145"/>
      <c r="N703" s="49"/>
      <c r="O703" s="146"/>
      <c r="P703" s="21">
        <f>IF(K703=0,"",K703/J702)</f>
        <v>0.81395348837209303</v>
      </c>
      <c r="Q703" s="22">
        <v>55</v>
      </c>
      <c r="R703" s="100">
        <f t="shared" si="62"/>
        <v>1</v>
      </c>
      <c r="S703" s="100">
        <f t="shared" si="63"/>
        <v>0</v>
      </c>
    </row>
    <row r="704" spans="1:20" ht="15.75" customHeight="1" x14ac:dyDescent="0.2">
      <c r="A704" s="97">
        <v>2501</v>
      </c>
      <c r="B704" s="17"/>
      <c r="C704" s="17"/>
      <c r="D704" s="17"/>
      <c r="E704" s="17"/>
      <c r="F704" s="17"/>
      <c r="G704" s="17"/>
      <c r="H704" s="17"/>
      <c r="I704" s="17"/>
      <c r="J704" s="17"/>
      <c r="K704" s="17">
        <v>21</v>
      </c>
      <c r="L704" s="54">
        <v>16</v>
      </c>
      <c r="M704" s="145"/>
      <c r="N704" s="49"/>
      <c r="O704" s="147"/>
      <c r="P704" s="165"/>
      <c r="Q704" s="51">
        <v>27</v>
      </c>
      <c r="R704" s="190"/>
      <c r="S704" s="165"/>
    </row>
    <row r="705" spans="1:20" ht="15.75" customHeight="1" x14ac:dyDescent="0.2">
      <c r="A705" s="97">
        <v>2502</v>
      </c>
      <c r="B705" s="17"/>
      <c r="C705" s="17"/>
      <c r="D705" s="17"/>
      <c r="E705" s="17"/>
      <c r="F705" s="17"/>
      <c r="G705" s="17"/>
      <c r="H705" s="17"/>
      <c r="I705" s="17"/>
      <c r="J705" s="17"/>
      <c r="K705" s="17">
        <v>7</v>
      </c>
      <c r="L705" s="54">
        <v>4</v>
      </c>
      <c r="M705" s="145"/>
      <c r="N705" s="49"/>
      <c r="O705" s="147"/>
      <c r="P705" s="148"/>
      <c r="Q705" s="51">
        <v>11</v>
      </c>
      <c r="R705" s="149"/>
      <c r="S705" s="148"/>
    </row>
    <row r="706" spans="1:20" ht="15.75" customHeight="1" x14ac:dyDescent="0.2">
      <c r="A706" s="97">
        <v>2601</v>
      </c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54"/>
      <c r="M706" s="145"/>
      <c r="N706" s="49"/>
      <c r="O706" s="147"/>
      <c r="P706" s="49"/>
      <c r="Q706" s="147"/>
      <c r="R706" s="150"/>
      <c r="S706" s="148"/>
    </row>
    <row r="707" spans="1:20" ht="15.75" customHeight="1" x14ac:dyDescent="0.2">
      <c r="A707" s="97">
        <v>2602</v>
      </c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54"/>
      <c r="M707" s="145"/>
      <c r="N707" s="49"/>
      <c r="O707" s="147"/>
      <c r="P707" s="102" t="s">
        <v>81</v>
      </c>
      <c r="Q707" s="103">
        <v>7</v>
      </c>
      <c r="R707" s="104">
        <f>L710</f>
        <v>46</v>
      </c>
      <c r="S707" s="105" t="s">
        <v>10</v>
      </c>
    </row>
    <row r="708" spans="1:20" ht="15.75" customHeight="1" x14ac:dyDescent="0.2">
      <c r="A708" s="97">
        <v>2701</v>
      </c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54"/>
      <c r="M708" s="145"/>
      <c r="N708" s="49"/>
      <c r="O708" s="147"/>
      <c r="P708" s="106" t="s">
        <v>83</v>
      </c>
      <c r="Q708" s="32">
        <f>IF(Q707/B694=0,"",Q707/B694)</f>
        <v>9.3333333333333338E-2</v>
      </c>
      <c r="R708" s="107">
        <f>IF(Q707/R707=0,"",Q707/R707)</f>
        <v>0.15217391304347827</v>
      </c>
      <c r="S708" s="108" t="s">
        <v>84</v>
      </c>
    </row>
    <row r="709" spans="1:20" ht="15.75" customHeight="1" x14ac:dyDescent="0.2">
      <c r="A709" s="97">
        <v>2702</v>
      </c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54"/>
      <c r="M709" s="151"/>
      <c r="N709" s="152"/>
      <c r="O709" s="153"/>
      <c r="P709" s="154"/>
      <c r="Q709" s="155"/>
      <c r="R709" s="155"/>
      <c r="S709" s="156"/>
    </row>
    <row r="710" spans="1:20" ht="18" x14ac:dyDescent="0.2">
      <c r="A710" s="114"/>
      <c r="B710" s="231" t="s">
        <v>106</v>
      </c>
      <c r="C710" s="231"/>
      <c r="D710" s="231"/>
      <c r="E710" s="231"/>
      <c r="F710" s="231"/>
      <c r="G710" s="231"/>
      <c r="H710" s="231"/>
      <c r="I710" s="231"/>
      <c r="J710" s="231"/>
      <c r="K710" s="231"/>
      <c r="L710" s="37">
        <f>SUM(L703:L706)</f>
        <v>46</v>
      </c>
      <c r="M710" s="109">
        <f>IF(L703=0,"",L703/B694)</f>
        <v>0.34666666666666668</v>
      </c>
      <c r="N710" s="109">
        <f>IF(L710=0,"",L710/B694)</f>
        <v>0.61333333333333329</v>
      </c>
      <c r="O710" s="109">
        <f>IF(L703=0,"",N710-M710)</f>
        <v>0.26666666666666661</v>
      </c>
      <c r="P710" s="89"/>
      <c r="Q710" s="85"/>
      <c r="R710" s="134"/>
      <c r="S710" s="89"/>
    </row>
    <row r="711" spans="1:20" ht="12.75" customHeight="1" x14ac:dyDescent="0.2"/>
    <row r="712" spans="1:20" ht="12.75" customHeight="1" x14ac:dyDescent="0.2"/>
    <row r="713" spans="1:20" ht="26.25" x14ac:dyDescent="0.2">
      <c r="B713" s="232" t="s">
        <v>94</v>
      </c>
      <c r="C713" s="232"/>
      <c r="D713" s="232"/>
      <c r="E713" s="232"/>
      <c r="F713" s="232"/>
      <c r="G713" s="232"/>
      <c r="H713" s="232"/>
      <c r="I713" s="232"/>
      <c r="J713" s="232"/>
      <c r="K713" s="232"/>
      <c r="L713" s="78" t="s">
        <v>117</v>
      </c>
      <c r="M713" s="89"/>
      <c r="N713" s="89"/>
      <c r="O713" s="85"/>
      <c r="P713" s="89"/>
      <c r="Q713" s="85"/>
      <c r="R713" s="85"/>
      <c r="S713" s="85"/>
    </row>
    <row r="714" spans="1:20" ht="20.25" x14ac:dyDescent="0.2">
      <c r="A714" s="234" t="s">
        <v>9</v>
      </c>
      <c r="B714" s="235" t="s">
        <v>95</v>
      </c>
      <c r="C714" s="236"/>
      <c r="D714" s="236"/>
      <c r="E714" s="236"/>
      <c r="F714" s="236"/>
      <c r="G714" s="236"/>
      <c r="H714" s="236"/>
      <c r="I714" s="236"/>
      <c r="J714" s="236"/>
      <c r="K714" s="237"/>
      <c r="L714" s="238" t="s">
        <v>10</v>
      </c>
      <c r="M714" s="230" t="s">
        <v>2</v>
      </c>
      <c r="N714" s="230" t="s">
        <v>3</v>
      </c>
      <c r="O714" s="240" t="s">
        <v>4</v>
      </c>
      <c r="P714" s="230" t="s">
        <v>5</v>
      </c>
      <c r="Q714" s="228" t="s">
        <v>6</v>
      </c>
      <c r="R714" s="228" t="s">
        <v>7</v>
      </c>
      <c r="S714" s="230" t="s">
        <v>96</v>
      </c>
    </row>
    <row r="715" spans="1:20" ht="15.75" x14ac:dyDescent="0.2">
      <c r="A715" s="229"/>
      <c r="B715" s="97" t="s">
        <v>97</v>
      </c>
      <c r="C715" s="97" t="s">
        <v>98</v>
      </c>
      <c r="D715" s="97" t="s">
        <v>99</v>
      </c>
      <c r="E715" s="97" t="s">
        <v>100</v>
      </c>
      <c r="F715" s="97" t="s">
        <v>101</v>
      </c>
      <c r="G715" s="97" t="s">
        <v>102</v>
      </c>
      <c r="H715" s="97" t="s">
        <v>103</v>
      </c>
      <c r="I715" s="97" t="s">
        <v>104</v>
      </c>
      <c r="J715" s="97" t="s">
        <v>105</v>
      </c>
      <c r="K715" s="97" t="s">
        <v>126</v>
      </c>
      <c r="L715" s="229"/>
      <c r="M715" s="229"/>
      <c r="N715" s="229"/>
      <c r="O715" s="229"/>
      <c r="P715" s="229"/>
      <c r="Q715" s="229"/>
      <c r="R715" s="229"/>
      <c r="S715" s="229"/>
    </row>
    <row r="716" spans="1:20" ht="15.75" customHeight="1" x14ac:dyDescent="0.2">
      <c r="A716" s="97">
        <v>2002</v>
      </c>
      <c r="B716" s="17">
        <v>160</v>
      </c>
      <c r="C716" s="17"/>
      <c r="D716" s="17"/>
      <c r="E716" s="17"/>
      <c r="F716" s="17"/>
      <c r="G716" s="17"/>
      <c r="H716" s="17"/>
      <c r="I716" s="17"/>
      <c r="J716" s="17"/>
      <c r="K716" s="17"/>
      <c r="L716" s="54"/>
      <c r="M716" s="143"/>
      <c r="N716" s="144"/>
      <c r="O716" s="104"/>
      <c r="P716" s="98"/>
      <c r="Q716" s="19">
        <f>B716</f>
        <v>160</v>
      </c>
      <c r="R716" s="99"/>
      <c r="S716" s="98"/>
    </row>
    <row r="717" spans="1:20" ht="15.75" customHeight="1" x14ac:dyDescent="0.2">
      <c r="A717" s="97">
        <v>2101</v>
      </c>
      <c r="B717" s="17"/>
      <c r="C717" s="17">
        <v>135</v>
      </c>
      <c r="D717" s="17"/>
      <c r="E717" s="17"/>
      <c r="F717" s="17"/>
      <c r="G717" s="17"/>
      <c r="H717" s="17"/>
      <c r="I717" s="17"/>
      <c r="J717" s="17"/>
      <c r="K717" s="17"/>
      <c r="L717" s="54"/>
      <c r="M717" s="145"/>
      <c r="N717" s="49"/>
      <c r="O717" s="146"/>
      <c r="P717" s="21">
        <f>IF(C717=0,"",C717/B716)</f>
        <v>0.84375</v>
      </c>
      <c r="Q717" s="22">
        <v>136</v>
      </c>
      <c r="R717" s="100">
        <f t="shared" ref="R717:R725" si="64">IF(Q717=0,"",Q717/Q716)</f>
        <v>0.85</v>
      </c>
      <c r="S717" s="100">
        <f t="shared" ref="S717:S725" si="65">IF(Q717=0,"",100%-R717)</f>
        <v>0.15000000000000002</v>
      </c>
    </row>
    <row r="718" spans="1:20" ht="15.75" customHeight="1" x14ac:dyDescent="0.2">
      <c r="A718" s="97">
        <v>2102</v>
      </c>
      <c r="B718" s="17"/>
      <c r="C718" s="17"/>
      <c r="D718" s="17">
        <v>125</v>
      </c>
      <c r="E718" s="17"/>
      <c r="F718" s="17"/>
      <c r="G718" s="17"/>
      <c r="H718" s="17"/>
      <c r="I718" s="17"/>
      <c r="J718" s="17"/>
      <c r="K718" s="17"/>
      <c r="L718" s="54"/>
      <c r="M718" s="145"/>
      <c r="N718" s="49"/>
      <c r="O718" s="146"/>
      <c r="P718" s="21">
        <f>IF(D718=0,"",D718/C717)</f>
        <v>0.92592592592592593</v>
      </c>
      <c r="Q718" s="22">
        <v>129</v>
      </c>
      <c r="R718" s="100">
        <f t="shared" si="64"/>
        <v>0.94852941176470584</v>
      </c>
      <c r="S718" s="100">
        <f t="shared" si="65"/>
        <v>5.1470588235294157E-2</v>
      </c>
      <c r="T718" s="124">
        <f>Q718/Q716</f>
        <v>0.80625000000000002</v>
      </c>
    </row>
    <row r="719" spans="1:20" ht="15.75" customHeight="1" x14ac:dyDescent="0.2">
      <c r="A719" s="97">
        <v>2201</v>
      </c>
      <c r="B719" s="17"/>
      <c r="C719" s="17"/>
      <c r="D719" s="17"/>
      <c r="E719" s="17">
        <v>117</v>
      </c>
      <c r="F719" s="17"/>
      <c r="G719" s="17"/>
      <c r="H719" s="17"/>
      <c r="I719" s="17"/>
      <c r="J719" s="17"/>
      <c r="K719" s="17"/>
      <c r="L719" s="54"/>
      <c r="M719" s="145"/>
      <c r="N719" s="49"/>
      <c r="O719" s="146"/>
      <c r="P719" s="21">
        <f>IF(E719=0,"",E719/D718)</f>
        <v>0.93600000000000005</v>
      </c>
      <c r="Q719" s="22">
        <v>124</v>
      </c>
      <c r="R719" s="100">
        <f t="shared" si="64"/>
        <v>0.96124031007751942</v>
      </c>
      <c r="S719" s="100">
        <f t="shared" si="65"/>
        <v>3.8759689922480578E-2</v>
      </c>
    </row>
    <row r="720" spans="1:20" ht="15.75" customHeight="1" x14ac:dyDescent="0.2">
      <c r="A720" s="97">
        <v>2202</v>
      </c>
      <c r="B720" s="17"/>
      <c r="C720" s="17"/>
      <c r="D720" s="17"/>
      <c r="E720" s="17"/>
      <c r="F720" s="17">
        <v>112</v>
      </c>
      <c r="G720" s="17"/>
      <c r="H720" s="17"/>
      <c r="I720" s="17"/>
      <c r="J720" s="17"/>
      <c r="K720" s="17"/>
      <c r="L720" s="54"/>
      <c r="M720" s="145"/>
      <c r="N720" s="49"/>
      <c r="O720" s="146"/>
      <c r="P720" s="21">
        <f>IF(F720=0,"",F720/E719)</f>
        <v>0.95726495726495731</v>
      </c>
      <c r="Q720" s="22">
        <v>117</v>
      </c>
      <c r="R720" s="100">
        <f t="shared" si="64"/>
        <v>0.94354838709677424</v>
      </c>
      <c r="S720" s="100">
        <f t="shared" si="65"/>
        <v>5.6451612903225756E-2</v>
      </c>
    </row>
    <row r="721" spans="1:19" ht="15.75" customHeight="1" x14ac:dyDescent="0.2">
      <c r="A721" s="97">
        <v>2301</v>
      </c>
      <c r="B721" s="17"/>
      <c r="C721" s="17"/>
      <c r="D721" s="17"/>
      <c r="E721" s="17"/>
      <c r="F721" s="17"/>
      <c r="G721" s="17">
        <v>78</v>
      </c>
      <c r="H721" s="17"/>
      <c r="I721" s="17"/>
      <c r="J721" s="17"/>
      <c r="K721" s="17"/>
      <c r="L721" s="54"/>
      <c r="M721" s="145"/>
      <c r="N721" s="49"/>
      <c r="O721" s="146"/>
      <c r="P721" s="21">
        <f>IF(G721=0,"",G721/F720)</f>
        <v>0.6964285714285714</v>
      </c>
      <c r="Q721" s="22">
        <v>114</v>
      </c>
      <c r="R721" s="100">
        <f t="shared" si="64"/>
        <v>0.97435897435897434</v>
      </c>
      <c r="S721" s="100">
        <f t="shared" si="65"/>
        <v>2.5641025641025661E-2</v>
      </c>
    </row>
    <row r="722" spans="1:19" ht="15.75" customHeight="1" x14ac:dyDescent="0.2">
      <c r="A722" s="97">
        <v>2302</v>
      </c>
      <c r="B722" s="17"/>
      <c r="C722" s="17"/>
      <c r="D722" s="17"/>
      <c r="E722" s="17"/>
      <c r="F722" s="17"/>
      <c r="G722" s="17"/>
      <c r="H722" s="17">
        <v>73</v>
      </c>
      <c r="I722" s="17"/>
      <c r="J722" s="17"/>
      <c r="K722" s="17"/>
      <c r="L722" s="54"/>
      <c r="M722" s="145"/>
      <c r="N722" s="49"/>
      <c r="O722" s="146"/>
      <c r="P722" s="21">
        <f>IF(H722=0,"",H722/G721)</f>
        <v>0.9358974358974359</v>
      </c>
      <c r="Q722" s="22">
        <v>108</v>
      </c>
      <c r="R722" s="100">
        <f t="shared" si="64"/>
        <v>0.94736842105263153</v>
      </c>
      <c r="S722" s="100">
        <f t="shared" si="65"/>
        <v>5.2631578947368474E-2</v>
      </c>
    </row>
    <row r="723" spans="1:19" ht="15.75" customHeight="1" x14ac:dyDescent="0.2">
      <c r="A723" s="97">
        <v>2401</v>
      </c>
      <c r="B723" s="17"/>
      <c r="C723" s="17"/>
      <c r="D723" s="17"/>
      <c r="E723" s="17"/>
      <c r="F723" s="17"/>
      <c r="G723" s="17"/>
      <c r="H723" s="17"/>
      <c r="I723" s="17">
        <v>67</v>
      </c>
      <c r="J723" s="17"/>
      <c r="K723" s="17"/>
      <c r="L723" s="54"/>
      <c r="M723" s="145"/>
      <c r="N723" s="49"/>
      <c r="O723" s="146"/>
      <c r="P723" s="21">
        <f>IF(I723=0,"",I723/H722)</f>
        <v>0.9178082191780822</v>
      </c>
      <c r="Q723" s="22">
        <v>103</v>
      </c>
      <c r="R723" s="100">
        <f t="shared" si="64"/>
        <v>0.95370370370370372</v>
      </c>
      <c r="S723" s="100">
        <f t="shared" si="65"/>
        <v>4.629629629629628E-2</v>
      </c>
    </row>
    <row r="724" spans="1:19" ht="15.75" customHeight="1" x14ac:dyDescent="0.2">
      <c r="A724" s="97">
        <v>2402</v>
      </c>
      <c r="B724" s="17"/>
      <c r="C724" s="17"/>
      <c r="D724" s="17"/>
      <c r="E724" s="17"/>
      <c r="F724" s="17"/>
      <c r="G724" s="17"/>
      <c r="H724" s="17"/>
      <c r="I724" s="17"/>
      <c r="J724" s="17">
        <v>64</v>
      </c>
      <c r="K724" s="17"/>
      <c r="L724" s="54"/>
      <c r="M724" s="145"/>
      <c r="N724" s="49"/>
      <c r="O724" s="146"/>
      <c r="P724" s="21">
        <f>IF(J724=0,"",J724/I723)</f>
        <v>0.95522388059701491</v>
      </c>
      <c r="Q724" s="22">
        <v>102</v>
      </c>
      <c r="R724" s="100">
        <f t="shared" si="64"/>
        <v>0.99029126213592233</v>
      </c>
      <c r="S724" s="100">
        <f t="shared" si="65"/>
        <v>9.7087378640776656E-3</v>
      </c>
    </row>
    <row r="725" spans="1:19" ht="15.75" customHeight="1" x14ac:dyDescent="0.2">
      <c r="A725" s="97">
        <v>2501</v>
      </c>
      <c r="B725" s="17"/>
      <c r="C725" s="17"/>
      <c r="D725" s="17"/>
      <c r="E725" s="17"/>
      <c r="F725" s="17"/>
      <c r="G725" s="17"/>
      <c r="H725" s="17"/>
      <c r="I725" s="17"/>
      <c r="J725" s="17"/>
      <c r="K725" s="17">
        <v>54</v>
      </c>
      <c r="L725" s="54">
        <v>42</v>
      </c>
      <c r="M725" s="145"/>
      <c r="N725" s="49"/>
      <c r="O725" s="146"/>
      <c r="P725" s="21">
        <f>IF(K725=0,"",K725/J724)</f>
        <v>0.84375</v>
      </c>
      <c r="Q725" s="22">
        <v>101</v>
      </c>
      <c r="R725" s="100">
        <f t="shared" si="64"/>
        <v>0.99019607843137258</v>
      </c>
      <c r="S725" s="100">
        <f t="shared" si="65"/>
        <v>9.8039215686274161E-3</v>
      </c>
    </row>
    <row r="726" spans="1:19" ht="15.75" customHeight="1" x14ac:dyDescent="0.2">
      <c r="A726" s="97">
        <v>2502</v>
      </c>
      <c r="B726" s="17"/>
      <c r="C726" s="17"/>
      <c r="D726" s="17"/>
      <c r="E726" s="17"/>
      <c r="F726" s="17"/>
      <c r="G726" s="17"/>
      <c r="H726" s="17"/>
      <c r="I726" s="17"/>
      <c r="J726" s="17"/>
      <c r="K726" s="17">
        <v>39</v>
      </c>
      <c r="L726" s="54">
        <v>31</v>
      </c>
      <c r="M726" s="145"/>
      <c r="N726" s="49"/>
      <c r="O726" s="147"/>
      <c r="P726" s="165"/>
      <c r="Q726" s="51">
        <v>60</v>
      </c>
      <c r="R726" s="190"/>
      <c r="S726" s="165"/>
    </row>
    <row r="727" spans="1:19" ht="15.75" customHeight="1" x14ac:dyDescent="0.2">
      <c r="A727" s="97">
        <v>2601</v>
      </c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54"/>
      <c r="M727" s="145"/>
      <c r="N727" s="49"/>
      <c r="O727" s="147"/>
      <c r="P727" s="148"/>
      <c r="Q727" s="51"/>
      <c r="R727" s="149"/>
      <c r="S727" s="148"/>
    </row>
    <row r="728" spans="1:19" ht="15.75" customHeight="1" x14ac:dyDescent="0.2">
      <c r="A728" s="97">
        <v>2602</v>
      </c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54"/>
      <c r="M728" s="145"/>
      <c r="N728" s="49"/>
      <c r="O728" s="147"/>
      <c r="P728" s="49"/>
      <c r="Q728" s="147"/>
      <c r="R728" s="150"/>
      <c r="S728" s="148"/>
    </row>
    <row r="729" spans="1:19" ht="15.75" customHeight="1" x14ac:dyDescent="0.2">
      <c r="A729" s="97">
        <v>2701</v>
      </c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54"/>
      <c r="M729" s="145"/>
      <c r="N729" s="49"/>
      <c r="O729" s="147"/>
      <c r="P729" s="102" t="s">
        <v>81</v>
      </c>
      <c r="Q729" s="103">
        <v>4</v>
      </c>
      <c r="R729" s="104">
        <f>IF(SUM(L720:L726)=0,"",SUM(L720:L726))</f>
        <v>73</v>
      </c>
      <c r="S729" s="105" t="s">
        <v>10</v>
      </c>
    </row>
    <row r="730" spans="1:19" ht="15.75" customHeight="1" x14ac:dyDescent="0.2">
      <c r="A730" s="97">
        <v>2702</v>
      </c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54"/>
      <c r="M730" s="145"/>
      <c r="N730" s="49"/>
      <c r="O730" s="147"/>
      <c r="P730" s="106" t="s">
        <v>83</v>
      </c>
      <c r="Q730" s="32">
        <f>IF(Q729/B716=0,"",Q729/B716)</f>
        <v>2.5000000000000001E-2</v>
      </c>
      <c r="R730" s="107">
        <f>IF(Q729/R729=0,"",Q729/R729)</f>
        <v>5.4794520547945202E-2</v>
      </c>
      <c r="S730" s="108" t="s">
        <v>84</v>
      </c>
    </row>
    <row r="731" spans="1:19" ht="15.75" x14ac:dyDescent="0.2">
      <c r="A731" s="97">
        <v>2801</v>
      </c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54"/>
      <c r="M731" s="151"/>
      <c r="N731" s="152"/>
      <c r="O731" s="153"/>
      <c r="P731" s="154"/>
      <c r="Q731" s="155"/>
      <c r="R731" s="155"/>
      <c r="S731" s="156"/>
    </row>
    <row r="732" spans="1:19" ht="18" customHeight="1" x14ac:dyDescent="0.2">
      <c r="A732" s="114"/>
      <c r="B732" s="231" t="s">
        <v>106</v>
      </c>
      <c r="C732" s="231"/>
      <c r="D732" s="231"/>
      <c r="E732" s="231"/>
      <c r="F732" s="231"/>
      <c r="G732" s="231"/>
      <c r="H732" s="231"/>
      <c r="I732" s="231"/>
      <c r="J732" s="231"/>
      <c r="K732" s="231"/>
      <c r="L732" s="37">
        <f>SUM(L725:L728)</f>
        <v>73</v>
      </c>
      <c r="M732" s="109">
        <f>IF(L725=0,"",L725/B716)</f>
        <v>0.26250000000000001</v>
      </c>
      <c r="N732" s="109">
        <f>IF(L732=0,"",L732/B716)</f>
        <v>0.45624999999999999</v>
      </c>
      <c r="O732" s="109">
        <f>IF(L725=0,"",N732-M732)</f>
        <v>0.19374999999999998</v>
      </c>
      <c r="P732" s="89"/>
      <c r="Q732" s="85"/>
      <c r="R732" s="134"/>
      <c r="S732" s="89"/>
    </row>
    <row r="733" spans="1:19" ht="12.75" customHeight="1" x14ac:dyDescent="0.2"/>
    <row r="734" spans="1:19" ht="12.75" customHeight="1" x14ac:dyDescent="0.2"/>
    <row r="735" spans="1:19" ht="26.25" x14ac:dyDescent="0.2">
      <c r="B735" s="232" t="s">
        <v>94</v>
      </c>
      <c r="C735" s="232"/>
      <c r="D735" s="232"/>
      <c r="E735" s="232"/>
      <c r="F735" s="232"/>
      <c r="G735" s="232"/>
      <c r="H735" s="232"/>
      <c r="I735" s="232"/>
      <c r="J735" s="232"/>
      <c r="K735" s="232"/>
      <c r="L735" s="78" t="s">
        <v>118</v>
      </c>
      <c r="M735" s="89"/>
      <c r="N735" s="89"/>
      <c r="O735" s="85"/>
      <c r="P735" s="89"/>
      <c r="Q735" s="85"/>
      <c r="R735" s="85"/>
      <c r="S735" s="85"/>
    </row>
    <row r="736" spans="1:19" ht="20.25" x14ac:dyDescent="0.2">
      <c r="A736" s="234" t="s">
        <v>9</v>
      </c>
      <c r="B736" s="235" t="s">
        <v>95</v>
      </c>
      <c r="C736" s="236"/>
      <c r="D736" s="236"/>
      <c r="E736" s="236"/>
      <c r="F736" s="236"/>
      <c r="G736" s="236"/>
      <c r="H736" s="236"/>
      <c r="I736" s="236"/>
      <c r="J736" s="236"/>
      <c r="K736" s="237"/>
      <c r="L736" s="238" t="s">
        <v>10</v>
      </c>
      <c r="M736" s="230" t="s">
        <v>2</v>
      </c>
      <c r="N736" s="230" t="s">
        <v>3</v>
      </c>
      <c r="O736" s="240" t="s">
        <v>4</v>
      </c>
      <c r="P736" s="230" t="s">
        <v>5</v>
      </c>
      <c r="Q736" s="228" t="s">
        <v>6</v>
      </c>
      <c r="R736" s="228" t="s">
        <v>7</v>
      </c>
      <c r="S736" s="230" t="s">
        <v>96</v>
      </c>
    </row>
    <row r="737" spans="1:24" ht="15.75" x14ac:dyDescent="0.2">
      <c r="A737" s="229"/>
      <c r="B737" s="97" t="s">
        <v>97</v>
      </c>
      <c r="C737" s="97" t="s">
        <v>98</v>
      </c>
      <c r="D737" s="97" t="s">
        <v>99</v>
      </c>
      <c r="E737" s="97" t="s">
        <v>100</v>
      </c>
      <c r="F737" s="97" t="s">
        <v>101</v>
      </c>
      <c r="G737" s="97" t="s">
        <v>102</v>
      </c>
      <c r="H737" s="97" t="s">
        <v>103</v>
      </c>
      <c r="I737" s="97" t="s">
        <v>104</v>
      </c>
      <c r="J737" s="97" t="s">
        <v>105</v>
      </c>
      <c r="K737" s="97" t="s">
        <v>126</v>
      </c>
      <c r="L737" s="229"/>
      <c r="M737" s="229"/>
      <c r="N737" s="229"/>
      <c r="O737" s="229"/>
      <c r="P737" s="229"/>
      <c r="Q737" s="229"/>
      <c r="R737" s="229"/>
      <c r="S737" s="229"/>
    </row>
    <row r="738" spans="1:24" ht="15.75" x14ac:dyDescent="0.2">
      <c r="A738" s="97">
        <v>2101</v>
      </c>
      <c r="B738" s="17">
        <v>74</v>
      </c>
      <c r="C738" s="17"/>
      <c r="D738" s="17"/>
      <c r="E738" s="17"/>
      <c r="F738" s="17"/>
      <c r="G738" s="17"/>
      <c r="H738" s="17"/>
      <c r="I738" s="17"/>
      <c r="J738" s="17"/>
      <c r="K738" s="17"/>
      <c r="L738" s="54"/>
      <c r="M738" s="143"/>
      <c r="N738" s="144"/>
      <c r="O738" s="104"/>
      <c r="P738" s="98"/>
      <c r="Q738" s="19">
        <f>B738</f>
        <v>74</v>
      </c>
      <c r="R738" s="99"/>
      <c r="S738" s="98"/>
    </row>
    <row r="739" spans="1:24" ht="15.75" x14ac:dyDescent="0.2">
      <c r="A739" s="97">
        <v>2102</v>
      </c>
      <c r="B739" s="17"/>
      <c r="C739" s="17">
        <v>63</v>
      </c>
      <c r="D739" s="17"/>
      <c r="E739" s="17"/>
      <c r="F739" s="17"/>
      <c r="G739" s="17"/>
      <c r="H739" s="17"/>
      <c r="I739" s="17"/>
      <c r="J739" s="17"/>
      <c r="K739" s="17"/>
      <c r="L739" s="54"/>
      <c r="M739" s="145"/>
      <c r="N739" s="49"/>
      <c r="O739" s="146"/>
      <c r="P739" s="21">
        <f>IF(C739=0,"",C739/B738)</f>
        <v>0.85135135135135132</v>
      </c>
      <c r="Q739" s="22">
        <v>63</v>
      </c>
      <c r="R739" s="100">
        <f t="shared" ref="R739:R747" si="66">IF(Q739=0,"",Q739/Q738)</f>
        <v>0.85135135135135132</v>
      </c>
      <c r="S739" s="100">
        <f t="shared" ref="S739:S747" si="67">IF(Q739=0,"",100%-R739)</f>
        <v>0.14864864864864868</v>
      </c>
    </row>
    <row r="740" spans="1:24" ht="15.75" x14ac:dyDescent="0.2">
      <c r="A740" s="97">
        <v>2201</v>
      </c>
      <c r="B740" s="17"/>
      <c r="C740" s="17"/>
      <c r="D740" s="17">
        <v>63</v>
      </c>
      <c r="E740" s="17"/>
      <c r="F740" s="17"/>
      <c r="G740" s="17"/>
      <c r="H740" s="17"/>
      <c r="I740" s="17"/>
      <c r="J740" s="17"/>
      <c r="K740" s="17"/>
      <c r="L740" s="54"/>
      <c r="M740" s="145"/>
      <c r="N740" s="49"/>
      <c r="O740" s="146"/>
      <c r="P740" s="21">
        <f>IF(D740=0,"",D740/C739)</f>
        <v>1</v>
      </c>
      <c r="Q740" s="22">
        <v>63</v>
      </c>
      <c r="R740" s="100">
        <f t="shared" si="66"/>
        <v>1</v>
      </c>
      <c r="S740" s="100">
        <f t="shared" si="67"/>
        <v>0</v>
      </c>
      <c r="T740" s="124">
        <f>Q740/Q738</f>
        <v>0.85135135135135132</v>
      </c>
    </row>
    <row r="741" spans="1:24" ht="15.75" x14ac:dyDescent="0.2">
      <c r="A741" s="97">
        <v>2202</v>
      </c>
      <c r="B741" s="17"/>
      <c r="C741" s="17"/>
      <c r="D741" s="17"/>
      <c r="E741" s="17">
        <v>60</v>
      </c>
      <c r="F741" s="17"/>
      <c r="G741" s="17"/>
      <c r="H741" s="17"/>
      <c r="I741" s="17"/>
      <c r="J741" s="17"/>
      <c r="K741" s="17"/>
      <c r="L741" s="54"/>
      <c r="M741" s="145"/>
      <c r="N741" s="49"/>
      <c r="O741" s="146"/>
      <c r="P741" s="21">
        <f>IF(E741=0,"",E741/D740)</f>
        <v>0.95238095238095233</v>
      </c>
      <c r="Q741" s="22">
        <v>61</v>
      </c>
      <c r="R741" s="100">
        <f t="shared" si="66"/>
        <v>0.96825396825396826</v>
      </c>
      <c r="S741" s="100">
        <f t="shared" si="67"/>
        <v>3.1746031746031744E-2</v>
      </c>
    </row>
    <row r="742" spans="1:24" ht="15.75" x14ac:dyDescent="0.2">
      <c r="A742" s="97">
        <v>2301</v>
      </c>
      <c r="B742" s="17"/>
      <c r="C742" s="17"/>
      <c r="D742" s="17"/>
      <c r="E742" s="17"/>
      <c r="F742" s="17">
        <v>60</v>
      </c>
      <c r="G742" s="17"/>
      <c r="H742" s="17"/>
      <c r="I742" s="17"/>
      <c r="J742" s="17"/>
      <c r="K742" s="17"/>
      <c r="L742" s="54"/>
      <c r="M742" s="145"/>
      <c r="N742" s="49"/>
      <c r="O742" s="146"/>
      <c r="P742" s="21">
        <f>IF(F742=0,"",F742/E741)</f>
        <v>1</v>
      </c>
      <c r="Q742" s="22">
        <v>61</v>
      </c>
      <c r="R742" s="100">
        <f t="shared" si="66"/>
        <v>1</v>
      </c>
      <c r="S742" s="100">
        <f t="shared" si="67"/>
        <v>0</v>
      </c>
    </row>
    <row r="743" spans="1:24" ht="15.75" x14ac:dyDescent="0.2">
      <c r="A743" s="97">
        <v>2302</v>
      </c>
      <c r="B743" s="17"/>
      <c r="C743" s="17"/>
      <c r="D743" s="17"/>
      <c r="E743" s="17"/>
      <c r="F743" s="17"/>
      <c r="G743" s="17">
        <v>47</v>
      </c>
      <c r="H743" s="17"/>
      <c r="I743" s="17"/>
      <c r="J743" s="17"/>
      <c r="K743" s="17"/>
      <c r="L743" s="54"/>
      <c r="M743" s="145"/>
      <c r="N743" s="49"/>
      <c r="O743" s="146"/>
      <c r="P743" s="21">
        <f>IF(G743=0,"",G743/F742)</f>
        <v>0.78333333333333333</v>
      </c>
      <c r="Q743" s="22">
        <v>53</v>
      </c>
      <c r="R743" s="100">
        <f t="shared" si="66"/>
        <v>0.86885245901639341</v>
      </c>
      <c r="S743" s="100">
        <f t="shared" si="67"/>
        <v>0.13114754098360659</v>
      </c>
    </row>
    <row r="744" spans="1:24" ht="15.75" x14ac:dyDescent="0.2">
      <c r="A744" s="97">
        <v>2401</v>
      </c>
      <c r="B744" s="17"/>
      <c r="C744" s="17"/>
      <c r="D744" s="17"/>
      <c r="E744" s="17"/>
      <c r="F744" s="17"/>
      <c r="G744" s="17"/>
      <c r="H744" s="17">
        <v>38</v>
      </c>
      <c r="I744" s="17"/>
      <c r="J744" s="17"/>
      <c r="K744" s="17"/>
      <c r="L744" s="54"/>
      <c r="M744" s="145"/>
      <c r="N744" s="49"/>
      <c r="O744" s="146"/>
      <c r="P744" s="21">
        <f>IF(H744=0,"",H744/G743)</f>
        <v>0.80851063829787229</v>
      </c>
      <c r="Q744" s="22">
        <v>53</v>
      </c>
      <c r="R744" s="100">
        <f t="shared" si="66"/>
        <v>1</v>
      </c>
      <c r="S744" s="100">
        <f t="shared" si="67"/>
        <v>0</v>
      </c>
      <c r="T744" s="218"/>
      <c r="U744" s="218"/>
      <c r="V744" s="218"/>
      <c r="W744" s="218"/>
      <c r="X744" s="218"/>
    </row>
    <row r="745" spans="1:24" ht="15.75" x14ac:dyDescent="0.2">
      <c r="A745" s="97">
        <v>2402</v>
      </c>
      <c r="B745" s="17"/>
      <c r="C745" s="17"/>
      <c r="D745" s="17"/>
      <c r="E745" s="17"/>
      <c r="F745" s="17"/>
      <c r="G745" s="17"/>
      <c r="H745" s="17"/>
      <c r="I745" s="17">
        <v>38</v>
      </c>
      <c r="J745" s="17"/>
      <c r="K745" s="17"/>
      <c r="L745" s="54"/>
      <c r="M745" s="145"/>
      <c r="N745" s="49"/>
      <c r="O745" s="146"/>
      <c r="P745" s="21">
        <f>IF(I745=0,"",I745/H744)</f>
        <v>1</v>
      </c>
      <c r="Q745" s="22">
        <v>52</v>
      </c>
      <c r="R745" s="100">
        <f t="shared" si="66"/>
        <v>0.98113207547169812</v>
      </c>
      <c r="S745" s="100">
        <f t="shared" si="67"/>
        <v>1.8867924528301883E-2</v>
      </c>
      <c r="T745" s="218"/>
      <c r="U745" s="218"/>
      <c r="V745" s="218"/>
      <c r="W745" s="218"/>
      <c r="X745" s="218"/>
    </row>
    <row r="746" spans="1:24" ht="15.75" x14ac:dyDescent="0.2">
      <c r="A746" s="97">
        <v>2501</v>
      </c>
      <c r="B746" s="17"/>
      <c r="C746" s="17"/>
      <c r="D746" s="17"/>
      <c r="E746" s="17"/>
      <c r="F746" s="17"/>
      <c r="G746" s="17"/>
      <c r="H746" s="17"/>
      <c r="I746" s="17"/>
      <c r="J746" s="17">
        <v>38</v>
      </c>
      <c r="K746" s="17"/>
      <c r="L746" s="54"/>
      <c r="M746" s="145"/>
      <c r="N746" s="49"/>
      <c r="O746" s="146"/>
      <c r="P746" s="66">
        <f>IF(J746=0,"",J746/I745)</f>
        <v>1</v>
      </c>
      <c r="Q746" s="22">
        <v>50</v>
      </c>
      <c r="R746" s="100">
        <f t="shared" si="66"/>
        <v>0.96153846153846156</v>
      </c>
      <c r="S746" s="100">
        <f t="shared" si="67"/>
        <v>3.8461538461538436E-2</v>
      </c>
      <c r="T746" s="218"/>
      <c r="U746" s="218"/>
      <c r="V746" s="218"/>
      <c r="W746" s="218"/>
      <c r="X746" s="218"/>
    </row>
    <row r="747" spans="1:24" ht="15.75" x14ac:dyDescent="0.2">
      <c r="A747" s="97">
        <v>2502</v>
      </c>
      <c r="B747" s="17"/>
      <c r="C747" s="17"/>
      <c r="D747" s="17"/>
      <c r="E747" s="17"/>
      <c r="F747" s="17"/>
      <c r="G747" s="17"/>
      <c r="H747" s="17"/>
      <c r="I747" s="17"/>
      <c r="J747" s="17"/>
      <c r="K747" s="17">
        <v>32</v>
      </c>
      <c r="L747" s="54">
        <v>23</v>
      </c>
      <c r="M747" s="145"/>
      <c r="N747" s="49"/>
      <c r="O747" s="146"/>
      <c r="P747" s="21">
        <f>IF(K747=0,"",K747/J746)</f>
        <v>0.84210526315789469</v>
      </c>
      <c r="Q747" s="22">
        <v>50</v>
      </c>
      <c r="R747" s="100">
        <f t="shared" si="66"/>
        <v>1</v>
      </c>
      <c r="S747" s="100">
        <f t="shared" si="67"/>
        <v>0</v>
      </c>
      <c r="V747" s="219"/>
    </row>
    <row r="748" spans="1:24" ht="15.75" x14ac:dyDescent="0.2">
      <c r="A748" s="97">
        <v>2601</v>
      </c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54"/>
      <c r="M748" s="145"/>
      <c r="N748" s="49"/>
      <c r="O748" s="147"/>
      <c r="P748" s="165"/>
      <c r="Q748" s="51"/>
      <c r="R748" s="190"/>
      <c r="S748" s="165"/>
      <c r="V748" s="219"/>
    </row>
    <row r="749" spans="1:24" ht="15.75" x14ac:dyDescent="0.2">
      <c r="A749" s="97">
        <v>2602</v>
      </c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54"/>
      <c r="M749" s="145"/>
      <c r="N749" s="49"/>
      <c r="O749" s="147"/>
      <c r="P749" s="148"/>
      <c r="Q749" s="51"/>
      <c r="R749" s="149"/>
      <c r="S749" s="148"/>
      <c r="V749" s="219"/>
    </row>
    <row r="750" spans="1:24" ht="15.75" x14ac:dyDescent="0.2">
      <c r="A750" s="97">
        <v>2701</v>
      </c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54"/>
      <c r="M750" s="145"/>
      <c r="N750" s="49"/>
      <c r="O750" s="147"/>
      <c r="P750" s="49"/>
      <c r="Q750" s="147"/>
      <c r="R750" s="150"/>
      <c r="S750" s="148"/>
      <c r="V750" s="219"/>
    </row>
    <row r="751" spans="1:24" ht="15.75" x14ac:dyDescent="0.2">
      <c r="A751" s="97">
        <v>2702</v>
      </c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54"/>
      <c r="M751" s="145"/>
      <c r="N751" s="49"/>
      <c r="O751" s="147"/>
      <c r="P751" s="102" t="s">
        <v>81</v>
      </c>
      <c r="Q751" s="103">
        <v>1</v>
      </c>
      <c r="R751" s="104">
        <f>IF(SUM(L742:L748)=0,"",SUM(L742:L748))</f>
        <v>23</v>
      </c>
      <c r="S751" s="105" t="s">
        <v>10</v>
      </c>
    </row>
    <row r="752" spans="1:24" ht="15.75" x14ac:dyDescent="0.2">
      <c r="A752" s="97">
        <v>2801</v>
      </c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54"/>
      <c r="M752" s="145"/>
      <c r="N752" s="49"/>
      <c r="O752" s="147"/>
      <c r="P752" s="106" t="s">
        <v>83</v>
      </c>
      <c r="Q752" s="32">
        <f>IF(Q751/B738=0,"",Q751/B738)</f>
        <v>1.3513513513513514E-2</v>
      </c>
      <c r="R752" s="107">
        <f>IF(Q751/R751=0,"",Q751/R751)</f>
        <v>4.3478260869565216E-2</v>
      </c>
      <c r="S752" s="108" t="s">
        <v>84</v>
      </c>
    </row>
    <row r="753" spans="1:23" ht="15.75" x14ac:dyDescent="0.2">
      <c r="A753" s="97">
        <v>2802</v>
      </c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54"/>
      <c r="M753" s="151"/>
      <c r="N753" s="152"/>
      <c r="O753" s="153"/>
      <c r="P753" s="154"/>
      <c r="Q753" s="155"/>
      <c r="R753" s="155"/>
      <c r="S753" s="156"/>
    </row>
    <row r="754" spans="1:23" ht="18" x14ac:dyDescent="0.2">
      <c r="A754" s="114"/>
      <c r="B754" s="231" t="s">
        <v>106</v>
      </c>
      <c r="C754" s="231"/>
      <c r="D754" s="231"/>
      <c r="E754" s="231"/>
      <c r="F754" s="231"/>
      <c r="G754" s="231"/>
      <c r="H754" s="231"/>
      <c r="I754" s="231"/>
      <c r="J754" s="231"/>
      <c r="K754" s="231"/>
      <c r="L754" s="37">
        <f>SUM(L747:L750)</f>
        <v>23</v>
      </c>
      <c r="M754" s="109">
        <f>IF(L747=0,"",L747/B738)</f>
        <v>0.3108108108108108</v>
      </c>
      <c r="N754" s="109">
        <f>IF(L754=0,"",L754/B738)</f>
        <v>0.3108108108108108</v>
      </c>
      <c r="O754" s="109">
        <f>IF(L747=0,"",N754-M754)</f>
        <v>0</v>
      </c>
      <c r="P754" s="89"/>
      <c r="Q754" s="85"/>
      <c r="R754" s="134"/>
      <c r="S754" s="89"/>
      <c r="W754" s="161">
        <f>AVERAGE(T740,T762)</f>
        <v>0.82777357777357774</v>
      </c>
    </row>
    <row r="755" spans="1:23" ht="12.75" customHeight="1" x14ac:dyDescent="0.2"/>
    <row r="756" spans="1:23" ht="12.75" customHeight="1" x14ac:dyDescent="0.2"/>
    <row r="757" spans="1:23" ht="26.25" x14ac:dyDescent="0.2">
      <c r="A757" s="90"/>
      <c r="B757" s="232" t="s">
        <v>94</v>
      </c>
      <c r="C757" s="232"/>
      <c r="D757" s="232"/>
      <c r="E757" s="232"/>
      <c r="F757" s="232"/>
      <c r="G757" s="232"/>
      <c r="H757" s="232"/>
      <c r="I757" s="232"/>
      <c r="J757" s="232"/>
      <c r="K757" s="232"/>
      <c r="L757" s="78" t="s">
        <v>119</v>
      </c>
      <c r="M757" s="89"/>
      <c r="N757" s="89"/>
      <c r="O757" s="85"/>
      <c r="P757" s="89"/>
      <c r="Q757" s="85"/>
      <c r="R757" s="85"/>
      <c r="S757" s="85"/>
      <c r="T757" s="90"/>
    </row>
    <row r="758" spans="1:23" ht="20.25" x14ac:dyDescent="0.2">
      <c r="A758" s="234" t="s">
        <v>9</v>
      </c>
      <c r="B758" s="235" t="s">
        <v>95</v>
      </c>
      <c r="C758" s="236"/>
      <c r="D758" s="236"/>
      <c r="E758" s="236"/>
      <c r="F758" s="236"/>
      <c r="G758" s="236"/>
      <c r="H758" s="236"/>
      <c r="I758" s="236"/>
      <c r="J758" s="236"/>
      <c r="K758" s="237"/>
      <c r="L758" s="238" t="s">
        <v>10</v>
      </c>
      <c r="M758" s="230" t="s">
        <v>2</v>
      </c>
      <c r="N758" s="230" t="s">
        <v>3</v>
      </c>
      <c r="O758" s="240" t="s">
        <v>4</v>
      </c>
      <c r="P758" s="230" t="s">
        <v>5</v>
      </c>
      <c r="Q758" s="228" t="s">
        <v>6</v>
      </c>
      <c r="R758" s="228" t="s">
        <v>7</v>
      </c>
      <c r="S758" s="230" t="s">
        <v>96</v>
      </c>
      <c r="T758" s="90"/>
    </row>
    <row r="759" spans="1:23" ht="15.75" x14ac:dyDescent="0.2">
      <c r="A759" s="229"/>
      <c r="B759" s="97" t="s">
        <v>97</v>
      </c>
      <c r="C759" s="97" t="s">
        <v>98</v>
      </c>
      <c r="D759" s="97" t="s">
        <v>99</v>
      </c>
      <c r="E759" s="97" t="s">
        <v>100</v>
      </c>
      <c r="F759" s="97" t="s">
        <v>101</v>
      </c>
      <c r="G759" s="97" t="s">
        <v>102</v>
      </c>
      <c r="H759" s="97" t="s">
        <v>103</v>
      </c>
      <c r="I759" s="97" t="s">
        <v>104</v>
      </c>
      <c r="J759" s="97" t="s">
        <v>105</v>
      </c>
      <c r="K759" s="97" t="s">
        <v>126</v>
      </c>
      <c r="L759" s="229"/>
      <c r="M759" s="229"/>
      <c r="N759" s="229"/>
      <c r="O759" s="229"/>
      <c r="P759" s="229"/>
      <c r="Q759" s="229"/>
      <c r="R759" s="229"/>
      <c r="S759" s="229"/>
      <c r="T759" s="90"/>
    </row>
    <row r="760" spans="1:23" ht="15.75" x14ac:dyDescent="0.2">
      <c r="A760" s="97">
        <v>2102</v>
      </c>
      <c r="B760" s="17">
        <v>143</v>
      </c>
      <c r="C760" s="17"/>
      <c r="D760" s="17"/>
      <c r="E760" s="17"/>
      <c r="F760" s="17"/>
      <c r="G760" s="17"/>
      <c r="H760" s="17"/>
      <c r="I760" s="17"/>
      <c r="J760" s="17"/>
      <c r="K760" s="17"/>
      <c r="L760" s="54"/>
      <c r="M760" s="143"/>
      <c r="N760" s="144"/>
      <c r="O760" s="104"/>
      <c r="P760" s="98"/>
      <c r="Q760" s="19">
        <f>B760</f>
        <v>143</v>
      </c>
      <c r="R760" s="99"/>
      <c r="S760" s="98"/>
      <c r="T760" s="90"/>
    </row>
    <row r="761" spans="1:23" ht="15.75" x14ac:dyDescent="0.2">
      <c r="A761" s="97">
        <v>2201</v>
      </c>
      <c r="B761" s="17"/>
      <c r="C761" s="17">
        <v>117</v>
      </c>
      <c r="D761" s="17"/>
      <c r="E761" s="17"/>
      <c r="F761" s="17"/>
      <c r="G761" s="17"/>
      <c r="H761" s="17"/>
      <c r="I761" s="17"/>
      <c r="J761" s="17"/>
      <c r="K761" s="17"/>
      <c r="L761" s="54"/>
      <c r="M761" s="145"/>
      <c r="N761" s="49"/>
      <c r="O761" s="146"/>
      <c r="P761" s="21">
        <f>IF(C761=0,"",C761/B760)</f>
        <v>0.81818181818181823</v>
      </c>
      <c r="Q761" s="22">
        <v>117</v>
      </c>
      <c r="R761" s="100">
        <f t="shared" ref="R761:R769" si="68">IF(Q761=0,"",Q761/Q760)</f>
        <v>0.81818181818181823</v>
      </c>
      <c r="S761" s="100">
        <f t="shared" ref="S761:S769" si="69">IF(Q761=0,"",100%-R761)</f>
        <v>0.18181818181818177</v>
      </c>
      <c r="T761" s="90"/>
    </row>
    <row r="762" spans="1:23" ht="15.75" x14ac:dyDescent="0.2">
      <c r="A762" s="97">
        <v>2202</v>
      </c>
      <c r="B762" s="17"/>
      <c r="C762" s="17"/>
      <c r="D762" s="17">
        <v>113</v>
      </c>
      <c r="E762" s="17"/>
      <c r="F762" s="17"/>
      <c r="G762" s="17"/>
      <c r="H762" s="17"/>
      <c r="I762" s="17"/>
      <c r="J762" s="17"/>
      <c r="K762" s="17"/>
      <c r="L762" s="54"/>
      <c r="M762" s="145"/>
      <c r="N762" s="49"/>
      <c r="O762" s="146"/>
      <c r="P762" s="21">
        <f>IF(D762=0,"",D762/C761)</f>
        <v>0.96581196581196582</v>
      </c>
      <c r="Q762" s="22">
        <v>115</v>
      </c>
      <c r="R762" s="100">
        <f t="shared" si="68"/>
        <v>0.98290598290598286</v>
      </c>
      <c r="S762" s="100">
        <f t="shared" si="69"/>
        <v>1.7094017094017144E-2</v>
      </c>
      <c r="T762" s="124">
        <f>Q762/Q760</f>
        <v>0.80419580419580416</v>
      </c>
    </row>
    <row r="763" spans="1:23" ht="15.75" x14ac:dyDescent="0.2">
      <c r="A763" s="97">
        <v>2301</v>
      </c>
      <c r="B763" s="17"/>
      <c r="C763" s="17"/>
      <c r="D763" s="17"/>
      <c r="E763" s="17">
        <v>111</v>
      </c>
      <c r="F763" s="17"/>
      <c r="G763" s="17"/>
      <c r="H763" s="17"/>
      <c r="I763" s="17"/>
      <c r="J763" s="17"/>
      <c r="K763" s="17"/>
      <c r="L763" s="54"/>
      <c r="M763" s="145"/>
      <c r="N763" s="49"/>
      <c r="O763" s="146"/>
      <c r="P763" s="21">
        <f>IF(E763=0,"",E763/D762)</f>
        <v>0.98230088495575218</v>
      </c>
      <c r="Q763" s="22">
        <v>114</v>
      </c>
      <c r="R763" s="100">
        <f t="shared" si="68"/>
        <v>0.99130434782608701</v>
      </c>
      <c r="S763" s="100">
        <f t="shared" si="69"/>
        <v>8.6956521739129933E-3</v>
      </c>
      <c r="T763" s="90"/>
    </row>
    <row r="764" spans="1:23" ht="15.75" x14ac:dyDescent="0.2">
      <c r="A764" s="97">
        <v>2302</v>
      </c>
      <c r="B764" s="17"/>
      <c r="C764" s="17"/>
      <c r="D764" s="17"/>
      <c r="E764" s="17"/>
      <c r="F764" s="17">
        <v>111</v>
      </c>
      <c r="G764" s="17"/>
      <c r="H764" s="17"/>
      <c r="I764" s="17"/>
      <c r="J764" s="17"/>
      <c r="K764" s="17"/>
      <c r="L764" s="54"/>
      <c r="M764" s="145"/>
      <c r="N764" s="49"/>
      <c r="O764" s="146"/>
      <c r="P764" s="21">
        <f>IF(F764=0,"",F764/E763)</f>
        <v>1</v>
      </c>
      <c r="Q764" s="22">
        <v>114</v>
      </c>
      <c r="R764" s="100">
        <f t="shared" si="68"/>
        <v>1</v>
      </c>
      <c r="S764" s="100">
        <f t="shared" si="69"/>
        <v>0</v>
      </c>
      <c r="T764" s="90"/>
    </row>
    <row r="765" spans="1:23" ht="15.75" x14ac:dyDescent="0.2">
      <c r="A765" s="97">
        <v>2401</v>
      </c>
      <c r="B765" s="17"/>
      <c r="C765" s="17"/>
      <c r="D765" s="17"/>
      <c r="E765" s="17"/>
      <c r="F765" s="17"/>
      <c r="G765" s="17">
        <v>109</v>
      </c>
      <c r="H765" s="17"/>
      <c r="I765" s="17"/>
      <c r="J765" s="17"/>
      <c r="K765" s="17"/>
      <c r="L765" s="54"/>
      <c r="M765" s="145"/>
      <c r="N765" s="49"/>
      <c r="O765" s="146"/>
      <c r="P765" s="21">
        <f>IF(G765=0,"",G765/F764)</f>
        <v>0.98198198198198194</v>
      </c>
      <c r="Q765" s="22">
        <v>114</v>
      </c>
      <c r="R765" s="100">
        <f t="shared" si="68"/>
        <v>1</v>
      </c>
      <c r="S765" s="100">
        <f t="shared" si="69"/>
        <v>0</v>
      </c>
      <c r="T765" s="90"/>
    </row>
    <row r="766" spans="1:23" ht="15.75" x14ac:dyDescent="0.2">
      <c r="A766" s="97">
        <v>2402</v>
      </c>
      <c r="B766" s="17"/>
      <c r="C766" s="17"/>
      <c r="D766" s="17"/>
      <c r="E766" s="17"/>
      <c r="F766" s="17"/>
      <c r="G766" s="17"/>
      <c r="H766" s="17">
        <v>105</v>
      </c>
      <c r="I766" s="17"/>
      <c r="J766" s="17"/>
      <c r="K766" s="17"/>
      <c r="L766" s="54"/>
      <c r="M766" s="145"/>
      <c r="N766" s="49"/>
      <c r="O766" s="146"/>
      <c r="P766" s="21">
        <f>IF(H766=0,"",H766/G765)</f>
        <v>0.96330275229357798</v>
      </c>
      <c r="Q766" s="22">
        <v>112</v>
      </c>
      <c r="R766" s="100">
        <f t="shared" si="68"/>
        <v>0.98245614035087714</v>
      </c>
      <c r="S766" s="100">
        <f t="shared" si="69"/>
        <v>1.7543859649122862E-2</v>
      </c>
      <c r="T766" s="90"/>
    </row>
    <row r="767" spans="1:23" ht="15.75" x14ac:dyDescent="0.2">
      <c r="A767" s="97">
        <v>2501</v>
      </c>
      <c r="B767" s="17"/>
      <c r="C767" s="17"/>
      <c r="D767" s="17"/>
      <c r="E767" s="17"/>
      <c r="F767" s="17"/>
      <c r="G767" s="17"/>
      <c r="H767" s="17"/>
      <c r="I767" s="17">
        <v>100</v>
      </c>
      <c r="J767" s="17"/>
      <c r="K767" s="17"/>
      <c r="L767" s="54"/>
      <c r="M767" s="145"/>
      <c r="N767" s="49"/>
      <c r="O767" s="146"/>
      <c r="P767" s="21">
        <f>IF(I767=0,"",I767/H766)</f>
        <v>0.95238095238095233</v>
      </c>
      <c r="Q767" s="22">
        <v>110</v>
      </c>
      <c r="R767" s="100">
        <f t="shared" si="68"/>
        <v>0.9821428571428571</v>
      </c>
      <c r="S767" s="100">
        <f t="shared" si="69"/>
        <v>1.7857142857142905E-2</v>
      </c>
      <c r="T767" s="90"/>
    </row>
    <row r="768" spans="1:23" ht="15.75" x14ac:dyDescent="0.2">
      <c r="A768" s="97">
        <v>2502</v>
      </c>
      <c r="B768" s="17"/>
      <c r="C768" s="17"/>
      <c r="D768" s="17"/>
      <c r="E768" s="17"/>
      <c r="F768" s="17"/>
      <c r="G768" s="17"/>
      <c r="H768" s="17"/>
      <c r="I768" s="17"/>
      <c r="J768" s="17">
        <v>100</v>
      </c>
      <c r="K768" s="17"/>
      <c r="L768" s="54"/>
      <c r="M768" s="145"/>
      <c r="N768" s="49"/>
      <c r="O768" s="146"/>
      <c r="P768" s="21">
        <f>IF(J768=0,"",J768/I767)</f>
        <v>1</v>
      </c>
      <c r="Q768" s="22">
        <v>110</v>
      </c>
      <c r="R768" s="100">
        <f t="shared" si="68"/>
        <v>1</v>
      </c>
      <c r="S768" s="100">
        <f t="shared" si="69"/>
        <v>0</v>
      </c>
      <c r="T768" s="90"/>
    </row>
    <row r="769" spans="1:20" ht="15.75" x14ac:dyDescent="0.2">
      <c r="A769" s="97">
        <v>2601</v>
      </c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54"/>
      <c r="M769" s="145"/>
      <c r="N769" s="49"/>
      <c r="O769" s="146"/>
      <c r="P769" s="21" t="str">
        <f>IF(K769=0,"",K769/J768)</f>
        <v/>
      </c>
      <c r="Q769" s="22"/>
      <c r="R769" s="100" t="str">
        <f t="shared" si="68"/>
        <v/>
      </c>
      <c r="S769" s="100" t="str">
        <f t="shared" si="69"/>
        <v/>
      </c>
      <c r="T769" s="90"/>
    </row>
    <row r="770" spans="1:20" ht="15.75" x14ac:dyDescent="0.2">
      <c r="A770" s="97">
        <v>2602</v>
      </c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54"/>
      <c r="M770" s="145"/>
      <c r="N770" s="49"/>
      <c r="O770" s="147"/>
      <c r="P770" s="165"/>
      <c r="Q770" s="51"/>
      <c r="R770" s="190"/>
      <c r="S770" s="165"/>
      <c r="T770" s="90"/>
    </row>
    <row r="771" spans="1:20" ht="15.75" x14ac:dyDescent="0.2">
      <c r="A771" s="97">
        <v>2701</v>
      </c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54"/>
      <c r="M771" s="145"/>
      <c r="N771" s="49"/>
      <c r="O771" s="147"/>
      <c r="P771" s="148"/>
      <c r="Q771" s="51"/>
      <c r="R771" s="149"/>
      <c r="S771" s="148"/>
      <c r="T771" s="90"/>
    </row>
    <row r="772" spans="1:20" ht="15.75" x14ac:dyDescent="0.2">
      <c r="A772" s="97">
        <v>2702</v>
      </c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54"/>
      <c r="M772" s="145"/>
      <c r="N772" s="49"/>
      <c r="O772" s="147"/>
      <c r="P772" s="49"/>
      <c r="Q772" s="147"/>
      <c r="R772" s="150"/>
      <c r="S772" s="148"/>
      <c r="T772" s="90"/>
    </row>
    <row r="773" spans="1:20" ht="15.75" x14ac:dyDescent="0.2">
      <c r="A773" s="97">
        <v>2801</v>
      </c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54"/>
      <c r="M773" s="145"/>
      <c r="N773" s="49"/>
      <c r="O773" s="147"/>
      <c r="P773" s="102" t="s">
        <v>81</v>
      </c>
      <c r="Q773" s="103"/>
      <c r="R773" s="104" t="str">
        <f>IF(SUM(L764:L770)=0,"",SUM(L764:L770))</f>
        <v/>
      </c>
      <c r="S773" s="105" t="s">
        <v>10</v>
      </c>
      <c r="T773" s="90"/>
    </row>
    <row r="774" spans="1:20" ht="15.75" x14ac:dyDescent="0.2">
      <c r="A774" s="97">
        <v>2802</v>
      </c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54"/>
      <c r="M774" s="145"/>
      <c r="N774" s="49"/>
      <c r="O774" s="147"/>
      <c r="P774" s="106" t="s">
        <v>83</v>
      </c>
      <c r="Q774" s="32" t="str">
        <f>IF(Q773/B760=0,"",Q773/B760)</f>
        <v/>
      </c>
      <c r="R774" s="107" t="e">
        <f>IF(Q773/R773=0,"",Q773/R773)</f>
        <v>#VALUE!</v>
      </c>
      <c r="S774" s="108" t="s">
        <v>84</v>
      </c>
      <c r="T774" s="90"/>
    </row>
    <row r="775" spans="1:20" ht="15.75" x14ac:dyDescent="0.2">
      <c r="A775" s="97">
        <v>2901</v>
      </c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54"/>
      <c r="M775" s="151"/>
      <c r="N775" s="152"/>
      <c r="O775" s="153"/>
      <c r="P775" s="154"/>
      <c r="Q775" s="155"/>
      <c r="R775" s="155"/>
      <c r="S775" s="156"/>
      <c r="T775" s="90"/>
    </row>
    <row r="776" spans="1:20" ht="18" x14ac:dyDescent="0.2">
      <c r="A776" s="114"/>
      <c r="B776" s="231" t="s">
        <v>106</v>
      </c>
      <c r="C776" s="231"/>
      <c r="D776" s="231"/>
      <c r="E776" s="231"/>
      <c r="F776" s="231"/>
      <c r="G776" s="231"/>
      <c r="H776" s="231"/>
      <c r="I776" s="231"/>
      <c r="J776" s="231"/>
      <c r="K776" s="231"/>
      <c r="L776" s="37">
        <f>SUM(L769:L772)</f>
        <v>0</v>
      </c>
      <c r="M776" s="109" t="str">
        <f>IF(L769=0,"",L769/B760)</f>
        <v/>
      </c>
      <c r="N776" s="109" t="str">
        <f>IF(L776=0,"",L776/B760)</f>
        <v/>
      </c>
      <c r="O776" s="109" t="str">
        <f>IF(L769=0,"",N776-M776)</f>
        <v/>
      </c>
      <c r="P776" s="89"/>
      <c r="Q776" s="85"/>
      <c r="R776" s="134"/>
      <c r="S776" s="89"/>
      <c r="T776" s="90"/>
    </row>
    <row r="777" spans="1:20" ht="12.75" customHeight="1" x14ac:dyDescent="0.2"/>
    <row r="778" spans="1:20" ht="12.75" customHeight="1" x14ac:dyDescent="0.2"/>
    <row r="779" spans="1:20" ht="26.25" x14ac:dyDescent="0.2">
      <c r="A779" s="90"/>
      <c r="B779" s="232" t="s">
        <v>94</v>
      </c>
      <c r="C779" s="232"/>
      <c r="D779" s="232"/>
      <c r="E779" s="232"/>
      <c r="F779" s="232"/>
      <c r="G779" s="232"/>
      <c r="H779" s="232"/>
      <c r="I779" s="232"/>
      <c r="J779" s="232"/>
      <c r="K779" s="232"/>
      <c r="L779" s="78" t="s">
        <v>120</v>
      </c>
      <c r="M779" s="89"/>
      <c r="N779" s="89"/>
      <c r="O779" s="85"/>
      <c r="P779" s="89"/>
      <c r="Q779" s="85"/>
      <c r="R779" s="85"/>
      <c r="S779" s="85"/>
      <c r="T779" s="90"/>
    </row>
    <row r="780" spans="1:20" ht="20.25" x14ac:dyDescent="0.2">
      <c r="A780" s="234" t="s">
        <v>9</v>
      </c>
      <c r="B780" s="235" t="s">
        <v>95</v>
      </c>
      <c r="C780" s="236"/>
      <c r="D780" s="236"/>
      <c r="E780" s="236"/>
      <c r="F780" s="236"/>
      <c r="G780" s="236"/>
      <c r="H780" s="236"/>
      <c r="I780" s="236"/>
      <c r="J780" s="236"/>
      <c r="K780" s="237"/>
      <c r="L780" s="238" t="s">
        <v>10</v>
      </c>
      <c r="M780" s="230" t="s">
        <v>2</v>
      </c>
      <c r="N780" s="230" t="s">
        <v>3</v>
      </c>
      <c r="O780" s="240" t="s">
        <v>4</v>
      </c>
      <c r="P780" s="230" t="s">
        <v>5</v>
      </c>
      <c r="Q780" s="228" t="s">
        <v>6</v>
      </c>
      <c r="R780" s="228" t="s">
        <v>7</v>
      </c>
      <c r="S780" s="230" t="s">
        <v>96</v>
      </c>
      <c r="T780" s="90"/>
    </row>
    <row r="781" spans="1:20" ht="15.75" x14ac:dyDescent="0.2">
      <c r="A781" s="229"/>
      <c r="B781" s="97" t="s">
        <v>97</v>
      </c>
      <c r="C781" s="97" t="s">
        <v>98</v>
      </c>
      <c r="D781" s="97" t="s">
        <v>99</v>
      </c>
      <c r="E781" s="97" t="s">
        <v>100</v>
      </c>
      <c r="F781" s="97" t="s">
        <v>101</v>
      </c>
      <c r="G781" s="97" t="s">
        <v>102</v>
      </c>
      <c r="H781" s="97" t="s">
        <v>103</v>
      </c>
      <c r="I781" s="97" t="s">
        <v>104</v>
      </c>
      <c r="J781" s="97" t="s">
        <v>105</v>
      </c>
      <c r="K781" s="97" t="s">
        <v>126</v>
      </c>
      <c r="L781" s="229"/>
      <c r="M781" s="229"/>
      <c r="N781" s="229"/>
      <c r="O781" s="229"/>
      <c r="P781" s="229"/>
      <c r="Q781" s="229"/>
      <c r="R781" s="229"/>
      <c r="S781" s="229"/>
      <c r="T781" s="90"/>
    </row>
    <row r="782" spans="1:20" ht="15.75" x14ac:dyDescent="0.2">
      <c r="A782" s="97">
        <v>2201</v>
      </c>
      <c r="B782" s="17">
        <v>76</v>
      </c>
      <c r="C782" s="17"/>
      <c r="D782" s="17"/>
      <c r="E782" s="17"/>
      <c r="F782" s="17"/>
      <c r="G782" s="17"/>
      <c r="H782" s="17"/>
      <c r="I782" s="17"/>
      <c r="J782" s="17"/>
      <c r="K782" s="17"/>
      <c r="L782" s="54"/>
      <c r="M782" s="143"/>
      <c r="N782" s="144"/>
      <c r="O782" s="104"/>
      <c r="P782" s="98"/>
      <c r="Q782" s="19">
        <f>B782</f>
        <v>76</v>
      </c>
      <c r="R782" s="99"/>
      <c r="S782" s="98"/>
      <c r="T782" s="90"/>
    </row>
    <row r="783" spans="1:20" ht="15.75" x14ac:dyDescent="0.2">
      <c r="A783" s="97">
        <v>2202</v>
      </c>
      <c r="B783" s="17"/>
      <c r="C783" s="17">
        <v>69</v>
      </c>
      <c r="D783" s="17"/>
      <c r="E783" s="17"/>
      <c r="F783" s="17"/>
      <c r="G783" s="17"/>
      <c r="H783" s="17"/>
      <c r="I783" s="17"/>
      <c r="J783" s="17"/>
      <c r="K783" s="17"/>
      <c r="L783" s="54"/>
      <c r="M783" s="145"/>
      <c r="N783" s="49"/>
      <c r="O783" s="146"/>
      <c r="P783" s="21">
        <f>IF(C783=0,"",C783/B782)</f>
        <v>0.90789473684210531</v>
      </c>
      <c r="Q783" s="22">
        <v>73</v>
      </c>
      <c r="R783" s="100">
        <f t="shared" ref="R783:R791" si="70">IF(Q783=0,"",Q783/Q782)</f>
        <v>0.96052631578947367</v>
      </c>
      <c r="S783" s="100">
        <f t="shared" ref="S783:S791" si="71">IF(Q783=0,"",100%-R783)</f>
        <v>3.9473684210526327E-2</v>
      </c>
      <c r="T783" s="90"/>
    </row>
    <row r="784" spans="1:20" ht="15.75" x14ac:dyDescent="0.2">
      <c r="A784" s="97">
        <v>2301</v>
      </c>
      <c r="B784" s="17"/>
      <c r="C784" s="17"/>
      <c r="D784" s="17">
        <v>67</v>
      </c>
      <c r="E784" s="17"/>
      <c r="F784" s="17"/>
      <c r="G784" s="17"/>
      <c r="H784" s="17"/>
      <c r="I784" s="17"/>
      <c r="J784" s="17"/>
      <c r="K784" s="17"/>
      <c r="L784" s="54"/>
      <c r="M784" s="145"/>
      <c r="N784" s="49"/>
      <c r="O784" s="146"/>
      <c r="P784" s="21">
        <f>IF(D784=0,"",D784/C783)</f>
        <v>0.97101449275362317</v>
      </c>
      <c r="Q784" s="22">
        <v>70</v>
      </c>
      <c r="R784" s="100">
        <f t="shared" si="70"/>
        <v>0.95890410958904104</v>
      </c>
      <c r="S784" s="100">
        <f t="shared" si="71"/>
        <v>4.1095890410958957E-2</v>
      </c>
      <c r="T784" s="124">
        <f>Q784/Q782</f>
        <v>0.92105263157894735</v>
      </c>
    </row>
    <row r="785" spans="1:20" ht="15.75" x14ac:dyDescent="0.2">
      <c r="A785" s="97">
        <v>2302</v>
      </c>
      <c r="B785" s="17"/>
      <c r="C785" s="17"/>
      <c r="D785" s="17"/>
      <c r="E785" s="17">
        <v>64</v>
      </c>
      <c r="F785" s="17"/>
      <c r="G785" s="17"/>
      <c r="H785" s="17"/>
      <c r="I785" s="17"/>
      <c r="J785" s="17"/>
      <c r="K785" s="17"/>
      <c r="L785" s="54"/>
      <c r="M785" s="145"/>
      <c r="N785" s="49"/>
      <c r="O785" s="146"/>
      <c r="P785" s="21">
        <f>IF(E785=0,"",E785/D784)</f>
        <v>0.95522388059701491</v>
      </c>
      <c r="Q785" s="22">
        <v>65</v>
      </c>
      <c r="R785" s="100">
        <f t="shared" si="70"/>
        <v>0.9285714285714286</v>
      </c>
      <c r="S785" s="100">
        <f t="shared" si="71"/>
        <v>7.1428571428571397E-2</v>
      </c>
      <c r="T785" s="90"/>
    </row>
    <row r="786" spans="1:20" ht="15.75" x14ac:dyDescent="0.2">
      <c r="A786" s="97">
        <v>2401</v>
      </c>
      <c r="B786" s="17"/>
      <c r="C786" s="17"/>
      <c r="D786" s="17"/>
      <c r="E786" s="17"/>
      <c r="F786" s="17">
        <v>61</v>
      </c>
      <c r="G786" s="17"/>
      <c r="H786" s="17"/>
      <c r="I786" s="17"/>
      <c r="J786" s="17"/>
      <c r="K786" s="17"/>
      <c r="L786" s="54"/>
      <c r="M786" s="145"/>
      <c r="N786" s="49"/>
      <c r="O786" s="146"/>
      <c r="P786" s="21">
        <f>IF(F786=0,"",F786/E785)</f>
        <v>0.953125</v>
      </c>
      <c r="Q786" s="22">
        <v>64</v>
      </c>
      <c r="R786" s="100">
        <f t="shared" si="70"/>
        <v>0.98461538461538467</v>
      </c>
      <c r="S786" s="100">
        <f t="shared" si="71"/>
        <v>1.538461538461533E-2</v>
      </c>
      <c r="T786" s="90"/>
    </row>
    <row r="787" spans="1:20" ht="15.75" x14ac:dyDescent="0.2">
      <c r="A787" s="97">
        <v>2402</v>
      </c>
      <c r="B787" s="17"/>
      <c r="C787" s="17"/>
      <c r="D787" s="17"/>
      <c r="E787" s="17"/>
      <c r="F787" s="17"/>
      <c r="G787" s="17">
        <v>47</v>
      </c>
      <c r="H787" s="17"/>
      <c r="I787" s="17"/>
      <c r="J787" s="17"/>
      <c r="K787" s="17"/>
      <c r="L787" s="54"/>
      <c r="M787" s="145"/>
      <c r="N787" s="49"/>
      <c r="O787" s="146"/>
      <c r="P787" s="21">
        <f>IF(G787=0,"",G787/F786)</f>
        <v>0.77049180327868849</v>
      </c>
      <c r="Q787" s="22">
        <v>62</v>
      </c>
      <c r="R787" s="100">
        <f t="shared" si="70"/>
        <v>0.96875</v>
      </c>
      <c r="S787" s="100">
        <f t="shared" si="71"/>
        <v>3.125E-2</v>
      </c>
      <c r="T787" s="90"/>
    </row>
    <row r="788" spans="1:20" ht="15.75" x14ac:dyDescent="0.2">
      <c r="A788" s="97">
        <v>2501</v>
      </c>
      <c r="B788" s="17"/>
      <c r="C788" s="17"/>
      <c r="D788" s="17"/>
      <c r="E788" s="17"/>
      <c r="F788" s="17"/>
      <c r="G788" s="17"/>
      <c r="H788" s="17">
        <v>47</v>
      </c>
      <c r="I788" s="17"/>
      <c r="J788" s="17"/>
      <c r="K788" s="17"/>
      <c r="L788" s="54"/>
      <c r="M788" s="145"/>
      <c r="N788" s="49"/>
      <c r="O788" s="146"/>
      <c r="P788" s="21">
        <f>IF(H788=0,"",H788/G787)</f>
        <v>1</v>
      </c>
      <c r="Q788" s="22">
        <v>58</v>
      </c>
      <c r="R788" s="100">
        <f t="shared" si="70"/>
        <v>0.93548387096774188</v>
      </c>
      <c r="S788" s="100">
        <f t="shared" si="71"/>
        <v>6.4516129032258118E-2</v>
      </c>
      <c r="T788" s="90"/>
    </row>
    <row r="789" spans="1:20" ht="15.75" x14ac:dyDescent="0.2">
      <c r="A789" s="97">
        <v>2502</v>
      </c>
      <c r="B789" s="17"/>
      <c r="C789" s="17"/>
      <c r="D789" s="17"/>
      <c r="E789" s="17"/>
      <c r="F789" s="17"/>
      <c r="G789" s="17"/>
      <c r="H789" s="17"/>
      <c r="I789" s="17">
        <v>43</v>
      </c>
      <c r="J789" s="17"/>
      <c r="K789" s="17"/>
      <c r="L789" s="54"/>
      <c r="M789" s="145"/>
      <c r="N789" s="49"/>
      <c r="O789" s="146"/>
      <c r="P789" s="21">
        <f>IF(I789=0,"",I789/H788)</f>
        <v>0.91489361702127658</v>
      </c>
      <c r="Q789" s="22">
        <v>58</v>
      </c>
      <c r="R789" s="100">
        <f t="shared" si="70"/>
        <v>1</v>
      </c>
      <c r="S789" s="100">
        <f t="shared" si="71"/>
        <v>0</v>
      </c>
      <c r="T789" s="90"/>
    </row>
    <row r="790" spans="1:20" ht="15.75" x14ac:dyDescent="0.2">
      <c r="A790" s="97">
        <v>2601</v>
      </c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54"/>
      <c r="M790" s="145"/>
      <c r="N790" s="49"/>
      <c r="O790" s="146"/>
      <c r="P790" s="21" t="str">
        <f>IF(J790=0,"",J790/I789)</f>
        <v/>
      </c>
      <c r="Q790" s="22"/>
      <c r="R790" s="100" t="str">
        <f t="shared" si="70"/>
        <v/>
      </c>
      <c r="S790" s="100" t="str">
        <f t="shared" si="71"/>
        <v/>
      </c>
      <c r="T790" s="90"/>
    </row>
    <row r="791" spans="1:20" ht="15.75" x14ac:dyDescent="0.2">
      <c r="A791" s="97">
        <v>2602</v>
      </c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54"/>
      <c r="M791" s="145"/>
      <c r="N791" s="49"/>
      <c r="O791" s="146"/>
      <c r="P791" s="21" t="str">
        <f>IF(K791=0,"",K791/J790)</f>
        <v/>
      </c>
      <c r="Q791" s="22"/>
      <c r="R791" s="100" t="str">
        <f t="shared" si="70"/>
        <v/>
      </c>
      <c r="S791" s="100" t="str">
        <f t="shared" si="71"/>
        <v/>
      </c>
      <c r="T791" s="90"/>
    </row>
    <row r="792" spans="1:20" ht="15.75" x14ac:dyDescent="0.2">
      <c r="A792" s="97">
        <v>2701</v>
      </c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54"/>
      <c r="M792" s="145"/>
      <c r="N792" s="49"/>
      <c r="O792" s="147"/>
      <c r="P792" s="165"/>
      <c r="Q792" s="51"/>
      <c r="R792" s="190"/>
      <c r="S792" s="165"/>
      <c r="T792" s="90"/>
    </row>
    <row r="793" spans="1:20" ht="15.75" x14ac:dyDescent="0.2">
      <c r="A793" s="97">
        <v>2702</v>
      </c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54"/>
      <c r="M793" s="145"/>
      <c r="N793" s="49"/>
      <c r="O793" s="147"/>
      <c r="P793" s="148"/>
      <c r="Q793" s="51"/>
      <c r="R793" s="149"/>
      <c r="S793" s="148"/>
      <c r="T793" s="90"/>
    </row>
    <row r="794" spans="1:20" ht="15.75" x14ac:dyDescent="0.2">
      <c r="A794" s="97">
        <v>2801</v>
      </c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54"/>
      <c r="M794" s="145"/>
      <c r="N794" s="49"/>
      <c r="O794" s="147"/>
      <c r="P794" s="49"/>
      <c r="Q794" s="147"/>
      <c r="R794" s="150"/>
      <c r="S794" s="148"/>
      <c r="T794" s="90"/>
    </row>
    <row r="795" spans="1:20" ht="15.75" x14ac:dyDescent="0.2">
      <c r="A795" s="97">
        <v>2802</v>
      </c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54"/>
      <c r="M795" s="145"/>
      <c r="N795" s="49"/>
      <c r="O795" s="147"/>
      <c r="P795" s="102" t="s">
        <v>81</v>
      </c>
      <c r="Q795" s="103"/>
      <c r="R795" s="104" t="str">
        <f>IF(SUM(L786:L792)=0,"",SUM(L786:L792))</f>
        <v/>
      </c>
      <c r="S795" s="105" t="s">
        <v>10</v>
      </c>
      <c r="T795" s="90"/>
    </row>
    <row r="796" spans="1:20" ht="15.75" x14ac:dyDescent="0.2">
      <c r="A796" s="97">
        <v>2901</v>
      </c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54"/>
      <c r="M796" s="145"/>
      <c r="N796" s="49"/>
      <c r="O796" s="147"/>
      <c r="P796" s="106" t="s">
        <v>83</v>
      </c>
      <c r="Q796" s="32" t="str">
        <f>IF(Q795/B782=0,"",Q795/B782)</f>
        <v/>
      </c>
      <c r="R796" s="107" t="e">
        <f>IF(Q795/R795=0,"",Q795/R795)</f>
        <v>#VALUE!</v>
      </c>
      <c r="S796" s="108" t="s">
        <v>84</v>
      </c>
      <c r="T796" s="90"/>
    </row>
    <row r="797" spans="1:20" ht="15.75" x14ac:dyDescent="0.2">
      <c r="A797" s="97">
        <v>2902</v>
      </c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54"/>
      <c r="M797" s="151"/>
      <c r="N797" s="152"/>
      <c r="O797" s="153"/>
      <c r="P797" s="154"/>
      <c r="Q797" s="155"/>
      <c r="R797" s="155"/>
      <c r="S797" s="156"/>
      <c r="T797" s="90"/>
    </row>
    <row r="798" spans="1:20" ht="18" x14ac:dyDescent="0.2">
      <c r="A798" s="114"/>
      <c r="B798" s="231" t="s">
        <v>106</v>
      </c>
      <c r="C798" s="231"/>
      <c r="D798" s="231"/>
      <c r="E798" s="231"/>
      <c r="F798" s="231"/>
      <c r="G798" s="231"/>
      <c r="H798" s="231"/>
      <c r="I798" s="231"/>
      <c r="J798" s="231"/>
      <c r="K798" s="231"/>
      <c r="L798" s="37">
        <f>SUM(L791:L794)</f>
        <v>0</v>
      </c>
      <c r="M798" s="109" t="str">
        <f>IF(L791=0,"",L791/B782)</f>
        <v/>
      </c>
      <c r="N798" s="109" t="str">
        <f>IF(L798=0,"",L798/B782)</f>
        <v/>
      </c>
      <c r="O798" s="109" t="str">
        <f>IF(L791=0,"",N798-M798)</f>
        <v/>
      </c>
      <c r="P798" s="89"/>
      <c r="Q798" s="85"/>
      <c r="R798" s="134"/>
      <c r="S798" s="89"/>
      <c r="T798" s="90"/>
    </row>
    <row r="799" spans="1:20" ht="12.75" customHeight="1" x14ac:dyDescent="0.2"/>
    <row r="800" spans="1:20" ht="12.75" customHeight="1" x14ac:dyDescent="0.2"/>
    <row r="801" spans="1:20" ht="26.25" x14ac:dyDescent="0.2">
      <c r="A801" s="90"/>
      <c r="B801" s="232" t="s">
        <v>94</v>
      </c>
      <c r="C801" s="232"/>
      <c r="D801" s="232"/>
      <c r="E801" s="232"/>
      <c r="F801" s="232"/>
      <c r="G801" s="232"/>
      <c r="H801" s="232"/>
      <c r="I801" s="232"/>
      <c r="J801" s="232"/>
      <c r="K801" s="232"/>
      <c r="L801" s="78" t="s">
        <v>121</v>
      </c>
      <c r="M801" s="89"/>
      <c r="N801" s="89"/>
      <c r="O801" s="85"/>
      <c r="P801" s="89"/>
      <c r="Q801" s="85"/>
      <c r="R801" s="85"/>
      <c r="S801" s="85"/>
      <c r="T801" s="90"/>
    </row>
    <row r="802" spans="1:20" ht="20.25" x14ac:dyDescent="0.2">
      <c r="A802" s="234" t="s">
        <v>9</v>
      </c>
      <c r="B802" s="235" t="s">
        <v>95</v>
      </c>
      <c r="C802" s="236"/>
      <c r="D802" s="236"/>
      <c r="E802" s="236"/>
      <c r="F802" s="236"/>
      <c r="G802" s="236"/>
      <c r="H802" s="236"/>
      <c r="I802" s="236"/>
      <c r="J802" s="236"/>
      <c r="K802" s="237"/>
      <c r="L802" s="238" t="s">
        <v>10</v>
      </c>
      <c r="M802" s="230" t="s">
        <v>2</v>
      </c>
      <c r="N802" s="230" t="s">
        <v>3</v>
      </c>
      <c r="O802" s="240" t="s">
        <v>4</v>
      </c>
      <c r="P802" s="230" t="s">
        <v>5</v>
      </c>
      <c r="Q802" s="228" t="s">
        <v>6</v>
      </c>
      <c r="R802" s="228" t="s">
        <v>7</v>
      </c>
      <c r="S802" s="230" t="s">
        <v>96</v>
      </c>
      <c r="T802" s="90"/>
    </row>
    <row r="803" spans="1:20" ht="15.75" x14ac:dyDescent="0.2">
      <c r="A803" s="229"/>
      <c r="B803" s="97" t="s">
        <v>97</v>
      </c>
      <c r="C803" s="97" t="s">
        <v>98</v>
      </c>
      <c r="D803" s="97" t="s">
        <v>99</v>
      </c>
      <c r="E803" s="97" t="s">
        <v>100</v>
      </c>
      <c r="F803" s="97" t="s">
        <v>101</v>
      </c>
      <c r="G803" s="97" t="s">
        <v>102</v>
      </c>
      <c r="H803" s="97" t="s">
        <v>103</v>
      </c>
      <c r="I803" s="97" t="s">
        <v>104</v>
      </c>
      <c r="J803" s="97" t="s">
        <v>105</v>
      </c>
      <c r="K803" s="97" t="s">
        <v>126</v>
      </c>
      <c r="L803" s="229"/>
      <c r="M803" s="229"/>
      <c r="N803" s="229"/>
      <c r="O803" s="229"/>
      <c r="P803" s="229"/>
      <c r="Q803" s="229"/>
      <c r="R803" s="229"/>
      <c r="S803" s="229"/>
      <c r="T803" s="90"/>
    </row>
    <row r="804" spans="1:20" ht="15.75" x14ac:dyDescent="0.2">
      <c r="A804" s="97">
        <v>2202</v>
      </c>
      <c r="B804" s="17">
        <v>135</v>
      </c>
      <c r="C804" s="17"/>
      <c r="D804" s="17"/>
      <c r="E804" s="17"/>
      <c r="F804" s="17"/>
      <c r="G804" s="17"/>
      <c r="H804" s="17"/>
      <c r="I804" s="17"/>
      <c r="J804" s="17"/>
      <c r="K804" s="17"/>
      <c r="L804" s="54"/>
      <c r="M804" s="143"/>
      <c r="N804" s="144"/>
      <c r="O804" s="104"/>
      <c r="P804" s="98"/>
      <c r="Q804" s="19">
        <f>B804</f>
        <v>135</v>
      </c>
      <c r="R804" s="99"/>
      <c r="S804" s="98"/>
      <c r="T804" s="90"/>
    </row>
    <row r="805" spans="1:20" ht="15.75" x14ac:dyDescent="0.2">
      <c r="A805" s="97">
        <v>2301</v>
      </c>
      <c r="B805" s="17"/>
      <c r="C805" s="17">
        <v>117</v>
      </c>
      <c r="D805" s="17"/>
      <c r="E805" s="17"/>
      <c r="F805" s="17"/>
      <c r="G805" s="17"/>
      <c r="H805" s="17"/>
      <c r="I805" s="17"/>
      <c r="J805" s="17"/>
      <c r="K805" s="17"/>
      <c r="L805" s="54"/>
      <c r="M805" s="145"/>
      <c r="N805" s="49"/>
      <c r="O805" s="146"/>
      <c r="P805" s="21">
        <f>IF(C805=0,"",C805/B804)</f>
        <v>0.8666666666666667</v>
      </c>
      <c r="Q805" s="22">
        <v>118</v>
      </c>
      <c r="R805" s="100">
        <f t="shared" ref="R805:R813" si="72">IF(Q805=0,"",Q805/Q804)</f>
        <v>0.87407407407407411</v>
      </c>
      <c r="S805" s="100">
        <f t="shared" ref="S805:S813" si="73">IF(Q805=0,"",100%-R805)</f>
        <v>0.12592592592592589</v>
      </c>
      <c r="T805" s="90"/>
    </row>
    <row r="806" spans="1:20" ht="15.75" x14ac:dyDescent="0.2">
      <c r="A806" s="97">
        <v>2302</v>
      </c>
      <c r="B806" s="17"/>
      <c r="C806" s="17"/>
      <c r="D806" s="17">
        <v>110</v>
      </c>
      <c r="E806" s="17"/>
      <c r="F806" s="17"/>
      <c r="G806" s="17"/>
      <c r="H806" s="17"/>
      <c r="I806" s="17"/>
      <c r="J806" s="17"/>
      <c r="K806" s="17"/>
      <c r="L806" s="54"/>
      <c r="M806" s="145"/>
      <c r="N806" s="49"/>
      <c r="O806" s="146"/>
      <c r="P806" s="21">
        <f>IF(D806=0,"",D806/C805)</f>
        <v>0.94017094017094016</v>
      </c>
      <c r="Q806" s="22">
        <v>115</v>
      </c>
      <c r="R806" s="100">
        <f t="shared" si="72"/>
        <v>0.97457627118644063</v>
      </c>
      <c r="S806" s="100">
        <f t="shared" si="73"/>
        <v>2.5423728813559365E-2</v>
      </c>
      <c r="T806" s="124">
        <f>Q806/Q804</f>
        <v>0.85185185185185186</v>
      </c>
    </row>
    <row r="807" spans="1:20" ht="15.75" x14ac:dyDescent="0.2">
      <c r="A807" s="97">
        <v>2401</v>
      </c>
      <c r="B807" s="17"/>
      <c r="C807" s="17"/>
      <c r="D807" s="17"/>
      <c r="E807" s="17">
        <v>98</v>
      </c>
      <c r="F807" s="17"/>
      <c r="G807" s="17"/>
      <c r="H807" s="17"/>
      <c r="I807" s="17"/>
      <c r="J807" s="17"/>
      <c r="K807" s="17"/>
      <c r="L807" s="54"/>
      <c r="M807" s="145"/>
      <c r="N807" s="49"/>
      <c r="O807" s="146"/>
      <c r="P807" s="21">
        <f>IF(E807=0,"",E807/D806)</f>
        <v>0.89090909090909087</v>
      </c>
      <c r="Q807" s="22">
        <v>111</v>
      </c>
      <c r="R807" s="100">
        <f t="shared" si="72"/>
        <v>0.9652173913043478</v>
      </c>
      <c r="S807" s="100">
        <f t="shared" si="73"/>
        <v>3.4782608695652195E-2</v>
      </c>
      <c r="T807" s="90"/>
    </row>
    <row r="808" spans="1:20" ht="15.75" x14ac:dyDescent="0.2">
      <c r="A808" s="97">
        <v>2402</v>
      </c>
      <c r="B808" s="17"/>
      <c r="C808" s="17"/>
      <c r="D808" s="17"/>
      <c r="E808" s="17"/>
      <c r="F808" s="17">
        <v>98</v>
      </c>
      <c r="G808" s="17"/>
      <c r="H808" s="17"/>
      <c r="I808" s="17"/>
      <c r="J808" s="17"/>
      <c r="K808" s="17"/>
      <c r="L808" s="54"/>
      <c r="M808" s="145"/>
      <c r="N808" s="49"/>
      <c r="O808" s="146"/>
      <c r="P808" s="21">
        <f>IF(F808=0,"",F808/E807)</f>
        <v>1</v>
      </c>
      <c r="Q808" s="22">
        <v>109</v>
      </c>
      <c r="R808" s="100">
        <f t="shared" si="72"/>
        <v>0.98198198198198194</v>
      </c>
      <c r="S808" s="100">
        <f t="shared" si="73"/>
        <v>1.8018018018018056E-2</v>
      </c>
      <c r="T808" s="90"/>
    </row>
    <row r="809" spans="1:20" ht="15.75" x14ac:dyDescent="0.2">
      <c r="A809" s="97">
        <v>2501</v>
      </c>
      <c r="B809" s="17"/>
      <c r="C809" s="17"/>
      <c r="D809" s="17"/>
      <c r="E809" s="17"/>
      <c r="F809" s="17"/>
      <c r="G809" s="17">
        <v>80</v>
      </c>
      <c r="H809" s="17"/>
      <c r="I809" s="17"/>
      <c r="J809" s="17"/>
      <c r="K809" s="17"/>
      <c r="L809" s="54"/>
      <c r="M809" s="145"/>
      <c r="N809" s="49"/>
      <c r="O809" s="146"/>
      <c r="P809" s="21">
        <f>IF(G809=0,"",G809/F808)</f>
        <v>0.81632653061224492</v>
      </c>
      <c r="Q809" s="22">
        <v>106</v>
      </c>
      <c r="R809" s="100">
        <f t="shared" si="72"/>
        <v>0.97247706422018354</v>
      </c>
      <c r="S809" s="100">
        <f t="shared" si="73"/>
        <v>2.752293577981646E-2</v>
      </c>
      <c r="T809" s="90"/>
    </row>
    <row r="810" spans="1:20" ht="15.75" x14ac:dyDescent="0.2">
      <c r="A810" s="97">
        <v>2502</v>
      </c>
      <c r="B810" s="17"/>
      <c r="C810" s="17"/>
      <c r="D810" s="17"/>
      <c r="E810" s="17"/>
      <c r="F810" s="17"/>
      <c r="G810" s="17"/>
      <c r="H810" s="17">
        <v>79</v>
      </c>
      <c r="I810" s="17"/>
      <c r="J810" s="17"/>
      <c r="K810" s="17"/>
      <c r="L810" s="54"/>
      <c r="M810" s="145"/>
      <c r="N810" s="49"/>
      <c r="O810" s="146"/>
      <c r="P810" s="21">
        <f>IF(H810=0,"",H810/G809)</f>
        <v>0.98750000000000004</v>
      </c>
      <c r="Q810" s="22">
        <v>100</v>
      </c>
      <c r="R810" s="100">
        <f t="shared" si="72"/>
        <v>0.94339622641509435</v>
      </c>
      <c r="S810" s="100">
        <f t="shared" si="73"/>
        <v>5.6603773584905648E-2</v>
      </c>
      <c r="T810" s="90"/>
    </row>
    <row r="811" spans="1:20" ht="15.75" x14ac:dyDescent="0.2">
      <c r="A811" s="97">
        <v>2601</v>
      </c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54"/>
      <c r="M811" s="145"/>
      <c r="N811" s="49"/>
      <c r="O811" s="146"/>
      <c r="P811" s="21" t="str">
        <f>IF(I811=0,"",I811/H810)</f>
        <v/>
      </c>
      <c r="Q811" s="22"/>
      <c r="R811" s="100" t="str">
        <f t="shared" si="72"/>
        <v/>
      </c>
      <c r="S811" s="100" t="str">
        <f t="shared" si="73"/>
        <v/>
      </c>
      <c r="T811" s="90"/>
    </row>
    <row r="812" spans="1:20" ht="15.75" x14ac:dyDescent="0.2">
      <c r="A812" s="97">
        <v>2602</v>
      </c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54"/>
      <c r="M812" s="145"/>
      <c r="N812" s="49"/>
      <c r="O812" s="146"/>
      <c r="P812" s="21" t="str">
        <f>IF(J812=0,"",J812/I811)</f>
        <v/>
      </c>
      <c r="Q812" s="22"/>
      <c r="R812" s="100" t="str">
        <f t="shared" si="72"/>
        <v/>
      </c>
      <c r="S812" s="100" t="str">
        <f t="shared" si="73"/>
        <v/>
      </c>
      <c r="T812" s="90"/>
    </row>
    <row r="813" spans="1:20" ht="15.75" x14ac:dyDescent="0.2">
      <c r="A813" s="97">
        <v>2701</v>
      </c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54"/>
      <c r="M813" s="145"/>
      <c r="N813" s="49"/>
      <c r="O813" s="146"/>
      <c r="P813" s="21" t="str">
        <f>IF(K813=0,"",K813/J812)</f>
        <v/>
      </c>
      <c r="Q813" s="22"/>
      <c r="R813" s="100" t="str">
        <f t="shared" si="72"/>
        <v/>
      </c>
      <c r="S813" s="100" t="str">
        <f t="shared" si="73"/>
        <v/>
      </c>
      <c r="T813" s="90"/>
    </row>
    <row r="814" spans="1:20" ht="15.75" x14ac:dyDescent="0.2">
      <c r="A814" s="97">
        <v>2702</v>
      </c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54"/>
      <c r="M814" s="145"/>
      <c r="N814" s="49"/>
      <c r="O814" s="147"/>
      <c r="P814" s="165"/>
      <c r="Q814" s="51"/>
      <c r="R814" s="190"/>
      <c r="S814" s="165"/>
      <c r="T814" s="90"/>
    </row>
    <row r="815" spans="1:20" ht="15.75" x14ac:dyDescent="0.2">
      <c r="A815" s="97">
        <v>2801</v>
      </c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54"/>
      <c r="M815" s="145"/>
      <c r="N815" s="49"/>
      <c r="O815" s="147"/>
      <c r="P815" s="148"/>
      <c r="Q815" s="51"/>
      <c r="R815" s="149"/>
      <c r="S815" s="148"/>
      <c r="T815" s="90"/>
    </row>
    <row r="816" spans="1:20" ht="15.75" x14ac:dyDescent="0.2">
      <c r="A816" s="97">
        <v>2802</v>
      </c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54"/>
      <c r="M816" s="145"/>
      <c r="N816" s="49"/>
      <c r="O816" s="147"/>
      <c r="P816" s="49"/>
      <c r="Q816" s="147"/>
      <c r="R816" s="150"/>
      <c r="S816" s="148"/>
      <c r="T816" s="90"/>
    </row>
    <row r="817" spans="1:20" ht="15.75" x14ac:dyDescent="0.2">
      <c r="A817" s="97">
        <v>2901</v>
      </c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54"/>
      <c r="M817" s="145"/>
      <c r="N817" s="49"/>
      <c r="O817" s="147"/>
      <c r="P817" s="102" t="s">
        <v>81</v>
      </c>
      <c r="Q817" s="103"/>
      <c r="R817" s="104" t="str">
        <f>IF(SUM(L808:L814)=0,"",SUM(L808:L814))</f>
        <v/>
      </c>
      <c r="S817" s="105" t="s">
        <v>10</v>
      </c>
      <c r="T817" s="90"/>
    </row>
    <row r="818" spans="1:20" ht="15.75" x14ac:dyDescent="0.2">
      <c r="A818" s="97">
        <v>2902</v>
      </c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54"/>
      <c r="M818" s="145"/>
      <c r="N818" s="49"/>
      <c r="O818" s="147"/>
      <c r="P818" s="106" t="s">
        <v>83</v>
      </c>
      <c r="Q818" s="32" t="str">
        <f>IF(Q817/B804=0,"",Q817/B804)</f>
        <v/>
      </c>
      <c r="R818" s="107" t="e">
        <f>IF(Q817/R817=0,"",Q817/R817)</f>
        <v>#VALUE!</v>
      </c>
      <c r="S818" s="108" t="s">
        <v>84</v>
      </c>
      <c r="T818" s="90"/>
    </row>
    <row r="819" spans="1:20" ht="15.75" x14ac:dyDescent="0.2">
      <c r="A819" s="97">
        <v>3001</v>
      </c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54"/>
      <c r="M819" s="151"/>
      <c r="N819" s="152"/>
      <c r="O819" s="153"/>
      <c r="P819" s="154"/>
      <c r="Q819" s="155"/>
      <c r="R819" s="155"/>
      <c r="S819" s="156"/>
      <c r="T819" s="90"/>
    </row>
    <row r="820" spans="1:20" ht="18" x14ac:dyDescent="0.2">
      <c r="A820" s="114"/>
      <c r="B820" s="231" t="s">
        <v>106</v>
      </c>
      <c r="C820" s="231"/>
      <c r="D820" s="231"/>
      <c r="E820" s="231"/>
      <c r="F820" s="231"/>
      <c r="G820" s="231"/>
      <c r="H820" s="231"/>
      <c r="I820" s="231"/>
      <c r="J820" s="231"/>
      <c r="K820" s="231"/>
      <c r="L820" s="37">
        <f>SUM(L813:L816)</f>
        <v>0</v>
      </c>
      <c r="M820" s="109" t="str">
        <f>IF(L813=0,"",L813/B804)</f>
        <v/>
      </c>
      <c r="N820" s="109" t="str">
        <f>IF(L820=0,"",L820/B804)</f>
        <v/>
      </c>
      <c r="O820" s="109" t="str">
        <f>IF(L813=0,"",N820-M820)</f>
        <v/>
      </c>
      <c r="P820" s="89"/>
      <c r="Q820" s="85"/>
      <c r="R820" s="134"/>
      <c r="S820" s="89"/>
      <c r="T820" s="90"/>
    </row>
    <row r="821" spans="1:20" ht="12.75" customHeight="1" x14ac:dyDescent="0.2"/>
    <row r="822" spans="1:20" ht="12.75" customHeight="1" x14ac:dyDescent="0.2"/>
    <row r="823" spans="1:20" ht="26.25" x14ac:dyDescent="0.2">
      <c r="A823" s="90"/>
      <c r="B823" s="232" t="s">
        <v>94</v>
      </c>
      <c r="C823" s="232"/>
      <c r="D823" s="232"/>
      <c r="E823" s="232"/>
      <c r="F823" s="232"/>
      <c r="G823" s="232"/>
      <c r="H823" s="232"/>
      <c r="I823" s="232"/>
      <c r="J823" s="232"/>
      <c r="K823" s="232"/>
      <c r="L823" s="78" t="s">
        <v>129</v>
      </c>
      <c r="M823" s="89"/>
      <c r="N823" s="89"/>
      <c r="O823" s="85"/>
      <c r="P823" s="89"/>
      <c r="Q823" s="85"/>
      <c r="R823" s="85"/>
      <c r="S823" s="85"/>
      <c r="T823" s="90"/>
    </row>
    <row r="824" spans="1:20" ht="20.25" x14ac:dyDescent="0.2">
      <c r="A824" s="234" t="s">
        <v>9</v>
      </c>
      <c r="B824" s="235" t="s">
        <v>95</v>
      </c>
      <c r="C824" s="236"/>
      <c r="D824" s="236"/>
      <c r="E824" s="236"/>
      <c r="F824" s="236"/>
      <c r="G824" s="236"/>
      <c r="H824" s="236"/>
      <c r="I824" s="236"/>
      <c r="J824" s="236"/>
      <c r="K824" s="237"/>
      <c r="L824" s="238" t="s">
        <v>10</v>
      </c>
      <c r="M824" s="230" t="s">
        <v>2</v>
      </c>
      <c r="N824" s="230" t="s">
        <v>3</v>
      </c>
      <c r="O824" s="240" t="s">
        <v>4</v>
      </c>
      <c r="P824" s="230" t="s">
        <v>5</v>
      </c>
      <c r="Q824" s="228" t="s">
        <v>6</v>
      </c>
      <c r="R824" s="228" t="s">
        <v>7</v>
      </c>
      <c r="S824" s="230" t="s">
        <v>96</v>
      </c>
      <c r="T824" s="90"/>
    </row>
    <row r="825" spans="1:20" ht="15.75" x14ac:dyDescent="0.2">
      <c r="A825" s="229"/>
      <c r="B825" s="97" t="s">
        <v>97</v>
      </c>
      <c r="C825" s="97" t="s">
        <v>98</v>
      </c>
      <c r="D825" s="97" t="s">
        <v>99</v>
      </c>
      <c r="E825" s="97" t="s">
        <v>100</v>
      </c>
      <c r="F825" s="97" t="s">
        <v>101</v>
      </c>
      <c r="G825" s="97" t="s">
        <v>102</v>
      </c>
      <c r="H825" s="97" t="s">
        <v>103</v>
      </c>
      <c r="I825" s="97" t="s">
        <v>104</v>
      </c>
      <c r="J825" s="97" t="s">
        <v>105</v>
      </c>
      <c r="K825" s="97" t="s">
        <v>126</v>
      </c>
      <c r="L825" s="229"/>
      <c r="M825" s="229"/>
      <c r="N825" s="229"/>
      <c r="O825" s="229"/>
      <c r="P825" s="229"/>
      <c r="Q825" s="229"/>
      <c r="R825" s="229"/>
      <c r="S825" s="229"/>
      <c r="T825" s="90"/>
    </row>
    <row r="826" spans="1:20" ht="15.75" x14ac:dyDescent="0.2">
      <c r="A826" s="97">
        <v>2301</v>
      </c>
      <c r="B826" s="17">
        <v>78</v>
      </c>
      <c r="C826" s="17"/>
      <c r="D826" s="17"/>
      <c r="E826" s="17"/>
      <c r="F826" s="17"/>
      <c r="G826" s="17"/>
      <c r="H826" s="17"/>
      <c r="I826" s="17"/>
      <c r="J826" s="17"/>
      <c r="K826" s="17"/>
      <c r="L826" s="54"/>
      <c r="M826" s="143"/>
      <c r="N826" s="144"/>
      <c r="O826" s="104"/>
      <c r="P826" s="98"/>
      <c r="Q826" s="19">
        <f>B826</f>
        <v>78</v>
      </c>
      <c r="R826" s="99"/>
      <c r="S826" s="98"/>
      <c r="T826" s="90"/>
    </row>
    <row r="827" spans="1:20" ht="15.75" x14ac:dyDescent="0.2">
      <c r="A827" s="97">
        <v>2302</v>
      </c>
      <c r="B827" s="17"/>
      <c r="C827" s="17">
        <v>76</v>
      </c>
      <c r="D827" s="17"/>
      <c r="E827" s="17"/>
      <c r="F827" s="17"/>
      <c r="G827" s="17"/>
      <c r="H827" s="17"/>
      <c r="I827" s="17"/>
      <c r="J827" s="17"/>
      <c r="K827" s="17"/>
      <c r="L827" s="54"/>
      <c r="M827" s="145"/>
      <c r="N827" s="49"/>
      <c r="O827" s="146"/>
      <c r="P827" s="21">
        <f>IF(C827=0,"",C827/B826)</f>
        <v>0.97435897435897434</v>
      </c>
      <c r="Q827" s="22">
        <v>77</v>
      </c>
      <c r="R827" s="100">
        <f t="shared" ref="R827:R835" si="74">IF(Q827=0,"",Q827/Q826)</f>
        <v>0.98717948717948723</v>
      </c>
      <c r="S827" s="100">
        <f t="shared" ref="S827:S835" si="75">IF(Q827=0,"",100%-R827)</f>
        <v>1.2820512820512775E-2</v>
      </c>
      <c r="T827" s="90"/>
    </row>
    <row r="828" spans="1:20" ht="15.75" x14ac:dyDescent="0.2">
      <c r="A828" s="97">
        <v>2401</v>
      </c>
      <c r="B828" s="17"/>
      <c r="C828" s="17"/>
      <c r="D828" s="17">
        <v>70</v>
      </c>
      <c r="E828" s="17"/>
      <c r="F828" s="17"/>
      <c r="G828" s="17"/>
      <c r="H828" s="17"/>
      <c r="I828" s="17"/>
      <c r="J828" s="17"/>
      <c r="K828" s="17"/>
      <c r="L828" s="54"/>
      <c r="M828" s="145"/>
      <c r="N828" s="49"/>
      <c r="O828" s="146"/>
      <c r="P828" s="21">
        <f>IF(D828=0,"",D828/C827)</f>
        <v>0.92105263157894735</v>
      </c>
      <c r="Q828" s="22">
        <v>74</v>
      </c>
      <c r="R828" s="100">
        <f t="shared" si="74"/>
        <v>0.96103896103896103</v>
      </c>
      <c r="S828" s="100">
        <f t="shared" si="75"/>
        <v>3.8961038961038974E-2</v>
      </c>
      <c r="T828" s="124">
        <f>Q828/Q826</f>
        <v>0.94871794871794868</v>
      </c>
    </row>
    <row r="829" spans="1:20" ht="15.75" x14ac:dyDescent="0.2">
      <c r="A829" s="97">
        <v>2402</v>
      </c>
      <c r="B829" s="17"/>
      <c r="C829" s="17"/>
      <c r="D829" s="17"/>
      <c r="E829" s="17">
        <v>66</v>
      </c>
      <c r="F829" s="17"/>
      <c r="G829" s="17"/>
      <c r="H829" s="17"/>
      <c r="I829" s="17"/>
      <c r="J829" s="17"/>
      <c r="K829" s="17"/>
      <c r="L829" s="54"/>
      <c r="M829" s="145"/>
      <c r="N829" s="49"/>
      <c r="O829" s="146"/>
      <c r="P829" s="21">
        <f>IF(E829=0,"",E829/D828)</f>
        <v>0.94285714285714284</v>
      </c>
      <c r="Q829" s="22">
        <v>74</v>
      </c>
      <c r="R829" s="100">
        <f t="shared" si="74"/>
        <v>1</v>
      </c>
      <c r="S829" s="100">
        <f t="shared" si="75"/>
        <v>0</v>
      </c>
      <c r="T829" s="90"/>
    </row>
    <row r="830" spans="1:20" ht="15.75" x14ac:dyDescent="0.2">
      <c r="A830" s="97">
        <v>2501</v>
      </c>
      <c r="B830" s="17"/>
      <c r="C830" s="17"/>
      <c r="D830" s="17"/>
      <c r="E830" s="17"/>
      <c r="F830" s="17">
        <v>61</v>
      </c>
      <c r="G830" s="17"/>
      <c r="H830" s="17"/>
      <c r="I830" s="17"/>
      <c r="J830" s="17"/>
      <c r="K830" s="17"/>
      <c r="L830" s="54"/>
      <c r="M830" s="145"/>
      <c r="N830" s="49"/>
      <c r="O830" s="146"/>
      <c r="P830" s="21">
        <f>IF(F830=0,"",F830/E829)</f>
        <v>0.9242424242424242</v>
      </c>
      <c r="Q830" s="22">
        <v>72</v>
      </c>
      <c r="R830" s="100">
        <f t="shared" si="74"/>
        <v>0.97297297297297303</v>
      </c>
      <c r="S830" s="100">
        <f t="shared" si="75"/>
        <v>2.7027027027026973E-2</v>
      </c>
      <c r="T830" s="90"/>
    </row>
    <row r="831" spans="1:20" ht="15.75" x14ac:dyDescent="0.2">
      <c r="A831" s="97">
        <v>2502</v>
      </c>
      <c r="B831" s="17"/>
      <c r="C831" s="17"/>
      <c r="D831" s="17"/>
      <c r="E831" s="17"/>
      <c r="F831" s="17"/>
      <c r="G831" s="17">
        <v>59</v>
      </c>
      <c r="H831" s="17"/>
      <c r="I831" s="17"/>
      <c r="J831" s="17"/>
      <c r="K831" s="17"/>
      <c r="L831" s="54"/>
      <c r="M831" s="145"/>
      <c r="N831" s="49"/>
      <c r="O831" s="146"/>
      <c r="P831" s="21">
        <f>IF(G831=0,"",G831/F830)</f>
        <v>0.96721311475409832</v>
      </c>
      <c r="Q831" s="22">
        <v>69</v>
      </c>
      <c r="R831" s="100">
        <f t="shared" si="74"/>
        <v>0.95833333333333337</v>
      </c>
      <c r="S831" s="100">
        <f t="shared" si="75"/>
        <v>4.166666666666663E-2</v>
      </c>
      <c r="T831" s="90"/>
    </row>
    <row r="832" spans="1:20" ht="15.75" x14ac:dyDescent="0.2">
      <c r="A832" s="97">
        <v>2601</v>
      </c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54"/>
      <c r="M832" s="145"/>
      <c r="N832" s="49"/>
      <c r="O832" s="146"/>
      <c r="P832" s="21" t="str">
        <f>IF(H832=0,"",H832/G831)</f>
        <v/>
      </c>
      <c r="Q832" s="22"/>
      <c r="R832" s="100" t="str">
        <f t="shared" si="74"/>
        <v/>
      </c>
      <c r="S832" s="100" t="str">
        <f t="shared" si="75"/>
        <v/>
      </c>
      <c r="T832" s="90"/>
    </row>
    <row r="833" spans="1:20" ht="15.75" x14ac:dyDescent="0.2">
      <c r="A833" s="97">
        <v>2602</v>
      </c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54"/>
      <c r="M833" s="145"/>
      <c r="N833" s="49"/>
      <c r="O833" s="146"/>
      <c r="P833" s="21" t="str">
        <f>IF(I833=0,"",I833/H832)</f>
        <v/>
      </c>
      <c r="Q833" s="22"/>
      <c r="R833" s="100" t="str">
        <f t="shared" si="74"/>
        <v/>
      </c>
      <c r="S833" s="100" t="str">
        <f t="shared" si="75"/>
        <v/>
      </c>
      <c r="T833" s="90"/>
    </row>
    <row r="834" spans="1:20" ht="15.75" x14ac:dyDescent="0.2">
      <c r="A834" s="97">
        <v>2701</v>
      </c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54"/>
      <c r="M834" s="145"/>
      <c r="N834" s="49"/>
      <c r="O834" s="146"/>
      <c r="P834" s="21" t="str">
        <f>IF(J834=0,"",J834/I833)</f>
        <v/>
      </c>
      <c r="Q834" s="22"/>
      <c r="R834" s="100" t="str">
        <f t="shared" si="74"/>
        <v/>
      </c>
      <c r="S834" s="100" t="str">
        <f t="shared" si="75"/>
        <v/>
      </c>
      <c r="T834" s="90"/>
    </row>
    <row r="835" spans="1:20" ht="15.75" x14ac:dyDescent="0.2">
      <c r="A835" s="97">
        <v>2702</v>
      </c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54"/>
      <c r="M835" s="145"/>
      <c r="N835" s="49"/>
      <c r="O835" s="146"/>
      <c r="P835" s="21" t="str">
        <f>IF(K835=0,"",K835/J834)</f>
        <v/>
      </c>
      <c r="Q835" s="22"/>
      <c r="R835" s="100" t="str">
        <f t="shared" si="74"/>
        <v/>
      </c>
      <c r="S835" s="100" t="str">
        <f t="shared" si="75"/>
        <v/>
      </c>
      <c r="T835" s="90"/>
    </row>
    <row r="836" spans="1:20" ht="15.75" x14ac:dyDescent="0.2">
      <c r="A836" s="97">
        <v>2801</v>
      </c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54"/>
      <c r="M836" s="145"/>
      <c r="N836" s="49"/>
      <c r="O836" s="147"/>
      <c r="P836" s="165"/>
      <c r="Q836" s="51"/>
      <c r="R836" s="190"/>
      <c r="S836" s="165"/>
      <c r="T836" s="90"/>
    </row>
    <row r="837" spans="1:20" ht="15.75" x14ac:dyDescent="0.2">
      <c r="A837" s="97">
        <v>2802</v>
      </c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54"/>
      <c r="M837" s="145"/>
      <c r="N837" s="49"/>
      <c r="O837" s="147"/>
      <c r="P837" s="148"/>
      <c r="Q837" s="51"/>
      <c r="R837" s="149"/>
      <c r="S837" s="148"/>
      <c r="T837" s="90"/>
    </row>
    <row r="838" spans="1:20" ht="15.75" x14ac:dyDescent="0.2">
      <c r="A838" s="97">
        <v>2901</v>
      </c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54"/>
      <c r="M838" s="145"/>
      <c r="N838" s="49"/>
      <c r="O838" s="147"/>
      <c r="P838" s="49"/>
      <c r="Q838" s="147"/>
      <c r="R838" s="150"/>
      <c r="S838" s="148"/>
      <c r="T838" s="90"/>
    </row>
    <row r="839" spans="1:20" ht="15.75" x14ac:dyDescent="0.2">
      <c r="A839" s="97">
        <v>2902</v>
      </c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54"/>
      <c r="M839" s="145"/>
      <c r="N839" s="49"/>
      <c r="O839" s="147"/>
      <c r="P839" s="102" t="s">
        <v>81</v>
      </c>
      <c r="Q839" s="103"/>
      <c r="R839" s="104" t="str">
        <f>IF(SUM(L830:L836)=0,"",SUM(L830:L836))</f>
        <v/>
      </c>
      <c r="S839" s="105" t="s">
        <v>10</v>
      </c>
      <c r="T839" s="90"/>
    </row>
    <row r="840" spans="1:20" ht="15.75" x14ac:dyDescent="0.2">
      <c r="A840" s="97">
        <v>3001</v>
      </c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54"/>
      <c r="M840" s="145"/>
      <c r="N840" s="49"/>
      <c r="O840" s="147"/>
      <c r="P840" s="106" t="s">
        <v>83</v>
      </c>
      <c r="Q840" s="32" t="str">
        <f>IF(Q839/B826=0,"",Q839/B826)</f>
        <v/>
      </c>
      <c r="R840" s="107" t="e">
        <f>IF(Q839/R839=0,"",Q839/R839)</f>
        <v>#VALUE!</v>
      </c>
      <c r="S840" s="108" t="s">
        <v>84</v>
      </c>
      <c r="T840" s="90"/>
    </row>
    <row r="841" spans="1:20" ht="15.75" x14ac:dyDescent="0.2">
      <c r="A841" s="97">
        <v>3002</v>
      </c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54"/>
      <c r="M841" s="151"/>
      <c r="N841" s="152"/>
      <c r="O841" s="153"/>
      <c r="P841" s="154"/>
      <c r="Q841" s="155"/>
      <c r="R841" s="155"/>
      <c r="S841" s="156"/>
      <c r="T841" s="90"/>
    </row>
    <row r="842" spans="1:20" ht="18" x14ac:dyDescent="0.2">
      <c r="A842" s="114"/>
      <c r="B842" s="231" t="s">
        <v>106</v>
      </c>
      <c r="C842" s="231"/>
      <c r="D842" s="231"/>
      <c r="E842" s="231"/>
      <c r="F842" s="231"/>
      <c r="G842" s="231"/>
      <c r="H842" s="231"/>
      <c r="I842" s="231"/>
      <c r="J842" s="231"/>
      <c r="K842" s="231"/>
      <c r="L842" s="37">
        <f>SUM(L835:L838)</f>
        <v>0</v>
      </c>
      <c r="M842" s="109" t="str">
        <f>IF(L835=0,"",L835/B826)</f>
        <v/>
      </c>
      <c r="N842" s="109" t="str">
        <f>IF(L842=0,"",L842/B826)</f>
        <v/>
      </c>
      <c r="O842" s="109" t="str">
        <f>IF(L835=0,"",N842-M842)</f>
        <v/>
      </c>
      <c r="P842" s="89"/>
      <c r="Q842" s="85"/>
      <c r="R842" s="134"/>
      <c r="S842" s="89"/>
      <c r="T842" s="90"/>
    </row>
    <row r="843" spans="1:20" ht="12.75" customHeight="1" x14ac:dyDescent="0.2"/>
    <row r="844" spans="1:20" ht="12.75" customHeight="1" x14ac:dyDescent="0.2"/>
    <row r="845" spans="1:20" ht="26.25" x14ac:dyDescent="0.2">
      <c r="A845" s="90"/>
      <c r="B845" s="232" t="s">
        <v>94</v>
      </c>
      <c r="C845" s="232"/>
      <c r="D845" s="232"/>
      <c r="E845" s="232"/>
      <c r="F845" s="232"/>
      <c r="G845" s="232"/>
      <c r="H845" s="232"/>
      <c r="I845" s="232"/>
      <c r="J845" s="232"/>
      <c r="K845" s="232"/>
      <c r="L845" s="78" t="s">
        <v>130</v>
      </c>
      <c r="M845" s="89"/>
      <c r="N845" s="89"/>
      <c r="O845" s="85"/>
      <c r="P845" s="89"/>
      <c r="Q845" s="85"/>
      <c r="R845" s="85"/>
      <c r="S845" s="85"/>
      <c r="T845" s="90"/>
    </row>
    <row r="846" spans="1:20" ht="20.25" x14ac:dyDescent="0.2">
      <c r="A846" s="234" t="s">
        <v>9</v>
      </c>
      <c r="B846" s="235" t="s">
        <v>95</v>
      </c>
      <c r="C846" s="236"/>
      <c r="D846" s="236"/>
      <c r="E846" s="236"/>
      <c r="F846" s="236"/>
      <c r="G846" s="236"/>
      <c r="H846" s="236"/>
      <c r="I846" s="236"/>
      <c r="J846" s="236"/>
      <c r="K846" s="237"/>
      <c r="L846" s="238" t="s">
        <v>10</v>
      </c>
      <c r="M846" s="230" t="s">
        <v>2</v>
      </c>
      <c r="N846" s="230" t="s">
        <v>3</v>
      </c>
      <c r="O846" s="240" t="s">
        <v>4</v>
      </c>
      <c r="P846" s="230" t="s">
        <v>5</v>
      </c>
      <c r="Q846" s="228" t="s">
        <v>6</v>
      </c>
      <c r="R846" s="228" t="s">
        <v>7</v>
      </c>
      <c r="S846" s="230" t="s">
        <v>96</v>
      </c>
      <c r="T846" s="90"/>
    </row>
    <row r="847" spans="1:20" ht="15.75" x14ac:dyDescent="0.2">
      <c r="A847" s="229"/>
      <c r="B847" s="97" t="s">
        <v>97</v>
      </c>
      <c r="C847" s="97" t="s">
        <v>98</v>
      </c>
      <c r="D847" s="97" t="s">
        <v>99</v>
      </c>
      <c r="E847" s="97" t="s">
        <v>100</v>
      </c>
      <c r="F847" s="97" t="s">
        <v>101</v>
      </c>
      <c r="G847" s="97" t="s">
        <v>102</v>
      </c>
      <c r="H847" s="97" t="s">
        <v>103</v>
      </c>
      <c r="I847" s="97" t="s">
        <v>104</v>
      </c>
      <c r="J847" s="97" t="s">
        <v>105</v>
      </c>
      <c r="K847" s="97" t="s">
        <v>126</v>
      </c>
      <c r="L847" s="229"/>
      <c r="M847" s="229"/>
      <c r="N847" s="229"/>
      <c r="O847" s="229"/>
      <c r="P847" s="229"/>
      <c r="Q847" s="229"/>
      <c r="R847" s="229"/>
      <c r="S847" s="229"/>
      <c r="T847" s="90"/>
    </row>
    <row r="848" spans="1:20" ht="15.75" x14ac:dyDescent="0.2">
      <c r="A848" s="97">
        <v>2302</v>
      </c>
      <c r="B848" s="17">
        <v>146</v>
      </c>
      <c r="C848" s="17"/>
      <c r="D848" s="17"/>
      <c r="E848" s="17"/>
      <c r="F848" s="17"/>
      <c r="G848" s="17"/>
      <c r="H848" s="17"/>
      <c r="I848" s="17"/>
      <c r="J848" s="17"/>
      <c r="K848" s="17"/>
      <c r="L848" s="54"/>
      <c r="M848" s="143"/>
      <c r="N848" s="144"/>
      <c r="O848" s="104"/>
      <c r="P848" s="98"/>
      <c r="Q848" s="19">
        <f>B848</f>
        <v>146</v>
      </c>
      <c r="R848" s="99"/>
      <c r="S848" s="98"/>
      <c r="T848" s="90"/>
    </row>
    <row r="849" spans="1:20" ht="15.75" x14ac:dyDescent="0.2">
      <c r="A849" s="97">
        <v>2401</v>
      </c>
      <c r="B849" s="17"/>
      <c r="C849" s="17">
        <v>138</v>
      </c>
      <c r="D849" s="17"/>
      <c r="E849" s="17"/>
      <c r="F849" s="17"/>
      <c r="G849" s="17"/>
      <c r="H849" s="17"/>
      <c r="I849" s="17"/>
      <c r="J849" s="17"/>
      <c r="K849" s="17"/>
      <c r="L849" s="54"/>
      <c r="M849" s="145"/>
      <c r="N849" s="49"/>
      <c r="O849" s="146"/>
      <c r="P849" s="21">
        <f>IF(C849=0,"",C849/B848)</f>
        <v>0.9452054794520548</v>
      </c>
      <c r="Q849" s="22">
        <v>138</v>
      </c>
      <c r="R849" s="100">
        <f t="shared" ref="R849:R857" si="76">IF(Q849=0,"",Q849/Q848)</f>
        <v>0.9452054794520548</v>
      </c>
      <c r="S849" s="100">
        <f t="shared" ref="S849:S857" si="77">IF(Q849=0,"",100%-R849)</f>
        <v>5.4794520547945202E-2</v>
      </c>
      <c r="T849" s="90"/>
    </row>
    <row r="850" spans="1:20" ht="15.75" x14ac:dyDescent="0.2">
      <c r="A850" s="97">
        <v>2402</v>
      </c>
      <c r="B850" s="17"/>
      <c r="C850" s="17"/>
      <c r="D850" s="17">
        <v>131</v>
      </c>
      <c r="E850" s="17"/>
      <c r="F850" s="17"/>
      <c r="G850" s="17"/>
      <c r="H850" s="17"/>
      <c r="I850" s="17"/>
      <c r="J850" s="17"/>
      <c r="K850" s="17"/>
      <c r="L850" s="54"/>
      <c r="M850" s="145"/>
      <c r="N850" s="49"/>
      <c r="O850" s="146"/>
      <c r="P850" s="21">
        <f>IF(D850=0,"",D850/C849)</f>
        <v>0.94927536231884058</v>
      </c>
      <c r="Q850" s="22">
        <v>137</v>
      </c>
      <c r="R850" s="100">
        <f t="shared" si="76"/>
        <v>0.99275362318840576</v>
      </c>
      <c r="S850" s="100">
        <f t="shared" si="77"/>
        <v>7.2463768115942351E-3</v>
      </c>
      <c r="T850" s="124">
        <f>Q850/Q848</f>
        <v>0.93835616438356162</v>
      </c>
    </row>
    <row r="851" spans="1:20" ht="15.75" x14ac:dyDescent="0.2">
      <c r="A851" s="97">
        <v>2501</v>
      </c>
      <c r="B851" s="17"/>
      <c r="C851" s="17"/>
      <c r="D851" s="17"/>
      <c r="E851" s="64">
        <v>128</v>
      </c>
      <c r="F851" s="17"/>
      <c r="G851" s="17"/>
      <c r="H851" s="17"/>
      <c r="I851" s="17"/>
      <c r="J851" s="17"/>
      <c r="K851" s="17"/>
      <c r="L851" s="54"/>
      <c r="M851" s="145"/>
      <c r="N851" s="49"/>
      <c r="O851" s="146"/>
      <c r="P851" s="21">
        <f>IF(E851=0,"",E851/D850)</f>
        <v>0.97709923664122134</v>
      </c>
      <c r="Q851" s="22">
        <v>134</v>
      </c>
      <c r="R851" s="100">
        <f t="shared" si="76"/>
        <v>0.97810218978102192</v>
      </c>
      <c r="S851" s="100">
        <f t="shared" si="77"/>
        <v>2.1897810218978075E-2</v>
      </c>
      <c r="T851" s="90"/>
    </row>
    <row r="852" spans="1:20" ht="15.75" x14ac:dyDescent="0.2">
      <c r="A852" s="97">
        <v>2502</v>
      </c>
      <c r="B852" s="17"/>
      <c r="C852" s="17"/>
      <c r="D852" s="17"/>
      <c r="E852" s="17"/>
      <c r="F852" s="17">
        <v>126</v>
      </c>
      <c r="G852" s="17"/>
      <c r="H852" s="17"/>
      <c r="I852" s="17"/>
      <c r="J852" s="17"/>
      <c r="K852" s="17"/>
      <c r="L852" s="54"/>
      <c r="M852" s="145"/>
      <c r="N852" s="49"/>
      <c r="O852" s="146"/>
      <c r="P852" s="21">
        <f>IF(F852=0,"",F852/E851)</f>
        <v>0.984375</v>
      </c>
      <c r="Q852" s="22">
        <v>133</v>
      </c>
      <c r="R852" s="100">
        <f t="shared" si="76"/>
        <v>0.9925373134328358</v>
      </c>
      <c r="S852" s="100">
        <f t="shared" si="77"/>
        <v>7.4626865671642006E-3</v>
      </c>
      <c r="T852" s="90"/>
    </row>
    <row r="853" spans="1:20" ht="15.75" x14ac:dyDescent="0.2">
      <c r="A853" s="97">
        <v>2601</v>
      </c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54"/>
      <c r="M853" s="145"/>
      <c r="N853" s="49"/>
      <c r="O853" s="146"/>
      <c r="P853" s="21" t="str">
        <f>IF(G853=0,"",G853/F852)</f>
        <v/>
      </c>
      <c r="Q853" s="22"/>
      <c r="R853" s="100" t="str">
        <f t="shared" si="76"/>
        <v/>
      </c>
      <c r="S853" s="100" t="str">
        <f t="shared" si="77"/>
        <v/>
      </c>
      <c r="T853" s="90"/>
    </row>
    <row r="854" spans="1:20" ht="15.75" x14ac:dyDescent="0.2">
      <c r="A854" s="97">
        <v>2602</v>
      </c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54"/>
      <c r="M854" s="145"/>
      <c r="N854" s="49"/>
      <c r="O854" s="146"/>
      <c r="P854" s="21" t="str">
        <f>IF(H854=0,"",H854/G853)</f>
        <v/>
      </c>
      <c r="Q854" s="22"/>
      <c r="R854" s="100" t="str">
        <f t="shared" si="76"/>
        <v/>
      </c>
      <c r="S854" s="100" t="str">
        <f t="shared" si="77"/>
        <v/>
      </c>
      <c r="T854" s="90"/>
    </row>
    <row r="855" spans="1:20" ht="15.75" x14ac:dyDescent="0.2">
      <c r="A855" s="97">
        <v>2701</v>
      </c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54"/>
      <c r="M855" s="145"/>
      <c r="N855" s="49"/>
      <c r="O855" s="146"/>
      <c r="P855" s="21" t="str">
        <f>IF(I855=0,"",I855/H854)</f>
        <v/>
      </c>
      <c r="Q855" s="22"/>
      <c r="R855" s="100" t="str">
        <f t="shared" si="76"/>
        <v/>
      </c>
      <c r="S855" s="100" t="str">
        <f t="shared" si="77"/>
        <v/>
      </c>
      <c r="T855" s="90"/>
    </row>
    <row r="856" spans="1:20" ht="15.75" x14ac:dyDescent="0.2">
      <c r="A856" s="97">
        <v>2702</v>
      </c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54"/>
      <c r="M856" s="145"/>
      <c r="N856" s="49"/>
      <c r="O856" s="146"/>
      <c r="P856" s="21" t="str">
        <f>IF(J856=0,"",J856/I855)</f>
        <v/>
      </c>
      <c r="Q856" s="22"/>
      <c r="R856" s="100" t="str">
        <f t="shared" si="76"/>
        <v/>
      </c>
      <c r="S856" s="100" t="str">
        <f t="shared" si="77"/>
        <v/>
      </c>
      <c r="T856" s="90"/>
    </row>
    <row r="857" spans="1:20" ht="15.75" x14ac:dyDescent="0.2">
      <c r="A857" s="97">
        <v>2801</v>
      </c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54"/>
      <c r="M857" s="145"/>
      <c r="N857" s="49"/>
      <c r="O857" s="146"/>
      <c r="P857" s="21" t="str">
        <f>IF(K857=0,"",K857/J856)</f>
        <v/>
      </c>
      <c r="Q857" s="22"/>
      <c r="R857" s="100" t="str">
        <f t="shared" si="76"/>
        <v/>
      </c>
      <c r="S857" s="100" t="str">
        <f t="shared" si="77"/>
        <v/>
      </c>
      <c r="T857" s="90"/>
    </row>
    <row r="858" spans="1:20" ht="15.75" x14ac:dyDescent="0.2">
      <c r="A858" s="97">
        <v>2802</v>
      </c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54"/>
      <c r="M858" s="145"/>
      <c r="N858" s="49"/>
      <c r="O858" s="147"/>
      <c r="P858" s="165"/>
      <c r="Q858" s="51"/>
      <c r="R858" s="190"/>
      <c r="S858" s="165"/>
      <c r="T858" s="90"/>
    </row>
    <row r="859" spans="1:20" ht="15.75" x14ac:dyDescent="0.2">
      <c r="A859" s="97">
        <v>2901</v>
      </c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54"/>
      <c r="M859" s="145"/>
      <c r="N859" s="49"/>
      <c r="O859" s="147"/>
      <c r="P859" s="148"/>
      <c r="Q859" s="51"/>
      <c r="R859" s="149"/>
      <c r="S859" s="148"/>
      <c r="T859" s="90"/>
    </row>
    <row r="860" spans="1:20" ht="15.75" x14ac:dyDescent="0.2">
      <c r="A860" s="97">
        <v>2902</v>
      </c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54"/>
      <c r="M860" s="145"/>
      <c r="N860" s="49"/>
      <c r="O860" s="147"/>
      <c r="P860" s="49"/>
      <c r="Q860" s="147"/>
      <c r="R860" s="150"/>
      <c r="S860" s="148"/>
      <c r="T860" s="90"/>
    </row>
    <row r="861" spans="1:20" ht="15.75" x14ac:dyDescent="0.2">
      <c r="A861" s="97">
        <v>3001</v>
      </c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54"/>
      <c r="M861" s="145"/>
      <c r="N861" s="49"/>
      <c r="O861" s="147"/>
      <c r="P861" s="102" t="s">
        <v>81</v>
      </c>
      <c r="Q861" s="103"/>
      <c r="R861" s="104" t="str">
        <f>IF(SUM(L852:L858)=0,"",SUM(L852:L858))</f>
        <v/>
      </c>
      <c r="S861" s="105" t="s">
        <v>10</v>
      </c>
      <c r="T861" s="90"/>
    </row>
    <row r="862" spans="1:20" ht="15.75" x14ac:dyDescent="0.2">
      <c r="A862" s="97">
        <v>3002</v>
      </c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54"/>
      <c r="M862" s="145"/>
      <c r="N862" s="49"/>
      <c r="O862" s="147"/>
      <c r="P862" s="106" t="s">
        <v>83</v>
      </c>
      <c r="Q862" s="32" t="str">
        <f>IF(Q861/B848=0,"",Q861/B848)</f>
        <v/>
      </c>
      <c r="R862" s="107" t="e">
        <f>IF(Q861/R861=0,"",Q861/R861)</f>
        <v>#VALUE!</v>
      </c>
      <c r="S862" s="108" t="s">
        <v>84</v>
      </c>
      <c r="T862" s="90"/>
    </row>
    <row r="863" spans="1:20" ht="15.75" x14ac:dyDescent="0.2">
      <c r="A863" s="97">
        <v>3101</v>
      </c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54"/>
      <c r="M863" s="151"/>
      <c r="N863" s="152"/>
      <c r="O863" s="153"/>
      <c r="P863" s="154"/>
      <c r="Q863" s="155"/>
      <c r="R863" s="155"/>
      <c r="S863" s="156"/>
      <c r="T863" s="90"/>
    </row>
    <row r="864" spans="1:20" ht="18" x14ac:dyDescent="0.2">
      <c r="A864" s="114"/>
      <c r="B864" s="231" t="s">
        <v>106</v>
      </c>
      <c r="C864" s="231"/>
      <c r="D864" s="231"/>
      <c r="E864" s="231"/>
      <c r="F864" s="231"/>
      <c r="G864" s="231"/>
      <c r="H864" s="231"/>
      <c r="I864" s="231"/>
      <c r="J864" s="231"/>
      <c r="K864" s="231"/>
      <c r="L864" s="37">
        <f>SUM(L857:L860)</f>
        <v>0</v>
      </c>
      <c r="M864" s="109" t="str">
        <f>IF(L857=0,"",L857/B848)</f>
        <v/>
      </c>
      <c r="N864" s="109" t="str">
        <f>IF(L864=0,"",L864/B848)</f>
        <v/>
      </c>
      <c r="O864" s="109" t="str">
        <f>IF(L857=0,"",N864-M864)</f>
        <v/>
      </c>
      <c r="P864" s="89"/>
      <c r="Q864" s="85"/>
      <c r="R864" s="134"/>
      <c r="S864" s="89"/>
      <c r="T864" s="90"/>
    </row>
    <row r="865" spans="1:20" ht="12.75" customHeight="1" x14ac:dyDescent="0.2"/>
    <row r="866" spans="1:20" ht="12.75" customHeight="1" x14ac:dyDescent="0.2"/>
    <row r="867" spans="1:20" ht="26.25" x14ac:dyDescent="0.2">
      <c r="A867" s="90"/>
      <c r="B867" s="232" t="s">
        <v>94</v>
      </c>
      <c r="C867" s="232"/>
      <c r="D867" s="232"/>
      <c r="E867" s="232"/>
      <c r="F867" s="232"/>
      <c r="G867" s="232"/>
      <c r="H867" s="232"/>
      <c r="I867" s="232"/>
      <c r="J867" s="232"/>
      <c r="K867" s="232"/>
      <c r="L867" s="78" t="s">
        <v>131</v>
      </c>
      <c r="M867" s="89"/>
      <c r="N867" s="89"/>
      <c r="O867" s="85"/>
      <c r="P867" s="89"/>
      <c r="Q867" s="85"/>
      <c r="R867" s="85"/>
      <c r="S867" s="85"/>
      <c r="T867" s="90"/>
    </row>
    <row r="868" spans="1:20" ht="20.25" x14ac:dyDescent="0.2">
      <c r="A868" s="234" t="s">
        <v>9</v>
      </c>
      <c r="B868" s="235" t="s">
        <v>95</v>
      </c>
      <c r="C868" s="236"/>
      <c r="D868" s="236"/>
      <c r="E868" s="236"/>
      <c r="F868" s="236"/>
      <c r="G868" s="236"/>
      <c r="H868" s="236"/>
      <c r="I868" s="236"/>
      <c r="J868" s="236"/>
      <c r="K868" s="237"/>
      <c r="L868" s="238" t="s">
        <v>10</v>
      </c>
      <c r="M868" s="230" t="s">
        <v>2</v>
      </c>
      <c r="N868" s="230" t="s">
        <v>3</v>
      </c>
      <c r="O868" s="240" t="s">
        <v>4</v>
      </c>
      <c r="P868" s="230" t="s">
        <v>5</v>
      </c>
      <c r="Q868" s="228" t="s">
        <v>6</v>
      </c>
      <c r="R868" s="228" t="s">
        <v>7</v>
      </c>
      <c r="S868" s="230" t="s">
        <v>96</v>
      </c>
      <c r="T868" s="90"/>
    </row>
    <row r="869" spans="1:20" ht="15.75" x14ac:dyDescent="0.2">
      <c r="A869" s="229"/>
      <c r="B869" s="97" t="s">
        <v>97</v>
      </c>
      <c r="C869" s="97" t="s">
        <v>98</v>
      </c>
      <c r="D869" s="97" t="s">
        <v>99</v>
      </c>
      <c r="E869" s="97" t="s">
        <v>100</v>
      </c>
      <c r="F869" s="97" t="s">
        <v>101</v>
      </c>
      <c r="G869" s="97" t="s">
        <v>102</v>
      </c>
      <c r="H869" s="97" t="s">
        <v>103</v>
      </c>
      <c r="I869" s="97" t="s">
        <v>104</v>
      </c>
      <c r="J869" s="97" t="s">
        <v>105</v>
      </c>
      <c r="K869" s="97" t="s">
        <v>126</v>
      </c>
      <c r="L869" s="229"/>
      <c r="M869" s="229"/>
      <c r="N869" s="229"/>
      <c r="O869" s="229"/>
      <c r="P869" s="229"/>
      <c r="Q869" s="229"/>
      <c r="R869" s="229"/>
      <c r="S869" s="229"/>
      <c r="T869" s="90"/>
    </row>
    <row r="870" spans="1:20" ht="15.75" x14ac:dyDescent="0.2">
      <c r="A870" s="97">
        <v>2401</v>
      </c>
      <c r="B870" s="17">
        <v>117</v>
      </c>
      <c r="C870" s="17"/>
      <c r="D870" s="17"/>
      <c r="E870" s="17"/>
      <c r="F870" s="17"/>
      <c r="G870" s="17"/>
      <c r="H870" s="17"/>
      <c r="I870" s="17"/>
      <c r="J870" s="17"/>
      <c r="K870" s="17"/>
      <c r="L870" s="54"/>
      <c r="M870" s="143"/>
      <c r="N870" s="144"/>
      <c r="O870" s="104"/>
      <c r="P870" s="98"/>
      <c r="Q870" s="19">
        <f>B870</f>
        <v>117</v>
      </c>
      <c r="R870" s="99"/>
      <c r="S870" s="98"/>
      <c r="T870" s="90"/>
    </row>
    <row r="871" spans="1:20" ht="15.75" x14ac:dyDescent="0.2">
      <c r="A871" s="97">
        <v>2402</v>
      </c>
      <c r="B871" s="17"/>
      <c r="C871" s="17">
        <v>108</v>
      </c>
      <c r="D871" s="17"/>
      <c r="E871" s="17"/>
      <c r="F871" s="17"/>
      <c r="G871" s="17"/>
      <c r="H871" s="17"/>
      <c r="I871" s="17"/>
      <c r="J871" s="17"/>
      <c r="K871" s="17"/>
      <c r="L871" s="54"/>
      <c r="M871" s="145"/>
      <c r="N871" s="49"/>
      <c r="O871" s="146"/>
      <c r="P871" s="21">
        <f>IF(C871=0,"",C871/B870)</f>
        <v>0.92307692307692313</v>
      </c>
      <c r="Q871" s="22">
        <v>109</v>
      </c>
      <c r="R871" s="100">
        <f t="shared" ref="R871:R879" si="78">IF(Q871=0,"",Q871/Q870)</f>
        <v>0.93162393162393164</v>
      </c>
      <c r="S871" s="100">
        <f t="shared" ref="S871:S879" si="79">IF(Q871=0,"",100%-R871)</f>
        <v>6.8376068376068355E-2</v>
      </c>
      <c r="T871" s="90"/>
    </row>
    <row r="872" spans="1:20" ht="15.75" x14ac:dyDescent="0.2">
      <c r="A872" s="97">
        <v>2501</v>
      </c>
      <c r="B872" s="17"/>
      <c r="C872" s="17"/>
      <c r="D872" s="17">
        <v>100</v>
      </c>
      <c r="E872" s="17"/>
      <c r="F872" s="17"/>
      <c r="G872" s="17"/>
      <c r="H872" s="17"/>
      <c r="I872" s="17"/>
      <c r="J872" s="17"/>
      <c r="K872" s="17"/>
      <c r="L872" s="54"/>
      <c r="M872" s="145"/>
      <c r="N872" s="49"/>
      <c r="O872" s="146"/>
      <c r="P872" s="21">
        <f>IF(D872=0,"",D872/C871)</f>
        <v>0.92592592592592593</v>
      </c>
      <c r="Q872" s="22">
        <v>107</v>
      </c>
      <c r="R872" s="100">
        <f t="shared" si="78"/>
        <v>0.98165137614678899</v>
      </c>
      <c r="S872" s="100">
        <f t="shared" si="79"/>
        <v>1.834862385321101E-2</v>
      </c>
      <c r="T872" s="124">
        <f>Q872/Q870</f>
        <v>0.9145299145299145</v>
      </c>
    </row>
    <row r="873" spans="1:20" ht="15.75" x14ac:dyDescent="0.2">
      <c r="A873" s="97">
        <v>2502</v>
      </c>
      <c r="B873" s="17"/>
      <c r="C873" s="17"/>
      <c r="D873" s="17"/>
      <c r="E873" s="17">
        <v>92</v>
      </c>
      <c r="F873" s="17"/>
      <c r="G873" s="17"/>
      <c r="H873" s="17"/>
      <c r="I873" s="17"/>
      <c r="J873" s="17"/>
      <c r="K873" s="17"/>
      <c r="L873" s="54"/>
      <c r="M873" s="145"/>
      <c r="N873" s="49"/>
      <c r="O873" s="146"/>
      <c r="P873" s="21">
        <f>IF(E873=0,"",E873/D872)</f>
        <v>0.92</v>
      </c>
      <c r="Q873" s="22">
        <v>99</v>
      </c>
      <c r="R873" s="100">
        <f t="shared" si="78"/>
        <v>0.92523364485981308</v>
      </c>
      <c r="S873" s="100">
        <f t="shared" si="79"/>
        <v>7.4766355140186924E-2</v>
      </c>
      <c r="T873" s="90"/>
    </row>
    <row r="874" spans="1:20" ht="15.75" x14ac:dyDescent="0.2">
      <c r="A874" s="97">
        <v>2601</v>
      </c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54"/>
      <c r="M874" s="145"/>
      <c r="N874" s="49"/>
      <c r="O874" s="146"/>
      <c r="P874" s="21" t="str">
        <f>IF(F874=0,"",F874/E873)</f>
        <v/>
      </c>
      <c r="Q874" s="22"/>
      <c r="R874" s="100" t="str">
        <f t="shared" si="78"/>
        <v/>
      </c>
      <c r="S874" s="100" t="str">
        <f t="shared" si="79"/>
        <v/>
      </c>
      <c r="T874" s="90"/>
    </row>
    <row r="875" spans="1:20" ht="15.75" x14ac:dyDescent="0.2">
      <c r="A875" s="97">
        <v>2602</v>
      </c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54"/>
      <c r="M875" s="145"/>
      <c r="N875" s="49"/>
      <c r="O875" s="146"/>
      <c r="P875" s="21" t="str">
        <f>IF(G875=0,"",G875/F874)</f>
        <v/>
      </c>
      <c r="Q875" s="22"/>
      <c r="R875" s="100" t="str">
        <f t="shared" si="78"/>
        <v/>
      </c>
      <c r="S875" s="100" t="str">
        <f t="shared" si="79"/>
        <v/>
      </c>
      <c r="T875" s="90"/>
    </row>
    <row r="876" spans="1:20" ht="15.75" x14ac:dyDescent="0.2">
      <c r="A876" s="97">
        <v>2701</v>
      </c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54"/>
      <c r="M876" s="145"/>
      <c r="N876" s="49"/>
      <c r="O876" s="146"/>
      <c r="P876" s="21" t="str">
        <f>IF(H876=0,"",H876/G875)</f>
        <v/>
      </c>
      <c r="Q876" s="22"/>
      <c r="R876" s="100" t="str">
        <f t="shared" si="78"/>
        <v/>
      </c>
      <c r="S876" s="100" t="str">
        <f t="shared" si="79"/>
        <v/>
      </c>
      <c r="T876" s="90"/>
    </row>
    <row r="877" spans="1:20" ht="15.75" x14ac:dyDescent="0.2">
      <c r="A877" s="97">
        <v>2702</v>
      </c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54"/>
      <c r="M877" s="145"/>
      <c r="N877" s="49"/>
      <c r="O877" s="146"/>
      <c r="P877" s="21" t="str">
        <f>IF(I877=0,"",I877/H876)</f>
        <v/>
      </c>
      <c r="Q877" s="22"/>
      <c r="R877" s="100" t="str">
        <f t="shared" si="78"/>
        <v/>
      </c>
      <c r="S877" s="100" t="str">
        <f t="shared" si="79"/>
        <v/>
      </c>
      <c r="T877" s="90"/>
    </row>
    <row r="878" spans="1:20" ht="15.75" x14ac:dyDescent="0.2">
      <c r="A878" s="97">
        <v>2801</v>
      </c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54"/>
      <c r="M878" s="145"/>
      <c r="N878" s="49"/>
      <c r="O878" s="146"/>
      <c r="P878" s="21" t="str">
        <f>IF(J878=0,"",J878/I877)</f>
        <v/>
      </c>
      <c r="Q878" s="22"/>
      <c r="R878" s="100" t="str">
        <f t="shared" si="78"/>
        <v/>
      </c>
      <c r="S878" s="100" t="str">
        <f t="shared" si="79"/>
        <v/>
      </c>
      <c r="T878" s="90"/>
    </row>
    <row r="879" spans="1:20" ht="15.75" x14ac:dyDescent="0.2">
      <c r="A879" s="97">
        <v>2802</v>
      </c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54"/>
      <c r="M879" s="145"/>
      <c r="N879" s="49"/>
      <c r="O879" s="146"/>
      <c r="P879" s="21" t="str">
        <f>IF(K879=0,"",K879/J878)</f>
        <v/>
      </c>
      <c r="Q879" s="22"/>
      <c r="R879" s="100" t="str">
        <f t="shared" si="78"/>
        <v/>
      </c>
      <c r="S879" s="100" t="str">
        <f t="shared" si="79"/>
        <v/>
      </c>
      <c r="T879" s="90"/>
    </row>
    <row r="880" spans="1:20" ht="15.75" x14ac:dyDescent="0.2">
      <c r="A880" s="97">
        <v>2901</v>
      </c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54"/>
      <c r="M880" s="145"/>
      <c r="N880" s="49"/>
      <c r="O880" s="147"/>
      <c r="P880" s="165"/>
      <c r="Q880" s="51"/>
      <c r="R880" s="190"/>
      <c r="S880" s="165"/>
      <c r="T880" s="90"/>
    </row>
    <row r="881" spans="1:20" ht="15.75" x14ac:dyDescent="0.2">
      <c r="A881" s="97">
        <v>2902</v>
      </c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54"/>
      <c r="M881" s="145"/>
      <c r="N881" s="49"/>
      <c r="O881" s="147"/>
      <c r="P881" s="148"/>
      <c r="Q881" s="51"/>
      <c r="R881" s="149"/>
      <c r="S881" s="148"/>
      <c r="T881" s="90"/>
    </row>
    <row r="882" spans="1:20" ht="15.75" x14ac:dyDescent="0.2">
      <c r="A882" s="97">
        <v>3001</v>
      </c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54"/>
      <c r="M882" s="145"/>
      <c r="N882" s="49"/>
      <c r="O882" s="147"/>
      <c r="P882" s="49"/>
      <c r="Q882" s="147"/>
      <c r="R882" s="150"/>
      <c r="S882" s="148"/>
      <c r="T882" s="90"/>
    </row>
    <row r="883" spans="1:20" ht="15.75" x14ac:dyDescent="0.2">
      <c r="A883" s="97">
        <v>3002</v>
      </c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54"/>
      <c r="M883" s="145"/>
      <c r="N883" s="49"/>
      <c r="O883" s="147"/>
      <c r="P883" s="102" t="s">
        <v>81</v>
      </c>
      <c r="Q883" s="103"/>
      <c r="R883" s="104" t="str">
        <f>IF(SUM(L874:L880)=0,"",SUM(L874:L880))</f>
        <v/>
      </c>
      <c r="S883" s="105" t="s">
        <v>10</v>
      </c>
      <c r="T883" s="90"/>
    </row>
    <row r="884" spans="1:20" ht="15.75" x14ac:dyDescent="0.2">
      <c r="A884" s="97">
        <v>3101</v>
      </c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54"/>
      <c r="M884" s="145"/>
      <c r="N884" s="49"/>
      <c r="O884" s="147"/>
      <c r="P884" s="106" t="s">
        <v>83</v>
      </c>
      <c r="Q884" s="32" t="str">
        <f>IF(Q883/B870=0,"",Q883/B870)</f>
        <v/>
      </c>
      <c r="R884" s="107" t="e">
        <f>IF(Q883/R883=0,"",Q883/R883)</f>
        <v>#VALUE!</v>
      </c>
      <c r="S884" s="108" t="s">
        <v>84</v>
      </c>
      <c r="T884" s="90"/>
    </row>
    <row r="885" spans="1:20" ht="15.75" x14ac:dyDescent="0.2">
      <c r="A885" s="97">
        <v>3102</v>
      </c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54"/>
      <c r="M885" s="151"/>
      <c r="N885" s="152"/>
      <c r="O885" s="153"/>
      <c r="P885" s="154"/>
      <c r="Q885" s="155"/>
      <c r="R885" s="155"/>
      <c r="S885" s="156"/>
      <c r="T885" s="90"/>
    </row>
    <row r="886" spans="1:20" ht="18" x14ac:dyDescent="0.2">
      <c r="A886" s="114"/>
      <c r="B886" s="231" t="s">
        <v>106</v>
      </c>
      <c r="C886" s="231"/>
      <c r="D886" s="231"/>
      <c r="E886" s="231"/>
      <c r="F886" s="231"/>
      <c r="G886" s="231"/>
      <c r="H886" s="231"/>
      <c r="I886" s="231"/>
      <c r="J886" s="231"/>
      <c r="K886" s="231"/>
      <c r="L886" s="37">
        <f>SUM(L879:L882)</f>
        <v>0</v>
      </c>
      <c r="M886" s="109" t="str">
        <f>IF(L879=0,"",L879/B870)</f>
        <v/>
      </c>
      <c r="N886" s="109" t="str">
        <f>IF(L886=0,"",L886/B870)</f>
        <v/>
      </c>
      <c r="O886" s="109" t="str">
        <f>IF(L879=0,"",N886-M886)</f>
        <v/>
      </c>
      <c r="P886" s="89"/>
      <c r="Q886" s="85"/>
      <c r="R886" s="134"/>
      <c r="S886" s="89"/>
      <c r="T886" s="90"/>
    </row>
    <row r="887" spans="1:20" ht="12.75" customHeight="1" x14ac:dyDescent="0.2"/>
    <row r="888" spans="1:20" ht="12.75" customHeight="1" x14ac:dyDescent="0.2"/>
    <row r="889" spans="1:20" ht="26.25" x14ac:dyDescent="0.2">
      <c r="A889" s="90"/>
      <c r="B889" s="232" t="s">
        <v>94</v>
      </c>
      <c r="C889" s="232"/>
      <c r="D889" s="232"/>
      <c r="E889" s="232"/>
      <c r="F889" s="232"/>
      <c r="G889" s="232"/>
      <c r="H889" s="232"/>
      <c r="I889" s="232"/>
      <c r="J889" s="232"/>
      <c r="K889" s="232"/>
      <c r="L889" s="78" t="s">
        <v>132</v>
      </c>
      <c r="M889" s="89"/>
      <c r="N889" s="89"/>
      <c r="O889" s="85"/>
      <c r="P889" s="89"/>
      <c r="Q889" s="85"/>
      <c r="R889" s="85"/>
      <c r="S889" s="85"/>
      <c r="T889" s="90"/>
    </row>
    <row r="890" spans="1:20" ht="20.25" x14ac:dyDescent="0.2">
      <c r="A890" s="234" t="s">
        <v>9</v>
      </c>
      <c r="B890" s="235" t="s">
        <v>95</v>
      </c>
      <c r="C890" s="236"/>
      <c r="D890" s="236"/>
      <c r="E890" s="236"/>
      <c r="F890" s="236"/>
      <c r="G890" s="236"/>
      <c r="H890" s="236"/>
      <c r="I890" s="236"/>
      <c r="J890" s="236"/>
      <c r="K890" s="237"/>
      <c r="L890" s="238" t="s">
        <v>10</v>
      </c>
      <c r="M890" s="230" t="s">
        <v>2</v>
      </c>
      <c r="N890" s="230" t="s">
        <v>3</v>
      </c>
      <c r="O890" s="240" t="s">
        <v>4</v>
      </c>
      <c r="P890" s="230" t="s">
        <v>5</v>
      </c>
      <c r="Q890" s="228" t="s">
        <v>6</v>
      </c>
      <c r="R890" s="228" t="s">
        <v>7</v>
      </c>
      <c r="S890" s="230" t="s">
        <v>96</v>
      </c>
      <c r="T890" s="90"/>
    </row>
    <row r="891" spans="1:20" ht="15.75" x14ac:dyDescent="0.2">
      <c r="A891" s="229"/>
      <c r="B891" s="97" t="s">
        <v>97</v>
      </c>
      <c r="C891" s="97" t="s">
        <v>98</v>
      </c>
      <c r="D891" s="97" t="s">
        <v>99</v>
      </c>
      <c r="E891" s="97" t="s">
        <v>100</v>
      </c>
      <c r="F891" s="97" t="s">
        <v>101</v>
      </c>
      <c r="G891" s="97" t="s">
        <v>102</v>
      </c>
      <c r="H891" s="97" t="s">
        <v>103</v>
      </c>
      <c r="I891" s="97" t="s">
        <v>104</v>
      </c>
      <c r="J891" s="97" t="s">
        <v>105</v>
      </c>
      <c r="K891" s="97" t="s">
        <v>126</v>
      </c>
      <c r="L891" s="229"/>
      <c r="M891" s="229"/>
      <c r="N891" s="229"/>
      <c r="O891" s="229"/>
      <c r="P891" s="229"/>
      <c r="Q891" s="229"/>
      <c r="R891" s="229"/>
      <c r="S891" s="229"/>
      <c r="T891" s="90"/>
    </row>
    <row r="892" spans="1:20" ht="15.75" x14ac:dyDescent="0.2">
      <c r="A892" s="97">
        <v>2402</v>
      </c>
      <c r="B892" s="17">
        <v>149</v>
      </c>
      <c r="C892" s="17"/>
      <c r="D892" s="17"/>
      <c r="E892" s="17"/>
      <c r="F892" s="17"/>
      <c r="G892" s="17"/>
      <c r="H892" s="17"/>
      <c r="I892" s="17"/>
      <c r="J892" s="17"/>
      <c r="K892" s="17"/>
      <c r="L892" s="54"/>
      <c r="M892" s="143"/>
      <c r="N892" s="144"/>
      <c r="O892" s="104"/>
      <c r="P892" s="98"/>
      <c r="Q892" s="19">
        <f>B892</f>
        <v>149</v>
      </c>
      <c r="R892" s="99"/>
      <c r="S892" s="98"/>
      <c r="T892" s="90"/>
    </row>
    <row r="893" spans="1:20" ht="15.75" x14ac:dyDescent="0.2">
      <c r="A893" s="97">
        <v>2501</v>
      </c>
      <c r="B893" s="17"/>
      <c r="C893" s="17">
        <v>130</v>
      </c>
      <c r="D893" s="17"/>
      <c r="E893" s="17"/>
      <c r="F893" s="17"/>
      <c r="G893" s="17"/>
      <c r="H893" s="17"/>
      <c r="I893" s="17"/>
      <c r="J893" s="17"/>
      <c r="K893" s="17"/>
      <c r="L893" s="54"/>
      <c r="M893" s="145"/>
      <c r="N893" s="49"/>
      <c r="O893" s="146"/>
      <c r="P893" s="21">
        <f>IF(C893=0,"",C893/B892)</f>
        <v>0.87248322147651003</v>
      </c>
      <c r="Q893" s="22">
        <v>130</v>
      </c>
      <c r="R893" s="100">
        <f t="shared" ref="R893:R901" si="80">IF(Q893=0,"",Q893/Q892)</f>
        <v>0.87248322147651003</v>
      </c>
      <c r="S893" s="100">
        <f t="shared" ref="S893:S901" si="81">IF(Q893=0,"",100%-R893)</f>
        <v>0.12751677852348997</v>
      </c>
      <c r="T893" s="90"/>
    </row>
    <row r="894" spans="1:20" ht="15.75" x14ac:dyDescent="0.2">
      <c r="A894" s="97">
        <v>2502</v>
      </c>
      <c r="B894" s="17"/>
      <c r="C894" s="17"/>
      <c r="D894" s="17">
        <v>127</v>
      </c>
      <c r="E894" s="17"/>
      <c r="F894" s="17"/>
      <c r="G894" s="17"/>
      <c r="H894" s="17"/>
      <c r="I894" s="17"/>
      <c r="J894" s="17"/>
      <c r="K894" s="17"/>
      <c r="L894" s="54"/>
      <c r="M894" s="145"/>
      <c r="N894" s="49"/>
      <c r="O894" s="146"/>
      <c r="P894" s="21">
        <f>IF(D894=0,"",D894/C893)</f>
        <v>0.97692307692307689</v>
      </c>
      <c r="Q894" s="22">
        <v>129</v>
      </c>
      <c r="R894" s="100">
        <f t="shared" si="80"/>
        <v>0.99230769230769234</v>
      </c>
      <c r="S894" s="100">
        <f t="shared" si="81"/>
        <v>7.692307692307665E-3</v>
      </c>
      <c r="T894" s="124">
        <f>Q894/Q892</f>
        <v>0.86577181208053688</v>
      </c>
    </row>
    <row r="895" spans="1:20" ht="15.75" x14ac:dyDescent="0.2">
      <c r="A895" s="97">
        <v>2601</v>
      </c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54"/>
      <c r="M895" s="145"/>
      <c r="N895" s="49"/>
      <c r="O895" s="146"/>
      <c r="P895" s="21" t="str">
        <f>IF(E895=0,"",E895/D894)</f>
        <v/>
      </c>
      <c r="Q895" s="22"/>
      <c r="R895" s="100" t="str">
        <f t="shared" si="80"/>
        <v/>
      </c>
      <c r="S895" s="100" t="str">
        <f t="shared" si="81"/>
        <v/>
      </c>
      <c r="T895" s="90"/>
    </row>
    <row r="896" spans="1:20" ht="15.75" x14ac:dyDescent="0.2">
      <c r="A896" s="97">
        <v>2602</v>
      </c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54"/>
      <c r="M896" s="145"/>
      <c r="N896" s="49"/>
      <c r="O896" s="146"/>
      <c r="P896" s="21" t="str">
        <f>IF(F896=0,"",F896/E895)</f>
        <v/>
      </c>
      <c r="Q896" s="22"/>
      <c r="R896" s="100" t="str">
        <f t="shared" si="80"/>
        <v/>
      </c>
      <c r="S896" s="100" t="str">
        <f t="shared" si="81"/>
        <v/>
      </c>
      <c r="T896" s="90"/>
    </row>
    <row r="897" spans="1:20" ht="15.75" x14ac:dyDescent="0.2">
      <c r="A897" s="97">
        <v>2701</v>
      </c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54"/>
      <c r="M897" s="145"/>
      <c r="N897" s="49"/>
      <c r="O897" s="146"/>
      <c r="P897" s="21" t="str">
        <f>IF(G897=0,"",G897/F896)</f>
        <v/>
      </c>
      <c r="Q897" s="22"/>
      <c r="R897" s="100" t="str">
        <f t="shared" si="80"/>
        <v/>
      </c>
      <c r="S897" s="100" t="str">
        <f t="shared" si="81"/>
        <v/>
      </c>
      <c r="T897" s="90"/>
    </row>
    <row r="898" spans="1:20" ht="15.75" x14ac:dyDescent="0.2">
      <c r="A898" s="97">
        <v>2702</v>
      </c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54"/>
      <c r="M898" s="145"/>
      <c r="N898" s="49"/>
      <c r="O898" s="146"/>
      <c r="P898" s="21" t="str">
        <f>IF(H898=0,"",H898/G897)</f>
        <v/>
      </c>
      <c r="Q898" s="22"/>
      <c r="R898" s="100" t="str">
        <f t="shared" si="80"/>
        <v/>
      </c>
      <c r="S898" s="100" t="str">
        <f t="shared" si="81"/>
        <v/>
      </c>
      <c r="T898" s="90"/>
    </row>
    <row r="899" spans="1:20" ht="15.75" x14ac:dyDescent="0.2">
      <c r="A899" s="97">
        <v>2801</v>
      </c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54"/>
      <c r="M899" s="145"/>
      <c r="N899" s="49"/>
      <c r="O899" s="146"/>
      <c r="P899" s="21" t="str">
        <f>IF(I899=0,"",I899/H898)</f>
        <v/>
      </c>
      <c r="Q899" s="22"/>
      <c r="R899" s="100" t="str">
        <f t="shared" si="80"/>
        <v/>
      </c>
      <c r="S899" s="100" t="str">
        <f t="shared" si="81"/>
        <v/>
      </c>
      <c r="T899" s="90"/>
    </row>
    <row r="900" spans="1:20" ht="15.75" x14ac:dyDescent="0.2">
      <c r="A900" s="97">
        <v>2802</v>
      </c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54"/>
      <c r="M900" s="145"/>
      <c r="N900" s="49"/>
      <c r="O900" s="146"/>
      <c r="P900" s="21" t="str">
        <f>IF(J900=0,"",J900/I899)</f>
        <v/>
      </c>
      <c r="Q900" s="22"/>
      <c r="R900" s="100" t="str">
        <f t="shared" si="80"/>
        <v/>
      </c>
      <c r="S900" s="100" t="str">
        <f t="shared" si="81"/>
        <v/>
      </c>
      <c r="T900" s="90"/>
    </row>
    <row r="901" spans="1:20" ht="15.75" x14ac:dyDescent="0.2">
      <c r="A901" s="97">
        <v>2901</v>
      </c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54"/>
      <c r="M901" s="145"/>
      <c r="N901" s="49"/>
      <c r="O901" s="146"/>
      <c r="P901" s="21" t="str">
        <f>IF(K901=0,"",K901/J900)</f>
        <v/>
      </c>
      <c r="Q901" s="22"/>
      <c r="R901" s="100" t="str">
        <f t="shared" si="80"/>
        <v/>
      </c>
      <c r="S901" s="100" t="str">
        <f t="shared" si="81"/>
        <v/>
      </c>
      <c r="T901" s="90"/>
    </row>
    <row r="902" spans="1:20" ht="15.75" x14ac:dyDescent="0.2">
      <c r="A902" s="97">
        <v>2902</v>
      </c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54"/>
      <c r="M902" s="145"/>
      <c r="N902" s="49"/>
      <c r="O902" s="147"/>
      <c r="P902" s="165"/>
      <c r="Q902" s="51"/>
      <c r="R902" s="190"/>
      <c r="S902" s="165"/>
      <c r="T902" s="90"/>
    </row>
    <row r="903" spans="1:20" ht="15.75" x14ac:dyDescent="0.2">
      <c r="A903" s="97">
        <v>3001</v>
      </c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54"/>
      <c r="M903" s="145"/>
      <c r="N903" s="49"/>
      <c r="O903" s="147"/>
      <c r="P903" s="148"/>
      <c r="Q903" s="51"/>
      <c r="R903" s="149"/>
      <c r="S903" s="148"/>
      <c r="T903" s="90"/>
    </row>
    <row r="904" spans="1:20" ht="15.75" x14ac:dyDescent="0.2">
      <c r="A904" s="97">
        <v>3002</v>
      </c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54"/>
      <c r="M904" s="145"/>
      <c r="N904" s="49"/>
      <c r="O904" s="147"/>
      <c r="P904" s="49"/>
      <c r="Q904" s="147"/>
      <c r="R904" s="150"/>
      <c r="S904" s="148"/>
      <c r="T904" s="90"/>
    </row>
    <row r="905" spans="1:20" ht="15.75" x14ac:dyDescent="0.2">
      <c r="A905" s="97">
        <v>3101</v>
      </c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54"/>
      <c r="M905" s="145"/>
      <c r="N905" s="49"/>
      <c r="O905" s="147"/>
      <c r="P905" s="102" t="s">
        <v>81</v>
      </c>
      <c r="Q905" s="103"/>
      <c r="R905" s="104" t="str">
        <f>IF(SUM(L896:L902)=0,"",SUM(L896:L902))</f>
        <v/>
      </c>
      <c r="S905" s="105" t="s">
        <v>10</v>
      </c>
      <c r="T905" s="90"/>
    </row>
    <row r="906" spans="1:20" ht="15.75" x14ac:dyDescent="0.2">
      <c r="A906" s="97">
        <v>3102</v>
      </c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54"/>
      <c r="M906" s="145"/>
      <c r="N906" s="49"/>
      <c r="O906" s="147"/>
      <c r="P906" s="106" t="s">
        <v>83</v>
      </c>
      <c r="Q906" s="32" t="str">
        <f>IF(Q905/B892=0,"",Q905/B892)</f>
        <v/>
      </c>
      <c r="R906" s="107" t="e">
        <f>IF(Q905/R905=0,"",Q905/R905)</f>
        <v>#VALUE!</v>
      </c>
      <c r="S906" s="108" t="s">
        <v>84</v>
      </c>
      <c r="T906" s="90"/>
    </row>
    <row r="907" spans="1:20" ht="15.75" x14ac:dyDescent="0.2">
      <c r="A907" s="97">
        <v>3201</v>
      </c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54"/>
      <c r="M907" s="151"/>
      <c r="N907" s="152"/>
      <c r="O907" s="153"/>
      <c r="P907" s="154"/>
      <c r="Q907" s="155"/>
      <c r="R907" s="155"/>
      <c r="S907" s="156"/>
      <c r="T907" s="90"/>
    </row>
    <row r="908" spans="1:20" ht="18" x14ac:dyDescent="0.2">
      <c r="A908" s="114"/>
      <c r="B908" s="231" t="s">
        <v>106</v>
      </c>
      <c r="C908" s="231"/>
      <c r="D908" s="231"/>
      <c r="E908" s="231"/>
      <c r="F908" s="231"/>
      <c r="G908" s="231"/>
      <c r="H908" s="231"/>
      <c r="I908" s="231"/>
      <c r="J908" s="231"/>
      <c r="K908" s="231"/>
      <c r="L908" s="37">
        <f>SUM(L901:L904)</f>
        <v>0</v>
      </c>
      <c r="M908" s="109" t="str">
        <f>IF(L901=0,"",L901/B892)</f>
        <v/>
      </c>
      <c r="N908" s="109" t="str">
        <f>IF(L908=0,"",L908/B892)</f>
        <v/>
      </c>
      <c r="O908" s="109" t="str">
        <f>IF(L901=0,"",N908-M908)</f>
        <v/>
      </c>
      <c r="P908" s="89"/>
      <c r="Q908" s="85"/>
      <c r="R908" s="134"/>
      <c r="S908" s="89"/>
      <c r="T908" s="90"/>
    </row>
    <row r="909" spans="1:20" ht="12.75" x14ac:dyDescent="0.2"/>
    <row r="910" spans="1:20" ht="12.75" x14ac:dyDescent="0.2"/>
    <row r="911" spans="1:20" ht="26.25" x14ac:dyDescent="0.2">
      <c r="A911" s="90"/>
      <c r="B911" s="232" t="s">
        <v>94</v>
      </c>
      <c r="C911" s="232"/>
      <c r="D911" s="232"/>
      <c r="E911" s="232"/>
      <c r="F911" s="232"/>
      <c r="G911" s="232"/>
      <c r="H911" s="232"/>
      <c r="I911" s="232"/>
      <c r="J911" s="232"/>
      <c r="K911" s="232"/>
      <c r="L911" s="78" t="s">
        <v>133</v>
      </c>
      <c r="M911" s="89"/>
      <c r="N911" s="89"/>
      <c r="O911" s="85"/>
      <c r="P911" s="89"/>
      <c r="Q911" s="85"/>
      <c r="R911" s="85"/>
      <c r="S911" s="85"/>
      <c r="T911" s="90"/>
    </row>
    <row r="912" spans="1:20" ht="20.25" x14ac:dyDescent="0.2">
      <c r="A912" s="234" t="s">
        <v>9</v>
      </c>
      <c r="B912" s="235" t="s">
        <v>95</v>
      </c>
      <c r="C912" s="236"/>
      <c r="D912" s="236"/>
      <c r="E912" s="236"/>
      <c r="F912" s="236"/>
      <c r="G912" s="236"/>
      <c r="H912" s="236"/>
      <c r="I912" s="236"/>
      <c r="J912" s="236"/>
      <c r="K912" s="237"/>
      <c r="L912" s="238" t="s">
        <v>10</v>
      </c>
      <c r="M912" s="230" t="s">
        <v>2</v>
      </c>
      <c r="N912" s="230" t="s">
        <v>3</v>
      </c>
      <c r="O912" s="240" t="s">
        <v>4</v>
      </c>
      <c r="P912" s="230" t="s">
        <v>5</v>
      </c>
      <c r="Q912" s="228" t="s">
        <v>6</v>
      </c>
      <c r="R912" s="228" t="s">
        <v>7</v>
      </c>
      <c r="S912" s="230" t="s">
        <v>96</v>
      </c>
      <c r="T912" s="90"/>
    </row>
    <row r="913" spans="1:20" ht="15.75" x14ac:dyDescent="0.2">
      <c r="A913" s="229"/>
      <c r="B913" s="97" t="s">
        <v>97</v>
      </c>
      <c r="C913" s="97" t="s">
        <v>98</v>
      </c>
      <c r="D913" s="97" t="s">
        <v>99</v>
      </c>
      <c r="E913" s="97" t="s">
        <v>100</v>
      </c>
      <c r="F913" s="97" t="s">
        <v>101</v>
      </c>
      <c r="G913" s="97" t="s">
        <v>102</v>
      </c>
      <c r="H913" s="97" t="s">
        <v>103</v>
      </c>
      <c r="I913" s="97" t="s">
        <v>104</v>
      </c>
      <c r="J913" s="97" t="s">
        <v>105</v>
      </c>
      <c r="K913" s="97" t="s">
        <v>126</v>
      </c>
      <c r="L913" s="229"/>
      <c r="M913" s="229"/>
      <c r="N913" s="229"/>
      <c r="O913" s="229"/>
      <c r="P913" s="229"/>
      <c r="Q913" s="229"/>
      <c r="R913" s="229"/>
      <c r="S913" s="229"/>
      <c r="T913" s="90"/>
    </row>
    <row r="914" spans="1:20" ht="15.75" x14ac:dyDescent="0.2">
      <c r="A914" s="97">
        <v>2501</v>
      </c>
      <c r="B914" s="17">
        <v>112</v>
      </c>
      <c r="C914" s="17"/>
      <c r="D914" s="17"/>
      <c r="E914" s="17"/>
      <c r="F914" s="17"/>
      <c r="G914" s="17"/>
      <c r="H914" s="17"/>
      <c r="I914" s="17"/>
      <c r="J914" s="17"/>
      <c r="K914" s="17"/>
      <c r="L914" s="54"/>
      <c r="M914" s="143"/>
      <c r="N914" s="144"/>
      <c r="O914" s="104"/>
      <c r="P914" s="98"/>
      <c r="Q914" s="19">
        <f>B914</f>
        <v>112</v>
      </c>
      <c r="R914" s="99"/>
      <c r="S914" s="98"/>
      <c r="T914" s="90"/>
    </row>
    <row r="915" spans="1:20" ht="15.75" x14ac:dyDescent="0.2">
      <c r="A915" s="97">
        <v>2502</v>
      </c>
      <c r="B915" s="17"/>
      <c r="C915" s="17">
        <v>99</v>
      </c>
      <c r="D915" s="17"/>
      <c r="E915" s="17"/>
      <c r="F915" s="17"/>
      <c r="G915" s="17"/>
      <c r="H915" s="17"/>
      <c r="I915" s="17"/>
      <c r="J915" s="17"/>
      <c r="K915" s="17"/>
      <c r="L915" s="54"/>
      <c r="M915" s="145"/>
      <c r="N915" s="49"/>
      <c r="O915" s="146"/>
      <c r="P915" s="21">
        <f>IF(C915=0,"",C915/B914)</f>
        <v>0.8839285714285714</v>
      </c>
      <c r="Q915" s="22">
        <v>99</v>
      </c>
      <c r="R915" s="100">
        <f t="shared" ref="R915:R923" si="82">IF(Q915=0,"",Q915/Q914)</f>
        <v>0.8839285714285714</v>
      </c>
      <c r="S915" s="100">
        <f t="shared" ref="S915:S923" si="83">IF(Q915=0,"",100%-R915)</f>
        <v>0.1160714285714286</v>
      </c>
      <c r="T915" s="90"/>
    </row>
    <row r="916" spans="1:20" ht="15.75" x14ac:dyDescent="0.2">
      <c r="A916" s="97">
        <v>2601</v>
      </c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54"/>
      <c r="M916" s="145"/>
      <c r="N916" s="49"/>
      <c r="O916" s="146"/>
      <c r="P916" s="21" t="str">
        <f>IF(D916=0,"",D916/C915)</f>
        <v/>
      </c>
      <c r="Q916" s="22"/>
      <c r="R916" s="100" t="str">
        <f t="shared" si="82"/>
        <v/>
      </c>
      <c r="S916" s="100" t="str">
        <f t="shared" si="83"/>
        <v/>
      </c>
      <c r="T916" s="124">
        <f>Q916/Q914</f>
        <v>0</v>
      </c>
    </row>
    <row r="917" spans="1:20" ht="15.75" x14ac:dyDescent="0.2">
      <c r="A917" s="97">
        <v>2602</v>
      </c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54"/>
      <c r="M917" s="145"/>
      <c r="N917" s="49"/>
      <c r="O917" s="146"/>
      <c r="P917" s="21" t="str">
        <f>IF(E917=0,"",E917/D916)</f>
        <v/>
      </c>
      <c r="Q917" s="22"/>
      <c r="R917" s="100" t="str">
        <f t="shared" si="82"/>
        <v/>
      </c>
      <c r="S917" s="100" t="str">
        <f t="shared" si="83"/>
        <v/>
      </c>
      <c r="T917" s="90"/>
    </row>
    <row r="918" spans="1:20" ht="15.75" x14ac:dyDescent="0.2">
      <c r="A918" s="97">
        <v>2701</v>
      </c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54"/>
      <c r="M918" s="145"/>
      <c r="N918" s="49"/>
      <c r="O918" s="146"/>
      <c r="P918" s="21" t="str">
        <f>IF(F918=0,"",F918/E917)</f>
        <v/>
      </c>
      <c r="Q918" s="22"/>
      <c r="R918" s="100" t="str">
        <f t="shared" si="82"/>
        <v/>
      </c>
      <c r="S918" s="100" t="str">
        <f t="shared" si="83"/>
        <v/>
      </c>
      <c r="T918" s="90"/>
    </row>
    <row r="919" spans="1:20" ht="15.75" x14ac:dyDescent="0.2">
      <c r="A919" s="97">
        <v>2702</v>
      </c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54"/>
      <c r="M919" s="145"/>
      <c r="N919" s="49"/>
      <c r="O919" s="146"/>
      <c r="P919" s="21" t="str">
        <f>IF(G919=0,"",G919/F918)</f>
        <v/>
      </c>
      <c r="Q919" s="22"/>
      <c r="R919" s="100" t="str">
        <f t="shared" si="82"/>
        <v/>
      </c>
      <c r="S919" s="100" t="str">
        <f t="shared" si="83"/>
        <v/>
      </c>
      <c r="T919" s="90"/>
    </row>
    <row r="920" spans="1:20" ht="15.75" x14ac:dyDescent="0.2">
      <c r="A920" s="97">
        <v>2801</v>
      </c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54"/>
      <c r="M920" s="145"/>
      <c r="N920" s="49"/>
      <c r="O920" s="146"/>
      <c r="P920" s="21" t="str">
        <f>IF(H920=0,"",H920/G919)</f>
        <v/>
      </c>
      <c r="Q920" s="22"/>
      <c r="R920" s="100" t="str">
        <f t="shared" si="82"/>
        <v/>
      </c>
      <c r="S920" s="100" t="str">
        <f t="shared" si="83"/>
        <v/>
      </c>
      <c r="T920" s="90"/>
    </row>
    <row r="921" spans="1:20" ht="15.75" x14ac:dyDescent="0.2">
      <c r="A921" s="97">
        <v>2802</v>
      </c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54"/>
      <c r="M921" s="145"/>
      <c r="N921" s="49"/>
      <c r="O921" s="146"/>
      <c r="P921" s="21" t="str">
        <f>IF(I921=0,"",I921/H920)</f>
        <v/>
      </c>
      <c r="Q921" s="22"/>
      <c r="R921" s="100" t="str">
        <f t="shared" si="82"/>
        <v/>
      </c>
      <c r="S921" s="100" t="str">
        <f t="shared" si="83"/>
        <v/>
      </c>
      <c r="T921" s="90"/>
    </row>
    <row r="922" spans="1:20" ht="15.75" x14ac:dyDescent="0.2">
      <c r="A922" s="97">
        <v>2901</v>
      </c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54"/>
      <c r="M922" s="145"/>
      <c r="N922" s="49"/>
      <c r="O922" s="146"/>
      <c r="P922" s="21" t="str">
        <f>IF(J922=0,"",J922/I921)</f>
        <v/>
      </c>
      <c r="Q922" s="22"/>
      <c r="R922" s="100" t="str">
        <f t="shared" si="82"/>
        <v/>
      </c>
      <c r="S922" s="100" t="str">
        <f t="shared" si="83"/>
        <v/>
      </c>
      <c r="T922" s="90"/>
    </row>
    <row r="923" spans="1:20" ht="15.75" x14ac:dyDescent="0.2">
      <c r="A923" s="97">
        <v>2902</v>
      </c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54"/>
      <c r="M923" s="145"/>
      <c r="N923" s="49"/>
      <c r="O923" s="146"/>
      <c r="P923" s="21" t="str">
        <f>IF(K923=0,"",K923/J922)</f>
        <v/>
      </c>
      <c r="Q923" s="22"/>
      <c r="R923" s="100" t="str">
        <f t="shared" si="82"/>
        <v/>
      </c>
      <c r="S923" s="100" t="str">
        <f t="shared" si="83"/>
        <v/>
      </c>
      <c r="T923" s="90"/>
    </row>
    <row r="924" spans="1:20" ht="15.75" x14ac:dyDescent="0.2">
      <c r="A924" s="97">
        <v>3001</v>
      </c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54"/>
      <c r="M924" s="145"/>
      <c r="N924" s="49"/>
      <c r="O924" s="147"/>
      <c r="P924" s="165"/>
      <c r="Q924" s="51"/>
      <c r="R924" s="190"/>
      <c r="S924" s="165"/>
      <c r="T924" s="90"/>
    </row>
    <row r="925" spans="1:20" ht="15.75" x14ac:dyDescent="0.2">
      <c r="A925" s="97">
        <v>3002</v>
      </c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54"/>
      <c r="M925" s="145"/>
      <c r="N925" s="49"/>
      <c r="O925" s="147"/>
      <c r="P925" s="148"/>
      <c r="Q925" s="51"/>
      <c r="R925" s="149"/>
      <c r="S925" s="148"/>
      <c r="T925" s="90"/>
    </row>
    <row r="926" spans="1:20" ht="15.75" x14ac:dyDescent="0.2">
      <c r="A926" s="97">
        <v>3101</v>
      </c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54"/>
      <c r="M926" s="145"/>
      <c r="N926" s="49"/>
      <c r="O926" s="147"/>
      <c r="P926" s="49"/>
      <c r="Q926" s="147"/>
      <c r="R926" s="150"/>
      <c r="S926" s="148"/>
      <c r="T926" s="90"/>
    </row>
    <row r="927" spans="1:20" ht="15.75" x14ac:dyDescent="0.2">
      <c r="A927" s="97">
        <v>3102</v>
      </c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54"/>
      <c r="M927" s="145"/>
      <c r="N927" s="49"/>
      <c r="O927" s="147"/>
      <c r="P927" s="102" t="s">
        <v>81</v>
      </c>
      <c r="Q927" s="103"/>
      <c r="R927" s="104" t="str">
        <f>IF(SUM(L918:L924)=0,"",SUM(L918:L924))</f>
        <v/>
      </c>
      <c r="S927" s="105" t="s">
        <v>10</v>
      </c>
      <c r="T927" s="90"/>
    </row>
    <row r="928" spans="1:20" ht="15.75" x14ac:dyDescent="0.2">
      <c r="A928" s="97">
        <v>3201</v>
      </c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54"/>
      <c r="M928" s="145"/>
      <c r="N928" s="49"/>
      <c r="O928" s="147"/>
      <c r="P928" s="106" t="s">
        <v>83</v>
      </c>
      <c r="Q928" s="32" t="str">
        <f>IF(Q927/B914=0,"",Q927/B914)</f>
        <v/>
      </c>
      <c r="R928" s="107" t="e">
        <f>IF(Q927/R927=0,"",Q927/R927)</f>
        <v>#VALUE!</v>
      </c>
      <c r="S928" s="108" t="s">
        <v>84</v>
      </c>
      <c r="T928" s="90"/>
    </row>
    <row r="929" spans="1:20" ht="15.75" x14ac:dyDescent="0.2">
      <c r="A929" s="97">
        <v>3202</v>
      </c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54"/>
      <c r="M929" s="151"/>
      <c r="N929" s="152"/>
      <c r="O929" s="153"/>
      <c r="P929" s="154"/>
      <c r="Q929" s="155"/>
      <c r="R929" s="155"/>
      <c r="S929" s="156"/>
      <c r="T929" s="90"/>
    </row>
    <row r="930" spans="1:20" ht="18" x14ac:dyDescent="0.2">
      <c r="A930" s="114"/>
      <c r="B930" s="231" t="s">
        <v>106</v>
      </c>
      <c r="C930" s="231"/>
      <c r="D930" s="231"/>
      <c r="E930" s="231"/>
      <c r="F930" s="231"/>
      <c r="G930" s="231"/>
      <c r="H930" s="231"/>
      <c r="I930" s="231"/>
      <c r="J930" s="231"/>
      <c r="K930" s="231"/>
      <c r="L930" s="37">
        <f>SUM(L923:L926)</f>
        <v>0</v>
      </c>
      <c r="M930" s="109" t="str">
        <f>IF(L923=0,"",L923/B914)</f>
        <v/>
      </c>
      <c r="N930" s="109" t="str">
        <f>IF(L930=0,"",L930/B914)</f>
        <v/>
      </c>
      <c r="O930" s="109" t="str">
        <f>IF(L923=0,"",N930-M930)</f>
        <v/>
      </c>
      <c r="P930" s="89"/>
      <c r="Q930" s="85"/>
      <c r="R930" s="134"/>
      <c r="S930" s="89"/>
      <c r="T930" s="90"/>
    </row>
    <row r="931" spans="1:20" ht="12.75" customHeight="1" x14ac:dyDescent="0.2"/>
    <row r="932" spans="1:20" ht="12.75" customHeight="1" x14ac:dyDescent="0.2"/>
    <row r="933" spans="1:20" s="225" customFormat="1" ht="26.25" x14ac:dyDescent="0.2">
      <c r="A933" s="90"/>
      <c r="B933" s="232" t="s">
        <v>94</v>
      </c>
      <c r="C933" s="232"/>
      <c r="D933" s="232"/>
      <c r="E933" s="232"/>
      <c r="F933" s="232"/>
      <c r="G933" s="232"/>
      <c r="H933" s="232"/>
      <c r="I933" s="232"/>
      <c r="J933" s="232"/>
      <c r="K933" s="232"/>
      <c r="L933" s="78" t="s">
        <v>134</v>
      </c>
      <c r="M933" s="89"/>
      <c r="N933" s="89"/>
      <c r="O933" s="85"/>
      <c r="P933" s="89"/>
      <c r="Q933" s="85"/>
      <c r="R933" s="85"/>
      <c r="S933" s="85"/>
      <c r="T933" s="90"/>
    </row>
    <row r="934" spans="1:20" s="225" customFormat="1" ht="20.25" x14ac:dyDescent="0.2">
      <c r="A934" s="234" t="s">
        <v>9</v>
      </c>
      <c r="B934" s="235" t="s">
        <v>95</v>
      </c>
      <c r="C934" s="236"/>
      <c r="D934" s="236"/>
      <c r="E934" s="236"/>
      <c r="F934" s="236"/>
      <c r="G934" s="236"/>
      <c r="H934" s="236"/>
      <c r="I934" s="236"/>
      <c r="J934" s="236"/>
      <c r="K934" s="237"/>
      <c r="L934" s="238" t="s">
        <v>10</v>
      </c>
      <c r="M934" s="230" t="s">
        <v>2</v>
      </c>
      <c r="N934" s="230" t="s">
        <v>3</v>
      </c>
      <c r="O934" s="240" t="s">
        <v>4</v>
      </c>
      <c r="P934" s="230" t="s">
        <v>5</v>
      </c>
      <c r="Q934" s="228" t="s">
        <v>6</v>
      </c>
      <c r="R934" s="228" t="s">
        <v>7</v>
      </c>
      <c r="S934" s="230" t="s">
        <v>96</v>
      </c>
      <c r="T934" s="90"/>
    </row>
    <row r="935" spans="1:20" s="225" customFormat="1" ht="15.75" x14ac:dyDescent="0.2">
      <c r="A935" s="229"/>
      <c r="B935" s="97" t="s">
        <v>97</v>
      </c>
      <c r="C935" s="97" t="s">
        <v>98</v>
      </c>
      <c r="D935" s="97" t="s">
        <v>99</v>
      </c>
      <c r="E935" s="97" t="s">
        <v>100</v>
      </c>
      <c r="F935" s="97" t="s">
        <v>101</v>
      </c>
      <c r="G935" s="97" t="s">
        <v>102</v>
      </c>
      <c r="H935" s="97" t="s">
        <v>103</v>
      </c>
      <c r="I935" s="97" t="s">
        <v>104</v>
      </c>
      <c r="J935" s="97" t="s">
        <v>105</v>
      </c>
      <c r="K935" s="97" t="s">
        <v>126</v>
      </c>
      <c r="L935" s="229"/>
      <c r="M935" s="229"/>
      <c r="N935" s="229"/>
      <c r="O935" s="229"/>
      <c r="P935" s="229"/>
      <c r="Q935" s="229"/>
      <c r="R935" s="229"/>
      <c r="S935" s="229"/>
      <c r="T935" s="90"/>
    </row>
    <row r="936" spans="1:20" s="225" customFormat="1" ht="15.75" x14ac:dyDescent="0.2">
      <c r="A936" s="97">
        <v>2502</v>
      </c>
      <c r="B936" s="17">
        <v>140</v>
      </c>
      <c r="C936" s="17"/>
      <c r="D936" s="17"/>
      <c r="E936" s="17"/>
      <c r="F936" s="17"/>
      <c r="G936" s="17"/>
      <c r="H936" s="17"/>
      <c r="I936" s="17"/>
      <c r="J936" s="17"/>
      <c r="K936" s="17"/>
      <c r="L936" s="54"/>
      <c r="M936" s="143"/>
      <c r="N936" s="144"/>
      <c r="O936" s="104"/>
      <c r="P936" s="98"/>
      <c r="Q936" s="19">
        <f>B936</f>
        <v>140</v>
      </c>
      <c r="R936" s="99"/>
      <c r="S936" s="98"/>
      <c r="T936" s="90"/>
    </row>
    <row r="937" spans="1:20" s="225" customFormat="1" ht="15.75" x14ac:dyDescent="0.2">
      <c r="A937" s="97">
        <v>2601</v>
      </c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54"/>
      <c r="M937" s="145"/>
      <c r="N937" s="49"/>
      <c r="O937" s="146"/>
      <c r="P937" s="21" t="str">
        <f>IF(C937=0,"",C937/B936)</f>
        <v/>
      </c>
      <c r="Q937" s="22"/>
      <c r="R937" s="100" t="str">
        <f t="shared" ref="R937:R945" si="84">IF(Q937=0,"",Q937/Q936)</f>
        <v/>
      </c>
      <c r="S937" s="100" t="str">
        <f t="shared" ref="S937:S945" si="85">IF(Q937=0,"",100%-R937)</f>
        <v/>
      </c>
      <c r="T937" s="90"/>
    </row>
    <row r="938" spans="1:20" s="225" customFormat="1" ht="15.75" x14ac:dyDescent="0.2">
      <c r="A938" s="97">
        <v>2602</v>
      </c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54"/>
      <c r="M938" s="145"/>
      <c r="N938" s="49"/>
      <c r="O938" s="146"/>
      <c r="P938" s="21" t="str">
        <f>IF(D938=0,"",D938/C937)</f>
        <v/>
      </c>
      <c r="Q938" s="22"/>
      <c r="R938" s="100" t="str">
        <f t="shared" si="84"/>
        <v/>
      </c>
      <c r="S938" s="100" t="str">
        <f t="shared" si="85"/>
        <v/>
      </c>
      <c r="T938" s="227">
        <f>Q938/Q936</f>
        <v>0</v>
      </c>
    </row>
    <row r="939" spans="1:20" s="225" customFormat="1" ht="15.75" x14ac:dyDescent="0.2">
      <c r="A939" s="97">
        <v>2701</v>
      </c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54"/>
      <c r="M939" s="145"/>
      <c r="N939" s="49"/>
      <c r="O939" s="146"/>
      <c r="P939" s="21" t="str">
        <f>IF(E939=0,"",E939/D938)</f>
        <v/>
      </c>
      <c r="Q939" s="22"/>
      <c r="R939" s="100" t="str">
        <f t="shared" si="84"/>
        <v/>
      </c>
      <c r="S939" s="100" t="str">
        <f t="shared" si="85"/>
        <v/>
      </c>
      <c r="T939" s="90"/>
    </row>
    <row r="940" spans="1:20" s="225" customFormat="1" ht="15.75" x14ac:dyDescent="0.2">
      <c r="A940" s="97">
        <v>2702</v>
      </c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54"/>
      <c r="M940" s="145"/>
      <c r="N940" s="49"/>
      <c r="O940" s="146"/>
      <c r="P940" s="21" t="str">
        <f>IF(F940=0,"",F940/E939)</f>
        <v/>
      </c>
      <c r="Q940" s="22"/>
      <c r="R940" s="100" t="str">
        <f t="shared" si="84"/>
        <v/>
      </c>
      <c r="S940" s="100" t="str">
        <f t="shared" si="85"/>
        <v/>
      </c>
      <c r="T940" s="90"/>
    </row>
    <row r="941" spans="1:20" s="225" customFormat="1" ht="15.75" x14ac:dyDescent="0.2">
      <c r="A941" s="97">
        <v>2801</v>
      </c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54"/>
      <c r="M941" s="145"/>
      <c r="N941" s="49"/>
      <c r="O941" s="146"/>
      <c r="P941" s="21" t="str">
        <f>IF(G941=0,"",G941/F940)</f>
        <v/>
      </c>
      <c r="Q941" s="22"/>
      <c r="R941" s="100" t="str">
        <f t="shared" si="84"/>
        <v/>
      </c>
      <c r="S941" s="100" t="str">
        <f t="shared" si="85"/>
        <v/>
      </c>
      <c r="T941" s="90"/>
    </row>
    <row r="942" spans="1:20" s="225" customFormat="1" ht="15.75" x14ac:dyDescent="0.2">
      <c r="A942" s="97">
        <v>2802</v>
      </c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54"/>
      <c r="M942" s="145"/>
      <c r="N942" s="49"/>
      <c r="O942" s="146"/>
      <c r="P942" s="21" t="str">
        <f>IF(H942=0,"",H942/G941)</f>
        <v/>
      </c>
      <c r="Q942" s="22"/>
      <c r="R942" s="100" t="str">
        <f t="shared" si="84"/>
        <v/>
      </c>
      <c r="S942" s="100" t="str">
        <f t="shared" si="85"/>
        <v/>
      </c>
      <c r="T942" s="90"/>
    </row>
    <row r="943" spans="1:20" s="225" customFormat="1" ht="15.75" x14ac:dyDescent="0.2">
      <c r="A943" s="97">
        <v>2901</v>
      </c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54"/>
      <c r="M943" s="145"/>
      <c r="N943" s="49"/>
      <c r="O943" s="146"/>
      <c r="P943" s="21" t="str">
        <f>IF(I943=0,"",I943/H942)</f>
        <v/>
      </c>
      <c r="Q943" s="22"/>
      <c r="R943" s="100" t="str">
        <f t="shared" si="84"/>
        <v/>
      </c>
      <c r="S943" s="100" t="str">
        <f t="shared" si="85"/>
        <v/>
      </c>
      <c r="T943" s="90"/>
    </row>
    <row r="944" spans="1:20" s="225" customFormat="1" ht="15.75" x14ac:dyDescent="0.2">
      <c r="A944" s="97">
        <v>2902</v>
      </c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54"/>
      <c r="M944" s="145"/>
      <c r="N944" s="49"/>
      <c r="O944" s="146"/>
      <c r="P944" s="21" t="str">
        <f>IF(J944=0,"",J944/I943)</f>
        <v/>
      </c>
      <c r="Q944" s="22"/>
      <c r="R944" s="100" t="str">
        <f t="shared" si="84"/>
        <v/>
      </c>
      <c r="S944" s="100" t="str">
        <f t="shared" si="85"/>
        <v/>
      </c>
      <c r="T944" s="90"/>
    </row>
    <row r="945" spans="1:20" s="225" customFormat="1" ht="15.75" x14ac:dyDescent="0.2">
      <c r="A945" s="97">
        <v>3001</v>
      </c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54"/>
      <c r="M945" s="145"/>
      <c r="N945" s="49"/>
      <c r="O945" s="146"/>
      <c r="P945" s="21" t="str">
        <f>IF(K945=0,"",K945/J944)</f>
        <v/>
      </c>
      <c r="Q945" s="22"/>
      <c r="R945" s="100" t="str">
        <f t="shared" si="84"/>
        <v/>
      </c>
      <c r="S945" s="100" t="str">
        <f t="shared" si="85"/>
        <v/>
      </c>
      <c r="T945" s="90"/>
    </row>
    <row r="946" spans="1:20" s="225" customFormat="1" ht="15.75" x14ac:dyDescent="0.2">
      <c r="A946" s="97">
        <v>3002</v>
      </c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54"/>
      <c r="M946" s="145"/>
      <c r="N946" s="49"/>
      <c r="O946" s="147"/>
      <c r="P946" s="165"/>
      <c r="Q946" s="51"/>
      <c r="R946" s="190"/>
      <c r="S946" s="165"/>
      <c r="T946" s="90"/>
    </row>
    <row r="947" spans="1:20" s="225" customFormat="1" ht="15.75" x14ac:dyDescent="0.2">
      <c r="A947" s="97">
        <v>3101</v>
      </c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54"/>
      <c r="M947" s="145"/>
      <c r="N947" s="49"/>
      <c r="O947" s="147"/>
      <c r="P947" s="148"/>
      <c r="Q947" s="51"/>
      <c r="R947" s="149"/>
      <c r="S947" s="148"/>
      <c r="T947" s="90"/>
    </row>
    <row r="948" spans="1:20" s="225" customFormat="1" ht="15.75" x14ac:dyDescent="0.2">
      <c r="A948" s="97">
        <v>3102</v>
      </c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54"/>
      <c r="M948" s="145"/>
      <c r="N948" s="49"/>
      <c r="O948" s="147"/>
      <c r="P948" s="49"/>
      <c r="Q948" s="147"/>
      <c r="R948" s="150"/>
      <c r="S948" s="148"/>
      <c r="T948" s="90"/>
    </row>
    <row r="949" spans="1:20" s="225" customFormat="1" ht="15.75" x14ac:dyDescent="0.2">
      <c r="A949" s="97">
        <v>3201</v>
      </c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54"/>
      <c r="M949" s="145"/>
      <c r="N949" s="49"/>
      <c r="O949" s="147"/>
      <c r="P949" s="102" t="s">
        <v>81</v>
      </c>
      <c r="Q949" s="103"/>
      <c r="R949" s="104" t="str">
        <f>IF(SUM(L940:L946)=0,"",SUM(L940:L946))</f>
        <v/>
      </c>
      <c r="S949" s="105" t="s">
        <v>10</v>
      </c>
      <c r="T949" s="90"/>
    </row>
    <row r="950" spans="1:20" s="225" customFormat="1" ht="15.75" x14ac:dyDescent="0.2">
      <c r="A950" s="97">
        <v>3202</v>
      </c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54"/>
      <c r="M950" s="145"/>
      <c r="N950" s="49"/>
      <c r="O950" s="147"/>
      <c r="P950" s="106" t="s">
        <v>83</v>
      </c>
      <c r="Q950" s="32" t="str">
        <f>IF(Q949/B936=0,"",Q949/B936)</f>
        <v/>
      </c>
      <c r="R950" s="107" t="e">
        <f>IF(Q949/R949=0,"",Q949/R949)</f>
        <v>#VALUE!</v>
      </c>
      <c r="S950" s="108" t="s">
        <v>84</v>
      </c>
      <c r="T950" s="90"/>
    </row>
    <row r="951" spans="1:20" s="225" customFormat="1" ht="15.75" x14ac:dyDescent="0.2">
      <c r="A951" s="97">
        <v>3301</v>
      </c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54"/>
      <c r="M951" s="151"/>
      <c r="N951" s="152"/>
      <c r="O951" s="153"/>
      <c r="P951" s="154"/>
      <c r="Q951" s="155"/>
      <c r="R951" s="155"/>
      <c r="S951" s="156"/>
      <c r="T951" s="90"/>
    </row>
    <row r="952" spans="1:20" s="225" customFormat="1" ht="18" x14ac:dyDescent="0.2">
      <c r="A952" s="226"/>
      <c r="B952" s="231" t="s">
        <v>106</v>
      </c>
      <c r="C952" s="231"/>
      <c r="D952" s="231"/>
      <c r="E952" s="231"/>
      <c r="F952" s="231"/>
      <c r="G952" s="231"/>
      <c r="H952" s="231"/>
      <c r="I952" s="231"/>
      <c r="J952" s="231"/>
      <c r="K952" s="231"/>
      <c r="L952" s="37">
        <f>SUM(L945:L948)</f>
        <v>0</v>
      </c>
      <c r="M952" s="109" t="str">
        <f>IF(L945=0,"",L945/B936)</f>
        <v/>
      </c>
      <c r="N952" s="109" t="str">
        <f>IF(L952=0,"",L952/B936)</f>
        <v/>
      </c>
      <c r="O952" s="109" t="str">
        <f>IF(L945=0,"",N952-M952)</f>
        <v/>
      </c>
      <c r="P952" s="89"/>
      <c r="Q952" s="85"/>
      <c r="R952" s="134"/>
      <c r="S952" s="89"/>
      <c r="T952" s="90"/>
    </row>
    <row r="953" spans="1:20" ht="12.75" customHeight="1" x14ac:dyDescent="0.2"/>
    <row r="954" spans="1:20" ht="12.75" customHeight="1" x14ac:dyDescent="0.2"/>
    <row r="955" spans="1:20" ht="12.75" customHeight="1" x14ac:dyDescent="0.2"/>
    <row r="956" spans="1:20" ht="12.75" customHeight="1" x14ac:dyDescent="0.2"/>
    <row r="957" spans="1:20" ht="12.75" customHeight="1" x14ac:dyDescent="0.2"/>
    <row r="958" spans="1:20" ht="12.75" customHeight="1" x14ac:dyDescent="0.2"/>
    <row r="959" spans="1:20" ht="12.75" customHeight="1" x14ac:dyDescent="0.2"/>
    <row r="960" spans="1:2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</sheetData>
  <mergeCells count="395">
    <mergeCell ref="B820:K820"/>
    <mergeCell ref="B842:K842"/>
    <mergeCell ref="B864:K864"/>
    <mergeCell ref="B886:K886"/>
    <mergeCell ref="B908:K908"/>
    <mergeCell ref="B930:K930"/>
    <mergeCell ref="B823:K823"/>
    <mergeCell ref="B845:K845"/>
    <mergeCell ref="B867:K867"/>
    <mergeCell ref="B889:K889"/>
    <mergeCell ref="B911:K911"/>
    <mergeCell ref="B644:K644"/>
    <mergeCell ref="B666:K666"/>
    <mergeCell ref="B277:K277"/>
    <mergeCell ref="B300:K300"/>
    <mergeCell ref="B323:K323"/>
    <mergeCell ref="B346:K346"/>
    <mergeCell ref="B369:K369"/>
    <mergeCell ref="B392:K392"/>
    <mergeCell ref="B415:K415"/>
    <mergeCell ref="B438:K438"/>
    <mergeCell ref="B461:K461"/>
    <mergeCell ref="B372:K372"/>
    <mergeCell ref="B326:K326"/>
    <mergeCell ref="B280:K280"/>
    <mergeCell ref="B303:K303"/>
    <mergeCell ref="B396:K396"/>
    <mergeCell ref="B395:K395"/>
    <mergeCell ref="B801:K801"/>
    <mergeCell ref="B710:K710"/>
    <mergeCell ref="B732:K732"/>
    <mergeCell ref="B754:K754"/>
    <mergeCell ref="B776:K776"/>
    <mergeCell ref="B798:K798"/>
    <mergeCell ref="B464:K464"/>
    <mergeCell ref="B487:K487"/>
    <mergeCell ref="B510:K510"/>
    <mergeCell ref="B533:K533"/>
    <mergeCell ref="B556:K556"/>
    <mergeCell ref="B579:K579"/>
    <mergeCell ref="B602:K602"/>
    <mergeCell ref="B626:K626"/>
    <mergeCell ref="B688:K688"/>
    <mergeCell ref="B625:K625"/>
    <mergeCell ref="B647:K647"/>
    <mergeCell ref="B669:K669"/>
    <mergeCell ref="B691:K691"/>
    <mergeCell ref="B713:K713"/>
    <mergeCell ref="B735:K735"/>
    <mergeCell ref="B757:K757"/>
    <mergeCell ref="B779:K779"/>
    <mergeCell ref="B484:K484"/>
    <mergeCell ref="S912:S913"/>
    <mergeCell ref="A912:A913"/>
    <mergeCell ref="B912:K912"/>
    <mergeCell ref="L912:L913"/>
    <mergeCell ref="M912:M913"/>
    <mergeCell ref="N912:N913"/>
    <mergeCell ref="O912:O913"/>
    <mergeCell ref="P912:P913"/>
    <mergeCell ref="Q912:Q913"/>
    <mergeCell ref="R912:R913"/>
    <mergeCell ref="S890:S891"/>
    <mergeCell ref="A890:A891"/>
    <mergeCell ref="B890:K890"/>
    <mergeCell ref="L890:L891"/>
    <mergeCell ref="M890:M891"/>
    <mergeCell ref="N890:N891"/>
    <mergeCell ref="O890:O891"/>
    <mergeCell ref="P890:P891"/>
    <mergeCell ref="Q890:Q891"/>
    <mergeCell ref="R890:R891"/>
    <mergeCell ref="S846:S847"/>
    <mergeCell ref="A846:A847"/>
    <mergeCell ref="B846:K846"/>
    <mergeCell ref="L846:L847"/>
    <mergeCell ref="M846:M847"/>
    <mergeCell ref="N846:N847"/>
    <mergeCell ref="O846:O847"/>
    <mergeCell ref="P846:P847"/>
    <mergeCell ref="Q846:Q847"/>
    <mergeCell ref="R846:R847"/>
    <mergeCell ref="R670:R671"/>
    <mergeCell ref="S670:S671"/>
    <mergeCell ref="P648:P649"/>
    <mergeCell ref="Q648:Q649"/>
    <mergeCell ref="B670:K670"/>
    <mergeCell ref="M670:M671"/>
    <mergeCell ref="N670:N671"/>
    <mergeCell ref="Q670:Q671"/>
    <mergeCell ref="L670:L671"/>
    <mergeCell ref="R648:R649"/>
    <mergeCell ref="S648:S649"/>
    <mergeCell ref="O648:O649"/>
    <mergeCell ref="L648:L649"/>
    <mergeCell ref="R802:R803"/>
    <mergeCell ref="P692:P693"/>
    <mergeCell ref="Q692:Q693"/>
    <mergeCell ref="R692:R693"/>
    <mergeCell ref="S692:S693"/>
    <mergeCell ref="L802:L803"/>
    <mergeCell ref="M802:M803"/>
    <mergeCell ref="N802:N803"/>
    <mergeCell ref="S802:S803"/>
    <mergeCell ref="L692:L693"/>
    <mergeCell ref="M692:M693"/>
    <mergeCell ref="N692:N693"/>
    <mergeCell ref="O692:O693"/>
    <mergeCell ref="O802:O803"/>
    <mergeCell ref="P802:P803"/>
    <mergeCell ref="S736:S737"/>
    <mergeCell ref="L736:L737"/>
    <mergeCell ref="N758:N759"/>
    <mergeCell ref="O758:O759"/>
    <mergeCell ref="P758:P759"/>
    <mergeCell ref="R780:R781"/>
    <mergeCell ref="S780:S781"/>
    <mergeCell ref="M780:M781"/>
    <mergeCell ref="N780:N781"/>
    <mergeCell ref="A802:A803"/>
    <mergeCell ref="A557:A558"/>
    <mergeCell ref="A580:A581"/>
    <mergeCell ref="A603:A604"/>
    <mergeCell ref="A626:A627"/>
    <mergeCell ref="A648:A649"/>
    <mergeCell ref="A670:A671"/>
    <mergeCell ref="A692:A693"/>
    <mergeCell ref="Q802:Q803"/>
    <mergeCell ref="B603:K603"/>
    <mergeCell ref="L603:L604"/>
    <mergeCell ref="M603:M604"/>
    <mergeCell ref="N603:N604"/>
    <mergeCell ref="O603:O604"/>
    <mergeCell ref="P603:P604"/>
    <mergeCell ref="O670:O671"/>
    <mergeCell ref="P670:P671"/>
    <mergeCell ref="B692:K692"/>
    <mergeCell ref="B802:K802"/>
    <mergeCell ref="B736:K736"/>
    <mergeCell ref="B648:K648"/>
    <mergeCell ref="Q780:Q781"/>
    <mergeCell ref="B780:K780"/>
    <mergeCell ref="L780:L781"/>
    <mergeCell ref="A442:A443"/>
    <mergeCell ref="A465:A466"/>
    <mergeCell ref="A488:A489"/>
    <mergeCell ref="A511:A512"/>
    <mergeCell ref="A534:A535"/>
    <mergeCell ref="A714:A715"/>
    <mergeCell ref="A736:A737"/>
    <mergeCell ref="A758:A759"/>
    <mergeCell ref="A780:A781"/>
    <mergeCell ref="A234:A235"/>
    <mergeCell ref="A258:A259"/>
    <mergeCell ref="A281:A282"/>
    <mergeCell ref="A304:A305"/>
    <mergeCell ref="A327:A328"/>
    <mergeCell ref="A350:A351"/>
    <mergeCell ref="A373:A374"/>
    <mergeCell ref="A396:A397"/>
    <mergeCell ref="A419:A420"/>
    <mergeCell ref="Q373:Q374"/>
    <mergeCell ref="R373:R374"/>
    <mergeCell ref="S373:S374"/>
    <mergeCell ref="B373:K373"/>
    <mergeCell ref="L373:L374"/>
    <mergeCell ref="M373:M374"/>
    <mergeCell ref="N373:N374"/>
    <mergeCell ref="O373:O374"/>
    <mergeCell ref="P373:P374"/>
    <mergeCell ref="S327:S328"/>
    <mergeCell ref="B327:K327"/>
    <mergeCell ref="L327:L328"/>
    <mergeCell ref="M327:M328"/>
    <mergeCell ref="N327:N328"/>
    <mergeCell ref="O327:O328"/>
    <mergeCell ref="P327:P328"/>
    <mergeCell ref="Q350:Q351"/>
    <mergeCell ref="R350:R351"/>
    <mergeCell ref="S350:S351"/>
    <mergeCell ref="B350:K350"/>
    <mergeCell ref="L350:L351"/>
    <mergeCell ref="M350:M351"/>
    <mergeCell ref="N350:N351"/>
    <mergeCell ref="O350:O351"/>
    <mergeCell ref="P350:P351"/>
    <mergeCell ref="Q327:Q328"/>
    <mergeCell ref="R327:R328"/>
    <mergeCell ref="B349:K349"/>
    <mergeCell ref="Q281:Q282"/>
    <mergeCell ref="R281:R282"/>
    <mergeCell ref="S281:S282"/>
    <mergeCell ref="B281:K281"/>
    <mergeCell ref="L281:L282"/>
    <mergeCell ref="M281:M282"/>
    <mergeCell ref="N281:N282"/>
    <mergeCell ref="O281:O282"/>
    <mergeCell ref="P281:P282"/>
    <mergeCell ref="Q304:Q305"/>
    <mergeCell ref="R304:R305"/>
    <mergeCell ref="S304:S305"/>
    <mergeCell ref="B304:K304"/>
    <mergeCell ref="L304:L305"/>
    <mergeCell ref="M304:M305"/>
    <mergeCell ref="N304:N305"/>
    <mergeCell ref="O304:O305"/>
    <mergeCell ref="P304:P305"/>
    <mergeCell ref="O780:O781"/>
    <mergeCell ref="P780:P781"/>
    <mergeCell ref="Q714:Q715"/>
    <mergeCell ref="R714:R715"/>
    <mergeCell ref="S714:S715"/>
    <mergeCell ref="B714:K714"/>
    <mergeCell ref="L714:L715"/>
    <mergeCell ref="M714:M715"/>
    <mergeCell ref="N714:N715"/>
    <mergeCell ref="O714:O715"/>
    <mergeCell ref="M736:M737"/>
    <mergeCell ref="N736:N737"/>
    <mergeCell ref="O736:O737"/>
    <mergeCell ref="P736:P737"/>
    <mergeCell ref="Q758:Q759"/>
    <mergeCell ref="R758:R759"/>
    <mergeCell ref="S758:S759"/>
    <mergeCell ref="B758:K758"/>
    <mergeCell ref="L758:L759"/>
    <mergeCell ref="M758:M759"/>
    <mergeCell ref="Q534:Q535"/>
    <mergeCell ref="R534:R535"/>
    <mergeCell ref="S534:S535"/>
    <mergeCell ref="P714:P715"/>
    <mergeCell ref="Q736:Q737"/>
    <mergeCell ref="R736:R737"/>
    <mergeCell ref="M557:M558"/>
    <mergeCell ref="N557:N558"/>
    <mergeCell ref="O557:O558"/>
    <mergeCell ref="P557:P558"/>
    <mergeCell ref="Q557:Q558"/>
    <mergeCell ref="Q580:Q581"/>
    <mergeCell ref="R580:R581"/>
    <mergeCell ref="Q626:Q627"/>
    <mergeCell ref="R626:R627"/>
    <mergeCell ref="Q603:Q604"/>
    <mergeCell ref="R603:R604"/>
    <mergeCell ref="S603:S604"/>
    <mergeCell ref="M648:M649"/>
    <mergeCell ref="N648:N649"/>
    <mergeCell ref="S626:S627"/>
    <mergeCell ref="R557:R558"/>
    <mergeCell ref="S557:S558"/>
    <mergeCell ref="S580:S581"/>
    <mergeCell ref="L626:L627"/>
    <mergeCell ref="M626:M627"/>
    <mergeCell ref="N626:N627"/>
    <mergeCell ref="O626:O627"/>
    <mergeCell ref="P626:P627"/>
    <mergeCell ref="O534:O535"/>
    <mergeCell ref="P534:P535"/>
    <mergeCell ref="B534:K534"/>
    <mergeCell ref="L534:L535"/>
    <mergeCell ref="B557:K557"/>
    <mergeCell ref="L557:L558"/>
    <mergeCell ref="B580:K580"/>
    <mergeCell ref="L580:L581"/>
    <mergeCell ref="M580:M581"/>
    <mergeCell ref="N580:N581"/>
    <mergeCell ref="O580:O581"/>
    <mergeCell ref="P580:P581"/>
    <mergeCell ref="B553:K553"/>
    <mergeCell ref="B576:K576"/>
    <mergeCell ref="B599:K599"/>
    <mergeCell ref="B622:K622"/>
    <mergeCell ref="L396:L397"/>
    <mergeCell ref="M396:M397"/>
    <mergeCell ref="N396:N397"/>
    <mergeCell ref="O396:O397"/>
    <mergeCell ref="P396:P397"/>
    <mergeCell ref="M534:M535"/>
    <mergeCell ref="N534:N535"/>
    <mergeCell ref="P511:P512"/>
    <mergeCell ref="B511:K511"/>
    <mergeCell ref="B465:K465"/>
    <mergeCell ref="B442:K442"/>
    <mergeCell ref="O442:O443"/>
    <mergeCell ref="P442:P443"/>
    <mergeCell ref="B418:K418"/>
    <mergeCell ref="B441:K441"/>
    <mergeCell ref="B507:K507"/>
    <mergeCell ref="B530:K530"/>
    <mergeCell ref="O234:O235"/>
    <mergeCell ref="P234:P235"/>
    <mergeCell ref="Q234:Q235"/>
    <mergeCell ref="R234:R235"/>
    <mergeCell ref="S234:S235"/>
    <mergeCell ref="R258:R259"/>
    <mergeCell ref="S258:S259"/>
    <mergeCell ref="B258:K258"/>
    <mergeCell ref="L258:L259"/>
    <mergeCell ref="M258:M259"/>
    <mergeCell ref="N258:N259"/>
    <mergeCell ref="O258:O259"/>
    <mergeCell ref="P258:P259"/>
    <mergeCell ref="Q258:Q259"/>
    <mergeCell ref="B234:K234"/>
    <mergeCell ref="L234:L235"/>
    <mergeCell ref="B254:K254"/>
    <mergeCell ref="B257:K257"/>
    <mergeCell ref="B16:J16"/>
    <mergeCell ref="B36:J36"/>
    <mergeCell ref="B55:J55"/>
    <mergeCell ref="B76:J76"/>
    <mergeCell ref="B94:J94"/>
    <mergeCell ref="B113:J113"/>
    <mergeCell ref="B132:J132"/>
    <mergeCell ref="M234:M235"/>
    <mergeCell ref="N234:N235"/>
    <mergeCell ref="B152:J152"/>
    <mergeCell ref="B172:J172"/>
    <mergeCell ref="B192:J192"/>
    <mergeCell ref="B212:J212"/>
    <mergeCell ref="B233:K233"/>
    <mergeCell ref="R511:R512"/>
    <mergeCell ref="S511:S512"/>
    <mergeCell ref="Q396:Q397"/>
    <mergeCell ref="R396:R397"/>
    <mergeCell ref="S396:S397"/>
    <mergeCell ref="L511:L512"/>
    <mergeCell ref="M511:M512"/>
    <mergeCell ref="N511:N512"/>
    <mergeCell ref="O511:O512"/>
    <mergeCell ref="Q511:Q512"/>
    <mergeCell ref="Q465:Q466"/>
    <mergeCell ref="R465:R466"/>
    <mergeCell ref="S465:S466"/>
    <mergeCell ref="L465:L466"/>
    <mergeCell ref="M465:M466"/>
    <mergeCell ref="N465:N466"/>
    <mergeCell ref="O465:O466"/>
    <mergeCell ref="P465:P466"/>
    <mergeCell ref="Q442:Q443"/>
    <mergeCell ref="R442:R443"/>
    <mergeCell ref="S442:S443"/>
    <mergeCell ref="L442:L443"/>
    <mergeCell ref="M442:M443"/>
    <mergeCell ref="N442:N443"/>
    <mergeCell ref="Q419:Q420"/>
    <mergeCell ref="R419:R420"/>
    <mergeCell ref="S419:S420"/>
    <mergeCell ref="B419:K419"/>
    <mergeCell ref="L419:L420"/>
    <mergeCell ref="M419:M420"/>
    <mergeCell ref="N419:N420"/>
    <mergeCell ref="O419:O420"/>
    <mergeCell ref="P419:P420"/>
    <mergeCell ref="Q488:Q489"/>
    <mergeCell ref="R488:R489"/>
    <mergeCell ref="S488:S489"/>
    <mergeCell ref="B488:K488"/>
    <mergeCell ref="L488:L489"/>
    <mergeCell ref="M488:M489"/>
    <mergeCell ref="N488:N489"/>
    <mergeCell ref="O488:O489"/>
    <mergeCell ref="P488:P489"/>
    <mergeCell ref="S824:S825"/>
    <mergeCell ref="A824:A825"/>
    <mergeCell ref="B824:K824"/>
    <mergeCell ref="L824:L825"/>
    <mergeCell ref="M824:M825"/>
    <mergeCell ref="N824:N825"/>
    <mergeCell ref="O824:O825"/>
    <mergeCell ref="P824:P825"/>
    <mergeCell ref="Q824:Q825"/>
    <mergeCell ref="R824:R825"/>
    <mergeCell ref="S868:S869"/>
    <mergeCell ref="A868:A869"/>
    <mergeCell ref="B868:K868"/>
    <mergeCell ref="L868:L869"/>
    <mergeCell ref="M868:M869"/>
    <mergeCell ref="N868:N869"/>
    <mergeCell ref="O868:O869"/>
    <mergeCell ref="P868:P869"/>
    <mergeCell ref="Q868:Q869"/>
    <mergeCell ref="R868:R869"/>
    <mergeCell ref="R934:R935"/>
    <mergeCell ref="S934:S935"/>
    <mergeCell ref="B952:K952"/>
    <mergeCell ref="B933:K933"/>
    <mergeCell ref="A934:A935"/>
    <mergeCell ref="B934:K934"/>
    <mergeCell ref="L934:L935"/>
    <mergeCell ref="M934:M935"/>
    <mergeCell ref="N934:N935"/>
    <mergeCell ref="O934:O935"/>
    <mergeCell ref="P934:P935"/>
    <mergeCell ref="Q934:Q935"/>
  </mergeCells>
  <pageMargins left="0.7" right="0.7" top="0.75" bottom="0.75" header="0" footer="0"/>
  <pageSetup orientation="landscape"/>
  <ignoredErrors>
    <ignoredError sqref="A421:A437 A399:A414 A375:A391 A352:A368" numberStoredAsText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8080"/>
  </sheetPr>
  <dimension ref="A1:X1009"/>
  <sheetViews>
    <sheetView topLeftCell="A495" zoomScaleNormal="100" workbookViewId="0">
      <selection activeCell="P521" sqref="P521"/>
    </sheetView>
  </sheetViews>
  <sheetFormatPr baseColWidth="10" defaultColWidth="12.5703125" defaultRowHeight="15" customHeight="1" x14ac:dyDescent="0.2"/>
  <cols>
    <col min="1" max="1" width="8.5703125" style="79" customWidth="1"/>
    <col min="2" max="10" width="7.140625" style="79" customWidth="1"/>
    <col min="11" max="11" width="15.7109375" style="79" customWidth="1"/>
    <col min="12" max="18" width="12.85546875" style="79" customWidth="1"/>
    <col min="19" max="19" width="10" style="79" customWidth="1"/>
    <col min="20" max="20" width="9.28515625" style="79" customWidth="1"/>
    <col min="21" max="26" width="10" style="79" customWidth="1"/>
    <col min="27" max="16384" width="12.5703125" style="79"/>
  </cols>
  <sheetData>
    <row r="1" spans="1:20" s="220" customFormat="1" ht="15" customHeight="1" x14ac:dyDescent="0.2"/>
    <row r="2" spans="1:20" s="220" customFormat="1" ht="15" customHeight="1" x14ac:dyDescent="0.2"/>
    <row r="3" spans="1:20" s="220" customFormat="1" ht="15" customHeight="1" x14ac:dyDescent="0.2"/>
    <row r="4" spans="1:20" s="220" customFormat="1" ht="15" customHeight="1" x14ac:dyDescent="0.2"/>
    <row r="5" spans="1:20" s="220" customFormat="1" ht="15" customHeight="1" x14ac:dyDescent="0.2"/>
    <row r="6" spans="1:20" s="220" customFormat="1" ht="15" customHeight="1" x14ac:dyDescent="0.2"/>
    <row r="7" spans="1:20" s="220" customFormat="1" ht="15" customHeight="1" x14ac:dyDescent="0.2"/>
    <row r="8" spans="1:20" s="220" customFormat="1" ht="15" customHeight="1" x14ac:dyDescent="0.2"/>
    <row r="9" spans="1:20" s="220" customFormat="1" ht="15" customHeight="1" x14ac:dyDescent="0.2"/>
    <row r="10" spans="1:20" s="220" customFormat="1" ht="15" customHeight="1" x14ac:dyDescent="0.2"/>
    <row r="11" spans="1:20" s="220" customFormat="1" ht="15" customHeight="1" x14ac:dyDescent="0.2"/>
    <row r="12" spans="1:20" s="220" customFormat="1" ht="15" customHeight="1" x14ac:dyDescent="0.2"/>
    <row r="13" spans="1:20" ht="12.75" customHeight="1" x14ac:dyDescent="0.2"/>
    <row r="14" spans="1:20" ht="12.75" customHeight="1" x14ac:dyDescent="0.2"/>
    <row r="15" spans="1:20" ht="26.25" x14ac:dyDescent="0.2">
      <c r="B15" s="232" t="s">
        <v>94</v>
      </c>
      <c r="C15" s="233"/>
      <c r="D15" s="233"/>
      <c r="E15" s="233"/>
      <c r="F15" s="233"/>
      <c r="G15" s="233"/>
      <c r="H15" s="233"/>
      <c r="I15" s="233"/>
      <c r="J15" s="233"/>
      <c r="K15" s="78" t="s">
        <v>70</v>
      </c>
      <c r="L15" s="89"/>
      <c r="M15" s="89"/>
      <c r="N15" s="85"/>
      <c r="O15" s="89"/>
      <c r="P15" s="85"/>
      <c r="Q15" s="85"/>
      <c r="R15" s="85"/>
      <c r="S15" s="218" t="s">
        <v>124</v>
      </c>
      <c r="T15" s="218"/>
    </row>
    <row r="16" spans="1:20" ht="20.25" x14ac:dyDescent="0.2">
      <c r="A16" s="234" t="s">
        <v>9</v>
      </c>
      <c r="B16" s="235" t="s">
        <v>95</v>
      </c>
      <c r="C16" s="236"/>
      <c r="D16" s="236"/>
      <c r="E16" s="236"/>
      <c r="F16" s="236"/>
      <c r="G16" s="236"/>
      <c r="H16" s="236"/>
      <c r="I16" s="236"/>
      <c r="J16" s="237"/>
      <c r="K16" s="238" t="s">
        <v>10</v>
      </c>
      <c r="L16" s="230" t="s">
        <v>2</v>
      </c>
      <c r="M16" s="230" t="s">
        <v>3</v>
      </c>
      <c r="N16" s="240" t="s">
        <v>4</v>
      </c>
      <c r="O16" s="230" t="s">
        <v>5</v>
      </c>
      <c r="P16" s="228" t="s">
        <v>6</v>
      </c>
      <c r="Q16" s="228" t="s">
        <v>7</v>
      </c>
      <c r="R16" s="230" t="s">
        <v>96</v>
      </c>
    </row>
    <row r="17" spans="1:19" ht="15.75" customHeight="1" x14ac:dyDescent="0.2">
      <c r="A17" s="229"/>
      <c r="B17" s="97" t="s">
        <v>97</v>
      </c>
      <c r="C17" s="97" t="s">
        <v>98</v>
      </c>
      <c r="D17" s="97" t="s">
        <v>99</v>
      </c>
      <c r="E17" s="97" t="s">
        <v>100</v>
      </c>
      <c r="F17" s="97" t="s">
        <v>101</v>
      </c>
      <c r="G17" s="97" t="s">
        <v>102</v>
      </c>
      <c r="H17" s="97" t="s">
        <v>103</v>
      </c>
      <c r="I17" s="97" t="s">
        <v>104</v>
      </c>
      <c r="J17" s="97" t="s">
        <v>105</v>
      </c>
      <c r="K17" s="229"/>
      <c r="L17" s="229"/>
      <c r="M17" s="229"/>
      <c r="N17" s="229"/>
      <c r="O17" s="229"/>
      <c r="P17" s="229"/>
      <c r="Q17" s="229"/>
      <c r="R17" s="229"/>
    </row>
    <row r="18" spans="1:19" ht="15.75" customHeight="1" x14ac:dyDescent="0.2">
      <c r="A18" s="97">
        <v>1002</v>
      </c>
      <c r="B18" s="17">
        <v>12</v>
      </c>
      <c r="C18" s="17"/>
      <c r="D18" s="17"/>
      <c r="E18" s="17"/>
      <c r="F18" s="17"/>
      <c r="G18" s="17"/>
      <c r="H18" s="17"/>
      <c r="I18" s="17"/>
      <c r="J18" s="17"/>
      <c r="K18" s="54"/>
      <c r="L18" s="143"/>
      <c r="M18" s="144"/>
      <c r="N18" s="104"/>
      <c r="O18" s="98"/>
      <c r="P18" s="19">
        <f>B18</f>
        <v>12</v>
      </c>
      <c r="Q18" s="99"/>
      <c r="R18" s="98"/>
    </row>
    <row r="19" spans="1:19" ht="15.75" customHeight="1" x14ac:dyDescent="0.2">
      <c r="A19" s="97">
        <v>1101</v>
      </c>
      <c r="B19" s="17"/>
      <c r="C19" s="17">
        <v>12</v>
      </c>
      <c r="D19" s="17"/>
      <c r="E19" s="17"/>
      <c r="F19" s="17"/>
      <c r="G19" s="17"/>
      <c r="H19" s="17"/>
      <c r="I19" s="17"/>
      <c r="J19" s="17"/>
      <c r="K19" s="54"/>
      <c r="L19" s="145"/>
      <c r="M19" s="49"/>
      <c r="N19" s="146"/>
      <c r="O19" s="21">
        <f>IF(C19=0,"",C19/B18)</f>
        <v>1</v>
      </c>
      <c r="P19" s="22">
        <v>12</v>
      </c>
      <c r="Q19" s="100">
        <f t="shared" ref="Q19:Q26" si="0">IF(P19=0,"",P19/P18)</f>
        <v>1</v>
      </c>
      <c r="R19" s="100">
        <f t="shared" ref="R19:R26" si="1">IF(P19=0,"",100%-Q19)</f>
        <v>0</v>
      </c>
    </row>
    <row r="20" spans="1:19" ht="15.75" customHeight="1" x14ac:dyDescent="0.2">
      <c r="A20" s="97">
        <v>1102</v>
      </c>
      <c r="B20" s="17"/>
      <c r="C20" s="17"/>
      <c r="D20" s="17">
        <v>11</v>
      </c>
      <c r="E20" s="17"/>
      <c r="F20" s="17"/>
      <c r="G20" s="17"/>
      <c r="H20" s="17"/>
      <c r="I20" s="17"/>
      <c r="J20" s="17"/>
      <c r="K20" s="54"/>
      <c r="L20" s="145"/>
      <c r="M20" s="49"/>
      <c r="N20" s="146"/>
      <c r="O20" s="21">
        <f>IF(D20=0,"",D20/C19)</f>
        <v>0.91666666666666663</v>
      </c>
      <c r="P20" s="22">
        <v>11</v>
      </c>
      <c r="Q20" s="100">
        <f t="shared" si="0"/>
        <v>0.91666666666666663</v>
      </c>
      <c r="R20" s="100">
        <f t="shared" si="1"/>
        <v>8.333333333333337E-2</v>
      </c>
      <c r="S20" s="124">
        <f>P20/P18</f>
        <v>0.91666666666666663</v>
      </c>
    </row>
    <row r="21" spans="1:19" ht="15.75" customHeight="1" x14ac:dyDescent="0.2">
      <c r="A21" s="97">
        <v>1201</v>
      </c>
      <c r="B21" s="17"/>
      <c r="C21" s="17"/>
      <c r="D21" s="17"/>
      <c r="E21" s="17">
        <v>11</v>
      </c>
      <c r="F21" s="17"/>
      <c r="G21" s="17"/>
      <c r="H21" s="17"/>
      <c r="I21" s="17"/>
      <c r="J21" s="17"/>
      <c r="K21" s="54"/>
      <c r="L21" s="145"/>
      <c r="M21" s="49"/>
      <c r="N21" s="146"/>
      <c r="O21" s="21">
        <f>IF(E21=0,"",E21/D20)</f>
        <v>1</v>
      </c>
      <c r="P21" s="22">
        <v>11</v>
      </c>
      <c r="Q21" s="100">
        <f t="shared" si="0"/>
        <v>1</v>
      </c>
      <c r="R21" s="100">
        <f t="shared" si="1"/>
        <v>0</v>
      </c>
    </row>
    <row r="22" spans="1:19" ht="15.75" customHeight="1" x14ac:dyDescent="0.2">
      <c r="A22" s="97">
        <v>1202</v>
      </c>
      <c r="B22" s="17"/>
      <c r="C22" s="17"/>
      <c r="D22" s="17"/>
      <c r="E22" s="17"/>
      <c r="F22" s="17">
        <v>11</v>
      </c>
      <c r="G22" s="17"/>
      <c r="H22" s="17"/>
      <c r="I22" s="17"/>
      <c r="J22" s="17"/>
      <c r="K22" s="54"/>
      <c r="L22" s="145"/>
      <c r="M22" s="49"/>
      <c r="N22" s="146"/>
      <c r="O22" s="21">
        <f>IF(F22=0,"",F22/E21)</f>
        <v>1</v>
      </c>
      <c r="P22" s="22">
        <v>11</v>
      </c>
      <c r="Q22" s="100">
        <f t="shared" si="0"/>
        <v>1</v>
      </c>
      <c r="R22" s="100">
        <f t="shared" si="1"/>
        <v>0</v>
      </c>
    </row>
    <row r="23" spans="1:19" ht="15.75" customHeight="1" x14ac:dyDescent="0.2">
      <c r="A23" s="97">
        <v>1301</v>
      </c>
      <c r="B23" s="17"/>
      <c r="C23" s="17"/>
      <c r="D23" s="17"/>
      <c r="E23" s="17"/>
      <c r="F23" s="17"/>
      <c r="G23" s="17">
        <v>10</v>
      </c>
      <c r="H23" s="17"/>
      <c r="I23" s="17"/>
      <c r="J23" s="17"/>
      <c r="K23" s="54"/>
      <c r="L23" s="145"/>
      <c r="M23" s="49"/>
      <c r="N23" s="146"/>
      <c r="O23" s="21">
        <f>IF(G23=0,"",G23/F22)</f>
        <v>0.90909090909090906</v>
      </c>
      <c r="P23" s="22">
        <v>11</v>
      </c>
      <c r="Q23" s="100">
        <f t="shared" si="0"/>
        <v>1</v>
      </c>
      <c r="R23" s="100">
        <f t="shared" si="1"/>
        <v>0</v>
      </c>
    </row>
    <row r="24" spans="1:19" ht="15.75" customHeight="1" x14ac:dyDescent="0.2">
      <c r="A24" s="97">
        <v>1302</v>
      </c>
      <c r="B24" s="17"/>
      <c r="C24" s="17"/>
      <c r="D24" s="17"/>
      <c r="E24" s="17"/>
      <c r="F24" s="17"/>
      <c r="G24" s="17"/>
      <c r="H24" s="17">
        <v>10</v>
      </c>
      <c r="I24" s="17"/>
      <c r="J24" s="17"/>
      <c r="K24" s="54"/>
      <c r="L24" s="145"/>
      <c r="M24" s="49"/>
      <c r="N24" s="146"/>
      <c r="O24" s="21">
        <f>IF(H24=0,"",H24/G23)</f>
        <v>1</v>
      </c>
      <c r="P24" s="22">
        <v>11</v>
      </c>
      <c r="Q24" s="100">
        <f t="shared" si="0"/>
        <v>1</v>
      </c>
      <c r="R24" s="100">
        <f t="shared" si="1"/>
        <v>0</v>
      </c>
    </row>
    <row r="25" spans="1:19" ht="15.75" customHeight="1" x14ac:dyDescent="0.2">
      <c r="A25" s="97">
        <v>1401</v>
      </c>
      <c r="B25" s="17"/>
      <c r="C25" s="17"/>
      <c r="D25" s="17"/>
      <c r="E25" s="17"/>
      <c r="F25" s="17"/>
      <c r="G25" s="17"/>
      <c r="H25" s="17"/>
      <c r="I25" s="17">
        <v>10</v>
      </c>
      <c r="J25" s="17"/>
      <c r="K25" s="54"/>
      <c r="L25" s="145"/>
      <c r="M25" s="49"/>
      <c r="N25" s="146"/>
      <c r="O25" s="21">
        <f>IF(I25=0,"",I25/H24)</f>
        <v>1</v>
      </c>
      <c r="P25" s="22">
        <v>11</v>
      </c>
      <c r="Q25" s="100">
        <f t="shared" si="0"/>
        <v>1</v>
      </c>
      <c r="R25" s="100">
        <f t="shared" si="1"/>
        <v>0</v>
      </c>
    </row>
    <row r="26" spans="1:19" ht="15.75" customHeight="1" x14ac:dyDescent="0.2">
      <c r="A26" s="97">
        <v>1402</v>
      </c>
      <c r="B26" s="17"/>
      <c r="C26" s="17"/>
      <c r="D26" s="17"/>
      <c r="E26" s="17"/>
      <c r="F26" s="17"/>
      <c r="G26" s="17"/>
      <c r="H26" s="17"/>
      <c r="I26" s="17"/>
      <c r="J26" s="17">
        <v>10</v>
      </c>
      <c r="K26" s="54">
        <v>9</v>
      </c>
      <c r="L26" s="145"/>
      <c r="M26" s="49"/>
      <c r="N26" s="146"/>
      <c r="O26" s="24">
        <f>IF(J26=0,"",J26/I25)</f>
        <v>1</v>
      </c>
      <c r="P26" s="22">
        <v>11</v>
      </c>
      <c r="Q26" s="24">
        <f t="shared" si="0"/>
        <v>1</v>
      </c>
      <c r="R26" s="24">
        <f t="shared" si="1"/>
        <v>0</v>
      </c>
    </row>
    <row r="27" spans="1:19" ht="15.75" customHeight="1" x14ac:dyDescent="0.2">
      <c r="A27" s="97">
        <v>1501</v>
      </c>
      <c r="B27" s="17"/>
      <c r="C27" s="17"/>
      <c r="D27" s="17"/>
      <c r="E27" s="17"/>
      <c r="F27" s="17"/>
      <c r="G27" s="17"/>
      <c r="H27" s="17"/>
      <c r="I27" s="17"/>
      <c r="J27" s="17">
        <v>1</v>
      </c>
      <c r="K27" s="54">
        <v>1</v>
      </c>
      <c r="L27" s="145"/>
      <c r="M27" s="49"/>
      <c r="N27" s="147"/>
      <c r="O27" s="67"/>
      <c r="P27" s="22">
        <v>1</v>
      </c>
      <c r="Q27" s="67"/>
      <c r="R27" s="101"/>
    </row>
    <row r="28" spans="1:19" ht="15.75" customHeight="1" x14ac:dyDescent="0.2">
      <c r="A28" s="97">
        <v>1502</v>
      </c>
      <c r="B28" s="17"/>
      <c r="C28" s="17"/>
      <c r="D28" s="17"/>
      <c r="E28" s="17"/>
      <c r="F28" s="17"/>
      <c r="G28" s="17"/>
      <c r="H28" s="17"/>
      <c r="I28" s="17"/>
      <c r="J28" s="17"/>
      <c r="K28" s="54"/>
      <c r="L28" s="145"/>
      <c r="M28" s="49"/>
      <c r="N28" s="147"/>
      <c r="O28" s="148"/>
      <c r="P28" s="51"/>
      <c r="Q28" s="149"/>
      <c r="R28" s="148"/>
    </row>
    <row r="29" spans="1:19" ht="15.75" customHeight="1" x14ac:dyDescent="0.2">
      <c r="A29" s="97">
        <v>1601</v>
      </c>
      <c r="B29" s="17"/>
      <c r="C29" s="17"/>
      <c r="D29" s="17"/>
      <c r="E29" s="17"/>
      <c r="F29" s="17"/>
      <c r="G29" s="17"/>
      <c r="H29" s="17"/>
      <c r="I29" s="17"/>
      <c r="J29" s="17"/>
      <c r="K29" s="54"/>
      <c r="L29" s="145"/>
      <c r="M29" s="49"/>
      <c r="N29" s="147"/>
      <c r="O29" s="148"/>
      <c r="P29" s="51"/>
      <c r="Q29" s="149"/>
      <c r="R29" s="148"/>
    </row>
    <row r="30" spans="1:19" ht="15.75" customHeight="1" x14ac:dyDescent="0.2">
      <c r="A30" s="97">
        <v>1602</v>
      </c>
      <c r="B30" s="17"/>
      <c r="C30" s="17"/>
      <c r="D30" s="17"/>
      <c r="E30" s="17"/>
      <c r="F30" s="17"/>
      <c r="G30" s="17"/>
      <c r="H30" s="17"/>
      <c r="I30" s="17"/>
      <c r="J30" s="17"/>
      <c r="K30" s="54"/>
      <c r="L30" s="145"/>
      <c r="M30" s="49"/>
      <c r="N30" s="147"/>
      <c r="O30" s="148"/>
      <c r="P30" s="51"/>
      <c r="Q30" s="149"/>
      <c r="R30" s="148"/>
    </row>
    <row r="31" spans="1:19" ht="15.75" customHeight="1" x14ac:dyDescent="0.2">
      <c r="A31" s="97">
        <v>1701</v>
      </c>
      <c r="B31" s="17"/>
      <c r="C31" s="17"/>
      <c r="D31" s="17"/>
      <c r="E31" s="17"/>
      <c r="F31" s="17"/>
      <c r="G31" s="17"/>
      <c r="H31" s="17"/>
      <c r="I31" s="17"/>
      <c r="J31" s="17"/>
      <c r="K31" s="54"/>
      <c r="L31" s="145"/>
      <c r="M31" s="49"/>
      <c r="N31" s="147"/>
      <c r="O31" s="200"/>
      <c r="P31" s="201"/>
      <c r="Q31" s="202"/>
      <c r="R31" s="203"/>
    </row>
    <row r="32" spans="1:19" ht="15.75" customHeight="1" x14ac:dyDescent="0.2">
      <c r="A32" s="97">
        <v>1702</v>
      </c>
      <c r="B32" s="17"/>
      <c r="C32" s="17"/>
      <c r="D32" s="17"/>
      <c r="E32" s="17"/>
      <c r="F32" s="17"/>
      <c r="G32" s="17"/>
      <c r="H32" s="17"/>
      <c r="I32" s="17"/>
      <c r="J32" s="17"/>
      <c r="K32" s="54"/>
      <c r="L32" s="145"/>
      <c r="M32" s="49"/>
      <c r="N32" s="147"/>
      <c r="O32" s="102" t="s">
        <v>81</v>
      </c>
      <c r="P32" s="103">
        <v>10</v>
      </c>
      <c r="Q32" s="104">
        <f>IF(SUM(K24:K31)=0,"",SUM(K24:K31))</f>
        <v>10</v>
      </c>
      <c r="R32" s="105" t="s">
        <v>10</v>
      </c>
    </row>
    <row r="33" spans="1:19" ht="15.75" customHeight="1" x14ac:dyDescent="0.2">
      <c r="A33" s="97">
        <v>1801</v>
      </c>
      <c r="B33" s="17"/>
      <c r="C33" s="17"/>
      <c r="D33" s="17"/>
      <c r="E33" s="17"/>
      <c r="F33" s="17"/>
      <c r="G33" s="17"/>
      <c r="H33" s="17"/>
      <c r="I33" s="17"/>
      <c r="J33" s="17"/>
      <c r="K33" s="54"/>
      <c r="L33" s="145"/>
      <c r="M33" s="49"/>
      <c r="N33" s="147"/>
      <c r="O33" s="106" t="s">
        <v>83</v>
      </c>
      <c r="P33" s="32">
        <f>IF(P32/B18=0,"",P32/B18)</f>
        <v>0.83333333333333337</v>
      </c>
      <c r="Q33" s="107">
        <f>IF(P32/Q32=0,"",P32/Q32)</f>
        <v>1</v>
      </c>
      <c r="R33" s="108" t="s">
        <v>84</v>
      </c>
    </row>
    <row r="34" spans="1:19" ht="15.75" customHeight="1" x14ac:dyDescent="0.2">
      <c r="A34" s="97">
        <v>1802</v>
      </c>
      <c r="B34" s="75"/>
      <c r="C34" s="75"/>
      <c r="D34" s="75"/>
      <c r="E34" s="75"/>
      <c r="F34" s="75"/>
      <c r="G34" s="75"/>
      <c r="H34" s="75"/>
      <c r="I34" s="75"/>
      <c r="J34" s="75"/>
      <c r="K34" s="54"/>
      <c r="L34" s="151"/>
      <c r="M34" s="152"/>
      <c r="N34" s="153"/>
      <c r="O34" s="154"/>
      <c r="P34" s="155"/>
      <c r="Q34" s="155"/>
      <c r="R34" s="156"/>
    </row>
    <row r="35" spans="1:19" ht="18" customHeight="1" x14ac:dyDescent="0.2">
      <c r="A35" s="114"/>
      <c r="B35" s="231" t="s">
        <v>106</v>
      </c>
      <c r="C35" s="231"/>
      <c r="D35" s="231"/>
      <c r="E35" s="231"/>
      <c r="F35" s="231"/>
      <c r="G35" s="231"/>
      <c r="H35" s="231"/>
      <c r="I35" s="231"/>
      <c r="J35" s="231"/>
      <c r="K35" s="74">
        <f>SUM(K18:K31)</f>
        <v>10</v>
      </c>
      <c r="L35" s="109">
        <f>IF(SUM(K25:K26)=0,"",SUM(K25:K26)/B18)</f>
        <v>0.75</v>
      </c>
      <c r="M35" s="109">
        <f>IF(K35=0,"",K35/B18)</f>
        <v>0.83333333333333337</v>
      </c>
      <c r="N35" s="109">
        <f>IF(K26=0,"",M35-L35)</f>
        <v>8.333333333333337E-2</v>
      </c>
      <c r="O35" s="89"/>
      <c r="P35" s="85"/>
      <c r="Q35" s="134"/>
      <c r="R35" s="89"/>
    </row>
    <row r="36" spans="1:19" ht="12.75" customHeight="1" x14ac:dyDescent="0.2"/>
    <row r="37" spans="1:19" ht="12.75" customHeight="1" x14ac:dyDescent="0.2"/>
    <row r="38" spans="1:19" ht="26.25" customHeight="1" x14ac:dyDescent="0.2">
      <c r="B38" s="232" t="s">
        <v>94</v>
      </c>
      <c r="C38" s="233"/>
      <c r="D38" s="233"/>
      <c r="E38" s="233"/>
      <c r="F38" s="233"/>
      <c r="G38" s="233"/>
      <c r="H38" s="233"/>
      <c r="I38" s="233"/>
      <c r="J38" s="233"/>
      <c r="K38" s="78" t="s">
        <v>71</v>
      </c>
      <c r="L38" s="89"/>
      <c r="M38" s="89"/>
      <c r="N38" s="85"/>
      <c r="O38" s="89"/>
      <c r="P38" s="85"/>
      <c r="Q38" s="85"/>
      <c r="R38" s="85"/>
    </row>
    <row r="39" spans="1:19" ht="20.25" x14ac:dyDescent="0.2">
      <c r="A39" s="234" t="s">
        <v>9</v>
      </c>
      <c r="B39" s="235" t="s">
        <v>95</v>
      </c>
      <c r="C39" s="236"/>
      <c r="D39" s="236"/>
      <c r="E39" s="236"/>
      <c r="F39" s="236"/>
      <c r="G39" s="236"/>
      <c r="H39" s="236"/>
      <c r="I39" s="236"/>
      <c r="J39" s="237"/>
      <c r="K39" s="238" t="s">
        <v>10</v>
      </c>
      <c r="L39" s="230" t="s">
        <v>2</v>
      </c>
      <c r="M39" s="230" t="s">
        <v>3</v>
      </c>
      <c r="N39" s="240" t="s">
        <v>4</v>
      </c>
      <c r="O39" s="230" t="s">
        <v>5</v>
      </c>
      <c r="P39" s="228" t="s">
        <v>6</v>
      </c>
      <c r="Q39" s="228" t="s">
        <v>7</v>
      </c>
      <c r="R39" s="230" t="s">
        <v>96</v>
      </c>
    </row>
    <row r="40" spans="1:19" ht="15.75" customHeight="1" x14ac:dyDescent="0.2">
      <c r="A40" s="229"/>
      <c r="B40" s="97" t="s">
        <v>97</v>
      </c>
      <c r="C40" s="97" t="s">
        <v>98</v>
      </c>
      <c r="D40" s="97" t="s">
        <v>99</v>
      </c>
      <c r="E40" s="97" t="s">
        <v>100</v>
      </c>
      <c r="F40" s="97" t="s">
        <v>101</v>
      </c>
      <c r="G40" s="97" t="s">
        <v>102</v>
      </c>
      <c r="H40" s="97" t="s">
        <v>103</v>
      </c>
      <c r="I40" s="97" t="s">
        <v>104</v>
      </c>
      <c r="J40" s="97" t="s">
        <v>105</v>
      </c>
      <c r="K40" s="229"/>
      <c r="L40" s="229"/>
      <c r="M40" s="229"/>
      <c r="N40" s="229"/>
      <c r="O40" s="229"/>
      <c r="P40" s="229"/>
      <c r="Q40" s="229"/>
      <c r="R40" s="229"/>
    </row>
    <row r="41" spans="1:19" ht="15.75" x14ac:dyDescent="0.2">
      <c r="A41" s="97">
        <v>1101</v>
      </c>
      <c r="B41" s="17">
        <v>9</v>
      </c>
      <c r="C41" s="17"/>
      <c r="D41" s="17"/>
      <c r="E41" s="17"/>
      <c r="F41" s="17"/>
      <c r="G41" s="17"/>
      <c r="H41" s="17"/>
      <c r="I41" s="17"/>
      <c r="J41" s="17"/>
      <c r="K41" s="54"/>
      <c r="L41" s="143"/>
      <c r="M41" s="144"/>
      <c r="N41" s="104"/>
      <c r="O41" s="98"/>
      <c r="P41" s="19">
        <f>B41</f>
        <v>9</v>
      </c>
      <c r="Q41" s="99"/>
      <c r="R41" s="98"/>
    </row>
    <row r="42" spans="1:19" ht="15.75" customHeight="1" x14ac:dyDescent="0.2">
      <c r="A42" s="97">
        <v>1102</v>
      </c>
      <c r="B42" s="17"/>
      <c r="C42" s="17">
        <v>8</v>
      </c>
      <c r="D42" s="17"/>
      <c r="E42" s="17"/>
      <c r="F42" s="17"/>
      <c r="G42" s="17"/>
      <c r="H42" s="17"/>
      <c r="I42" s="17"/>
      <c r="J42" s="17"/>
      <c r="K42" s="54"/>
      <c r="L42" s="145"/>
      <c r="M42" s="49"/>
      <c r="N42" s="146"/>
      <c r="O42" s="21">
        <f>IF(C42=0,"",C42/B41)</f>
        <v>0.88888888888888884</v>
      </c>
      <c r="P42" s="22">
        <v>8</v>
      </c>
      <c r="Q42" s="100">
        <f t="shared" ref="Q42:Q49" si="2">IF(P42=0,"",P42/P41)</f>
        <v>0.88888888888888884</v>
      </c>
      <c r="R42" s="100">
        <f t="shared" ref="R42:R49" si="3">IF(P42=0,"",100%-Q42)</f>
        <v>0.11111111111111116</v>
      </c>
    </row>
    <row r="43" spans="1:19" ht="15.75" customHeight="1" x14ac:dyDescent="0.2">
      <c r="A43" s="97">
        <v>1201</v>
      </c>
      <c r="B43" s="17"/>
      <c r="C43" s="17"/>
      <c r="D43" s="17">
        <v>8</v>
      </c>
      <c r="E43" s="17"/>
      <c r="F43" s="17"/>
      <c r="G43" s="17"/>
      <c r="H43" s="17"/>
      <c r="I43" s="17"/>
      <c r="J43" s="17"/>
      <c r="K43" s="54"/>
      <c r="L43" s="145"/>
      <c r="M43" s="49"/>
      <c r="N43" s="146"/>
      <c r="O43" s="21">
        <f>IF(D43=0,"",D43/C42)</f>
        <v>1</v>
      </c>
      <c r="P43" s="22">
        <v>8</v>
      </c>
      <c r="Q43" s="100">
        <f t="shared" si="2"/>
        <v>1</v>
      </c>
      <c r="R43" s="100">
        <f t="shared" si="3"/>
        <v>0</v>
      </c>
      <c r="S43" s="124">
        <f>P43/P41</f>
        <v>0.88888888888888884</v>
      </c>
    </row>
    <row r="44" spans="1:19" ht="15.75" customHeight="1" x14ac:dyDescent="0.2">
      <c r="A44" s="97">
        <v>1202</v>
      </c>
      <c r="B44" s="17"/>
      <c r="C44" s="17"/>
      <c r="D44" s="17"/>
      <c r="E44" s="17">
        <v>8</v>
      </c>
      <c r="F44" s="17"/>
      <c r="G44" s="17"/>
      <c r="H44" s="17"/>
      <c r="I44" s="17"/>
      <c r="J44" s="17"/>
      <c r="K44" s="54"/>
      <c r="L44" s="145"/>
      <c r="M44" s="49"/>
      <c r="N44" s="146"/>
      <c r="O44" s="21">
        <f>IF(E44=0,"",E44/D43)</f>
        <v>1</v>
      </c>
      <c r="P44" s="22">
        <v>8</v>
      </c>
      <c r="Q44" s="100">
        <f t="shared" si="2"/>
        <v>1</v>
      </c>
      <c r="R44" s="100">
        <f t="shared" si="3"/>
        <v>0</v>
      </c>
    </row>
    <row r="45" spans="1:19" ht="15.75" customHeight="1" x14ac:dyDescent="0.2">
      <c r="A45" s="97">
        <v>1301</v>
      </c>
      <c r="B45" s="17"/>
      <c r="C45" s="17"/>
      <c r="D45" s="17"/>
      <c r="E45" s="17"/>
      <c r="F45" s="17">
        <v>8</v>
      </c>
      <c r="G45" s="17"/>
      <c r="H45" s="17"/>
      <c r="I45" s="17"/>
      <c r="J45" s="17"/>
      <c r="K45" s="54"/>
      <c r="L45" s="145"/>
      <c r="M45" s="49"/>
      <c r="N45" s="146"/>
      <c r="O45" s="21">
        <f>IF(F45=0,"",F45/E44)</f>
        <v>1</v>
      </c>
      <c r="P45" s="22">
        <v>8</v>
      </c>
      <c r="Q45" s="100">
        <f t="shared" si="2"/>
        <v>1</v>
      </c>
      <c r="R45" s="100">
        <f t="shared" si="3"/>
        <v>0</v>
      </c>
    </row>
    <row r="46" spans="1:19" ht="15.75" customHeight="1" x14ac:dyDescent="0.2">
      <c r="A46" s="97">
        <v>1302</v>
      </c>
      <c r="B46" s="17"/>
      <c r="C46" s="17"/>
      <c r="D46" s="17"/>
      <c r="E46" s="17"/>
      <c r="F46" s="17"/>
      <c r="G46" s="17">
        <v>6</v>
      </c>
      <c r="H46" s="17"/>
      <c r="I46" s="17"/>
      <c r="J46" s="17"/>
      <c r="K46" s="54"/>
      <c r="L46" s="145"/>
      <c r="M46" s="49"/>
      <c r="N46" s="146"/>
      <c r="O46" s="21">
        <f>IF(G46=0,"",G46/F45)</f>
        <v>0.75</v>
      </c>
      <c r="P46" s="22">
        <v>8</v>
      </c>
      <c r="Q46" s="100">
        <f t="shared" si="2"/>
        <v>1</v>
      </c>
      <c r="R46" s="100">
        <f t="shared" si="3"/>
        <v>0</v>
      </c>
    </row>
    <row r="47" spans="1:19" ht="15.75" customHeight="1" x14ac:dyDescent="0.2">
      <c r="A47" s="97">
        <v>1401</v>
      </c>
      <c r="B47" s="17"/>
      <c r="C47" s="17"/>
      <c r="D47" s="17"/>
      <c r="E47" s="17"/>
      <c r="F47" s="17"/>
      <c r="G47" s="17"/>
      <c r="H47" s="17">
        <v>4</v>
      </c>
      <c r="I47" s="17"/>
      <c r="J47" s="17"/>
      <c r="K47" s="54"/>
      <c r="L47" s="145"/>
      <c r="M47" s="49"/>
      <c r="N47" s="146"/>
      <c r="O47" s="21">
        <f>IF(H47=0,"",H47/G46)</f>
        <v>0.66666666666666663</v>
      </c>
      <c r="P47" s="22">
        <v>8</v>
      </c>
      <c r="Q47" s="100">
        <f t="shared" si="2"/>
        <v>1</v>
      </c>
      <c r="R47" s="100">
        <f t="shared" si="3"/>
        <v>0</v>
      </c>
    </row>
    <row r="48" spans="1:19" ht="15.75" customHeight="1" x14ac:dyDescent="0.2">
      <c r="A48" s="97">
        <v>1402</v>
      </c>
      <c r="B48" s="17"/>
      <c r="C48" s="17"/>
      <c r="D48" s="17"/>
      <c r="E48" s="17"/>
      <c r="F48" s="17"/>
      <c r="G48" s="17"/>
      <c r="H48" s="17"/>
      <c r="I48" s="17">
        <v>8</v>
      </c>
      <c r="J48" s="17"/>
      <c r="K48" s="54"/>
      <c r="L48" s="145"/>
      <c r="M48" s="49"/>
      <c r="N48" s="146"/>
      <c r="O48" s="21">
        <f>IF(I48=0,"",I48/H47)</f>
        <v>2</v>
      </c>
      <c r="P48" s="22">
        <v>8</v>
      </c>
      <c r="Q48" s="100">
        <f t="shared" si="2"/>
        <v>1</v>
      </c>
      <c r="R48" s="100">
        <f t="shared" si="3"/>
        <v>0</v>
      </c>
    </row>
    <row r="49" spans="1:18" ht="15.75" customHeight="1" x14ac:dyDescent="0.2">
      <c r="A49" s="97">
        <v>1501</v>
      </c>
      <c r="B49" s="17"/>
      <c r="C49" s="17"/>
      <c r="D49" s="17"/>
      <c r="E49" s="17"/>
      <c r="F49" s="17"/>
      <c r="G49" s="17"/>
      <c r="H49" s="17"/>
      <c r="I49" s="17"/>
      <c r="J49" s="17">
        <v>5</v>
      </c>
      <c r="K49" s="54">
        <v>3</v>
      </c>
      <c r="L49" s="145"/>
      <c r="M49" s="49"/>
      <c r="N49" s="146"/>
      <c r="O49" s="24">
        <f>IF(J49=0,"",J49/I48)</f>
        <v>0.625</v>
      </c>
      <c r="P49" s="22">
        <v>8</v>
      </c>
      <c r="Q49" s="24">
        <f t="shared" si="2"/>
        <v>1</v>
      </c>
      <c r="R49" s="24">
        <f t="shared" si="3"/>
        <v>0</v>
      </c>
    </row>
    <row r="50" spans="1:18" ht="15.75" customHeight="1" x14ac:dyDescent="0.2">
      <c r="A50" s="97">
        <v>1502</v>
      </c>
      <c r="B50" s="17"/>
      <c r="C50" s="17"/>
      <c r="D50" s="17"/>
      <c r="E50" s="17"/>
      <c r="F50" s="17"/>
      <c r="G50" s="17"/>
      <c r="H50" s="17"/>
      <c r="I50" s="17"/>
      <c r="J50" s="17">
        <v>4</v>
      </c>
      <c r="K50" s="54">
        <v>2</v>
      </c>
      <c r="L50" s="145"/>
      <c r="M50" s="49"/>
      <c r="N50" s="147"/>
      <c r="O50" s="67"/>
      <c r="P50" s="22">
        <v>5</v>
      </c>
      <c r="Q50" s="67"/>
      <c r="R50" s="101"/>
    </row>
    <row r="51" spans="1:18" ht="15.75" customHeight="1" x14ac:dyDescent="0.2">
      <c r="A51" s="97">
        <v>1601</v>
      </c>
      <c r="B51" s="17"/>
      <c r="C51" s="17"/>
      <c r="D51" s="17"/>
      <c r="E51" s="17"/>
      <c r="F51" s="17"/>
      <c r="G51" s="17"/>
      <c r="H51" s="17"/>
      <c r="I51" s="17"/>
      <c r="J51" s="17">
        <v>2</v>
      </c>
      <c r="K51" s="54">
        <v>1</v>
      </c>
      <c r="L51" s="145"/>
      <c r="M51" s="49"/>
      <c r="N51" s="147"/>
      <c r="O51" s="148"/>
      <c r="P51" s="51">
        <v>2</v>
      </c>
      <c r="Q51" s="149"/>
      <c r="R51" s="148"/>
    </row>
    <row r="52" spans="1:18" ht="15.75" customHeight="1" x14ac:dyDescent="0.2">
      <c r="A52" s="97">
        <v>1602</v>
      </c>
      <c r="B52" s="17"/>
      <c r="C52" s="17"/>
      <c r="D52" s="17"/>
      <c r="E52" s="17"/>
      <c r="F52" s="17"/>
      <c r="G52" s="17"/>
      <c r="H52" s="17"/>
      <c r="I52" s="17"/>
      <c r="J52" s="17">
        <v>1</v>
      </c>
      <c r="K52" s="54">
        <v>1</v>
      </c>
      <c r="L52" s="145"/>
      <c r="M52" s="49"/>
      <c r="N52" s="147"/>
      <c r="O52" s="148"/>
      <c r="P52" s="51">
        <v>1</v>
      </c>
      <c r="Q52" s="149"/>
      <c r="R52" s="148"/>
    </row>
    <row r="53" spans="1:18" ht="15.75" customHeight="1" x14ac:dyDescent="0.2">
      <c r="A53" s="97">
        <v>1701</v>
      </c>
      <c r="B53" s="17"/>
      <c r="C53" s="17"/>
      <c r="D53" s="17"/>
      <c r="E53" s="17"/>
      <c r="F53" s="17"/>
      <c r="G53" s="17"/>
      <c r="H53" s="17"/>
      <c r="I53" s="17"/>
      <c r="J53" s="17"/>
      <c r="K53" s="54"/>
      <c r="L53" s="145"/>
      <c r="M53" s="49"/>
      <c r="N53" s="147"/>
      <c r="O53" s="148"/>
      <c r="P53" s="51"/>
      <c r="Q53" s="149"/>
      <c r="R53" s="148"/>
    </row>
    <row r="54" spans="1:18" ht="15.75" customHeight="1" x14ac:dyDescent="0.2">
      <c r="A54" s="97">
        <v>1702</v>
      </c>
      <c r="B54" s="17"/>
      <c r="C54" s="17"/>
      <c r="D54" s="17"/>
      <c r="E54" s="17"/>
      <c r="F54" s="17"/>
      <c r="G54" s="17"/>
      <c r="H54" s="17"/>
      <c r="I54" s="17"/>
      <c r="J54" s="17"/>
      <c r="K54" s="54"/>
      <c r="L54" s="145"/>
      <c r="M54" s="49"/>
      <c r="N54" s="147"/>
      <c r="O54" s="200"/>
      <c r="P54" s="201"/>
      <c r="Q54" s="202"/>
      <c r="R54" s="203"/>
    </row>
    <row r="55" spans="1:18" ht="15.75" customHeight="1" x14ac:dyDescent="0.2">
      <c r="A55" s="97">
        <v>1801</v>
      </c>
      <c r="B55" s="17"/>
      <c r="C55" s="17"/>
      <c r="D55" s="17"/>
      <c r="E55" s="17"/>
      <c r="F55" s="17"/>
      <c r="G55" s="17"/>
      <c r="H55" s="17"/>
      <c r="I55" s="17"/>
      <c r="J55" s="17"/>
      <c r="K55" s="54"/>
      <c r="L55" s="145"/>
      <c r="M55" s="49"/>
      <c r="N55" s="147"/>
      <c r="O55" s="102" t="s">
        <v>81</v>
      </c>
      <c r="P55" s="103">
        <v>6</v>
      </c>
      <c r="Q55" s="104">
        <f>K58</f>
        <v>7</v>
      </c>
      <c r="R55" s="105" t="s">
        <v>10</v>
      </c>
    </row>
    <row r="56" spans="1:18" ht="15.75" customHeight="1" x14ac:dyDescent="0.2">
      <c r="A56" s="97">
        <v>1802</v>
      </c>
      <c r="B56" s="17"/>
      <c r="C56" s="17"/>
      <c r="D56" s="17"/>
      <c r="E56" s="17"/>
      <c r="F56" s="17"/>
      <c r="G56" s="17"/>
      <c r="H56" s="17"/>
      <c r="I56" s="17"/>
      <c r="J56" s="17"/>
      <c r="K56" s="54"/>
      <c r="L56" s="145"/>
      <c r="M56" s="49"/>
      <c r="N56" s="147"/>
      <c r="O56" s="106" t="s">
        <v>83</v>
      </c>
      <c r="P56" s="32">
        <f>IF(P55/B41=0,"",P55/B41)</f>
        <v>0.66666666666666663</v>
      </c>
      <c r="Q56" s="107">
        <f>IF(P55/Q55=0,"",P55/Q55)</f>
        <v>0.8571428571428571</v>
      </c>
      <c r="R56" s="108" t="s">
        <v>84</v>
      </c>
    </row>
    <row r="57" spans="1:18" ht="15.75" customHeight="1" x14ac:dyDescent="0.2">
      <c r="A57" s="97">
        <v>1901</v>
      </c>
      <c r="B57" s="17"/>
      <c r="C57" s="17"/>
      <c r="D57" s="17"/>
      <c r="E57" s="17"/>
      <c r="F57" s="17"/>
      <c r="G57" s="17"/>
      <c r="H57" s="17"/>
      <c r="I57" s="17"/>
      <c r="J57" s="17"/>
      <c r="K57" s="54"/>
      <c r="L57" s="151"/>
      <c r="M57" s="152"/>
      <c r="N57" s="153"/>
      <c r="O57" s="154"/>
      <c r="P57" s="155"/>
      <c r="Q57" s="155"/>
      <c r="R57" s="156"/>
    </row>
    <row r="58" spans="1:18" ht="18" customHeight="1" x14ac:dyDescent="0.2">
      <c r="A58" s="114"/>
      <c r="B58" s="231" t="s">
        <v>106</v>
      </c>
      <c r="C58" s="231"/>
      <c r="D58" s="231"/>
      <c r="E58" s="231"/>
      <c r="F58" s="231"/>
      <c r="G58" s="231"/>
      <c r="H58" s="231"/>
      <c r="I58" s="231"/>
      <c r="J58" s="231"/>
      <c r="K58" s="37">
        <f>SUM(K41:K54)</f>
        <v>7</v>
      </c>
      <c r="L58" s="109">
        <f>IF(SUM(K48:K49)=0,"",SUM(K48:K49)/B41)</f>
        <v>0.33333333333333331</v>
      </c>
      <c r="M58" s="109">
        <f>IF(K58=0,"",K58/B41)</f>
        <v>0.77777777777777779</v>
      </c>
      <c r="N58" s="109">
        <f>IF(K49=0,"",M58-L58)</f>
        <v>0.44444444444444448</v>
      </c>
      <c r="O58" s="89"/>
      <c r="P58" s="85"/>
      <c r="Q58" s="134"/>
      <c r="R58" s="89"/>
    </row>
    <row r="59" spans="1:18" ht="12.75" customHeight="1" x14ac:dyDescent="0.2"/>
    <row r="60" spans="1:18" ht="12.75" customHeight="1" x14ac:dyDescent="0.2">
      <c r="L60" s="138"/>
      <c r="M60" s="138"/>
      <c r="N60" s="138"/>
    </row>
    <row r="61" spans="1:18" ht="26.25" x14ac:dyDescent="0.2">
      <c r="B61" s="232" t="s">
        <v>94</v>
      </c>
      <c r="C61" s="233"/>
      <c r="D61" s="233"/>
      <c r="E61" s="233"/>
      <c r="F61" s="233"/>
      <c r="G61" s="233"/>
      <c r="H61" s="233"/>
      <c r="I61" s="233"/>
      <c r="J61" s="233"/>
      <c r="K61" s="78" t="s">
        <v>72</v>
      </c>
      <c r="L61" s="89"/>
      <c r="M61" s="89"/>
      <c r="N61" s="85"/>
      <c r="O61" s="89"/>
      <c r="P61" s="85"/>
      <c r="Q61" s="85"/>
      <c r="R61" s="85"/>
    </row>
    <row r="62" spans="1:18" ht="20.25" x14ac:dyDescent="0.2">
      <c r="A62" s="234" t="s">
        <v>9</v>
      </c>
      <c r="B62" s="235" t="s">
        <v>95</v>
      </c>
      <c r="C62" s="236"/>
      <c r="D62" s="236"/>
      <c r="E62" s="236"/>
      <c r="F62" s="236"/>
      <c r="G62" s="236"/>
      <c r="H62" s="236"/>
      <c r="I62" s="236"/>
      <c r="J62" s="237"/>
      <c r="K62" s="238" t="s">
        <v>10</v>
      </c>
      <c r="L62" s="230" t="s">
        <v>2</v>
      </c>
      <c r="M62" s="230" t="s">
        <v>3</v>
      </c>
      <c r="N62" s="240" t="s">
        <v>4</v>
      </c>
      <c r="O62" s="230" t="s">
        <v>5</v>
      </c>
      <c r="P62" s="228" t="s">
        <v>6</v>
      </c>
      <c r="Q62" s="228" t="s">
        <v>7</v>
      </c>
      <c r="R62" s="230" t="s">
        <v>96</v>
      </c>
    </row>
    <row r="63" spans="1:18" ht="15.75" customHeight="1" x14ac:dyDescent="0.2">
      <c r="A63" s="229"/>
      <c r="B63" s="97" t="s">
        <v>97</v>
      </c>
      <c r="C63" s="97" t="s">
        <v>98</v>
      </c>
      <c r="D63" s="97" t="s">
        <v>99</v>
      </c>
      <c r="E63" s="97" t="s">
        <v>100</v>
      </c>
      <c r="F63" s="97" t="s">
        <v>101</v>
      </c>
      <c r="G63" s="97" t="s">
        <v>102</v>
      </c>
      <c r="H63" s="97" t="s">
        <v>103</v>
      </c>
      <c r="I63" s="97" t="s">
        <v>104</v>
      </c>
      <c r="J63" s="97" t="s">
        <v>105</v>
      </c>
      <c r="K63" s="229"/>
      <c r="L63" s="229"/>
      <c r="M63" s="229"/>
      <c r="N63" s="229"/>
      <c r="O63" s="229"/>
      <c r="P63" s="229"/>
      <c r="Q63" s="229"/>
      <c r="R63" s="229"/>
    </row>
    <row r="64" spans="1:18" ht="15.75" customHeight="1" x14ac:dyDescent="0.2">
      <c r="A64" s="97">
        <v>1102</v>
      </c>
      <c r="B64" s="17">
        <v>31</v>
      </c>
      <c r="C64" s="17"/>
      <c r="D64" s="17"/>
      <c r="E64" s="17"/>
      <c r="F64" s="17"/>
      <c r="G64" s="17"/>
      <c r="H64" s="17"/>
      <c r="I64" s="17"/>
      <c r="J64" s="17"/>
      <c r="K64" s="54"/>
      <c r="L64" s="143"/>
      <c r="M64" s="144"/>
      <c r="N64" s="104"/>
      <c r="O64" s="98"/>
      <c r="P64" s="19">
        <f>B64</f>
        <v>31</v>
      </c>
      <c r="Q64" s="99"/>
      <c r="R64" s="98"/>
    </row>
    <row r="65" spans="1:19" ht="15.75" customHeight="1" x14ac:dyDescent="0.2">
      <c r="A65" s="97">
        <v>1201</v>
      </c>
      <c r="B65" s="17"/>
      <c r="C65" s="17">
        <v>25</v>
      </c>
      <c r="D65" s="17"/>
      <c r="E65" s="17"/>
      <c r="F65" s="17"/>
      <c r="G65" s="17"/>
      <c r="H65" s="17"/>
      <c r="I65" s="17"/>
      <c r="J65" s="17"/>
      <c r="K65" s="54"/>
      <c r="L65" s="145"/>
      <c r="M65" s="49"/>
      <c r="N65" s="146"/>
      <c r="O65" s="21">
        <f>IF(C65=0,"",C65/B64)</f>
        <v>0.80645161290322576</v>
      </c>
      <c r="P65" s="22">
        <v>25</v>
      </c>
      <c r="Q65" s="100">
        <f t="shared" ref="Q65:Q72" si="4">IF(P65=0,"",P65/P64)</f>
        <v>0.80645161290322576</v>
      </c>
      <c r="R65" s="100">
        <f t="shared" ref="R65:R72" si="5">IF(P65=0,"",100%-Q65)</f>
        <v>0.19354838709677424</v>
      </c>
    </row>
    <row r="66" spans="1:19" ht="15.75" customHeight="1" x14ac:dyDescent="0.2">
      <c r="A66" s="97">
        <v>1202</v>
      </c>
      <c r="B66" s="17"/>
      <c r="C66" s="17"/>
      <c r="D66" s="17">
        <v>23</v>
      </c>
      <c r="E66" s="17"/>
      <c r="F66" s="17"/>
      <c r="G66" s="17"/>
      <c r="H66" s="17"/>
      <c r="I66" s="17"/>
      <c r="J66" s="17"/>
      <c r="K66" s="54"/>
      <c r="L66" s="145"/>
      <c r="M66" s="49"/>
      <c r="N66" s="146"/>
      <c r="O66" s="21">
        <f>IF(D66=0,"",D66/C65)</f>
        <v>0.92</v>
      </c>
      <c r="P66" s="22">
        <v>24</v>
      </c>
      <c r="Q66" s="100">
        <f t="shared" si="4"/>
        <v>0.96</v>
      </c>
      <c r="R66" s="100">
        <f t="shared" si="5"/>
        <v>4.0000000000000036E-2</v>
      </c>
      <c r="S66" s="124">
        <f>P66/P64</f>
        <v>0.77419354838709675</v>
      </c>
    </row>
    <row r="67" spans="1:19" ht="15.75" customHeight="1" x14ac:dyDescent="0.2">
      <c r="A67" s="97">
        <v>1301</v>
      </c>
      <c r="B67" s="17"/>
      <c r="C67" s="17"/>
      <c r="D67" s="17"/>
      <c r="E67" s="17">
        <v>23</v>
      </c>
      <c r="F67" s="17"/>
      <c r="G67" s="17"/>
      <c r="H67" s="17"/>
      <c r="I67" s="17"/>
      <c r="J67" s="17"/>
      <c r="K67" s="54"/>
      <c r="L67" s="145"/>
      <c r="M67" s="49"/>
      <c r="N67" s="146"/>
      <c r="O67" s="21">
        <f>IF(E67=0,"",E67/D66)</f>
        <v>1</v>
      </c>
      <c r="P67" s="22">
        <v>24</v>
      </c>
      <c r="Q67" s="100">
        <f t="shared" si="4"/>
        <v>1</v>
      </c>
      <c r="R67" s="100">
        <f t="shared" si="5"/>
        <v>0</v>
      </c>
    </row>
    <row r="68" spans="1:19" ht="15.75" customHeight="1" x14ac:dyDescent="0.2">
      <c r="A68" s="97">
        <v>1302</v>
      </c>
      <c r="B68" s="17"/>
      <c r="C68" s="17"/>
      <c r="D68" s="17"/>
      <c r="E68" s="17"/>
      <c r="F68" s="17">
        <v>22</v>
      </c>
      <c r="G68" s="17"/>
      <c r="H68" s="17"/>
      <c r="I68" s="17"/>
      <c r="J68" s="17"/>
      <c r="K68" s="54"/>
      <c r="L68" s="145"/>
      <c r="M68" s="49"/>
      <c r="N68" s="146"/>
      <c r="O68" s="21">
        <f>IF(F68=0,"",F68/E67)</f>
        <v>0.95652173913043481</v>
      </c>
      <c r="P68" s="22">
        <v>23</v>
      </c>
      <c r="Q68" s="100">
        <f t="shared" si="4"/>
        <v>0.95833333333333337</v>
      </c>
      <c r="R68" s="100">
        <f t="shared" si="5"/>
        <v>4.166666666666663E-2</v>
      </c>
    </row>
    <row r="69" spans="1:19" ht="15.75" customHeight="1" x14ac:dyDescent="0.2">
      <c r="A69" s="97">
        <v>1401</v>
      </c>
      <c r="B69" s="17"/>
      <c r="C69" s="17"/>
      <c r="D69" s="17"/>
      <c r="E69" s="17"/>
      <c r="F69" s="17"/>
      <c r="G69" s="17">
        <v>19</v>
      </c>
      <c r="H69" s="17"/>
      <c r="I69" s="17"/>
      <c r="J69" s="17"/>
      <c r="K69" s="54"/>
      <c r="L69" s="145"/>
      <c r="M69" s="49"/>
      <c r="N69" s="146"/>
      <c r="O69" s="21">
        <f>IF(G69=0,"",G69/F68)</f>
        <v>0.86363636363636365</v>
      </c>
      <c r="P69" s="22">
        <v>20</v>
      </c>
      <c r="Q69" s="100">
        <f t="shared" si="4"/>
        <v>0.86956521739130432</v>
      </c>
      <c r="R69" s="100">
        <f t="shared" si="5"/>
        <v>0.13043478260869568</v>
      </c>
    </row>
    <row r="70" spans="1:19" ht="15.75" customHeight="1" x14ac:dyDescent="0.2">
      <c r="A70" s="97">
        <v>1402</v>
      </c>
      <c r="B70" s="17"/>
      <c r="C70" s="17"/>
      <c r="D70" s="17"/>
      <c r="E70" s="17"/>
      <c r="F70" s="17"/>
      <c r="G70" s="17"/>
      <c r="H70" s="17">
        <v>18</v>
      </c>
      <c r="I70" s="17"/>
      <c r="J70" s="17"/>
      <c r="K70" s="54"/>
      <c r="L70" s="145"/>
      <c r="M70" s="49"/>
      <c r="N70" s="146"/>
      <c r="O70" s="21">
        <f>IF(H70=0,"",H70/G69)</f>
        <v>0.94736842105263153</v>
      </c>
      <c r="P70" s="22">
        <v>20</v>
      </c>
      <c r="Q70" s="100">
        <f t="shared" si="4"/>
        <v>1</v>
      </c>
      <c r="R70" s="100">
        <f t="shared" si="5"/>
        <v>0</v>
      </c>
    </row>
    <row r="71" spans="1:19" ht="15.75" customHeight="1" x14ac:dyDescent="0.2">
      <c r="A71" s="97">
        <v>1501</v>
      </c>
      <c r="B71" s="17"/>
      <c r="C71" s="17"/>
      <c r="D71" s="17"/>
      <c r="E71" s="17"/>
      <c r="F71" s="17"/>
      <c r="G71" s="17"/>
      <c r="H71" s="17"/>
      <c r="I71" s="17">
        <v>14</v>
      </c>
      <c r="J71" s="17"/>
      <c r="K71" s="54"/>
      <c r="L71" s="145"/>
      <c r="M71" s="49"/>
      <c r="N71" s="146"/>
      <c r="O71" s="21">
        <f>IF(I71=0,"",I71/H70)</f>
        <v>0.77777777777777779</v>
      </c>
      <c r="P71" s="22">
        <v>19</v>
      </c>
      <c r="Q71" s="100">
        <f t="shared" si="4"/>
        <v>0.95</v>
      </c>
      <c r="R71" s="100">
        <f t="shared" si="5"/>
        <v>5.0000000000000044E-2</v>
      </c>
    </row>
    <row r="72" spans="1:19" ht="15.75" customHeight="1" x14ac:dyDescent="0.2">
      <c r="A72" s="97">
        <v>1502</v>
      </c>
      <c r="B72" s="17"/>
      <c r="C72" s="17"/>
      <c r="D72" s="17"/>
      <c r="E72" s="17"/>
      <c r="F72" s="17"/>
      <c r="G72" s="17"/>
      <c r="H72" s="17"/>
      <c r="I72" s="17"/>
      <c r="J72" s="17">
        <v>13</v>
      </c>
      <c r="K72" s="54">
        <v>11</v>
      </c>
      <c r="L72" s="145"/>
      <c r="M72" s="49"/>
      <c r="N72" s="146"/>
      <c r="O72" s="24">
        <f>IF(J72=0,"",J72/I71)</f>
        <v>0.9285714285714286</v>
      </c>
      <c r="P72" s="22">
        <v>19</v>
      </c>
      <c r="Q72" s="24">
        <f t="shared" si="4"/>
        <v>1</v>
      </c>
      <c r="R72" s="24">
        <f t="shared" si="5"/>
        <v>0</v>
      </c>
    </row>
    <row r="73" spans="1:19" ht="15.75" customHeight="1" x14ac:dyDescent="0.2">
      <c r="A73" s="97">
        <v>1601</v>
      </c>
      <c r="B73" s="17"/>
      <c r="C73" s="17"/>
      <c r="D73" s="17"/>
      <c r="E73" s="17"/>
      <c r="F73" s="17"/>
      <c r="G73" s="17"/>
      <c r="H73" s="17"/>
      <c r="I73" s="17"/>
      <c r="J73" s="17">
        <v>5</v>
      </c>
      <c r="K73" s="54">
        <v>2</v>
      </c>
      <c r="L73" s="145"/>
      <c r="M73" s="49"/>
      <c r="N73" s="147"/>
      <c r="O73" s="67"/>
      <c r="P73" s="22">
        <v>8</v>
      </c>
      <c r="Q73" s="67"/>
      <c r="R73" s="101"/>
    </row>
    <row r="74" spans="1:19" ht="15.75" customHeight="1" x14ac:dyDescent="0.2">
      <c r="A74" s="97">
        <v>1602</v>
      </c>
      <c r="B74" s="17"/>
      <c r="C74" s="17"/>
      <c r="D74" s="17"/>
      <c r="E74" s="17"/>
      <c r="F74" s="17"/>
      <c r="G74" s="17"/>
      <c r="H74" s="17"/>
      <c r="I74" s="17"/>
      <c r="J74" s="17">
        <v>6</v>
      </c>
      <c r="K74" s="54">
        <v>4</v>
      </c>
      <c r="L74" s="145"/>
      <c r="M74" s="49"/>
      <c r="N74" s="147"/>
      <c r="O74" s="148"/>
      <c r="P74" s="51">
        <v>6</v>
      </c>
      <c r="Q74" s="149"/>
      <c r="R74" s="148"/>
    </row>
    <row r="75" spans="1:19" ht="15.75" customHeight="1" x14ac:dyDescent="0.2">
      <c r="A75" s="97">
        <v>1701</v>
      </c>
      <c r="B75" s="17"/>
      <c r="C75" s="17"/>
      <c r="D75" s="17"/>
      <c r="E75" s="17"/>
      <c r="F75" s="17"/>
      <c r="G75" s="17"/>
      <c r="H75" s="17"/>
      <c r="I75" s="17"/>
      <c r="J75" s="17">
        <v>2</v>
      </c>
      <c r="K75" s="54"/>
      <c r="L75" s="145"/>
      <c r="M75" s="49"/>
      <c r="N75" s="147"/>
      <c r="O75" s="148"/>
      <c r="P75" s="51">
        <v>2</v>
      </c>
      <c r="Q75" s="149"/>
      <c r="R75" s="148"/>
    </row>
    <row r="76" spans="1:19" ht="15.75" customHeight="1" x14ac:dyDescent="0.2">
      <c r="A76" s="97">
        <v>1702</v>
      </c>
      <c r="B76" s="17"/>
      <c r="C76" s="17"/>
      <c r="D76" s="17"/>
      <c r="E76" s="17"/>
      <c r="F76" s="17"/>
      <c r="G76" s="17"/>
      <c r="H76" s="17"/>
      <c r="I76" s="17"/>
      <c r="J76" s="17"/>
      <c r="K76" s="54"/>
      <c r="L76" s="145"/>
      <c r="M76" s="49"/>
      <c r="N76" s="147"/>
      <c r="O76" s="148"/>
      <c r="P76" s="76"/>
      <c r="Q76" s="149"/>
      <c r="R76" s="148"/>
    </row>
    <row r="77" spans="1:19" ht="15.75" customHeight="1" x14ac:dyDescent="0.2">
      <c r="A77" s="97">
        <v>1801</v>
      </c>
      <c r="B77" s="17"/>
      <c r="C77" s="17"/>
      <c r="D77" s="17"/>
      <c r="E77" s="17"/>
      <c r="F77" s="17"/>
      <c r="G77" s="17"/>
      <c r="H77" s="17"/>
      <c r="I77" s="17"/>
      <c r="J77" s="17">
        <v>1</v>
      </c>
      <c r="K77" s="54">
        <v>1</v>
      </c>
      <c r="L77" s="145"/>
      <c r="M77" s="49"/>
      <c r="N77" s="147"/>
      <c r="O77" s="200"/>
      <c r="P77" s="77">
        <v>1</v>
      </c>
      <c r="Q77" s="202"/>
      <c r="R77" s="203"/>
    </row>
    <row r="78" spans="1:19" ht="15.75" customHeight="1" x14ac:dyDescent="0.2">
      <c r="A78" s="97">
        <v>1802</v>
      </c>
      <c r="B78" s="17"/>
      <c r="C78" s="17"/>
      <c r="D78" s="17"/>
      <c r="E78" s="17"/>
      <c r="F78" s="17"/>
      <c r="G78" s="17"/>
      <c r="H78" s="17"/>
      <c r="I78" s="17"/>
      <c r="J78" s="17"/>
      <c r="K78" s="54"/>
      <c r="L78" s="145"/>
      <c r="M78" s="49"/>
      <c r="N78" s="147"/>
      <c r="O78" s="102" t="s">
        <v>81</v>
      </c>
      <c r="P78" s="110">
        <v>15</v>
      </c>
      <c r="Q78" s="104">
        <f>K81</f>
        <v>18</v>
      </c>
      <c r="R78" s="105" t="s">
        <v>10</v>
      </c>
    </row>
    <row r="79" spans="1:19" ht="15.75" customHeight="1" x14ac:dyDescent="0.2">
      <c r="A79" s="97">
        <v>1901</v>
      </c>
      <c r="B79" s="17"/>
      <c r="C79" s="17"/>
      <c r="D79" s="17"/>
      <c r="E79" s="17"/>
      <c r="F79" s="17"/>
      <c r="G79" s="17"/>
      <c r="H79" s="17"/>
      <c r="I79" s="17"/>
      <c r="J79" s="17"/>
      <c r="K79" s="54"/>
      <c r="L79" s="145"/>
      <c r="M79" s="49"/>
      <c r="N79" s="147"/>
      <c r="O79" s="106" t="s">
        <v>83</v>
      </c>
      <c r="P79" s="32">
        <f>IF(P78/B64=0,"",P78/B64)</f>
        <v>0.4838709677419355</v>
      </c>
      <c r="Q79" s="107">
        <f>IF(P78/Q78=0,"",P78/Q78)</f>
        <v>0.83333333333333337</v>
      </c>
      <c r="R79" s="108" t="s">
        <v>84</v>
      </c>
    </row>
    <row r="80" spans="1:19" ht="15.75" customHeight="1" x14ac:dyDescent="0.2">
      <c r="A80" s="97">
        <v>1902</v>
      </c>
      <c r="B80" s="17"/>
      <c r="C80" s="17"/>
      <c r="D80" s="17"/>
      <c r="E80" s="17"/>
      <c r="F80" s="17"/>
      <c r="G80" s="17"/>
      <c r="H80" s="17"/>
      <c r="I80" s="17"/>
      <c r="J80" s="17"/>
      <c r="K80" s="54"/>
      <c r="L80" s="151"/>
      <c r="M80" s="152"/>
      <c r="N80" s="153"/>
      <c r="O80" s="154"/>
      <c r="P80" s="155"/>
      <c r="Q80" s="155"/>
      <c r="R80" s="156"/>
    </row>
    <row r="81" spans="1:19" ht="18" customHeight="1" x14ac:dyDescent="0.2">
      <c r="A81" s="114"/>
      <c r="B81" s="231" t="s">
        <v>106</v>
      </c>
      <c r="C81" s="231"/>
      <c r="D81" s="231"/>
      <c r="E81" s="231"/>
      <c r="F81" s="231"/>
      <c r="G81" s="231"/>
      <c r="H81" s="231"/>
      <c r="I81" s="231"/>
      <c r="J81" s="231"/>
      <c r="K81" s="37">
        <f>SUM(K64:K77)</f>
        <v>18</v>
      </c>
      <c r="L81" s="109">
        <f>IF(SUM(K71:K72)=0,"",SUM(K71:K72)/B64)</f>
        <v>0.35483870967741937</v>
      </c>
      <c r="M81" s="109">
        <f>IF(K81=0,"",K81/B64)</f>
        <v>0.58064516129032262</v>
      </c>
      <c r="N81" s="109">
        <f>IF(K72=0,"",M81-L81)</f>
        <v>0.22580645161290325</v>
      </c>
      <c r="O81" s="89"/>
      <c r="P81" s="85"/>
      <c r="Q81" s="134"/>
      <c r="R81" s="89"/>
    </row>
    <row r="82" spans="1:19" ht="12.75" customHeight="1" x14ac:dyDescent="0.2">
      <c r="L82" s="138"/>
      <c r="M82" s="138"/>
      <c r="N82" s="138"/>
    </row>
    <row r="83" spans="1:19" ht="12.75" customHeight="1" x14ac:dyDescent="0.2"/>
    <row r="84" spans="1:19" ht="26.25" customHeight="1" x14ac:dyDescent="0.2">
      <c r="B84" s="232" t="s">
        <v>94</v>
      </c>
      <c r="C84" s="233"/>
      <c r="D84" s="233"/>
      <c r="E84" s="233"/>
      <c r="F84" s="233"/>
      <c r="G84" s="233"/>
      <c r="H84" s="233"/>
      <c r="I84" s="233"/>
      <c r="J84" s="233"/>
      <c r="K84" s="78" t="s">
        <v>78</v>
      </c>
      <c r="L84" s="89"/>
      <c r="M84" s="89"/>
      <c r="N84" s="85"/>
      <c r="O84" s="89"/>
      <c r="P84" s="85"/>
      <c r="Q84" s="85"/>
      <c r="R84" s="85"/>
    </row>
    <row r="85" spans="1:19" ht="20.25" customHeight="1" x14ac:dyDescent="0.2">
      <c r="A85" s="234" t="s">
        <v>9</v>
      </c>
      <c r="B85" s="235" t="s">
        <v>95</v>
      </c>
      <c r="C85" s="236"/>
      <c r="D85" s="236"/>
      <c r="E85" s="236"/>
      <c r="F85" s="236"/>
      <c r="G85" s="236"/>
      <c r="H85" s="236"/>
      <c r="I85" s="236"/>
      <c r="J85" s="237"/>
      <c r="K85" s="238" t="s">
        <v>10</v>
      </c>
      <c r="L85" s="230" t="s">
        <v>2</v>
      </c>
      <c r="M85" s="230" t="s">
        <v>3</v>
      </c>
      <c r="N85" s="240" t="s">
        <v>4</v>
      </c>
      <c r="O85" s="230" t="s">
        <v>5</v>
      </c>
      <c r="P85" s="228" t="s">
        <v>6</v>
      </c>
      <c r="Q85" s="228" t="s">
        <v>7</v>
      </c>
      <c r="R85" s="230" t="s">
        <v>96</v>
      </c>
    </row>
    <row r="86" spans="1:19" ht="15.75" customHeight="1" x14ac:dyDescent="0.2">
      <c r="A86" s="229"/>
      <c r="B86" s="97" t="s">
        <v>97</v>
      </c>
      <c r="C86" s="97" t="s">
        <v>98</v>
      </c>
      <c r="D86" s="97" t="s">
        <v>99</v>
      </c>
      <c r="E86" s="97" t="s">
        <v>100</v>
      </c>
      <c r="F86" s="97" t="s">
        <v>101</v>
      </c>
      <c r="G86" s="97" t="s">
        <v>102</v>
      </c>
      <c r="H86" s="97" t="s">
        <v>103</v>
      </c>
      <c r="I86" s="97" t="s">
        <v>104</v>
      </c>
      <c r="J86" s="97" t="s">
        <v>105</v>
      </c>
      <c r="K86" s="229"/>
      <c r="L86" s="229"/>
      <c r="M86" s="229"/>
      <c r="N86" s="229"/>
      <c r="O86" s="229"/>
      <c r="P86" s="229"/>
      <c r="Q86" s="229"/>
      <c r="R86" s="229"/>
    </row>
    <row r="87" spans="1:19" ht="15.75" customHeight="1" x14ac:dyDescent="0.2">
      <c r="A87" s="97">
        <v>1201</v>
      </c>
      <c r="B87" s="17">
        <v>15</v>
      </c>
      <c r="C87" s="17"/>
      <c r="D87" s="17"/>
      <c r="E87" s="17"/>
      <c r="F87" s="17"/>
      <c r="G87" s="17"/>
      <c r="H87" s="17"/>
      <c r="I87" s="17"/>
      <c r="J87" s="17"/>
      <c r="K87" s="54"/>
      <c r="L87" s="143"/>
      <c r="M87" s="144"/>
      <c r="N87" s="104"/>
      <c r="O87" s="98"/>
      <c r="P87" s="19">
        <f>B87</f>
        <v>15</v>
      </c>
      <c r="Q87" s="99"/>
      <c r="R87" s="98"/>
    </row>
    <row r="88" spans="1:19" ht="15.75" customHeight="1" x14ac:dyDescent="0.2">
      <c r="A88" s="97" t="s">
        <v>79</v>
      </c>
      <c r="B88" s="17"/>
      <c r="C88" s="17">
        <v>11</v>
      </c>
      <c r="D88" s="17"/>
      <c r="E88" s="17"/>
      <c r="F88" s="17"/>
      <c r="G88" s="17"/>
      <c r="H88" s="17"/>
      <c r="I88" s="17"/>
      <c r="J88" s="17"/>
      <c r="K88" s="54"/>
      <c r="L88" s="145"/>
      <c r="M88" s="49"/>
      <c r="N88" s="146"/>
      <c r="O88" s="21">
        <f>IF(C88=0,"",C88/B87)</f>
        <v>0.73333333333333328</v>
      </c>
      <c r="P88" s="22">
        <v>11</v>
      </c>
      <c r="Q88" s="100">
        <f t="shared" ref="Q88:Q95" si="6">IF(P88=0,"",P88/P87)</f>
        <v>0.73333333333333328</v>
      </c>
      <c r="R88" s="100">
        <f t="shared" ref="R88:R95" si="7">IF(P88=0,"",100%-Q88)</f>
        <v>0.26666666666666672</v>
      </c>
    </row>
    <row r="89" spans="1:19" ht="15.75" customHeight="1" x14ac:dyDescent="0.2">
      <c r="A89" s="97">
        <v>1301</v>
      </c>
      <c r="B89" s="17"/>
      <c r="C89" s="17"/>
      <c r="D89" s="17">
        <v>10</v>
      </c>
      <c r="E89" s="17"/>
      <c r="F89" s="17"/>
      <c r="G89" s="17"/>
      <c r="H89" s="17"/>
      <c r="I89" s="17"/>
      <c r="J89" s="17"/>
      <c r="K89" s="54"/>
      <c r="L89" s="145"/>
      <c r="M89" s="49"/>
      <c r="N89" s="146"/>
      <c r="O89" s="21">
        <f>IF(D89=0,"",D89/C88)</f>
        <v>0.90909090909090906</v>
      </c>
      <c r="P89" s="22">
        <v>10</v>
      </c>
      <c r="Q89" s="100">
        <f t="shared" si="6"/>
        <v>0.90909090909090906</v>
      </c>
      <c r="R89" s="100">
        <f t="shared" si="7"/>
        <v>9.0909090909090939E-2</v>
      </c>
      <c r="S89" s="124">
        <f>P89/P87</f>
        <v>0.66666666666666663</v>
      </c>
    </row>
    <row r="90" spans="1:19" ht="15.75" customHeight="1" x14ac:dyDescent="0.2">
      <c r="A90" s="97">
        <v>1302</v>
      </c>
      <c r="B90" s="17"/>
      <c r="C90" s="17"/>
      <c r="D90" s="17"/>
      <c r="E90" s="17">
        <v>10</v>
      </c>
      <c r="F90" s="17"/>
      <c r="G90" s="17"/>
      <c r="H90" s="17"/>
      <c r="I90" s="17"/>
      <c r="J90" s="17"/>
      <c r="K90" s="54"/>
      <c r="L90" s="145"/>
      <c r="M90" s="49"/>
      <c r="N90" s="146"/>
      <c r="O90" s="21">
        <f>IF(E90=0,"",E90/D89)</f>
        <v>1</v>
      </c>
      <c r="P90" s="22">
        <v>10</v>
      </c>
      <c r="Q90" s="100">
        <f t="shared" si="6"/>
        <v>1</v>
      </c>
      <c r="R90" s="100">
        <f t="shared" si="7"/>
        <v>0</v>
      </c>
    </row>
    <row r="91" spans="1:19" ht="15.75" customHeight="1" x14ac:dyDescent="0.2">
      <c r="A91" s="97">
        <v>1401</v>
      </c>
      <c r="B91" s="17"/>
      <c r="C91" s="17"/>
      <c r="D91" s="17"/>
      <c r="E91" s="17"/>
      <c r="F91" s="17">
        <v>9</v>
      </c>
      <c r="G91" s="17"/>
      <c r="H91" s="17"/>
      <c r="I91" s="17"/>
      <c r="J91" s="17"/>
      <c r="K91" s="54"/>
      <c r="L91" s="145"/>
      <c r="M91" s="49"/>
      <c r="N91" s="146"/>
      <c r="O91" s="21">
        <f>IF(F91=0,"",F91/E90)</f>
        <v>0.9</v>
      </c>
      <c r="P91" s="22">
        <v>9</v>
      </c>
      <c r="Q91" s="100">
        <f t="shared" si="6"/>
        <v>0.9</v>
      </c>
      <c r="R91" s="100">
        <f t="shared" si="7"/>
        <v>9.9999999999999978E-2</v>
      </c>
    </row>
    <row r="92" spans="1:19" ht="15.75" customHeight="1" x14ac:dyDescent="0.2">
      <c r="A92" s="97">
        <v>1402</v>
      </c>
      <c r="B92" s="17"/>
      <c r="C92" s="17"/>
      <c r="D92" s="17"/>
      <c r="E92" s="17"/>
      <c r="F92" s="17"/>
      <c r="G92" s="17">
        <v>9</v>
      </c>
      <c r="H92" s="17"/>
      <c r="I92" s="17"/>
      <c r="J92" s="17"/>
      <c r="K92" s="54"/>
      <c r="L92" s="145"/>
      <c r="M92" s="49"/>
      <c r="N92" s="146"/>
      <c r="O92" s="21">
        <f>IF(G92=0,"",G92/F91)</f>
        <v>1</v>
      </c>
      <c r="P92" s="22">
        <v>10</v>
      </c>
      <c r="Q92" s="111">
        <f t="shared" si="6"/>
        <v>1.1111111111111112</v>
      </c>
      <c r="R92" s="111">
        <f t="shared" si="7"/>
        <v>-0.11111111111111116</v>
      </c>
    </row>
    <row r="93" spans="1:19" ht="15.75" customHeight="1" x14ac:dyDescent="0.2">
      <c r="A93" s="97">
        <v>1501</v>
      </c>
      <c r="B93" s="17"/>
      <c r="C93" s="17"/>
      <c r="D93" s="17"/>
      <c r="E93" s="17"/>
      <c r="F93" s="17"/>
      <c r="G93" s="17"/>
      <c r="H93" s="17">
        <v>9</v>
      </c>
      <c r="I93" s="17"/>
      <c r="J93" s="17"/>
      <c r="K93" s="54"/>
      <c r="L93" s="145"/>
      <c r="M93" s="49"/>
      <c r="N93" s="146"/>
      <c r="O93" s="21">
        <f>IF(H93=0,"",H93/G92)</f>
        <v>1</v>
      </c>
      <c r="P93" s="22">
        <v>10</v>
      </c>
      <c r="Q93" s="100">
        <f t="shared" si="6"/>
        <v>1</v>
      </c>
      <c r="R93" s="100">
        <f t="shared" si="7"/>
        <v>0</v>
      </c>
    </row>
    <row r="94" spans="1:19" ht="15.75" customHeight="1" x14ac:dyDescent="0.2">
      <c r="A94" s="97">
        <v>1502</v>
      </c>
      <c r="B94" s="17"/>
      <c r="C94" s="17"/>
      <c r="D94" s="17"/>
      <c r="E94" s="17"/>
      <c r="F94" s="17"/>
      <c r="G94" s="17"/>
      <c r="H94" s="17"/>
      <c r="I94" s="17">
        <v>6</v>
      </c>
      <c r="J94" s="17"/>
      <c r="K94" s="54"/>
      <c r="L94" s="145"/>
      <c r="M94" s="49"/>
      <c r="N94" s="146"/>
      <c r="O94" s="21">
        <f>IF(I94=0,"",I94/H93)</f>
        <v>0.66666666666666663</v>
      </c>
      <c r="P94" s="22">
        <v>10</v>
      </c>
      <c r="Q94" s="100">
        <f t="shared" si="6"/>
        <v>1</v>
      </c>
      <c r="R94" s="100">
        <f t="shared" si="7"/>
        <v>0</v>
      </c>
    </row>
    <row r="95" spans="1:19" ht="15.75" customHeight="1" x14ac:dyDescent="0.2">
      <c r="A95" s="97">
        <v>1601</v>
      </c>
      <c r="B95" s="17"/>
      <c r="C95" s="17"/>
      <c r="D95" s="17"/>
      <c r="E95" s="17"/>
      <c r="F95" s="17"/>
      <c r="G95" s="17"/>
      <c r="H95" s="17"/>
      <c r="I95" s="17"/>
      <c r="J95" s="17">
        <v>6</v>
      </c>
      <c r="K95" s="54">
        <v>5</v>
      </c>
      <c r="L95" s="145"/>
      <c r="M95" s="49"/>
      <c r="N95" s="146"/>
      <c r="O95" s="24">
        <f>IF(J95=0,"",J95/I94)</f>
        <v>1</v>
      </c>
      <c r="P95" s="22">
        <v>9</v>
      </c>
      <c r="Q95" s="24">
        <f t="shared" si="6"/>
        <v>0.9</v>
      </c>
      <c r="R95" s="24">
        <f t="shared" si="7"/>
        <v>9.9999999999999978E-2</v>
      </c>
    </row>
    <row r="96" spans="1:19" ht="15.75" customHeight="1" x14ac:dyDescent="0.2">
      <c r="A96" s="97">
        <v>1602</v>
      </c>
      <c r="B96" s="17"/>
      <c r="C96" s="17"/>
      <c r="D96" s="17"/>
      <c r="E96" s="17"/>
      <c r="F96" s="17"/>
      <c r="G96" s="17"/>
      <c r="H96" s="17"/>
      <c r="I96" s="17"/>
      <c r="J96" s="17">
        <v>2</v>
      </c>
      <c r="K96" s="54"/>
      <c r="L96" s="145"/>
      <c r="M96" s="49"/>
      <c r="N96" s="147"/>
      <c r="O96" s="67"/>
      <c r="P96" s="22">
        <v>4</v>
      </c>
      <c r="Q96" s="67"/>
      <c r="R96" s="101"/>
    </row>
    <row r="97" spans="1:19" ht="15.75" customHeight="1" x14ac:dyDescent="0.2">
      <c r="A97" s="97">
        <v>1701</v>
      </c>
      <c r="B97" s="17"/>
      <c r="C97" s="17"/>
      <c r="D97" s="17"/>
      <c r="E97" s="17"/>
      <c r="F97" s="17"/>
      <c r="G97" s="17"/>
      <c r="H97" s="17"/>
      <c r="I97" s="17"/>
      <c r="J97" s="17">
        <v>1</v>
      </c>
      <c r="K97" s="54"/>
      <c r="L97" s="145"/>
      <c r="M97" s="49"/>
      <c r="N97" s="147"/>
      <c r="O97" s="148"/>
      <c r="P97" s="51">
        <v>3</v>
      </c>
      <c r="Q97" s="149"/>
      <c r="R97" s="148"/>
    </row>
    <row r="98" spans="1:19" ht="15.75" customHeight="1" x14ac:dyDescent="0.2">
      <c r="A98" s="97">
        <v>1702</v>
      </c>
      <c r="B98" s="17"/>
      <c r="C98" s="17"/>
      <c r="D98" s="17"/>
      <c r="E98" s="17"/>
      <c r="F98" s="17"/>
      <c r="G98" s="17"/>
      <c r="H98" s="17"/>
      <c r="I98" s="17"/>
      <c r="J98" s="17">
        <v>2</v>
      </c>
      <c r="K98" s="54">
        <v>1</v>
      </c>
      <c r="L98" s="145"/>
      <c r="M98" s="49"/>
      <c r="N98" s="147"/>
      <c r="O98" s="148"/>
      <c r="P98" s="51">
        <v>2</v>
      </c>
      <c r="Q98" s="149"/>
      <c r="R98" s="148"/>
    </row>
    <row r="99" spans="1:19" ht="15.75" customHeight="1" x14ac:dyDescent="0.2">
      <c r="A99" s="97">
        <v>1801</v>
      </c>
      <c r="B99" s="17"/>
      <c r="C99" s="17"/>
      <c r="D99" s="17"/>
      <c r="E99" s="17"/>
      <c r="F99" s="17"/>
      <c r="G99" s="17"/>
      <c r="H99" s="17"/>
      <c r="I99" s="17"/>
      <c r="J99" s="17"/>
      <c r="K99" s="54"/>
      <c r="L99" s="145"/>
      <c r="M99" s="49"/>
      <c r="N99" s="147"/>
      <c r="O99" s="148"/>
      <c r="P99" s="51"/>
      <c r="Q99" s="149"/>
      <c r="R99" s="148"/>
    </row>
    <row r="100" spans="1:19" ht="15.75" customHeight="1" x14ac:dyDescent="0.2">
      <c r="A100" s="97">
        <v>1802</v>
      </c>
      <c r="B100" s="17"/>
      <c r="C100" s="17"/>
      <c r="D100" s="17"/>
      <c r="E100" s="17"/>
      <c r="F100" s="17"/>
      <c r="G100" s="17"/>
      <c r="H100" s="17"/>
      <c r="I100" s="17"/>
      <c r="J100" s="17"/>
      <c r="K100" s="54"/>
      <c r="L100" s="145"/>
      <c r="M100" s="49"/>
      <c r="N100" s="147"/>
      <c r="O100" s="200"/>
      <c r="P100" s="201"/>
      <c r="Q100" s="202"/>
      <c r="R100" s="203"/>
    </row>
    <row r="101" spans="1:19" ht="15.75" customHeight="1" x14ac:dyDescent="0.2">
      <c r="A101" s="97">
        <v>1901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54"/>
      <c r="L101" s="145"/>
      <c r="M101" s="49"/>
      <c r="N101" s="147"/>
      <c r="O101" s="102" t="s">
        <v>81</v>
      </c>
      <c r="P101" s="103">
        <v>5</v>
      </c>
      <c r="Q101" s="104">
        <f>K104</f>
        <v>6</v>
      </c>
      <c r="R101" s="105" t="s">
        <v>10</v>
      </c>
    </row>
    <row r="102" spans="1:19" ht="15.75" customHeight="1" x14ac:dyDescent="0.2">
      <c r="A102" s="97">
        <v>1902</v>
      </c>
      <c r="B102" s="17"/>
      <c r="C102" s="17"/>
      <c r="D102" s="17"/>
      <c r="E102" s="17"/>
      <c r="F102" s="17"/>
      <c r="G102" s="17"/>
      <c r="H102" s="17"/>
      <c r="I102" s="17"/>
      <c r="J102" s="17"/>
      <c r="K102" s="54"/>
      <c r="L102" s="145"/>
      <c r="M102" s="49"/>
      <c r="N102" s="147"/>
      <c r="O102" s="106" t="s">
        <v>83</v>
      </c>
      <c r="P102" s="32">
        <f>IF(P101/B87=0,"",P101/B87)</f>
        <v>0.33333333333333331</v>
      </c>
      <c r="Q102" s="107">
        <f>IF(P101/Q101=0,"",P101/Q101)</f>
        <v>0.83333333333333337</v>
      </c>
      <c r="R102" s="108" t="s">
        <v>84</v>
      </c>
    </row>
    <row r="103" spans="1:19" ht="15.75" customHeight="1" x14ac:dyDescent="0.2">
      <c r="A103" s="97">
        <v>2001</v>
      </c>
      <c r="B103" s="17"/>
      <c r="C103" s="17"/>
      <c r="D103" s="17"/>
      <c r="E103" s="17"/>
      <c r="F103" s="17"/>
      <c r="G103" s="17"/>
      <c r="H103" s="17"/>
      <c r="I103" s="17"/>
      <c r="J103" s="17"/>
      <c r="K103" s="54"/>
      <c r="L103" s="151"/>
      <c r="M103" s="152"/>
      <c r="N103" s="153"/>
      <c r="O103" s="154"/>
      <c r="P103" s="155"/>
      <c r="Q103" s="155"/>
      <c r="R103" s="156"/>
    </row>
    <row r="104" spans="1:19" ht="18" customHeight="1" x14ac:dyDescent="0.2">
      <c r="A104" s="114"/>
      <c r="B104" s="231" t="s">
        <v>106</v>
      </c>
      <c r="C104" s="231"/>
      <c r="D104" s="231"/>
      <c r="E104" s="231"/>
      <c r="F104" s="231"/>
      <c r="G104" s="231"/>
      <c r="H104" s="231"/>
      <c r="I104" s="231"/>
      <c r="J104" s="231"/>
      <c r="K104" s="37">
        <f>SUM(K87:K100)</f>
        <v>6</v>
      </c>
      <c r="L104" s="109">
        <f>IF(K95=0,"",K95/B87)</f>
        <v>0.33333333333333331</v>
      </c>
      <c r="M104" s="109">
        <f>IF(K104=0,"",K104/B87)</f>
        <v>0.4</v>
      </c>
      <c r="N104" s="109">
        <f>IF(K95=0,"",M104-L104)</f>
        <v>6.6666666666666707E-2</v>
      </c>
      <c r="O104" s="89"/>
      <c r="P104" s="85"/>
      <c r="Q104" s="134"/>
      <c r="R104" s="89"/>
    </row>
    <row r="105" spans="1:19" ht="12.75" customHeight="1" x14ac:dyDescent="0.2"/>
    <row r="106" spans="1:19" ht="12.75" customHeight="1" x14ac:dyDescent="0.2"/>
    <row r="107" spans="1:19" ht="26.25" customHeight="1" x14ac:dyDescent="0.2">
      <c r="B107" s="232" t="s">
        <v>94</v>
      </c>
      <c r="C107" s="233"/>
      <c r="D107" s="233"/>
      <c r="E107" s="233"/>
      <c r="F107" s="233"/>
      <c r="G107" s="233"/>
      <c r="H107" s="233"/>
      <c r="I107" s="233"/>
      <c r="J107" s="233"/>
      <c r="K107" s="78" t="s">
        <v>79</v>
      </c>
      <c r="L107" s="89"/>
      <c r="M107" s="89"/>
      <c r="N107" s="85"/>
      <c r="O107" s="89"/>
      <c r="P107" s="85"/>
      <c r="Q107" s="85"/>
      <c r="R107" s="85"/>
    </row>
    <row r="108" spans="1:19" ht="20.25" customHeight="1" x14ac:dyDescent="0.2">
      <c r="A108" s="234" t="s">
        <v>9</v>
      </c>
      <c r="B108" s="235" t="s">
        <v>95</v>
      </c>
      <c r="C108" s="236"/>
      <c r="D108" s="236"/>
      <c r="E108" s="236"/>
      <c r="F108" s="236"/>
      <c r="G108" s="236"/>
      <c r="H108" s="236"/>
      <c r="I108" s="236"/>
      <c r="J108" s="237"/>
      <c r="K108" s="238" t="s">
        <v>10</v>
      </c>
      <c r="L108" s="230" t="s">
        <v>2</v>
      </c>
      <c r="M108" s="230" t="s">
        <v>3</v>
      </c>
      <c r="N108" s="240" t="s">
        <v>4</v>
      </c>
      <c r="O108" s="230" t="s">
        <v>5</v>
      </c>
      <c r="P108" s="228" t="s">
        <v>6</v>
      </c>
      <c r="Q108" s="228" t="s">
        <v>7</v>
      </c>
      <c r="R108" s="230" t="s">
        <v>96</v>
      </c>
    </row>
    <row r="109" spans="1:19" ht="15.75" customHeight="1" x14ac:dyDescent="0.2">
      <c r="A109" s="229"/>
      <c r="B109" s="97" t="s">
        <v>97</v>
      </c>
      <c r="C109" s="97" t="s">
        <v>98</v>
      </c>
      <c r="D109" s="97" t="s">
        <v>99</v>
      </c>
      <c r="E109" s="97" t="s">
        <v>100</v>
      </c>
      <c r="F109" s="97" t="s">
        <v>101</v>
      </c>
      <c r="G109" s="97" t="s">
        <v>102</v>
      </c>
      <c r="H109" s="97" t="s">
        <v>103</v>
      </c>
      <c r="I109" s="97" t="s">
        <v>104</v>
      </c>
      <c r="J109" s="97" t="s">
        <v>105</v>
      </c>
      <c r="K109" s="229"/>
      <c r="L109" s="229"/>
      <c r="M109" s="229"/>
      <c r="N109" s="229"/>
      <c r="O109" s="229"/>
      <c r="P109" s="229"/>
      <c r="Q109" s="229"/>
      <c r="R109" s="229"/>
    </row>
    <row r="110" spans="1:19" ht="15.75" customHeight="1" x14ac:dyDescent="0.2">
      <c r="A110" s="97" t="s">
        <v>79</v>
      </c>
      <c r="B110" s="17">
        <v>35</v>
      </c>
      <c r="C110" s="17"/>
      <c r="D110" s="17"/>
      <c r="E110" s="17"/>
      <c r="F110" s="17"/>
      <c r="G110" s="17"/>
      <c r="H110" s="17"/>
      <c r="I110" s="17"/>
      <c r="J110" s="17"/>
      <c r="K110" s="54"/>
      <c r="L110" s="143"/>
      <c r="M110" s="144"/>
      <c r="N110" s="104"/>
      <c r="O110" s="98"/>
      <c r="P110" s="19">
        <f>B110</f>
        <v>35</v>
      </c>
      <c r="Q110" s="99"/>
      <c r="R110" s="98"/>
    </row>
    <row r="111" spans="1:19" ht="15.75" customHeight="1" x14ac:dyDescent="0.2">
      <c r="A111" s="97">
        <v>1301</v>
      </c>
      <c r="B111" s="17"/>
      <c r="C111" s="17">
        <v>31</v>
      </c>
      <c r="D111" s="17"/>
      <c r="E111" s="17"/>
      <c r="F111" s="17"/>
      <c r="G111" s="17"/>
      <c r="H111" s="17"/>
      <c r="I111" s="17"/>
      <c r="J111" s="17"/>
      <c r="K111" s="54"/>
      <c r="L111" s="145"/>
      <c r="M111" s="49"/>
      <c r="N111" s="146"/>
      <c r="O111" s="21">
        <f>IF(C111=0,"",C111/B110)</f>
        <v>0.88571428571428568</v>
      </c>
      <c r="P111" s="22">
        <v>31</v>
      </c>
      <c r="Q111" s="100">
        <f t="shared" ref="Q111:Q118" si="8">IF(P111=0,"",P111/P110)</f>
        <v>0.88571428571428568</v>
      </c>
      <c r="R111" s="100">
        <f t="shared" ref="R111:R118" si="9">IF(P111=0,"",100%-Q111)</f>
        <v>0.11428571428571432</v>
      </c>
    </row>
    <row r="112" spans="1:19" ht="15.75" customHeight="1" x14ac:dyDescent="0.2">
      <c r="A112" s="97">
        <v>1302</v>
      </c>
      <c r="B112" s="17"/>
      <c r="C112" s="17"/>
      <c r="D112" s="17">
        <v>29</v>
      </c>
      <c r="E112" s="17"/>
      <c r="F112" s="17"/>
      <c r="G112" s="17"/>
      <c r="H112" s="17"/>
      <c r="I112" s="17"/>
      <c r="J112" s="17"/>
      <c r="K112" s="54"/>
      <c r="L112" s="145"/>
      <c r="M112" s="49"/>
      <c r="N112" s="146"/>
      <c r="O112" s="21">
        <f>IF(D112=0,"",D112/C111)</f>
        <v>0.93548387096774188</v>
      </c>
      <c r="P112" s="22">
        <v>29</v>
      </c>
      <c r="Q112" s="100">
        <f t="shared" si="8"/>
        <v>0.93548387096774188</v>
      </c>
      <c r="R112" s="100">
        <f t="shared" si="9"/>
        <v>6.4516129032258118E-2</v>
      </c>
      <c r="S112" s="124">
        <f>P112/P110</f>
        <v>0.82857142857142863</v>
      </c>
    </row>
    <row r="113" spans="1:18" ht="15.75" customHeight="1" x14ac:dyDescent="0.2">
      <c r="A113" s="97">
        <v>1401</v>
      </c>
      <c r="B113" s="17"/>
      <c r="C113" s="17"/>
      <c r="D113" s="17"/>
      <c r="E113" s="17">
        <v>29</v>
      </c>
      <c r="F113" s="17"/>
      <c r="G113" s="17"/>
      <c r="H113" s="17"/>
      <c r="I113" s="17"/>
      <c r="J113" s="17"/>
      <c r="K113" s="54"/>
      <c r="L113" s="145"/>
      <c r="M113" s="49"/>
      <c r="N113" s="146"/>
      <c r="O113" s="21">
        <f>IF(E113=0,"",E113/D112)</f>
        <v>1</v>
      </c>
      <c r="P113" s="22">
        <v>29</v>
      </c>
      <c r="Q113" s="100">
        <f t="shared" si="8"/>
        <v>1</v>
      </c>
      <c r="R113" s="100">
        <f t="shared" si="9"/>
        <v>0</v>
      </c>
    </row>
    <row r="114" spans="1:18" ht="15.75" customHeight="1" x14ac:dyDescent="0.2">
      <c r="A114" s="97">
        <v>1402</v>
      </c>
      <c r="B114" s="17"/>
      <c r="C114" s="17"/>
      <c r="D114" s="17"/>
      <c r="E114" s="17"/>
      <c r="F114" s="17">
        <v>27</v>
      </c>
      <c r="G114" s="17"/>
      <c r="H114" s="17"/>
      <c r="I114" s="17"/>
      <c r="J114" s="17"/>
      <c r="K114" s="54"/>
      <c r="L114" s="145"/>
      <c r="M114" s="49"/>
      <c r="N114" s="146"/>
      <c r="O114" s="21">
        <f>IF(F114=0,"",F114/E113)</f>
        <v>0.93103448275862066</v>
      </c>
      <c r="P114" s="22">
        <v>29</v>
      </c>
      <c r="Q114" s="100">
        <f t="shared" si="8"/>
        <v>1</v>
      </c>
      <c r="R114" s="100">
        <f t="shared" si="9"/>
        <v>0</v>
      </c>
    </row>
    <row r="115" spans="1:18" ht="15.75" customHeight="1" x14ac:dyDescent="0.2">
      <c r="A115" s="97">
        <v>1501</v>
      </c>
      <c r="B115" s="17"/>
      <c r="C115" s="17"/>
      <c r="D115" s="17"/>
      <c r="E115" s="17"/>
      <c r="F115" s="17"/>
      <c r="G115" s="17">
        <v>26</v>
      </c>
      <c r="H115" s="17"/>
      <c r="I115" s="17"/>
      <c r="J115" s="17"/>
      <c r="K115" s="54"/>
      <c r="L115" s="145"/>
      <c r="M115" s="49"/>
      <c r="N115" s="146"/>
      <c r="O115" s="21">
        <f>IF(G115=0,"",G115/F114)</f>
        <v>0.96296296296296291</v>
      </c>
      <c r="P115" s="22">
        <v>28</v>
      </c>
      <c r="Q115" s="100">
        <f t="shared" si="8"/>
        <v>0.96551724137931039</v>
      </c>
      <c r="R115" s="100">
        <f t="shared" si="9"/>
        <v>3.4482758620689613E-2</v>
      </c>
    </row>
    <row r="116" spans="1:18" ht="15.75" customHeight="1" x14ac:dyDescent="0.2">
      <c r="A116" s="97">
        <v>1502</v>
      </c>
      <c r="B116" s="17"/>
      <c r="C116" s="17"/>
      <c r="D116" s="17"/>
      <c r="E116" s="17"/>
      <c r="F116" s="17"/>
      <c r="G116" s="17"/>
      <c r="H116" s="17">
        <v>26</v>
      </c>
      <c r="I116" s="17"/>
      <c r="J116" s="17"/>
      <c r="K116" s="54"/>
      <c r="L116" s="145"/>
      <c r="M116" s="49"/>
      <c r="N116" s="146"/>
      <c r="O116" s="21">
        <f>IF(H116=0,"",H116/G115)</f>
        <v>1</v>
      </c>
      <c r="P116" s="22">
        <v>27</v>
      </c>
      <c r="Q116" s="100">
        <f t="shared" si="8"/>
        <v>0.9642857142857143</v>
      </c>
      <c r="R116" s="100">
        <f t="shared" si="9"/>
        <v>3.5714285714285698E-2</v>
      </c>
    </row>
    <row r="117" spans="1:18" ht="15.75" customHeight="1" x14ac:dyDescent="0.2">
      <c r="A117" s="97">
        <v>1601</v>
      </c>
      <c r="B117" s="17"/>
      <c r="C117" s="17"/>
      <c r="D117" s="17"/>
      <c r="E117" s="17"/>
      <c r="F117" s="17"/>
      <c r="G117" s="17"/>
      <c r="H117" s="17"/>
      <c r="I117" s="17">
        <v>26</v>
      </c>
      <c r="J117" s="17"/>
      <c r="K117" s="54"/>
      <c r="L117" s="145"/>
      <c r="M117" s="49"/>
      <c r="N117" s="146"/>
      <c r="O117" s="21">
        <f>IF(I117=0,"",I117/H116)</f>
        <v>1</v>
      </c>
      <c r="P117" s="22">
        <v>27</v>
      </c>
      <c r="Q117" s="100">
        <f t="shared" si="8"/>
        <v>1</v>
      </c>
      <c r="R117" s="100">
        <f t="shared" si="9"/>
        <v>0</v>
      </c>
    </row>
    <row r="118" spans="1:18" ht="15.75" customHeight="1" x14ac:dyDescent="0.2">
      <c r="A118" s="97">
        <v>1602</v>
      </c>
      <c r="B118" s="17"/>
      <c r="C118" s="17"/>
      <c r="D118" s="17"/>
      <c r="E118" s="17"/>
      <c r="F118" s="17"/>
      <c r="G118" s="17"/>
      <c r="H118" s="17"/>
      <c r="I118" s="17"/>
      <c r="J118" s="17">
        <v>26</v>
      </c>
      <c r="K118" s="54">
        <v>20</v>
      </c>
      <c r="L118" s="145"/>
      <c r="M118" s="49"/>
      <c r="N118" s="146"/>
      <c r="O118" s="24">
        <f>IF(J118=0,"",J118/I117)</f>
        <v>1</v>
      </c>
      <c r="P118" s="22">
        <v>27</v>
      </c>
      <c r="Q118" s="24">
        <f t="shared" si="8"/>
        <v>1</v>
      </c>
      <c r="R118" s="24">
        <f t="shared" si="9"/>
        <v>0</v>
      </c>
    </row>
    <row r="119" spans="1:18" ht="15.75" customHeight="1" x14ac:dyDescent="0.2">
      <c r="A119" s="97">
        <v>1701</v>
      </c>
      <c r="B119" s="17"/>
      <c r="C119" s="17"/>
      <c r="D119" s="17"/>
      <c r="E119" s="17"/>
      <c r="F119" s="17"/>
      <c r="G119" s="17"/>
      <c r="H119" s="17"/>
      <c r="I119" s="17"/>
      <c r="J119" s="17">
        <v>4</v>
      </c>
      <c r="K119" s="54">
        <v>5</v>
      </c>
      <c r="L119" s="145"/>
      <c r="M119" s="49"/>
      <c r="N119" s="147"/>
      <c r="O119" s="67"/>
      <c r="P119" s="22">
        <v>6</v>
      </c>
      <c r="Q119" s="67"/>
      <c r="R119" s="101"/>
    </row>
    <row r="120" spans="1:18" ht="15.75" customHeight="1" x14ac:dyDescent="0.2">
      <c r="A120" s="97">
        <v>1702</v>
      </c>
      <c r="B120" s="17"/>
      <c r="C120" s="17"/>
      <c r="D120" s="17"/>
      <c r="E120" s="17"/>
      <c r="F120" s="17"/>
      <c r="G120" s="17"/>
      <c r="H120" s="17"/>
      <c r="I120" s="17"/>
      <c r="J120" s="17"/>
      <c r="K120" s="54"/>
      <c r="L120" s="145"/>
      <c r="M120" s="49"/>
      <c r="N120" s="147"/>
      <c r="O120" s="148"/>
      <c r="P120" s="51"/>
      <c r="Q120" s="149"/>
      <c r="R120" s="148"/>
    </row>
    <row r="121" spans="1:18" ht="15.75" customHeight="1" x14ac:dyDescent="0.2">
      <c r="A121" s="97">
        <v>1801</v>
      </c>
      <c r="B121" s="17"/>
      <c r="C121" s="17"/>
      <c r="D121" s="17"/>
      <c r="E121" s="17"/>
      <c r="F121" s="17"/>
      <c r="G121" s="17"/>
      <c r="H121" s="17"/>
      <c r="I121" s="17"/>
      <c r="J121" s="17"/>
      <c r="K121" s="54"/>
      <c r="L121" s="145"/>
      <c r="M121" s="49"/>
      <c r="N121" s="147"/>
      <c r="O121" s="148"/>
      <c r="P121" s="51"/>
      <c r="Q121" s="149"/>
      <c r="R121" s="148"/>
    </row>
    <row r="122" spans="1:18" ht="15.75" customHeight="1" x14ac:dyDescent="0.2">
      <c r="A122" s="97">
        <v>1802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54"/>
      <c r="L122" s="145"/>
      <c r="M122" s="49"/>
      <c r="N122" s="147"/>
      <c r="O122" s="148"/>
      <c r="P122" s="51"/>
      <c r="Q122" s="149"/>
      <c r="R122" s="148"/>
    </row>
    <row r="123" spans="1:18" ht="15.75" customHeight="1" x14ac:dyDescent="0.2">
      <c r="A123" s="97">
        <v>1901</v>
      </c>
      <c r="B123" s="17"/>
      <c r="C123" s="17"/>
      <c r="D123" s="17"/>
      <c r="E123" s="17"/>
      <c r="F123" s="17"/>
      <c r="G123" s="17"/>
      <c r="H123" s="17"/>
      <c r="I123" s="17"/>
      <c r="J123" s="17"/>
      <c r="K123" s="54"/>
      <c r="L123" s="145"/>
      <c r="M123" s="49"/>
      <c r="N123" s="147"/>
      <c r="O123" s="200"/>
      <c r="P123" s="201"/>
      <c r="Q123" s="202"/>
      <c r="R123" s="203"/>
    </row>
    <row r="124" spans="1:18" ht="15.75" customHeight="1" x14ac:dyDescent="0.2">
      <c r="A124" s="97">
        <v>1902</v>
      </c>
      <c r="B124" s="17"/>
      <c r="C124" s="17"/>
      <c r="D124" s="17"/>
      <c r="E124" s="17"/>
      <c r="F124" s="17"/>
      <c r="G124" s="17"/>
      <c r="H124" s="17"/>
      <c r="I124" s="17"/>
      <c r="J124" s="17"/>
      <c r="K124" s="54"/>
      <c r="L124" s="145"/>
      <c r="M124" s="49"/>
      <c r="N124" s="147"/>
      <c r="O124" s="102" t="s">
        <v>81</v>
      </c>
      <c r="P124" s="103">
        <v>25</v>
      </c>
      <c r="Q124" s="104">
        <f>IF(SUM(K114:K120)=0,"",SUM(K114:K120))</f>
        <v>25</v>
      </c>
      <c r="R124" s="105" t="s">
        <v>10</v>
      </c>
    </row>
    <row r="125" spans="1:18" ht="15.75" customHeight="1" x14ac:dyDescent="0.2">
      <c r="A125" s="97">
        <v>2001</v>
      </c>
      <c r="B125" s="17"/>
      <c r="C125" s="17"/>
      <c r="D125" s="17"/>
      <c r="E125" s="17"/>
      <c r="F125" s="17"/>
      <c r="G125" s="17"/>
      <c r="H125" s="17"/>
      <c r="I125" s="17"/>
      <c r="J125" s="17"/>
      <c r="K125" s="54"/>
      <c r="L125" s="145"/>
      <c r="M125" s="49"/>
      <c r="N125" s="147"/>
      <c r="O125" s="106" t="s">
        <v>83</v>
      </c>
      <c r="P125" s="32">
        <f>IF(P124/B110=0,"",P124/B110)</f>
        <v>0.7142857142857143</v>
      </c>
      <c r="Q125" s="107">
        <f>IF(P124/Q124=0,"",P124/Q124)</f>
        <v>1</v>
      </c>
      <c r="R125" s="108" t="s">
        <v>84</v>
      </c>
    </row>
    <row r="126" spans="1:18" ht="15.75" customHeight="1" x14ac:dyDescent="0.2">
      <c r="A126" s="97">
        <v>2002</v>
      </c>
      <c r="B126" s="17"/>
      <c r="C126" s="17"/>
      <c r="D126" s="17"/>
      <c r="E126" s="17"/>
      <c r="F126" s="17"/>
      <c r="G126" s="17"/>
      <c r="H126" s="17"/>
      <c r="I126" s="17"/>
      <c r="J126" s="17"/>
      <c r="K126" s="54"/>
      <c r="L126" s="151"/>
      <c r="M126" s="152"/>
      <c r="N126" s="153"/>
      <c r="O126" s="154"/>
      <c r="P126" s="155"/>
      <c r="Q126" s="155"/>
      <c r="R126" s="156"/>
    </row>
    <row r="127" spans="1:18" ht="18" customHeight="1" x14ac:dyDescent="0.2">
      <c r="A127" s="114"/>
      <c r="B127" s="231" t="s">
        <v>106</v>
      </c>
      <c r="C127" s="231"/>
      <c r="D127" s="231"/>
      <c r="E127" s="231"/>
      <c r="F127" s="231"/>
      <c r="G127" s="231"/>
      <c r="H127" s="231"/>
      <c r="I127" s="231"/>
      <c r="J127" s="231"/>
      <c r="K127" s="37">
        <f>SUM(K110:K123)</f>
        <v>25</v>
      </c>
      <c r="L127" s="109">
        <f>IF(K118=0,"",K118/B110)</f>
        <v>0.5714285714285714</v>
      </c>
      <c r="M127" s="109">
        <f>IF(K127=0,"",K127/B110)</f>
        <v>0.7142857142857143</v>
      </c>
      <c r="N127" s="109">
        <f>IF(K118=0,"",M127-L127)</f>
        <v>0.1428571428571429</v>
      </c>
      <c r="O127" s="89"/>
      <c r="P127" s="85"/>
      <c r="Q127" s="134"/>
      <c r="R127" s="89"/>
    </row>
    <row r="128" spans="1:18" ht="12.75" customHeight="1" x14ac:dyDescent="0.2"/>
    <row r="129" spans="1:19" ht="12.75" customHeight="1" x14ac:dyDescent="0.2"/>
    <row r="130" spans="1:19" ht="26.25" customHeight="1" x14ac:dyDescent="0.2">
      <c r="B130" s="232" t="s">
        <v>94</v>
      </c>
      <c r="C130" s="233"/>
      <c r="D130" s="233"/>
      <c r="E130" s="233"/>
      <c r="F130" s="233"/>
      <c r="G130" s="233"/>
      <c r="H130" s="233"/>
      <c r="I130" s="233"/>
      <c r="J130" s="233"/>
      <c r="K130" s="78" t="s">
        <v>80</v>
      </c>
      <c r="L130" s="89"/>
      <c r="M130" s="89"/>
      <c r="N130" s="85"/>
      <c r="O130" s="89"/>
      <c r="P130" s="85"/>
      <c r="Q130" s="85"/>
      <c r="R130" s="85"/>
    </row>
    <row r="131" spans="1:19" ht="20.25" customHeight="1" x14ac:dyDescent="0.2">
      <c r="A131" s="234" t="s">
        <v>9</v>
      </c>
      <c r="B131" s="235" t="s">
        <v>95</v>
      </c>
      <c r="C131" s="236"/>
      <c r="D131" s="236"/>
      <c r="E131" s="236"/>
      <c r="F131" s="236"/>
      <c r="G131" s="236"/>
      <c r="H131" s="236"/>
      <c r="I131" s="236"/>
      <c r="J131" s="237"/>
      <c r="K131" s="238" t="s">
        <v>10</v>
      </c>
      <c r="L131" s="230" t="s">
        <v>2</v>
      </c>
      <c r="M131" s="230" t="s">
        <v>3</v>
      </c>
      <c r="N131" s="240" t="s">
        <v>4</v>
      </c>
      <c r="O131" s="230" t="s">
        <v>5</v>
      </c>
      <c r="P131" s="228" t="s">
        <v>6</v>
      </c>
      <c r="Q131" s="228" t="s">
        <v>7</v>
      </c>
      <c r="R131" s="230" t="s">
        <v>96</v>
      </c>
    </row>
    <row r="132" spans="1:19" ht="15.75" customHeight="1" x14ac:dyDescent="0.2">
      <c r="A132" s="229"/>
      <c r="B132" s="97" t="s">
        <v>97</v>
      </c>
      <c r="C132" s="97" t="s">
        <v>98</v>
      </c>
      <c r="D132" s="97" t="s">
        <v>99</v>
      </c>
      <c r="E132" s="97" t="s">
        <v>100</v>
      </c>
      <c r="F132" s="97" t="s">
        <v>101</v>
      </c>
      <c r="G132" s="97" t="s">
        <v>102</v>
      </c>
      <c r="H132" s="97" t="s">
        <v>103</v>
      </c>
      <c r="I132" s="97" t="s">
        <v>104</v>
      </c>
      <c r="J132" s="97" t="s">
        <v>105</v>
      </c>
      <c r="K132" s="229"/>
      <c r="L132" s="229"/>
      <c r="M132" s="229"/>
      <c r="N132" s="229"/>
      <c r="O132" s="229"/>
      <c r="P132" s="229"/>
      <c r="Q132" s="229"/>
      <c r="R132" s="229"/>
    </row>
    <row r="133" spans="1:19" ht="15.75" customHeight="1" x14ac:dyDescent="0.2">
      <c r="A133" s="97">
        <v>1301</v>
      </c>
      <c r="B133" s="17">
        <v>17</v>
      </c>
      <c r="C133" s="17"/>
      <c r="D133" s="17"/>
      <c r="E133" s="17"/>
      <c r="F133" s="17"/>
      <c r="G133" s="17"/>
      <c r="H133" s="17"/>
      <c r="I133" s="17"/>
      <c r="J133" s="17"/>
      <c r="K133" s="54"/>
      <c r="L133" s="143"/>
      <c r="M133" s="144"/>
      <c r="N133" s="104"/>
      <c r="O133" s="98"/>
      <c r="P133" s="19">
        <f>B133</f>
        <v>17</v>
      </c>
      <c r="Q133" s="99"/>
      <c r="R133" s="98"/>
    </row>
    <row r="134" spans="1:19" ht="15.75" customHeight="1" x14ac:dyDescent="0.2">
      <c r="A134" s="97">
        <v>1302</v>
      </c>
      <c r="B134" s="17"/>
      <c r="C134" s="17">
        <v>12</v>
      </c>
      <c r="D134" s="17"/>
      <c r="E134" s="17"/>
      <c r="F134" s="17"/>
      <c r="G134" s="17"/>
      <c r="H134" s="17"/>
      <c r="I134" s="17"/>
      <c r="J134" s="17"/>
      <c r="K134" s="54"/>
      <c r="L134" s="145"/>
      <c r="M134" s="49"/>
      <c r="N134" s="146"/>
      <c r="O134" s="21">
        <f>IF(C134=0,"",C134/B133)</f>
        <v>0.70588235294117652</v>
      </c>
      <c r="P134" s="22">
        <v>12</v>
      </c>
      <c r="Q134" s="100">
        <f t="shared" ref="Q134:Q141" si="10">IF(P134=0,"",P134/P133)</f>
        <v>0.70588235294117652</v>
      </c>
      <c r="R134" s="100">
        <f t="shared" ref="R134:R141" si="11">IF(P134=0,"",100%-Q134)</f>
        <v>0.29411764705882348</v>
      </c>
    </row>
    <row r="135" spans="1:19" ht="15.75" customHeight="1" x14ac:dyDescent="0.2">
      <c r="A135" s="97">
        <v>1401</v>
      </c>
      <c r="B135" s="17"/>
      <c r="C135" s="17"/>
      <c r="D135" s="17">
        <v>12</v>
      </c>
      <c r="E135" s="17"/>
      <c r="F135" s="17"/>
      <c r="G135" s="17"/>
      <c r="H135" s="17"/>
      <c r="I135" s="17"/>
      <c r="J135" s="17"/>
      <c r="K135" s="54"/>
      <c r="L135" s="145"/>
      <c r="M135" s="49"/>
      <c r="N135" s="146"/>
      <c r="O135" s="21">
        <f>IF(D135=0,"",D135/C134)</f>
        <v>1</v>
      </c>
      <c r="P135" s="22">
        <v>12</v>
      </c>
      <c r="Q135" s="100">
        <f t="shared" si="10"/>
        <v>1</v>
      </c>
      <c r="R135" s="100">
        <f t="shared" si="11"/>
        <v>0</v>
      </c>
      <c r="S135" s="124">
        <f>P135/P133</f>
        <v>0.70588235294117652</v>
      </c>
    </row>
    <row r="136" spans="1:19" ht="15.75" customHeight="1" x14ac:dyDescent="0.2">
      <c r="A136" s="97">
        <v>1402</v>
      </c>
      <c r="B136" s="17"/>
      <c r="C136" s="17"/>
      <c r="D136" s="17"/>
      <c r="E136" s="17">
        <v>10</v>
      </c>
      <c r="F136" s="17"/>
      <c r="G136" s="17"/>
      <c r="H136" s="17"/>
      <c r="I136" s="17"/>
      <c r="J136" s="17"/>
      <c r="K136" s="54"/>
      <c r="L136" s="145"/>
      <c r="M136" s="49"/>
      <c r="N136" s="146"/>
      <c r="O136" s="21">
        <f>IF(E136=0,"",E136/D135)</f>
        <v>0.83333333333333337</v>
      </c>
      <c r="P136" s="22">
        <v>11</v>
      </c>
      <c r="Q136" s="100">
        <f t="shared" si="10"/>
        <v>0.91666666666666663</v>
      </c>
      <c r="R136" s="100">
        <f t="shared" si="11"/>
        <v>8.333333333333337E-2</v>
      </c>
    </row>
    <row r="137" spans="1:19" ht="15.75" customHeight="1" x14ac:dyDescent="0.2">
      <c r="A137" s="97">
        <v>1501</v>
      </c>
      <c r="B137" s="17"/>
      <c r="C137" s="17"/>
      <c r="D137" s="17"/>
      <c r="E137" s="17"/>
      <c r="F137" s="17">
        <v>10</v>
      </c>
      <c r="G137" s="17"/>
      <c r="H137" s="17"/>
      <c r="I137" s="17"/>
      <c r="J137" s="17"/>
      <c r="K137" s="54"/>
      <c r="L137" s="145"/>
      <c r="M137" s="49"/>
      <c r="N137" s="146"/>
      <c r="O137" s="21">
        <f>IF(F137=0,"",F137/E136)</f>
        <v>1</v>
      </c>
      <c r="P137" s="22">
        <v>11</v>
      </c>
      <c r="Q137" s="100">
        <f t="shared" si="10"/>
        <v>1</v>
      </c>
      <c r="R137" s="100">
        <f t="shared" si="11"/>
        <v>0</v>
      </c>
    </row>
    <row r="138" spans="1:19" ht="15.75" customHeight="1" x14ac:dyDescent="0.2">
      <c r="A138" s="97">
        <v>1502</v>
      </c>
      <c r="B138" s="17"/>
      <c r="C138" s="17"/>
      <c r="D138" s="17"/>
      <c r="E138" s="17"/>
      <c r="F138" s="17"/>
      <c r="G138" s="17">
        <v>9</v>
      </c>
      <c r="H138" s="17"/>
      <c r="I138" s="17"/>
      <c r="J138" s="17"/>
      <c r="K138" s="54"/>
      <c r="L138" s="145"/>
      <c r="M138" s="49"/>
      <c r="N138" s="146"/>
      <c r="O138" s="21">
        <f>IF(G138=0,"",G138/F137)</f>
        <v>0.9</v>
      </c>
      <c r="P138" s="22">
        <v>10</v>
      </c>
      <c r="Q138" s="100">
        <f t="shared" si="10"/>
        <v>0.90909090909090906</v>
      </c>
      <c r="R138" s="100">
        <f t="shared" si="11"/>
        <v>9.0909090909090939E-2</v>
      </c>
    </row>
    <row r="139" spans="1:19" ht="15.75" customHeight="1" x14ac:dyDescent="0.2">
      <c r="A139" s="97">
        <v>1601</v>
      </c>
      <c r="B139" s="17"/>
      <c r="C139" s="17"/>
      <c r="D139" s="17"/>
      <c r="E139" s="17"/>
      <c r="F139" s="17"/>
      <c r="G139" s="17"/>
      <c r="H139" s="17">
        <v>8</v>
      </c>
      <c r="I139" s="17"/>
      <c r="J139" s="17"/>
      <c r="K139" s="54"/>
      <c r="L139" s="145"/>
      <c r="M139" s="49"/>
      <c r="N139" s="146"/>
      <c r="O139" s="21">
        <f>IF(H139=0,"",H139/G138)</f>
        <v>0.88888888888888884</v>
      </c>
      <c r="P139" s="22">
        <v>10</v>
      </c>
      <c r="Q139" s="100">
        <f t="shared" si="10"/>
        <v>1</v>
      </c>
      <c r="R139" s="100">
        <f t="shared" si="11"/>
        <v>0</v>
      </c>
    </row>
    <row r="140" spans="1:19" ht="15.75" customHeight="1" x14ac:dyDescent="0.2">
      <c r="A140" s="97">
        <v>1602</v>
      </c>
      <c r="B140" s="17"/>
      <c r="C140" s="17"/>
      <c r="D140" s="17"/>
      <c r="E140" s="17"/>
      <c r="F140" s="17"/>
      <c r="G140" s="17"/>
      <c r="H140" s="17"/>
      <c r="I140" s="17">
        <v>8</v>
      </c>
      <c r="J140" s="17"/>
      <c r="K140" s="54"/>
      <c r="L140" s="145"/>
      <c r="M140" s="49"/>
      <c r="N140" s="146"/>
      <c r="O140" s="21">
        <f>IF(I140=0,"",I140/H139)</f>
        <v>1</v>
      </c>
      <c r="P140" s="22">
        <v>10</v>
      </c>
      <c r="Q140" s="100">
        <f t="shared" si="10"/>
        <v>1</v>
      </c>
      <c r="R140" s="100">
        <f t="shared" si="11"/>
        <v>0</v>
      </c>
    </row>
    <row r="141" spans="1:19" ht="15.75" customHeight="1" x14ac:dyDescent="0.2">
      <c r="A141" s="97">
        <v>1701</v>
      </c>
      <c r="B141" s="17"/>
      <c r="C141" s="17"/>
      <c r="D141" s="17"/>
      <c r="E141" s="17"/>
      <c r="F141" s="17"/>
      <c r="G141" s="17"/>
      <c r="H141" s="17"/>
      <c r="I141" s="17"/>
      <c r="J141" s="17">
        <v>8</v>
      </c>
      <c r="K141" s="54">
        <v>6</v>
      </c>
      <c r="L141" s="145"/>
      <c r="M141" s="49"/>
      <c r="N141" s="146"/>
      <c r="O141" s="24">
        <f>IF(J141=0,"",J141/I140)</f>
        <v>1</v>
      </c>
      <c r="P141" s="22">
        <v>10</v>
      </c>
      <c r="Q141" s="24">
        <f t="shared" si="10"/>
        <v>1</v>
      </c>
      <c r="R141" s="24">
        <f t="shared" si="11"/>
        <v>0</v>
      </c>
    </row>
    <row r="142" spans="1:19" ht="15.75" customHeight="1" x14ac:dyDescent="0.2">
      <c r="A142" s="97">
        <v>1702</v>
      </c>
      <c r="B142" s="17"/>
      <c r="C142" s="17"/>
      <c r="D142" s="17"/>
      <c r="E142" s="17"/>
      <c r="F142" s="17"/>
      <c r="G142" s="17"/>
      <c r="H142" s="17"/>
      <c r="I142" s="17"/>
      <c r="J142" s="17">
        <v>4</v>
      </c>
      <c r="K142" s="54">
        <v>3</v>
      </c>
      <c r="L142" s="145"/>
      <c r="M142" s="49"/>
      <c r="N142" s="147"/>
      <c r="O142" s="67"/>
      <c r="P142" s="22">
        <v>4</v>
      </c>
      <c r="Q142" s="67"/>
      <c r="R142" s="101"/>
    </row>
    <row r="143" spans="1:19" ht="15.75" customHeight="1" x14ac:dyDescent="0.2">
      <c r="A143" s="97">
        <v>1801</v>
      </c>
      <c r="B143" s="17"/>
      <c r="C143" s="17"/>
      <c r="D143" s="17"/>
      <c r="E143" s="17"/>
      <c r="F143" s="17"/>
      <c r="G143" s="17"/>
      <c r="H143" s="17"/>
      <c r="I143" s="17"/>
      <c r="J143" s="17">
        <v>1</v>
      </c>
      <c r="K143" s="54">
        <v>1</v>
      </c>
      <c r="L143" s="145"/>
      <c r="M143" s="49"/>
      <c r="N143" s="147"/>
      <c r="O143" s="148"/>
      <c r="P143" s="51">
        <v>2</v>
      </c>
      <c r="Q143" s="149"/>
      <c r="R143" s="148"/>
    </row>
    <row r="144" spans="1:19" ht="15.75" customHeight="1" x14ac:dyDescent="0.2">
      <c r="A144" s="97">
        <v>1802</v>
      </c>
      <c r="B144" s="17"/>
      <c r="C144" s="17"/>
      <c r="D144" s="17"/>
      <c r="E144" s="17"/>
      <c r="F144" s="17"/>
      <c r="G144" s="17"/>
      <c r="H144" s="17"/>
      <c r="I144" s="17"/>
      <c r="J144" s="17"/>
      <c r="K144" s="54"/>
      <c r="L144" s="145"/>
      <c r="M144" s="49"/>
      <c r="N144" s="147"/>
      <c r="O144" s="148"/>
      <c r="P144" s="51"/>
      <c r="Q144" s="149"/>
      <c r="R144" s="148"/>
    </row>
    <row r="145" spans="1:19" ht="15.75" customHeight="1" x14ac:dyDescent="0.2">
      <c r="A145" s="97">
        <v>1901</v>
      </c>
      <c r="B145" s="17"/>
      <c r="C145" s="17"/>
      <c r="D145" s="17"/>
      <c r="E145" s="17"/>
      <c r="F145" s="17"/>
      <c r="G145" s="17"/>
      <c r="H145" s="17"/>
      <c r="I145" s="17"/>
      <c r="J145" s="17"/>
      <c r="K145" s="54"/>
      <c r="L145" s="145"/>
      <c r="M145" s="49"/>
      <c r="N145" s="147"/>
      <c r="O145" s="148"/>
      <c r="P145" s="51"/>
      <c r="Q145" s="149"/>
      <c r="R145" s="148"/>
    </row>
    <row r="146" spans="1:19" ht="15.75" customHeight="1" x14ac:dyDescent="0.2">
      <c r="A146" s="97">
        <v>1902</v>
      </c>
      <c r="B146" s="17"/>
      <c r="C146" s="17"/>
      <c r="D146" s="17"/>
      <c r="E146" s="17"/>
      <c r="F146" s="17"/>
      <c r="G146" s="17"/>
      <c r="H146" s="17"/>
      <c r="I146" s="17"/>
      <c r="J146" s="17"/>
      <c r="K146" s="54"/>
      <c r="L146" s="145"/>
      <c r="M146" s="49"/>
      <c r="N146" s="147"/>
      <c r="O146" s="200"/>
      <c r="P146" s="201"/>
      <c r="Q146" s="202"/>
      <c r="R146" s="203"/>
    </row>
    <row r="147" spans="1:19" ht="15.75" customHeight="1" x14ac:dyDescent="0.2">
      <c r="A147" s="97">
        <v>2001</v>
      </c>
      <c r="B147" s="17"/>
      <c r="C147" s="17"/>
      <c r="D147" s="17"/>
      <c r="E147" s="17"/>
      <c r="F147" s="17"/>
      <c r="G147" s="17"/>
      <c r="H147" s="17"/>
      <c r="I147" s="17"/>
      <c r="J147" s="17"/>
      <c r="K147" s="54"/>
      <c r="L147" s="145"/>
      <c r="M147" s="49"/>
      <c r="N147" s="147"/>
      <c r="O147" s="102" t="s">
        <v>81</v>
      </c>
      <c r="P147" s="103">
        <v>10</v>
      </c>
      <c r="Q147" s="104">
        <f>IF(SUM(K139:K146)=0,"",SUM(K139:K146))</f>
        <v>10</v>
      </c>
      <c r="R147" s="105" t="s">
        <v>10</v>
      </c>
    </row>
    <row r="148" spans="1:19" ht="15.75" customHeight="1" x14ac:dyDescent="0.2">
      <c r="A148" s="97">
        <v>2002</v>
      </c>
      <c r="B148" s="17"/>
      <c r="C148" s="17"/>
      <c r="D148" s="17"/>
      <c r="E148" s="17"/>
      <c r="F148" s="17"/>
      <c r="G148" s="17"/>
      <c r="H148" s="17"/>
      <c r="I148" s="17"/>
      <c r="J148" s="17"/>
      <c r="K148" s="54"/>
      <c r="L148" s="145"/>
      <c r="M148" s="49"/>
      <c r="N148" s="147"/>
      <c r="O148" s="106" t="s">
        <v>83</v>
      </c>
      <c r="P148" s="32">
        <f>IF(P147/B133=0,"",P147/B133)</f>
        <v>0.58823529411764708</v>
      </c>
      <c r="Q148" s="107">
        <f>IF(P147/Q147=0,"",P147/Q147)</f>
        <v>1</v>
      </c>
      <c r="R148" s="108" t="s">
        <v>84</v>
      </c>
    </row>
    <row r="149" spans="1:19" ht="15.75" customHeight="1" x14ac:dyDescent="0.2">
      <c r="A149" s="97">
        <v>2101</v>
      </c>
      <c r="B149" s="17"/>
      <c r="C149" s="17"/>
      <c r="D149" s="17"/>
      <c r="E149" s="17"/>
      <c r="F149" s="17"/>
      <c r="G149" s="17"/>
      <c r="H149" s="17"/>
      <c r="I149" s="17"/>
      <c r="J149" s="17"/>
      <c r="K149" s="54"/>
      <c r="L149" s="151"/>
      <c r="M149" s="152"/>
      <c r="N149" s="153"/>
      <c r="O149" s="154"/>
      <c r="P149" s="155"/>
      <c r="Q149" s="155"/>
      <c r="R149" s="156"/>
    </row>
    <row r="150" spans="1:19" ht="18" customHeight="1" x14ac:dyDescent="0.2">
      <c r="A150" s="114"/>
      <c r="B150" s="231" t="s">
        <v>106</v>
      </c>
      <c r="C150" s="231"/>
      <c r="D150" s="231"/>
      <c r="E150" s="231"/>
      <c r="F150" s="231"/>
      <c r="G150" s="231"/>
      <c r="H150" s="231"/>
      <c r="I150" s="231"/>
      <c r="J150" s="231"/>
      <c r="K150" s="37">
        <f>SUM(K133:K146)</f>
        <v>10</v>
      </c>
      <c r="L150" s="109">
        <f>IF(SUM(K140:K141)=0,"",SUM(K140:K141)/B133)</f>
        <v>0.35294117647058826</v>
      </c>
      <c r="M150" s="109">
        <f>IF(K150=0,"",K150/B133)</f>
        <v>0.58823529411764708</v>
      </c>
      <c r="N150" s="109">
        <f>IF(K141=0,"",M150-L150)</f>
        <v>0.23529411764705882</v>
      </c>
      <c r="O150" s="89"/>
      <c r="P150" s="85"/>
      <c r="Q150" s="134"/>
      <c r="R150" s="89"/>
    </row>
    <row r="151" spans="1:19" ht="12.75" customHeight="1" x14ac:dyDescent="0.2"/>
    <row r="152" spans="1:19" ht="12.75" customHeight="1" x14ac:dyDescent="0.2"/>
    <row r="153" spans="1:19" ht="26.25" customHeight="1" x14ac:dyDescent="0.2">
      <c r="B153" s="232" t="s">
        <v>94</v>
      </c>
      <c r="C153" s="233"/>
      <c r="D153" s="233"/>
      <c r="E153" s="233"/>
      <c r="F153" s="233"/>
      <c r="G153" s="233"/>
      <c r="H153" s="233"/>
      <c r="I153" s="233"/>
      <c r="J153" s="233"/>
      <c r="K153" s="78" t="s">
        <v>82</v>
      </c>
      <c r="L153" s="89"/>
      <c r="M153" s="89"/>
      <c r="N153" s="85"/>
      <c r="O153" s="89"/>
      <c r="P153" s="85"/>
      <c r="Q153" s="85"/>
      <c r="R153" s="85"/>
    </row>
    <row r="154" spans="1:19" ht="20.25" customHeight="1" x14ac:dyDescent="0.2">
      <c r="A154" s="234" t="s">
        <v>9</v>
      </c>
      <c r="B154" s="235" t="s">
        <v>95</v>
      </c>
      <c r="C154" s="236"/>
      <c r="D154" s="236"/>
      <c r="E154" s="236"/>
      <c r="F154" s="236"/>
      <c r="G154" s="236"/>
      <c r="H154" s="236"/>
      <c r="I154" s="236"/>
      <c r="J154" s="237"/>
      <c r="K154" s="238" t="s">
        <v>10</v>
      </c>
      <c r="L154" s="230" t="s">
        <v>2</v>
      </c>
      <c r="M154" s="230" t="s">
        <v>3</v>
      </c>
      <c r="N154" s="240" t="s">
        <v>4</v>
      </c>
      <c r="O154" s="230" t="s">
        <v>5</v>
      </c>
      <c r="P154" s="228" t="s">
        <v>6</v>
      </c>
      <c r="Q154" s="228" t="s">
        <v>7</v>
      </c>
      <c r="R154" s="230" t="s">
        <v>96</v>
      </c>
    </row>
    <row r="155" spans="1:19" ht="15.75" customHeight="1" x14ac:dyDescent="0.2">
      <c r="A155" s="229"/>
      <c r="B155" s="97" t="s">
        <v>97</v>
      </c>
      <c r="C155" s="97" t="s">
        <v>98</v>
      </c>
      <c r="D155" s="97" t="s">
        <v>99</v>
      </c>
      <c r="E155" s="97" t="s">
        <v>100</v>
      </c>
      <c r="F155" s="97" t="s">
        <v>101</v>
      </c>
      <c r="G155" s="97" t="s">
        <v>102</v>
      </c>
      <c r="H155" s="97" t="s">
        <v>103</v>
      </c>
      <c r="I155" s="97" t="s">
        <v>104</v>
      </c>
      <c r="J155" s="97" t="s">
        <v>105</v>
      </c>
      <c r="K155" s="229"/>
      <c r="L155" s="229"/>
      <c r="M155" s="229"/>
      <c r="N155" s="229"/>
      <c r="O155" s="229"/>
      <c r="P155" s="229"/>
      <c r="Q155" s="229"/>
      <c r="R155" s="229"/>
    </row>
    <row r="156" spans="1:19" ht="15.75" customHeight="1" x14ac:dyDescent="0.2">
      <c r="A156" s="97">
        <v>1302</v>
      </c>
      <c r="B156" s="17">
        <v>29</v>
      </c>
      <c r="C156" s="17"/>
      <c r="D156" s="17"/>
      <c r="E156" s="17"/>
      <c r="F156" s="17"/>
      <c r="G156" s="17"/>
      <c r="H156" s="17"/>
      <c r="I156" s="17"/>
      <c r="J156" s="17"/>
      <c r="K156" s="54"/>
      <c r="L156" s="143"/>
      <c r="M156" s="144"/>
      <c r="N156" s="104"/>
      <c r="O156" s="98"/>
      <c r="P156" s="19">
        <f>B156</f>
        <v>29</v>
      </c>
      <c r="Q156" s="99"/>
      <c r="R156" s="98"/>
    </row>
    <row r="157" spans="1:19" ht="15.75" customHeight="1" x14ac:dyDescent="0.2">
      <c r="A157" s="97" t="s">
        <v>85</v>
      </c>
      <c r="B157" s="17"/>
      <c r="C157" s="17">
        <v>17</v>
      </c>
      <c r="D157" s="17"/>
      <c r="E157" s="17"/>
      <c r="F157" s="17"/>
      <c r="G157" s="17"/>
      <c r="H157" s="17"/>
      <c r="I157" s="17"/>
      <c r="J157" s="17"/>
      <c r="K157" s="54"/>
      <c r="L157" s="145"/>
      <c r="M157" s="49"/>
      <c r="N157" s="146"/>
      <c r="O157" s="21">
        <f>IF(C157=0,"",C157/B156)</f>
        <v>0.58620689655172409</v>
      </c>
      <c r="P157" s="22">
        <v>20</v>
      </c>
      <c r="Q157" s="100">
        <f t="shared" ref="Q157:Q164" si="12">IF(P157=0,"",P157/P156)</f>
        <v>0.68965517241379315</v>
      </c>
      <c r="R157" s="100">
        <f t="shared" ref="R157:R164" si="13">IF(P157=0,"",100%-Q157)</f>
        <v>0.31034482758620685</v>
      </c>
    </row>
    <row r="158" spans="1:19" ht="15.75" customHeight="1" x14ac:dyDescent="0.2">
      <c r="A158" s="97" t="s">
        <v>86</v>
      </c>
      <c r="B158" s="17"/>
      <c r="C158" s="17"/>
      <c r="D158" s="17">
        <v>14</v>
      </c>
      <c r="E158" s="17"/>
      <c r="F158" s="17"/>
      <c r="G158" s="17"/>
      <c r="H158" s="17"/>
      <c r="I158" s="17"/>
      <c r="J158" s="17"/>
      <c r="K158" s="54"/>
      <c r="L158" s="145"/>
      <c r="M158" s="49"/>
      <c r="N158" s="146"/>
      <c r="O158" s="21">
        <f>IF(D158=0,"",D158/C157)</f>
        <v>0.82352941176470584</v>
      </c>
      <c r="P158" s="22">
        <v>16</v>
      </c>
      <c r="Q158" s="100">
        <f t="shared" si="12"/>
        <v>0.8</v>
      </c>
      <c r="R158" s="100">
        <f t="shared" si="13"/>
        <v>0.19999999999999996</v>
      </c>
      <c r="S158" s="124">
        <f>P158/P156</f>
        <v>0.55172413793103448</v>
      </c>
    </row>
    <row r="159" spans="1:19" ht="15.75" customHeight="1" x14ac:dyDescent="0.2">
      <c r="A159" s="97">
        <v>1501</v>
      </c>
      <c r="B159" s="17"/>
      <c r="C159" s="17"/>
      <c r="D159" s="17"/>
      <c r="E159" s="17">
        <v>14</v>
      </c>
      <c r="F159" s="17"/>
      <c r="G159" s="17"/>
      <c r="H159" s="17"/>
      <c r="I159" s="17"/>
      <c r="J159" s="17"/>
      <c r="K159" s="54"/>
      <c r="L159" s="145"/>
      <c r="M159" s="49"/>
      <c r="N159" s="146"/>
      <c r="O159" s="21">
        <f>IF(E159=0,"",E159/D158)</f>
        <v>1</v>
      </c>
      <c r="P159" s="22">
        <v>16</v>
      </c>
      <c r="Q159" s="100">
        <f t="shared" si="12"/>
        <v>1</v>
      </c>
      <c r="R159" s="100">
        <f t="shared" si="13"/>
        <v>0</v>
      </c>
    </row>
    <row r="160" spans="1:19" ht="15.75" customHeight="1" x14ac:dyDescent="0.2">
      <c r="A160" s="97">
        <v>1502</v>
      </c>
      <c r="B160" s="17"/>
      <c r="C160" s="17"/>
      <c r="D160" s="17"/>
      <c r="E160" s="17"/>
      <c r="F160" s="17">
        <v>13</v>
      </c>
      <c r="G160" s="17"/>
      <c r="H160" s="17"/>
      <c r="I160" s="17"/>
      <c r="J160" s="17"/>
      <c r="K160" s="54"/>
      <c r="L160" s="145"/>
      <c r="M160" s="49"/>
      <c r="N160" s="146"/>
      <c r="O160" s="21">
        <f>IF(F160=0,"",F160/E159)</f>
        <v>0.9285714285714286</v>
      </c>
      <c r="P160" s="22">
        <v>15</v>
      </c>
      <c r="Q160" s="100">
        <f t="shared" si="12"/>
        <v>0.9375</v>
      </c>
      <c r="R160" s="100">
        <f t="shared" si="13"/>
        <v>6.25E-2</v>
      </c>
    </row>
    <row r="161" spans="1:18" ht="15.75" customHeight="1" x14ac:dyDescent="0.2">
      <c r="A161" s="97">
        <v>1601</v>
      </c>
      <c r="B161" s="17"/>
      <c r="C161" s="17"/>
      <c r="D161" s="17"/>
      <c r="E161" s="17"/>
      <c r="F161" s="17"/>
      <c r="G161" s="17">
        <v>13</v>
      </c>
      <c r="H161" s="17"/>
      <c r="I161" s="17"/>
      <c r="J161" s="17"/>
      <c r="K161" s="54"/>
      <c r="L161" s="145"/>
      <c r="M161" s="49"/>
      <c r="N161" s="146"/>
      <c r="O161" s="21">
        <f>IF(G161=0,"",G161/F160)</f>
        <v>1</v>
      </c>
      <c r="P161" s="22">
        <v>15</v>
      </c>
      <c r="Q161" s="100">
        <f t="shared" si="12"/>
        <v>1</v>
      </c>
      <c r="R161" s="100">
        <f t="shared" si="13"/>
        <v>0</v>
      </c>
    </row>
    <row r="162" spans="1:18" ht="15.75" customHeight="1" x14ac:dyDescent="0.2">
      <c r="A162" s="97">
        <v>1602</v>
      </c>
      <c r="B162" s="17"/>
      <c r="C162" s="17"/>
      <c r="D162" s="17"/>
      <c r="E162" s="17"/>
      <c r="F162" s="17"/>
      <c r="G162" s="17"/>
      <c r="H162" s="17">
        <v>13</v>
      </c>
      <c r="I162" s="17"/>
      <c r="J162" s="17"/>
      <c r="K162" s="54"/>
      <c r="L162" s="145"/>
      <c r="M162" s="49"/>
      <c r="N162" s="146"/>
      <c r="O162" s="21">
        <f>IF(H162=0,"",H162/G161)</f>
        <v>1</v>
      </c>
      <c r="P162" s="22">
        <v>15</v>
      </c>
      <c r="Q162" s="100">
        <f t="shared" si="12"/>
        <v>1</v>
      </c>
      <c r="R162" s="100">
        <f t="shared" si="13"/>
        <v>0</v>
      </c>
    </row>
    <row r="163" spans="1:18" ht="15.75" customHeight="1" x14ac:dyDescent="0.2">
      <c r="A163" s="97" t="s">
        <v>110</v>
      </c>
      <c r="B163" s="17"/>
      <c r="C163" s="17"/>
      <c r="D163" s="17"/>
      <c r="E163" s="17"/>
      <c r="F163" s="17"/>
      <c r="G163" s="17"/>
      <c r="H163" s="17"/>
      <c r="I163" s="17">
        <v>10</v>
      </c>
      <c r="J163" s="17"/>
      <c r="K163" s="54"/>
      <c r="L163" s="145"/>
      <c r="M163" s="49"/>
      <c r="N163" s="146"/>
      <c r="O163" s="21">
        <f>IF(I163=0,"",I163/H162)</f>
        <v>0.76923076923076927</v>
      </c>
      <c r="P163" s="22">
        <v>14</v>
      </c>
      <c r="Q163" s="100">
        <f t="shared" si="12"/>
        <v>0.93333333333333335</v>
      </c>
      <c r="R163" s="100">
        <f t="shared" si="13"/>
        <v>6.6666666666666652E-2</v>
      </c>
    </row>
    <row r="164" spans="1:18" ht="15.75" customHeight="1" x14ac:dyDescent="0.2">
      <c r="A164" s="97">
        <v>1702</v>
      </c>
      <c r="B164" s="17"/>
      <c r="C164" s="17"/>
      <c r="D164" s="17"/>
      <c r="E164" s="17"/>
      <c r="F164" s="17"/>
      <c r="G164" s="17"/>
      <c r="H164" s="17"/>
      <c r="I164" s="17"/>
      <c r="J164" s="17">
        <v>11</v>
      </c>
      <c r="K164" s="54">
        <v>10</v>
      </c>
      <c r="L164" s="145"/>
      <c r="M164" s="49"/>
      <c r="N164" s="146"/>
      <c r="O164" s="24">
        <f>IF(J164=0,"",J164/I163)</f>
        <v>1.1000000000000001</v>
      </c>
      <c r="P164" s="22">
        <v>13</v>
      </c>
      <c r="Q164" s="24">
        <f t="shared" si="12"/>
        <v>0.9285714285714286</v>
      </c>
      <c r="R164" s="24">
        <f t="shared" si="13"/>
        <v>7.1428571428571397E-2</v>
      </c>
    </row>
    <row r="165" spans="1:18" ht="15.75" customHeight="1" x14ac:dyDescent="0.2">
      <c r="A165" s="97">
        <v>1801</v>
      </c>
      <c r="B165" s="17"/>
      <c r="C165" s="17"/>
      <c r="D165" s="17"/>
      <c r="E165" s="17"/>
      <c r="F165" s="17"/>
      <c r="G165" s="17"/>
      <c r="H165" s="17"/>
      <c r="I165" s="17"/>
      <c r="J165" s="17">
        <v>1</v>
      </c>
      <c r="K165" s="54">
        <v>1</v>
      </c>
      <c r="L165" s="145"/>
      <c r="M165" s="49"/>
      <c r="N165" s="147"/>
      <c r="O165" s="67"/>
      <c r="P165" s="22">
        <v>3</v>
      </c>
      <c r="Q165" s="67"/>
      <c r="R165" s="101"/>
    </row>
    <row r="166" spans="1:18" ht="15.75" customHeight="1" x14ac:dyDescent="0.2">
      <c r="A166" s="97">
        <v>1802</v>
      </c>
      <c r="B166" s="17"/>
      <c r="C166" s="17"/>
      <c r="D166" s="17"/>
      <c r="E166" s="17"/>
      <c r="F166" s="17"/>
      <c r="G166" s="17"/>
      <c r="H166" s="17"/>
      <c r="I166" s="17"/>
      <c r="J166" s="17">
        <v>1</v>
      </c>
      <c r="K166" s="54">
        <v>1</v>
      </c>
      <c r="L166" s="145"/>
      <c r="M166" s="49"/>
      <c r="N166" s="147"/>
      <c r="O166" s="148"/>
      <c r="P166" s="51">
        <v>1</v>
      </c>
      <c r="Q166" s="149"/>
      <c r="R166" s="148"/>
    </row>
    <row r="167" spans="1:18" ht="15.75" customHeight="1" x14ac:dyDescent="0.2">
      <c r="A167" s="97">
        <v>1901</v>
      </c>
      <c r="B167" s="17"/>
      <c r="C167" s="17"/>
      <c r="D167" s="17"/>
      <c r="E167" s="17"/>
      <c r="F167" s="17"/>
      <c r="G167" s="17"/>
      <c r="H167" s="17"/>
      <c r="I167" s="17"/>
      <c r="J167" s="17"/>
      <c r="K167" s="54"/>
      <c r="L167" s="145"/>
      <c r="M167" s="49"/>
      <c r="N167" s="147"/>
      <c r="O167" s="148"/>
      <c r="P167" s="51"/>
      <c r="Q167" s="149"/>
      <c r="R167" s="148"/>
    </row>
    <row r="168" spans="1:18" ht="15.75" customHeight="1" x14ac:dyDescent="0.2">
      <c r="A168" s="97">
        <v>1902</v>
      </c>
      <c r="B168" s="17"/>
      <c r="C168" s="17"/>
      <c r="D168" s="17"/>
      <c r="E168" s="17"/>
      <c r="F168" s="17"/>
      <c r="G168" s="17"/>
      <c r="H168" s="17"/>
      <c r="I168" s="17"/>
      <c r="J168" s="17"/>
      <c r="K168" s="54"/>
      <c r="L168" s="145"/>
      <c r="M168" s="49"/>
      <c r="N168" s="147"/>
      <c r="O168" s="148"/>
      <c r="P168" s="51"/>
      <c r="Q168" s="149"/>
      <c r="R168" s="148"/>
    </row>
    <row r="169" spans="1:18" ht="15.75" customHeight="1" x14ac:dyDescent="0.2">
      <c r="A169" s="97">
        <v>2001</v>
      </c>
      <c r="B169" s="17"/>
      <c r="C169" s="17"/>
      <c r="D169" s="17"/>
      <c r="E169" s="17"/>
      <c r="F169" s="17"/>
      <c r="G169" s="17"/>
      <c r="H169" s="17"/>
      <c r="I169" s="17"/>
      <c r="J169" s="17"/>
      <c r="K169" s="54"/>
      <c r="L169" s="145"/>
      <c r="M169" s="49"/>
      <c r="N169" s="147"/>
      <c r="O169" s="200"/>
      <c r="P169" s="201"/>
      <c r="Q169" s="202"/>
      <c r="R169" s="203"/>
    </row>
    <row r="170" spans="1:18" ht="15.75" customHeight="1" x14ac:dyDescent="0.2">
      <c r="A170" s="97">
        <v>2002</v>
      </c>
      <c r="B170" s="17"/>
      <c r="C170" s="17"/>
      <c r="D170" s="17"/>
      <c r="E170" s="17"/>
      <c r="F170" s="17"/>
      <c r="G170" s="17"/>
      <c r="H170" s="17"/>
      <c r="I170" s="17"/>
      <c r="J170" s="17"/>
      <c r="K170" s="54"/>
      <c r="L170" s="145"/>
      <c r="M170" s="49"/>
      <c r="N170" s="147"/>
      <c r="O170" s="102" t="s">
        <v>81</v>
      </c>
      <c r="P170" s="103">
        <v>10</v>
      </c>
      <c r="Q170" s="104">
        <f>IF(SUM(K162:K169)=0,"",SUM(K162:K169))</f>
        <v>12</v>
      </c>
      <c r="R170" s="105" t="s">
        <v>10</v>
      </c>
    </row>
    <row r="171" spans="1:18" ht="15.75" customHeight="1" x14ac:dyDescent="0.2">
      <c r="A171" s="97">
        <v>2101</v>
      </c>
      <c r="B171" s="17"/>
      <c r="C171" s="17"/>
      <c r="D171" s="17"/>
      <c r="E171" s="17"/>
      <c r="F171" s="17"/>
      <c r="G171" s="17"/>
      <c r="H171" s="17"/>
      <c r="I171" s="17"/>
      <c r="J171" s="17"/>
      <c r="K171" s="54"/>
      <c r="L171" s="145"/>
      <c r="M171" s="49"/>
      <c r="N171" s="147"/>
      <c r="O171" s="106" t="s">
        <v>83</v>
      </c>
      <c r="P171" s="32">
        <f>IF(P170/B156=0,"",P170/B156)</f>
        <v>0.34482758620689657</v>
      </c>
      <c r="Q171" s="107">
        <f>IF(P170/Q170=0,"",P170/Q170)</f>
        <v>0.83333333333333337</v>
      </c>
      <c r="R171" s="108" t="s">
        <v>84</v>
      </c>
    </row>
    <row r="172" spans="1:18" ht="15.75" customHeight="1" x14ac:dyDescent="0.2">
      <c r="A172" s="97">
        <v>2102</v>
      </c>
      <c r="B172" s="17"/>
      <c r="C172" s="17"/>
      <c r="D172" s="17"/>
      <c r="E172" s="17"/>
      <c r="F172" s="17"/>
      <c r="G172" s="17"/>
      <c r="H172" s="17"/>
      <c r="I172" s="17"/>
      <c r="J172" s="17"/>
      <c r="K172" s="54"/>
      <c r="L172" s="151"/>
      <c r="M172" s="152"/>
      <c r="N172" s="153"/>
      <c r="O172" s="154"/>
      <c r="P172" s="155"/>
      <c r="Q172" s="155"/>
      <c r="R172" s="156"/>
    </row>
    <row r="173" spans="1:18" ht="18" customHeight="1" x14ac:dyDescent="0.2">
      <c r="A173" s="114"/>
      <c r="B173" s="231" t="s">
        <v>106</v>
      </c>
      <c r="C173" s="231"/>
      <c r="D173" s="231"/>
      <c r="E173" s="231"/>
      <c r="F173" s="231"/>
      <c r="G173" s="231"/>
      <c r="H173" s="231"/>
      <c r="I173" s="231"/>
      <c r="J173" s="231"/>
      <c r="K173" s="37">
        <f>SUM(K156:K169)</f>
        <v>12</v>
      </c>
      <c r="L173" s="109">
        <f>IF(SUM(K163:K164)=0,"",SUM(K163:K164)/B156)</f>
        <v>0.34482758620689657</v>
      </c>
      <c r="M173" s="109">
        <f>IF(K173=0,"",K173/B156)</f>
        <v>0.41379310344827586</v>
      </c>
      <c r="N173" s="109">
        <f>IF(K164=0,"",M173-L173)</f>
        <v>6.8965517241379282E-2</v>
      </c>
      <c r="O173" s="89"/>
      <c r="P173" s="85"/>
      <c r="Q173" s="134"/>
      <c r="R173" s="89"/>
    </row>
    <row r="174" spans="1:18" ht="12.75" customHeight="1" x14ac:dyDescent="0.2"/>
    <row r="175" spans="1:18" ht="12.75" customHeight="1" x14ac:dyDescent="0.2"/>
    <row r="176" spans="1:18" ht="26.25" customHeight="1" x14ac:dyDescent="0.2">
      <c r="B176" s="232" t="s">
        <v>94</v>
      </c>
      <c r="C176" s="233"/>
      <c r="D176" s="233"/>
      <c r="E176" s="233"/>
      <c r="F176" s="233"/>
      <c r="G176" s="233"/>
      <c r="H176" s="233"/>
      <c r="I176" s="233"/>
      <c r="J176" s="233"/>
      <c r="K176" s="78" t="s">
        <v>85</v>
      </c>
      <c r="L176" s="89"/>
      <c r="M176" s="89"/>
      <c r="N176" s="85"/>
      <c r="O176" s="89"/>
      <c r="P176" s="85"/>
      <c r="Q176" s="85"/>
      <c r="R176" s="85"/>
    </row>
    <row r="177" spans="1:19" ht="20.25" customHeight="1" x14ac:dyDescent="0.2">
      <c r="A177" s="234" t="s">
        <v>9</v>
      </c>
      <c r="B177" s="235" t="s">
        <v>95</v>
      </c>
      <c r="C177" s="236"/>
      <c r="D177" s="236"/>
      <c r="E177" s="236"/>
      <c r="F177" s="236"/>
      <c r="G177" s="236"/>
      <c r="H177" s="236"/>
      <c r="I177" s="236"/>
      <c r="J177" s="237"/>
      <c r="K177" s="238" t="s">
        <v>10</v>
      </c>
      <c r="L177" s="230" t="s">
        <v>2</v>
      </c>
      <c r="M177" s="230" t="s">
        <v>3</v>
      </c>
      <c r="N177" s="240" t="s">
        <v>4</v>
      </c>
      <c r="O177" s="230" t="s">
        <v>5</v>
      </c>
      <c r="P177" s="228" t="s">
        <v>6</v>
      </c>
      <c r="Q177" s="228" t="s">
        <v>7</v>
      </c>
      <c r="R177" s="230" t="s">
        <v>96</v>
      </c>
    </row>
    <row r="178" spans="1:19" ht="15.75" customHeight="1" x14ac:dyDescent="0.2">
      <c r="A178" s="229"/>
      <c r="B178" s="97" t="s">
        <v>97</v>
      </c>
      <c r="C178" s="97" t="s">
        <v>98</v>
      </c>
      <c r="D178" s="97" t="s">
        <v>99</v>
      </c>
      <c r="E178" s="97" t="s">
        <v>100</v>
      </c>
      <c r="F178" s="97" t="s">
        <v>101</v>
      </c>
      <c r="G178" s="97" t="s">
        <v>102</v>
      </c>
      <c r="H178" s="97" t="s">
        <v>103</v>
      </c>
      <c r="I178" s="97" t="s">
        <v>104</v>
      </c>
      <c r="J178" s="97" t="s">
        <v>105</v>
      </c>
      <c r="K178" s="229"/>
      <c r="L178" s="229"/>
      <c r="M178" s="229"/>
      <c r="N178" s="229"/>
      <c r="O178" s="229"/>
      <c r="P178" s="229"/>
      <c r="Q178" s="229"/>
      <c r="R178" s="229"/>
    </row>
    <row r="179" spans="1:19" ht="15.75" customHeight="1" x14ac:dyDescent="0.2">
      <c r="A179" s="97" t="s">
        <v>85</v>
      </c>
      <c r="B179" s="17">
        <v>23</v>
      </c>
      <c r="C179" s="17"/>
      <c r="D179" s="17"/>
      <c r="E179" s="17"/>
      <c r="F179" s="17"/>
      <c r="G179" s="17"/>
      <c r="H179" s="17"/>
      <c r="I179" s="17"/>
      <c r="J179" s="17"/>
      <c r="K179" s="54"/>
      <c r="L179" s="143"/>
      <c r="M179" s="144"/>
      <c r="N179" s="104"/>
      <c r="O179" s="98"/>
      <c r="P179" s="19">
        <f>B179</f>
        <v>23</v>
      </c>
      <c r="Q179" s="99"/>
      <c r="R179" s="98"/>
    </row>
    <row r="180" spans="1:19" ht="15.75" customHeight="1" x14ac:dyDescent="0.2">
      <c r="A180" s="97" t="s">
        <v>86</v>
      </c>
      <c r="B180" s="17"/>
      <c r="C180" s="17">
        <v>18</v>
      </c>
      <c r="D180" s="17"/>
      <c r="E180" s="17"/>
      <c r="F180" s="17"/>
      <c r="G180" s="17"/>
      <c r="H180" s="17"/>
      <c r="I180" s="17"/>
      <c r="J180" s="17"/>
      <c r="K180" s="54"/>
      <c r="L180" s="145"/>
      <c r="M180" s="49"/>
      <c r="N180" s="146"/>
      <c r="O180" s="21">
        <f>IF(C180=0,"",C180/B179)</f>
        <v>0.78260869565217395</v>
      </c>
      <c r="P180" s="22">
        <v>18</v>
      </c>
      <c r="Q180" s="100">
        <f t="shared" ref="Q180:Q187" si="14">IF(P180=0,"",P180/P179)</f>
        <v>0.78260869565217395</v>
      </c>
      <c r="R180" s="100">
        <f t="shared" ref="R180:R187" si="15">IF(P180=0,"",100%-Q180)</f>
        <v>0.21739130434782605</v>
      </c>
    </row>
    <row r="181" spans="1:19" ht="15.75" customHeight="1" x14ac:dyDescent="0.2">
      <c r="A181" s="97">
        <v>1501</v>
      </c>
      <c r="B181" s="17"/>
      <c r="C181" s="17"/>
      <c r="D181" s="17">
        <v>18</v>
      </c>
      <c r="E181" s="17"/>
      <c r="F181" s="17"/>
      <c r="G181" s="17"/>
      <c r="H181" s="17"/>
      <c r="I181" s="17"/>
      <c r="J181" s="17"/>
      <c r="K181" s="54"/>
      <c r="L181" s="145"/>
      <c r="M181" s="49"/>
      <c r="N181" s="146"/>
      <c r="O181" s="21">
        <f>IF(D181=0,"",D181/C180)</f>
        <v>1</v>
      </c>
      <c r="P181" s="22">
        <v>18</v>
      </c>
      <c r="Q181" s="100">
        <f t="shared" si="14"/>
        <v>1</v>
      </c>
      <c r="R181" s="100">
        <f t="shared" si="15"/>
        <v>0</v>
      </c>
      <c r="S181" s="124">
        <f>P181/P179</f>
        <v>0.78260869565217395</v>
      </c>
    </row>
    <row r="182" spans="1:19" ht="15.75" customHeight="1" x14ac:dyDescent="0.2">
      <c r="A182" s="97">
        <v>1502</v>
      </c>
      <c r="B182" s="17"/>
      <c r="C182" s="17"/>
      <c r="D182" s="17"/>
      <c r="E182" s="17">
        <v>13</v>
      </c>
      <c r="F182" s="17"/>
      <c r="G182" s="17"/>
      <c r="H182" s="17"/>
      <c r="I182" s="17"/>
      <c r="J182" s="17"/>
      <c r="K182" s="54"/>
      <c r="L182" s="145"/>
      <c r="M182" s="49"/>
      <c r="N182" s="146"/>
      <c r="O182" s="21">
        <f>IF(E182=0,"",E182/D181)</f>
        <v>0.72222222222222221</v>
      </c>
      <c r="P182" s="22">
        <v>17</v>
      </c>
      <c r="Q182" s="100">
        <f t="shared" si="14"/>
        <v>0.94444444444444442</v>
      </c>
      <c r="R182" s="100">
        <f t="shared" si="15"/>
        <v>5.555555555555558E-2</v>
      </c>
    </row>
    <row r="183" spans="1:19" ht="15.75" customHeight="1" x14ac:dyDescent="0.2">
      <c r="A183" s="97">
        <v>1601</v>
      </c>
      <c r="B183" s="17"/>
      <c r="C183" s="17"/>
      <c r="D183" s="17"/>
      <c r="E183" s="17"/>
      <c r="F183" s="17">
        <v>13</v>
      </c>
      <c r="G183" s="17"/>
      <c r="H183" s="17"/>
      <c r="I183" s="17"/>
      <c r="J183" s="17"/>
      <c r="K183" s="54"/>
      <c r="L183" s="145"/>
      <c r="M183" s="49"/>
      <c r="N183" s="146"/>
      <c r="O183" s="21">
        <f>IF(F183=0,"",F183/E182)</f>
        <v>1</v>
      </c>
      <c r="P183" s="22">
        <v>17</v>
      </c>
      <c r="Q183" s="100">
        <f t="shared" si="14"/>
        <v>1</v>
      </c>
      <c r="R183" s="100">
        <f t="shared" si="15"/>
        <v>0</v>
      </c>
    </row>
    <row r="184" spans="1:19" ht="15.75" customHeight="1" x14ac:dyDescent="0.2">
      <c r="A184" s="97">
        <v>1602</v>
      </c>
      <c r="B184" s="17"/>
      <c r="C184" s="17"/>
      <c r="D184" s="17"/>
      <c r="E184" s="17"/>
      <c r="F184" s="17"/>
      <c r="G184" s="17">
        <v>13</v>
      </c>
      <c r="H184" s="17"/>
      <c r="I184" s="17"/>
      <c r="J184" s="17"/>
      <c r="K184" s="54"/>
      <c r="L184" s="145"/>
      <c r="M184" s="49"/>
      <c r="N184" s="146"/>
      <c r="O184" s="21">
        <f>IF(G184=0,"",G184/F183)</f>
        <v>1</v>
      </c>
      <c r="P184" s="22">
        <v>14</v>
      </c>
      <c r="Q184" s="100">
        <f t="shared" si="14"/>
        <v>0.82352941176470584</v>
      </c>
      <c r="R184" s="100">
        <f t="shared" si="15"/>
        <v>0.17647058823529416</v>
      </c>
    </row>
    <row r="185" spans="1:19" ht="15.75" customHeight="1" x14ac:dyDescent="0.2">
      <c r="A185" s="97" t="s">
        <v>110</v>
      </c>
      <c r="B185" s="17"/>
      <c r="C185" s="17"/>
      <c r="D185" s="17"/>
      <c r="E185" s="17"/>
      <c r="F185" s="17"/>
      <c r="G185" s="17"/>
      <c r="H185" s="17">
        <v>12</v>
      </c>
      <c r="I185" s="17"/>
      <c r="J185" s="17"/>
      <c r="K185" s="54"/>
      <c r="L185" s="145"/>
      <c r="M185" s="49"/>
      <c r="N185" s="146"/>
      <c r="O185" s="21">
        <f>IF(H185=0,"",H185/G184)</f>
        <v>0.92307692307692313</v>
      </c>
      <c r="P185" s="22">
        <v>13</v>
      </c>
      <c r="Q185" s="100">
        <f t="shared" si="14"/>
        <v>0.9285714285714286</v>
      </c>
      <c r="R185" s="100">
        <f t="shared" si="15"/>
        <v>7.1428571428571397E-2</v>
      </c>
    </row>
    <row r="186" spans="1:19" ht="15.75" customHeight="1" x14ac:dyDescent="0.2">
      <c r="A186" s="97">
        <v>1702</v>
      </c>
      <c r="B186" s="17"/>
      <c r="C186" s="17"/>
      <c r="D186" s="17"/>
      <c r="E186" s="17"/>
      <c r="F186" s="17"/>
      <c r="G186" s="17"/>
      <c r="H186" s="17"/>
      <c r="I186" s="17">
        <v>9</v>
      </c>
      <c r="J186" s="17"/>
      <c r="K186" s="54">
        <v>1</v>
      </c>
      <c r="L186" s="145"/>
      <c r="M186" s="49"/>
      <c r="N186" s="146"/>
      <c r="O186" s="21">
        <f>IF(I186=0,"",I186/H185)</f>
        <v>0.75</v>
      </c>
      <c r="P186" s="22">
        <v>12</v>
      </c>
      <c r="Q186" s="100">
        <f t="shared" si="14"/>
        <v>0.92307692307692313</v>
      </c>
      <c r="R186" s="100">
        <f t="shared" si="15"/>
        <v>7.6923076923076872E-2</v>
      </c>
    </row>
    <row r="187" spans="1:19" ht="15.75" customHeight="1" x14ac:dyDescent="0.2">
      <c r="A187" s="97">
        <v>1801</v>
      </c>
      <c r="B187" s="17"/>
      <c r="C187" s="17"/>
      <c r="D187" s="17"/>
      <c r="E187" s="17"/>
      <c r="F187" s="17"/>
      <c r="G187" s="17"/>
      <c r="H187" s="17"/>
      <c r="I187" s="17"/>
      <c r="J187" s="17">
        <v>9</v>
      </c>
      <c r="K187" s="54">
        <v>9</v>
      </c>
      <c r="L187" s="145"/>
      <c r="M187" s="49"/>
      <c r="N187" s="146"/>
      <c r="O187" s="24">
        <f>IF(J187=0,"",J187/I186)</f>
        <v>1</v>
      </c>
      <c r="P187" s="22">
        <v>11</v>
      </c>
      <c r="Q187" s="24">
        <f t="shared" si="14"/>
        <v>0.91666666666666663</v>
      </c>
      <c r="R187" s="24">
        <f t="shared" si="15"/>
        <v>8.333333333333337E-2</v>
      </c>
    </row>
    <row r="188" spans="1:19" ht="15.75" customHeight="1" x14ac:dyDescent="0.2">
      <c r="A188" s="97">
        <v>1802</v>
      </c>
      <c r="B188" s="17"/>
      <c r="C188" s="17"/>
      <c r="D188" s="17"/>
      <c r="E188" s="17"/>
      <c r="F188" s="17"/>
      <c r="G188" s="17"/>
      <c r="H188" s="17"/>
      <c r="I188" s="17"/>
      <c r="J188" s="17">
        <v>2</v>
      </c>
      <c r="K188" s="54">
        <v>1</v>
      </c>
      <c r="L188" s="145"/>
      <c r="M188" s="49"/>
      <c r="N188" s="147"/>
      <c r="O188" s="67"/>
      <c r="P188" s="22">
        <v>2</v>
      </c>
      <c r="Q188" s="67"/>
      <c r="R188" s="101"/>
    </row>
    <row r="189" spans="1:19" ht="15.75" customHeight="1" x14ac:dyDescent="0.2">
      <c r="A189" s="97">
        <v>1901</v>
      </c>
      <c r="B189" s="17"/>
      <c r="C189" s="17"/>
      <c r="D189" s="17"/>
      <c r="E189" s="17"/>
      <c r="F189" s="17"/>
      <c r="G189" s="17"/>
      <c r="H189" s="17"/>
      <c r="I189" s="17"/>
      <c r="J189" s="17"/>
      <c r="K189" s="54"/>
      <c r="L189" s="145"/>
      <c r="M189" s="49"/>
      <c r="N189" s="147"/>
      <c r="O189" s="148"/>
      <c r="P189" s="51"/>
      <c r="Q189" s="149"/>
      <c r="R189" s="148"/>
    </row>
    <row r="190" spans="1:19" ht="15.75" customHeight="1" x14ac:dyDescent="0.2">
      <c r="A190" s="97">
        <v>1902</v>
      </c>
      <c r="B190" s="17"/>
      <c r="C190" s="17"/>
      <c r="D190" s="17"/>
      <c r="E190" s="17"/>
      <c r="F190" s="17"/>
      <c r="G190" s="17"/>
      <c r="H190" s="17"/>
      <c r="I190" s="17"/>
      <c r="J190" s="17"/>
      <c r="K190" s="54"/>
      <c r="L190" s="145"/>
      <c r="M190" s="49"/>
      <c r="N190" s="147"/>
      <c r="O190" s="148"/>
      <c r="P190" s="51"/>
      <c r="Q190" s="149"/>
      <c r="R190" s="148"/>
    </row>
    <row r="191" spans="1:19" ht="15.75" customHeight="1" x14ac:dyDescent="0.2">
      <c r="A191" s="97">
        <v>2001</v>
      </c>
      <c r="B191" s="17"/>
      <c r="C191" s="17"/>
      <c r="D191" s="17"/>
      <c r="E191" s="17"/>
      <c r="F191" s="17"/>
      <c r="G191" s="17"/>
      <c r="H191" s="17"/>
      <c r="I191" s="17"/>
      <c r="J191" s="17"/>
      <c r="K191" s="54"/>
      <c r="L191" s="145"/>
      <c r="M191" s="49"/>
      <c r="N191" s="147"/>
      <c r="O191" s="148"/>
      <c r="P191" s="51"/>
      <c r="Q191" s="149"/>
      <c r="R191" s="148"/>
    </row>
    <row r="192" spans="1:19" ht="15.75" customHeight="1" x14ac:dyDescent="0.2">
      <c r="A192" s="97">
        <v>2002</v>
      </c>
      <c r="B192" s="17"/>
      <c r="C192" s="17"/>
      <c r="D192" s="17"/>
      <c r="E192" s="17"/>
      <c r="F192" s="17"/>
      <c r="G192" s="17"/>
      <c r="H192" s="17"/>
      <c r="I192" s="17"/>
      <c r="J192" s="17"/>
      <c r="K192" s="54"/>
      <c r="L192" s="145"/>
      <c r="M192" s="49"/>
      <c r="N192" s="147"/>
      <c r="O192" s="200"/>
      <c r="P192" s="201"/>
      <c r="Q192" s="202"/>
      <c r="R192" s="203"/>
    </row>
    <row r="193" spans="1:19" ht="15.75" customHeight="1" x14ac:dyDescent="0.2">
      <c r="A193" s="97">
        <v>2101</v>
      </c>
      <c r="B193" s="17"/>
      <c r="C193" s="17"/>
      <c r="D193" s="17"/>
      <c r="E193" s="17"/>
      <c r="F193" s="17"/>
      <c r="G193" s="17"/>
      <c r="H193" s="17"/>
      <c r="I193" s="17"/>
      <c r="J193" s="17"/>
      <c r="K193" s="54"/>
      <c r="L193" s="145"/>
      <c r="M193" s="49"/>
      <c r="N193" s="147"/>
      <c r="O193" s="102" t="s">
        <v>81</v>
      </c>
      <c r="P193" s="103">
        <v>11</v>
      </c>
      <c r="Q193" s="104">
        <f>IF(SUM(K185:K192)=0,"",SUM(K185:K192))</f>
        <v>11</v>
      </c>
      <c r="R193" s="105" t="s">
        <v>10</v>
      </c>
    </row>
    <row r="194" spans="1:19" ht="15.75" customHeight="1" x14ac:dyDescent="0.2">
      <c r="A194" s="97">
        <v>2102</v>
      </c>
      <c r="B194" s="17"/>
      <c r="C194" s="17"/>
      <c r="D194" s="17"/>
      <c r="E194" s="17"/>
      <c r="F194" s="17"/>
      <c r="G194" s="17"/>
      <c r="H194" s="17"/>
      <c r="I194" s="17"/>
      <c r="J194" s="17"/>
      <c r="K194" s="54"/>
      <c r="L194" s="145"/>
      <c r="M194" s="49"/>
      <c r="N194" s="147"/>
      <c r="O194" s="106" t="s">
        <v>83</v>
      </c>
      <c r="P194" s="32">
        <f>IF(P193/B179=0,"",P193/B179)</f>
        <v>0.47826086956521741</v>
      </c>
      <c r="Q194" s="107">
        <f>IF(P193/Q193=0,"",P193/Q193)</f>
        <v>1</v>
      </c>
      <c r="R194" s="108" t="s">
        <v>84</v>
      </c>
    </row>
    <row r="195" spans="1:19" ht="15.75" customHeight="1" x14ac:dyDescent="0.2">
      <c r="A195" s="97">
        <v>2201</v>
      </c>
      <c r="B195" s="17"/>
      <c r="C195" s="17"/>
      <c r="D195" s="17"/>
      <c r="E195" s="17"/>
      <c r="F195" s="17"/>
      <c r="G195" s="17"/>
      <c r="H195" s="17"/>
      <c r="I195" s="17"/>
      <c r="J195" s="17"/>
      <c r="K195" s="54"/>
      <c r="L195" s="151"/>
      <c r="M195" s="152"/>
      <c r="N195" s="153"/>
      <c r="O195" s="154"/>
      <c r="P195" s="155"/>
      <c r="Q195" s="155"/>
      <c r="R195" s="156"/>
    </row>
    <row r="196" spans="1:19" ht="18" customHeight="1" x14ac:dyDescent="0.2">
      <c r="A196" s="114"/>
      <c r="B196" s="231" t="s">
        <v>106</v>
      </c>
      <c r="C196" s="231"/>
      <c r="D196" s="231"/>
      <c r="E196" s="231"/>
      <c r="F196" s="231"/>
      <c r="G196" s="231"/>
      <c r="H196" s="231"/>
      <c r="I196" s="231"/>
      <c r="J196" s="231"/>
      <c r="K196" s="37">
        <f>SUM(K179:K192)</f>
        <v>11</v>
      </c>
      <c r="L196" s="109">
        <f>IF(SUM(K186:K187)=0,"",SUM(K186:K187)/B179)</f>
        <v>0.43478260869565216</v>
      </c>
      <c r="M196" s="109">
        <f>IF(K196=0,"",K196/B179)</f>
        <v>0.47826086956521741</v>
      </c>
      <c r="N196" s="109">
        <f>IF(K187=0,"",M196-L196)</f>
        <v>4.3478260869565244E-2</v>
      </c>
      <c r="O196" s="89"/>
      <c r="P196" s="85"/>
      <c r="Q196" s="134"/>
      <c r="R196" s="89"/>
    </row>
    <row r="197" spans="1:19" ht="12.75" customHeight="1" x14ac:dyDescent="0.2"/>
    <row r="198" spans="1:19" ht="12.75" customHeight="1" x14ac:dyDescent="0.2"/>
    <row r="199" spans="1:19" ht="26.25" customHeight="1" x14ac:dyDescent="0.2">
      <c r="B199" s="232" t="s">
        <v>94</v>
      </c>
      <c r="C199" s="233"/>
      <c r="D199" s="233"/>
      <c r="E199" s="233"/>
      <c r="F199" s="233"/>
      <c r="G199" s="233"/>
      <c r="H199" s="233"/>
      <c r="I199" s="233"/>
      <c r="J199" s="233"/>
      <c r="K199" s="78" t="s">
        <v>86</v>
      </c>
      <c r="L199" s="89"/>
      <c r="M199" s="89"/>
      <c r="N199" s="85"/>
      <c r="O199" s="89"/>
      <c r="P199" s="85"/>
      <c r="Q199" s="85"/>
      <c r="R199" s="85"/>
    </row>
    <row r="200" spans="1:19" ht="20.25" customHeight="1" x14ac:dyDescent="0.2">
      <c r="A200" s="234" t="s">
        <v>9</v>
      </c>
      <c r="B200" s="235" t="s">
        <v>95</v>
      </c>
      <c r="C200" s="236"/>
      <c r="D200" s="236"/>
      <c r="E200" s="236"/>
      <c r="F200" s="236"/>
      <c r="G200" s="236"/>
      <c r="H200" s="236"/>
      <c r="I200" s="236"/>
      <c r="J200" s="237"/>
      <c r="K200" s="238" t="s">
        <v>10</v>
      </c>
      <c r="L200" s="230" t="s">
        <v>2</v>
      </c>
      <c r="M200" s="230" t="s">
        <v>3</v>
      </c>
      <c r="N200" s="240" t="s">
        <v>4</v>
      </c>
      <c r="O200" s="230" t="s">
        <v>5</v>
      </c>
      <c r="P200" s="228" t="s">
        <v>6</v>
      </c>
      <c r="Q200" s="228" t="s">
        <v>7</v>
      </c>
      <c r="R200" s="230" t="s">
        <v>96</v>
      </c>
    </row>
    <row r="201" spans="1:19" ht="15.75" customHeight="1" x14ac:dyDescent="0.2">
      <c r="A201" s="229"/>
      <c r="B201" s="97" t="s">
        <v>97</v>
      </c>
      <c r="C201" s="97" t="s">
        <v>98</v>
      </c>
      <c r="D201" s="97" t="s">
        <v>99</v>
      </c>
      <c r="E201" s="97" t="s">
        <v>100</v>
      </c>
      <c r="F201" s="97" t="s">
        <v>101</v>
      </c>
      <c r="G201" s="97" t="s">
        <v>102</v>
      </c>
      <c r="H201" s="97" t="s">
        <v>103</v>
      </c>
      <c r="I201" s="97" t="s">
        <v>104</v>
      </c>
      <c r="J201" s="97" t="s">
        <v>105</v>
      </c>
      <c r="K201" s="229"/>
      <c r="L201" s="229"/>
      <c r="M201" s="229"/>
      <c r="N201" s="229"/>
      <c r="O201" s="229"/>
      <c r="P201" s="229"/>
      <c r="Q201" s="229"/>
      <c r="R201" s="229"/>
    </row>
    <row r="202" spans="1:19" ht="15.75" customHeight="1" x14ac:dyDescent="0.2">
      <c r="A202" s="97">
        <v>1402</v>
      </c>
      <c r="B202" s="17">
        <v>34</v>
      </c>
      <c r="C202" s="17"/>
      <c r="D202" s="17"/>
      <c r="E202" s="17"/>
      <c r="F202" s="17"/>
      <c r="G202" s="17"/>
      <c r="H202" s="17"/>
      <c r="I202" s="17"/>
      <c r="J202" s="17"/>
      <c r="K202" s="54"/>
      <c r="L202" s="143"/>
      <c r="M202" s="144"/>
      <c r="N202" s="104"/>
      <c r="O202" s="98"/>
      <c r="P202" s="19">
        <f>B202</f>
        <v>34</v>
      </c>
      <c r="Q202" s="99"/>
      <c r="R202" s="98"/>
    </row>
    <row r="203" spans="1:19" ht="15.75" customHeight="1" x14ac:dyDescent="0.2">
      <c r="A203" s="97">
        <v>1501</v>
      </c>
      <c r="B203" s="17"/>
      <c r="C203" s="17">
        <v>28</v>
      </c>
      <c r="D203" s="17"/>
      <c r="E203" s="17"/>
      <c r="F203" s="17"/>
      <c r="G203" s="17"/>
      <c r="H203" s="17"/>
      <c r="I203" s="17"/>
      <c r="J203" s="17"/>
      <c r="K203" s="54"/>
      <c r="L203" s="145"/>
      <c r="M203" s="49"/>
      <c r="N203" s="146"/>
      <c r="O203" s="21">
        <f>IF(C203=0,"",C203/B202)</f>
        <v>0.82352941176470584</v>
      </c>
      <c r="P203" s="22">
        <v>28</v>
      </c>
      <c r="Q203" s="100">
        <f t="shared" ref="Q203:Q210" si="16">IF(P203=0,"",P203/P202)</f>
        <v>0.82352941176470584</v>
      </c>
      <c r="R203" s="100">
        <f t="shared" ref="R203:R210" si="17">IF(P203=0,"",100%-Q203)</f>
        <v>0.17647058823529416</v>
      </c>
    </row>
    <row r="204" spans="1:19" ht="15.75" customHeight="1" x14ac:dyDescent="0.2">
      <c r="A204" s="97">
        <v>1502</v>
      </c>
      <c r="B204" s="17"/>
      <c r="C204" s="17"/>
      <c r="D204" s="17">
        <v>25</v>
      </c>
      <c r="E204" s="17"/>
      <c r="F204" s="17"/>
      <c r="G204" s="17"/>
      <c r="H204" s="17"/>
      <c r="I204" s="17"/>
      <c r="J204" s="17"/>
      <c r="K204" s="54"/>
      <c r="L204" s="145"/>
      <c r="M204" s="49"/>
      <c r="N204" s="146"/>
      <c r="O204" s="21">
        <f>IF(D204=0,"",D204/C203)</f>
        <v>0.8928571428571429</v>
      </c>
      <c r="P204" s="22">
        <v>27</v>
      </c>
      <c r="Q204" s="100">
        <f t="shared" si="16"/>
        <v>0.9642857142857143</v>
      </c>
      <c r="R204" s="100">
        <f t="shared" si="17"/>
        <v>3.5714285714285698E-2</v>
      </c>
      <c r="S204" s="124">
        <f>P204/P202</f>
        <v>0.79411764705882348</v>
      </c>
    </row>
    <row r="205" spans="1:19" ht="15.75" customHeight="1" x14ac:dyDescent="0.2">
      <c r="A205" s="97">
        <v>1601</v>
      </c>
      <c r="B205" s="17"/>
      <c r="C205" s="17"/>
      <c r="D205" s="17"/>
      <c r="E205" s="17">
        <v>19</v>
      </c>
      <c r="F205" s="17"/>
      <c r="G205" s="17"/>
      <c r="H205" s="17"/>
      <c r="I205" s="17"/>
      <c r="J205" s="17"/>
      <c r="K205" s="54"/>
      <c r="L205" s="145"/>
      <c r="M205" s="49"/>
      <c r="N205" s="146"/>
      <c r="O205" s="21">
        <f>IF(E205=0,"",E205/D204)</f>
        <v>0.76</v>
      </c>
      <c r="P205" s="22">
        <v>27</v>
      </c>
      <c r="Q205" s="100">
        <f t="shared" si="16"/>
        <v>1</v>
      </c>
      <c r="R205" s="100">
        <f t="shared" si="17"/>
        <v>0</v>
      </c>
    </row>
    <row r="206" spans="1:19" ht="15.75" customHeight="1" x14ac:dyDescent="0.2">
      <c r="A206" s="97">
        <v>1602</v>
      </c>
      <c r="B206" s="17"/>
      <c r="C206" s="17"/>
      <c r="D206" s="17"/>
      <c r="E206" s="17"/>
      <c r="F206" s="17">
        <v>17</v>
      </c>
      <c r="G206" s="17"/>
      <c r="H206" s="17"/>
      <c r="I206" s="17"/>
      <c r="J206" s="17"/>
      <c r="K206" s="54"/>
      <c r="L206" s="145"/>
      <c r="M206" s="49"/>
      <c r="N206" s="146"/>
      <c r="O206" s="21">
        <f>IF(F206=0,"",F206/E205)</f>
        <v>0.89473684210526316</v>
      </c>
      <c r="P206" s="22">
        <v>23</v>
      </c>
      <c r="Q206" s="100">
        <f t="shared" si="16"/>
        <v>0.85185185185185186</v>
      </c>
      <c r="R206" s="100">
        <f t="shared" si="17"/>
        <v>0.14814814814814814</v>
      </c>
    </row>
    <row r="207" spans="1:19" ht="15.75" customHeight="1" x14ac:dyDescent="0.2">
      <c r="A207" s="97">
        <v>1701</v>
      </c>
      <c r="B207" s="17"/>
      <c r="C207" s="17"/>
      <c r="D207" s="17"/>
      <c r="E207" s="17"/>
      <c r="F207" s="17"/>
      <c r="G207" s="17">
        <v>17</v>
      </c>
      <c r="H207" s="17"/>
      <c r="I207" s="17"/>
      <c r="J207" s="17"/>
      <c r="K207" s="54"/>
      <c r="L207" s="145"/>
      <c r="M207" s="49"/>
      <c r="N207" s="146"/>
      <c r="O207" s="21">
        <f>IF(G207=0,"",G207/F206)</f>
        <v>1</v>
      </c>
      <c r="P207" s="22">
        <v>21</v>
      </c>
      <c r="Q207" s="100">
        <f t="shared" si="16"/>
        <v>0.91304347826086951</v>
      </c>
      <c r="R207" s="100">
        <f t="shared" si="17"/>
        <v>8.6956521739130488E-2</v>
      </c>
    </row>
    <row r="208" spans="1:19" ht="15.75" customHeight="1" x14ac:dyDescent="0.2">
      <c r="A208" s="97">
        <v>1702</v>
      </c>
      <c r="B208" s="17"/>
      <c r="C208" s="17"/>
      <c r="D208" s="17"/>
      <c r="E208" s="17"/>
      <c r="F208" s="17"/>
      <c r="G208" s="17"/>
      <c r="H208" s="17">
        <v>17</v>
      </c>
      <c r="I208" s="17"/>
      <c r="J208" s="17"/>
      <c r="K208" s="54"/>
      <c r="L208" s="145"/>
      <c r="M208" s="49"/>
      <c r="N208" s="146"/>
      <c r="O208" s="21">
        <f>IF(H208=0,"",H208/G207)</f>
        <v>1</v>
      </c>
      <c r="P208" s="22">
        <v>21</v>
      </c>
      <c r="Q208" s="100">
        <f t="shared" si="16"/>
        <v>1</v>
      </c>
      <c r="R208" s="100">
        <f t="shared" si="17"/>
        <v>0</v>
      </c>
    </row>
    <row r="209" spans="1:18" ht="15.75" customHeight="1" x14ac:dyDescent="0.2">
      <c r="A209" s="97">
        <v>1801</v>
      </c>
      <c r="B209" s="17"/>
      <c r="C209" s="17"/>
      <c r="D209" s="17"/>
      <c r="E209" s="17"/>
      <c r="F209" s="17"/>
      <c r="G209" s="17"/>
      <c r="H209" s="17"/>
      <c r="I209" s="17">
        <v>17</v>
      </c>
      <c r="J209" s="17"/>
      <c r="K209" s="54"/>
      <c r="L209" s="145"/>
      <c r="M209" s="49"/>
      <c r="N209" s="146"/>
      <c r="O209" s="21">
        <f>IF(I209=0,"",I209/H208)</f>
        <v>1</v>
      </c>
      <c r="P209" s="22">
        <v>21</v>
      </c>
      <c r="Q209" s="100">
        <f t="shared" si="16"/>
        <v>1</v>
      </c>
      <c r="R209" s="100">
        <f t="shared" si="17"/>
        <v>0</v>
      </c>
    </row>
    <row r="210" spans="1:18" ht="15.75" customHeight="1" x14ac:dyDescent="0.2">
      <c r="A210" s="97">
        <v>1802</v>
      </c>
      <c r="B210" s="17"/>
      <c r="C210" s="17"/>
      <c r="D210" s="17"/>
      <c r="E210" s="17"/>
      <c r="F210" s="17"/>
      <c r="G210" s="17"/>
      <c r="H210" s="17"/>
      <c r="I210" s="17"/>
      <c r="J210" s="17">
        <v>15</v>
      </c>
      <c r="K210" s="54">
        <v>10</v>
      </c>
      <c r="L210" s="145"/>
      <c r="M210" s="49"/>
      <c r="N210" s="146"/>
      <c r="O210" s="24">
        <f>IF(J210=0,"",J210/I209)</f>
        <v>0.88235294117647056</v>
      </c>
      <c r="P210" s="22">
        <v>20</v>
      </c>
      <c r="Q210" s="24">
        <f t="shared" si="16"/>
        <v>0.95238095238095233</v>
      </c>
      <c r="R210" s="24">
        <f t="shared" si="17"/>
        <v>4.7619047619047672E-2</v>
      </c>
    </row>
    <row r="211" spans="1:18" ht="15.75" customHeight="1" x14ac:dyDescent="0.2">
      <c r="A211" s="97">
        <v>1901</v>
      </c>
      <c r="B211" s="17"/>
      <c r="C211" s="17"/>
      <c r="D211" s="17"/>
      <c r="E211" s="17"/>
      <c r="F211" s="17"/>
      <c r="G211" s="17"/>
      <c r="H211" s="17"/>
      <c r="I211" s="17"/>
      <c r="J211" s="17">
        <v>10</v>
      </c>
      <c r="K211" s="54">
        <v>5</v>
      </c>
      <c r="L211" s="145"/>
      <c r="M211" s="49"/>
      <c r="N211" s="147"/>
      <c r="O211" s="67"/>
      <c r="P211" s="22">
        <v>10</v>
      </c>
      <c r="Q211" s="67"/>
      <c r="R211" s="101"/>
    </row>
    <row r="212" spans="1:18" ht="15.75" customHeight="1" x14ac:dyDescent="0.2">
      <c r="A212" s="97">
        <v>1902</v>
      </c>
      <c r="B212" s="17"/>
      <c r="C212" s="17"/>
      <c r="D212" s="17"/>
      <c r="E212" s="17"/>
      <c r="F212" s="17"/>
      <c r="G212" s="17"/>
      <c r="H212" s="17"/>
      <c r="I212" s="17"/>
      <c r="J212" s="17">
        <v>5</v>
      </c>
      <c r="K212" s="54">
        <v>5</v>
      </c>
      <c r="L212" s="145"/>
      <c r="M212" s="49"/>
      <c r="N212" s="147"/>
      <c r="O212" s="148"/>
      <c r="P212" s="51">
        <v>5</v>
      </c>
      <c r="Q212" s="149"/>
      <c r="R212" s="148"/>
    </row>
    <row r="213" spans="1:18" ht="15.75" customHeight="1" x14ac:dyDescent="0.2">
      <c r="A213" s="97">
        <v>2001</v>
      </c>
      <c r="B213" s="17"/>
      <c r="C213" s="17"/>
      <c r="D213" s="17"/>
      <c r="E213" s="17"/>
      <c r="F213" s="17"/>
      <c r="G213" s="17"/>
      <c r="H213" s="17"/>
      <c r="I213" s="17"/>
      <c r="J213" s="17"/>
      <c r="K213" s="54"/>
      <c r="L213" s="145"/>
      <c r="M213" s="49"/>
      <c r="N213" s="147"/>
      <c r="O213" s="148"/>
      <c r="P213" s="51"/>
      <c r="Q213" s="149"/>
      <c r="R213" s="148"/>
    </row>
    <row r="214" spans="1:18" ht="15.75" customHeight="1" x14ac:dyDescent="0.2">
      <c r="A214" s="97">
        <v>2002</v>
      </c>
      <c r="B214" s="17"/>
      <c r="C214" s="17"/>
      <c r="D214" s="17"/>
      <c r="E214" s="17"/>
      <c r="F214" s="17"/>
      <c r="G214" s="17"/>
      <c r="H214" s="17"/>
      <c r="I214" s="17"/>
      <c r="J214" s="17"/>
      <c r="K214" s="54"/>
      <c r="L214" s="145"/>
      <c r="M214" s="49"/>
      <c r="N214" s="147"/>
      <c r="O214" s="148"/>
      <c r="P214" s="51"/>
      <c r="Q214" s="149"/>
      <c r="R214" s="148"/>
    </row>
    <row r="215" spans="1:18" ht="15.75" customHeight="1" x14ac:dyDescent="0.2">
      <c r="A215" s="97">
        <v>2101</v>
      </c>
      <c r="B215" s="17"/>
      <c r="C215" s="17"/>
      <c r="D215" s="17"/>
      <c r="E215" s="17"/>
      <c r="F215" s="17"/>
      <c r="G215" s="17"/>
      <c r="H215" s="17"/>
      <c r="I215" s="17"/>
      <c r="J215" s="17"/>
      <c r="K215" s="54"/>
      <c r="L215" s="145"/>
      <c r="M215" s="49"/>
      <c r="N215" s="147"/>
      <c r="O215" s="200"/>
      <c r="P215" s="201"/>
      <c r="Q215" s="202"/>
      <c r="R215" s="203"/>
    </row>
    <row r="216" spans="1:18" ht="15.75" customHeight="1" x14ac:dyDescent="0.2">
      <c r="A216" s="97">
        <v>2102</v>
      </c>
      <c r="B216" s="17"/>
      <c r="C216" s="17"/>
      <c r="D216" s="17"/>
      <c r="E216" s="17"/>
      <c r="F216" s="17"/>
      <c r="G216" s="17"/>
      <c r="H216" s="17"/>
      <c r="I216" s="17"/>
      <c r="J216" s="17"/>
      <c r="K216" s="54"/>
      <c r="L216" s="145"/>
      <c r="M216" s="49"/>
      <c r="N216" s="147"/>
      <c r="O216" s="102" t="s">
        <v>81</v>
      </c>
      <c r="P216" s="103">
        <v>19</v>
      </c>
      <c r="Q216" s="104">
        <f>IF(SUM(K208:K215)=0,"",SUM(K208:K215))</f>
        <v>20</v>
      </c>
      <c r="R216" s="105" t="s">
        <v>10</v>
      </c>
    </row>
    <row r="217" spans="1:18" ht="15.75" customHeight="1" x14ac:dyDescent="0.2">
      <c r="A217" s="97">
        <v>2201</v>
      </c>
      <c r="B217" s="17"/>
      <c r="C217" s="17"/>
      <c r="D217" s="17"/>
      <c r="E217" s="17"/>
      <c r="F217" s="17"/>
      <c r="G217" s="17"/>
      <c r="H217" s="17"/>
      <c r="I217" s="17"/>
      <c r="J217" s="17"/>
      <c r="K217" s="54"/>
      <c r="L217" s="145"/>
      <c r="M217" s="49"/>
      <c r="N217" s="147"/>
      <c r="O217" s="106" t="s">
        <v>83</v>
      </c>
      <c r="P217" s="32">
        <f>P216/B202</f>
        <v>0.55882352941176472</v>
      </c>
      <c r="Q217" s="107">
        <f>P216/Q216</f>
        <v>0.95</v>
      </c>
      <c r="R217" s="108" t="s">
        <v>84</v>
      </c>
    </row>
    <row r="218" spans="1:18" ht="15.75" customHeight="1" x14ac:dyDescent="0.2">
      <c r="A218" s="97">
        <v>2202</v>
      </c>
      <c r="B218" s="17"/>
      <c r="C218" s="17"/>
      <c r="D218" s="17"/>
      <c r="E218" s="17"/>
      <c r="F218" s="17"/>
      <c r="G218" s="17"/>
      <c r="H218" s="17"/>
      <c r="I218" s="17"/>
      <c r="J218" s="17"/>
      <c r="K218" s="54"/>
      <c r="L218" s="151"/>
      <c r="M218" s="152"/>
      <c r="N218" s="153"/>
      <c r="O218" s="154"/>
      <c r="P218" s="155"/>
      <c r="Q218" s="155"/>
      <c r="R218" s="156"/>
    </row>
    <row r="219" spans="1:18" ht="18" customHeight="1" x14ac:dyDescent="0.2">
      <c r="A219" s="114"/>
      <c r="B219" s="231" t="s">
        <v>106</v>
      </c>
      <c r="C219" s="231"/>
      <c r="D219" s="231"/>
      <c r="E219" s="231"/>
      <c r="F219" s="231"/>
      <c r="G219" s="231"/>
      <c r="H219" s="231"/>
      <c r="I219" s="231"/>
      <c r="J219" s="231"/>
      <c r="K219" s="37">
        <f>SUM(K202:K215)</f>
        <v>20</v>
      </c>
      <c r="L219" s="109">
        <f>IF(K210=0,"",K210/B202)</f>
        <v>0.29411764705882354</v>
      </c>
      <c r="M219" s="109">
        <f>IF(K219=0,"",K219/B202)</f>
        <v>0.58823529411764708</v>
      </c>
      <c r="N219" s="109">
        <f>IF(K210=0,"",M219-L219)</f>
        <v>0.29411764705882354</v>
      </c>
      <c r="O219" s="89"/>
      <c r="P219" s="85"/>
      <c r="Q219" s="134"/>
      <c r="R219" s="89"/>
    </row>
    <row r="220" spans="1:18" ht="12.75" customHeight="1" x14ac:dyDescent="0.2"/>
    <row r="221" spans="1:18" ht="12.75" customHeight="1" x14ac:dyDescent="0.2"/>
    <row r="222" spans="1:18" ht="26.25" customHeight="1" x14ac:dyDescent="0.2">
      <c r="B222" s="232" t="s">
        <v>94</v>
      </c>
      <c r="C222" s="233"/>
      <c r="D222" s="233"/>
      <c r="E222" s="233"/>
      <c r="F222" s="233"/>
      <c r="G222" s="233"/>
      <c r="H222" s="233"/>
      <c r="I222" s="233"/>
      <c r="J222" s="233"/>
      <c r="K222" s="78" t="s">
        <v>91</v>
      </c>
      <c r="L222" s="89"/>
      <c r="M222" s="89"/>
      <c r="N222" s="85"/>
      <c r="O222" s="89"/>
      <c r="P222" s="85"/>
      <c r="Q222" s="85"/>
      <c r="R222" s="85"/>
    </row>
    <row r="223" spans="1:18" ht="20.25" customHeight="1" x14ac:dyDescent="0.2">
      <c r="A223" s="234" t="s">
        <v>9</v>
      </c>
      <c r="B223" s="235" t="s">
        <v>95</v>
      </c>
      <c r="C223" s="236"/>
      <c r="D223" s="236"/>
      <c r="E223" s="236"/>
      <c r="F223" s="236"/>
      <c r="G223" s="236"/>
      <c r="H223" s="236"/>
      <c r="I223" s="236"/>
      <c r="J223" s="237"/>
      <c r="K223" s="238" t="s">
        <v>10</v>
      </c>
      <c r="L223" s="230" t="s">
        <v>2</v>
      </c>
      <c r="M223" s="230" t="s">
        <v>3</v>
      </c>
      <c r="N223" s="240" t="s">
        <v>4</v>
      </c>
      <c r="O223" s="230" t="s">
        <v>5</v>
      </c>
      <c r="P223" s="228" t="s">
        <v>6</v>
      </c>
      <c r="Q223" s="228" t="s">
        <v>7</v>
      </c>
      <c r="R223" s="230" t="s">
        <v>96</v>
      </c>
    </row>
    <row r="224" spans="1:18" ht="15.75" customHeight="1" x14ac:dyDescent="0.2">
      <c r="A224" s="229"/>
      <c r="B224" s="97" t="s">
        <v>97</v>
      </c>
      <c r="C224" s="97" t="s">
        <v>98</v>
      </c>
      <c r="D224" s="97" t="s">
        <v>99</v>
      </c>
      <c r="E224" s="97" t="s">
        <v>100</v>
      </c>
      <c r="F224" s="97" t="s">
        <v>101</v>
      </c>
      <c r="G224" s="97" t="s">
        <v>102</v>
      </c>
      <c r="H224" s="97" t="s">
        <v>103</v>
      </c>
      <c r="I224" s="97" t="s">
        <v>104</v>
      </c>
      <c r="J224" s="97" t="s">
        <v>105</v>
      </c>
      <c r="K224" s="229"/>
      <c r="L224" s="229"/>
      <c r="M224" s="229"/>
      <c r="N224" s="229"/>
      <c r="O224" s="229"/>
      <c r="P224" s="229"/>
      <c r="Q224" s="229"/>
      <c r="R224" s="229"/>
    </row>
    <row r="225" spans="1:19" ht="15.75" customHeight="1" x14ac:dyDescent="0.2">
      <c r="A225" s="97">
        <v>1501</v>
      </c>
      <c r="B225" s="17">
        <v>26</v>
      </c>
      <c r="C225" s="17"/>
      <c r="D225" s="17"/>
      <c r="E225" s="17"/>
      <c r="F225" s="17"/>
      <c r="G225" s="17"/>
      <c r="H225" s="17"/>
      <c r="I225" s="17"/>
      <c r="J225" s="17"/>
      <c r="K225" s="54"/>
      <c r="L225" s="143"/>
      <c r="M225" s="144"/>
      <c r="N225" s="104"/>
      <c r="O225" s="98"/>
      <c r="P225" s="19">
        <f>B225</f>
        <v>26</v>
      </c>
      <c r="Q225" s="99"/>
      <c r="R225" s="98"/>
    </row>
    <row r="226" spans="1:19" ht="15.75" customHeight="1" x14ac:dyDescent="0.2">
      <c r="A226" s="97">
        <v>1502</v>
      </c>
      <c r="B226" s="17"/>
      <c r="C226" s="17">
        <v>14</v>
      </c>
      <c r="D226" s="17"/>
      <c r="E226" s="17"/>
      <c r="F226" s="17"/>
      <c r="G226" s="17"/>
      <c r="H226" s="17"/>
      <c r="I226" s="17"/>
      <c r="J226" s="17"/>
      <c r="K226" s="54"/>
      <c r="L226" s="145"/>
      <c r="M226" s="49"/>
      <c r="N226" s="146"/>
      <c r="O226" s="21">
        <f>IF(C226=0,"",C226/B225)</f>
        <v>0.53846153846153844</v>
      </c>
      <c r="P226" s="22">
        <v>14</v>
      </c>
      <c r="Q226" s="100">
        <f t="shared" ref="Q226:Q233" si="18">IF(P226=0,"",P226/P225)</f>
        <v>0.53846153846153844</v>
      </c>
      <c r="R226" s="100">
        <f t="shared" ref="R226:R233" si="19">IF(P226=0,"",100%-Q226)</f>
        <v>0.46153846153846156</v>
      </c>
    </row>
    <row r="227" spans="1:19" ht="15.75" customHeight="1" x14ac:dyDescent="0.2">
      <c r="A227" s="97">
        <v>1601</v>
      </c>
      <c r="B227" s="17"/>
      <c r="C227" s="17"/>
      <c r="D227" s="17">
        <v>9</v>
      </c>
      <c r="E227" s="17"/>
      <c r="F227" s="17"/>
      <c r="G227" s="17"/>
      <c r="H227" s="17"/>
      <c r="I227" s="17"/>
      <c r="J227" s="17"/>
      <c r="K227" s="54"/>
      <c r="L227" s="145"/>
      <c r="M227" s="49"/>
      <c r="N227" s="146"/>
      <c r="O227" s="21">
        <f>IF(D227=0,"",D227/C226)</f>
        <v>0.6428571428571429</v>
      </c>
      <c r="P227" s="22">
        <v>9</v>
      </c>
      <c r="Q227" s="100">
        <f t="shared" si="18"/>
        <v>0.6428571428571429</v>
      </c>
      <c r="R227" s="100">
        <f t="shared" si="19"/>
        <v>0.3571428571428571</v>
      </c>
      <c r="S227" s="124">
        <f>P227/P225</f>
        <v>0.34615384615384615</v>
      </c>
    </row>
    <row r="228" spans="1:19" ht="15.75" customHeight="1" x14ac:dyDescent="0.2">
      <c r="A228" s="97">
        <v>1602</v>
      </c>
      <c r="B228" s="17"/>
      <c r="C228" s="17"/>
      <c r="D228" s="17"/>
      <c r="E228" s="17">
        <v>9</v>
      </c>
      <c r="F228" s="17"/>
      <c r="G228" s="17"/>
      <c r="H228" s="17"/>
      <c r="I228" s="17"/>
      <c r="J228" s="17"/>
      <c r="K228" s="54"/>
      <c r="L228" s="145"/>
      <c r="M228" s="49"/>
      <c r="N228" s="146"/>
      <c r="O228" s="21">
        <f>IF(E228=0,"",E228/D227)</f>
        <v>1</v>
      </c>
      <c r="P228" s="22">
        <v>9</v>
      </c>
      <c r="Q228" s="100">
        <f t="shared" si="18"/>
        <v>1</v>
      </c>
      <c r="R228" s="100">
        <f t="shared" si="19"/>
        <v>0</v>
      </c>
    </row>
    <row r="229" spans="1:19" ht="15.75" customHeight="1" x14ac:dyDescent="0.2">
      <c r="A229" s="97">
        <v>1701</v>
      </c>
      <c r="B229" s="17"/>
      <c r="C229" s="17"/>
      <c r="D229" s="17"/>
      <c r="E229" s="17"/>
      <c r="F229" s="17">
        <v>9</v>
      </c>
      <c r="G229" s="17"/>
      <c r="H229" s="17"/>
      <c r="I229" s="17"/>
      <c r="J229" s="17"/>
      <c r="K229" s="54"/>
      <c r="L229" s="145"/>
      <c r="M229" s="49"/>
      <c r="N229" s="146"/>
      <c r="O229" s="21">
        <f>IF(F229=0,"",F229/E228)</f>
        <v>1</v>
      </c>
      <c r="P229" s="22">
        <v>9</v>
      </c>
      <c r="Q229" s="100">
        <f t="shared" si="18"/>
        <v>1</v>
      </c>
      <c r="R229" s="100">
        <f t="shared" si="19"/>
        <v>0</v>
      </c>
    </row>
    <row r="230" spans="1:19" ht="15.75" customHeight="1" x14ac:dyDescent="0.2">
      <c r="A230" s="97">
        <v>1702</v>
      </c>
      <c r="B230" s="17"/>
      <c r="C230" s="17"/>
      <c r="D230" s="17"/>
      <c r="E230" s="17"/>
      <c r="F230" s="17"/>
      <c r="G230" s="17">
        <v>9</v>
      </c>
      <c r="H230" s="17"/>
      <c r="I230" s="17"/>
      <c r="J230" s="17"/>
      <c r="K230" s="54"/>
      <c r="L230" s="145"/>
      <c r="M230" s="49"/>
      <c r="N230" s="146"/>
      <c r="O230" s="21">
        <f>IF(G230=0,"",G230/F229)</f>
        <v>1</v>
      </c>
      <c r="P230" s="22">
        <v>9</v>
      </c>
      <c r="Q230" s="100">
        <f t="shared" si="18"/>
        <v>1</v>
      </c>
      <c r="R230" s="100">
        <f t="shared" si="19"/>
        <v>0</v>
      </c>
    </row>
    <row r="231" spans="1:19" ht="15.75" customHeight="1" x14ac:dyDescent="0.2">
      <c r="A231" s="97">
        <v>1801</v>
      </c>
      <c r="B231" s="17"/>
      <c r="C231" s="17"/>
      <c r="D231" s="17"/>
      <c r="E231" s="17"/>
      <c r="F231" s="17"/>
      <c r="G231" s="17"/>
      <c r="H231" s="17">
        <v>9</v>
      </c>
      <c r="I231" s="17"/>
      <c r="J231" s="17"/>
      <c r="K231" s="54"/>
      <c r="L231" s="145"/>
      <c r="M231" s="49"/>
      <c r="N231" s="146"/>
      <c r="O231" s="21">
        <f>IF(H231=0,"",H231/G230)</f>
        <v>1</v>
      </c>
      <c r="P231" s="22">
        <v>9</v>
      </c>
      <c r="Q231" s="100">
        <f t="shared" si="18"/>
        <v>1</v>
      </c>
      <c r="R231" s="100">
        <f t="shared" si="19"/>
        <v>0</v>
      </c>
    </row>
    <row r="232" spans="1:19" ht="15.75" customHeight="1" x14ac:dyDescent="0.2">
      <c r="A232" s="97">
        <v>1802</v>
      </c>
      <c r="B232" s="17"/>
      <c r="C232" s="17"/>
      <c r="D232" s="17"/>
      <c r="E232" s="17"/>
      <c r="F232" s="17"/>
      <c r="G232" s="17"/>
      <c r="H232" s="17"/>
      <c r="I232" s="17">
        <v>7</v>
      </c>
      <c r="J232" s="17"/>
      <c r="K232" s="54"/>
      <c r="L232" s="145"/>
      <c r="M232" s="49"/>
      <c r="N232" s="146"/>
      <c r="O232" s="21">
        <f>IF(I232=0,"",I232/H231)</f>
        <v>0.77777777777777779</v>
      </c>
      <c r="P232" s="22">
        <v>9</v>
      </c>
      <c r="Q232" s="100">
        <f t="shared" si="18"/>
        <v>1</v>
      </c>
      <c r="R232" s="100">
        <f t="shared" si="19"/>
        <v>0</v>
      </c>
    </row>
    <row r="233" spans="1:19" ht="15.75" customHeight="1" x14ac:dyDescent="0.2">
      <c r="A233" s="97">
        <v>1901</v>
      </c>
      <c r="B233" s="17"/>
      <c r="C233" s="17"/>
      <c r="D233" s="17"/>
      <c r="E233" s="17"/>
      <c r="F233" s="17"/>
      <c r="G233" s="17"/>
      <c r="H233" s="17"/>
      <c r="I233" s="17"/>
      <c r="J233" s="17">
        <v>7</v>
      </c>
      <c r="K233" s="54">
        <v>5</v>
      </c>
      <c r="L233" s="145"/>
      <c r="M233" s="49"/>
      <c r="N233" s="146"/>
      <c r="O233" s="24">
        <f>IF(J233=0,"",J233/I232)</f>
        <v>1</v>
      </c>
      <c r="P233" s="22">
        <v>9</v>
      </c>
      <c r="Q233" s="24">
        <f t="shared" si="18"/>
        <v>1</v>
      </c>
      <c r="R233" s="24">
        <f t="shared" si="19"/>
        <v>0</v>
      </c>
    </row>
    <row r="234" spans="1:19" ht="15.75" customHeight="1" x14ac:dyDescent="0.2">
      <c r="A234" s="97">
        <v>1902</v>
      </c>
      <c r="B234" s="17"/>
      <c r="C234" s="17"/>
      <c r="D234" s="17"/>
      <c r="E234" s="17"/>
      <c r="F234" s="17"/>
      <c r="G234" s="17"/>
      <c r="H234" s="17"/>
      <c r="I234" s="17"/>
      <c r="J234" s="17">
        <v>3</v>
      </c>
      <c r="K234" s="54">
        <v>3</v>
      </c>
      <c r="L234" s="145"/>
      <c r="M234" s="49"/>
      <c r="N234" s="147"/>
      <c r="O234" s="67"/>
      <c r="P234" s="22">
        <v>4</v>
      </c>
      <c r="Q234" s="67"/>
      <c r="R234" s="101"/>
    </row>
    <row r="235" spans="1:19" ht="15.75" customHeight="1" x14ac:dyDescent="0.2">
      <c r="A235" s="97">
        <v>2001</v>
      </c>
      <c r="B235" s="17"/>
      <c r="C235" s="17"/>
      <c r="D235" s="17"/>
      <c r="E235" s="17"/>
      <c r="F235" s="17"/>
      <c r="G235" s="17"/>
      <c r="H235" s="17"/>
      <c r="I235" s="17"/>
      <c r="J235" s="17">
        <v>1</v>
      </c>
      <c r="K235" s="54">
        <v>1</v>
      </c>
      <c r="L235" s="145"/>
      <c r="M235" s="49"/>
      <c r="N235" s="147"/>
      <c r="O235" s="148"/>
      <c r="P235" s="51">
        <v>1</v>
      </c>
      <c r="Q235" s="149"/>
      <c r="R235" s="148"/>
    </row>
    <row r="236" spans="1:19" ht="15.75" customHeight="1" x14ac:dyDescent="0.2">
      <c r="A236" s="97">
        <v>2002</v>
      </c>
      <c r="B236" s="17"/>
      <c r="C236" s="17"/>
      <c r="D236" s="17"/>
      <c r="E236" s="17"/>
      <c r="F236" s="17"/>
      <c r="G236" s="17"/>
      <c r="H236" s="17"/>
      <c r="I236" s="17"/>
      <c r="J236" s="17"/>
      <c r="K236" s="54"/>
      <c r="L236" s="145"/>
      <c r="M236" s="49"/>
      <c r="N236" s="147"/>
      <c r="O236" s="148"/>
      <c r="P236" s="51"/>
      <c r="Q236" s="149"/>
      <c r="R236" s="148"/>
    </row>
    <row r="237" spans="1:19" ht="15.75" customHeight="1" x14ac:dyDescent="0.2">
      <c r="A237" s="97">
        <v>2101</v>
      </c>
      <c r="B237" s="17"/>
      <c r="C237" s="17"/>
      <c r="D237" s="17"/>
      <c r="E237" s="17"/>
      <c r="F237" s="17"/>
      <c r="G237" s="17"/>
      <c r="H237" s="17"/>
      <c r="I237" s="17"/>
      <c r="J237" s="17"/>
      <c r="K237" s="54"/>
      <c r="L237" s="145"/>
      <c r="M237" s="49"/>
      <c r="N237" s="147"/>
      <c r="O237" s="148"/>
      <c r="P237" s="51"/>
      <c r="Q237" s="149"/>
      <c r="R237" s="148"/>
    </row>
    <row r="238" spans="1:19" ht="15.75" customHeight="1" x14ac:dyDescent="0.2">
      <c r="A238" s="97">
        <v>2102</v>
      </c>
      <c r="B238" s="17"/>
      <c r="C238" s="17"/>
      <c r="D238" s="17"/>
      <c r="E238" s="17"/>
      <c r="F238" s="17"/>
      <c r="G238" s="17"/>
      <c r="H238" s="17"/>
      <c r="I238" s="17"/>
      <c r="J238" s="17"/>
      <c r="K238" s="54"/>
      <c r="L238" s="145"/>
      <c r="M238" s="49"/>
      <c r="N238" s="147"/>
      <c r="O238" s="200"/>
      <c r="P238" s="201"/>
      <c r="Q238" s="202"/>
      <c r="R238" s="203"/>
    </row>
    <row r="239" spans="1:19" ht="15.75" customHeight="1" x14ac:dyDescent="0.2">
      <c r="A239" s="97">
        <v>2201</v>
      </c>
      <c r="B239" s="17"/>
      <c r="C239" s="17"/>
      <c r="D239" s="17"/>
      <c r="E239" s="17"/>
      <c r="F239" s="17"/>
      <c r="G239" s="17"/>
      <c r="H239" s="17"/>
      <c r="I239" s="17"/>
      <c r="J239" s="17"/>
      <c r="K239" s="54"/>
      <c r="L239" s="145"/>
      <c r="M239" s="49"/>
      <c r="N239" s="147"/>
      <c r="O239" s="102" t="s">
        <v>81</v>
      </c>
      <c r="P239" s="103">
        <v>9</v>
      </c>
      <c r="Q239" s="104">
        <f>IF(SUM(K231:K238)=0,"",SUM(K231:K238))</f>
        <v>9</v>
      </c>
      <c r="R239" s="105" t="s">
        <v>10</v>
      </c>
    </row>
    <row r="240" spans="1:19" ht="15.75" customHeight="1" x14ac:dyDescent="0.2">
      <c r="A240" s="97">
        <v>2202</v>
      </c>
      <c r="B240" s="17"/>
      <c r="C240" s="17"/>
      <c r="D240" s="17"/>
      <c r="E240" s="17"/>
      <c r="F240" s="17"/>
      <c r="G240" s="17"/>
      <c r="H240" s="17"/>
      <c r="I240" s="17"/>
      <c r="J240" s="17"/>
      <c r="K240" s="54"/>
      <c r="L240" s="145"/>
      <c r="M240" s="49"/>
      <c r="N240" s="147"/>
      <c r="O240" s="106" t="s">
        <v>83</v>
      </c>
      <c r="P240" s="32">
        <f>P239/B225</f>
        <v>0.34615384615384615</v>
      </c>
      <c r="Q240" s="107">
        <f>P239/Q239</f>
        <v>1</v>
      </c>
      <c r="R240" s="108" t="s">
        <v>84</v>
      </c>
    </row>
    <row r="241" spans="1:19" ht="15.75" customHeight="1" x14ac:dyDescent="0.2">
      <c r="A241" s="97">
        <v>2301</v>
      </c>
      <c r="B241" s="17"/>
      <c r="C241" s="17"/>
      <c r="D241" s="17"/>
      <c r="E241" s="17"/>
      <c r="F241" s="17"/>
      <c r="G241" s="17"/>
      <c r="H241" s="17"/>
      <c r="I241" s="17"/>
      <c r="J241" s="17"/>
      <c r="K241" s="54"/>
      <c r="L241" s="151"/>
      <c r="M241" s="152"/>
      <c r="N241" s="153"/>
      <c r="O241" s="154"/>
      <c r="P241" s="155"/>
      <c r="Q241" s="155"/>
      <c r="R241" s="156"/>
    </row>
    <row r="242" spans="1:19" ht="18" customHeight="1" x14ac:dyDescent="0.2">
      <c r="A242" s="114"/>
      <c r="B242" s="231" t="s">
        <v>106</v>
      </c>
      <c r="C242" s="231"/>
      <c r="D242" s="231"/>
      <c r="E242" s="231"/>
      <c r="F242" s="231"/>
      <c r="G242" s="231"/>
      <c r="H242" s="231"/>
      <c r="I242" s="231"/>
      <c r="J242" s="231"/>
      <c r="K242" s="37">
        <f>SUM(K225:K238)</f>
        <v>9</v>
      </c>
      <c r="L242" s="109">
        <f>IF(K233=0,"",K233/B225)</f>
        <v>0.19230769230769232</v>
      </c>
      <c r="M242" s="109">
        <f>IF(K242=0,"",K242/B225)</f>
        <v>0.34615384615384615</v>
      </c>
      <c r="N242" s="109">
        <f>IF(K233=0,"",M242-L242)</f>
        <v>0.15384615384615383</v>
      </c>
      <c r="O242" s="89"/>
      <c r="P242" s="85"/>
      <c r="Q242" s="134"/>
      <c r="R242" s="89"/>
    </row>
    <row r="243" spans="1:19" ht="12.75" customHeight="1" x14ac:dyDescent="0.2"/>
    <row r="244" spans="1:19" ht="12.75" customHeight="1" x14ac:dyDescent="0.2"/>
    <row r="245" spans="1:19" ht="26.25" customHeight="1" x14ac:dyDescent="0.2">
      <c r="B245" s="232" t="s">
        <v>94</v>
      </c>
      <c r="C245" s="233"/>
      <c r="D245" s="233"/>
      <c r="E245" s="233"/>
      <c r="F245" s="233"/>
      <c r="G245" s="233"/>
      <c r="H245" s="233"/>
      <c r="I245" s="233"/>
      <c r="J245" s="233"/>
      <c r="K245" s="78" t="s">
        <v>107</v>
      </c>
      <c r="L245" s="89"/>
      <c r="M245" s="89"/>
      <c r="N245" s="85"/>
      <c r="O245" s="89"/>
      <c r="P245" s="85"/>
      <c r="Q245" s="85"/>
      <c r="R245" s="85"/>
    </row>
    <row r="246" spans="1:19" ht="20.25" customHeight="1" x14ac:dyDescent="0.2">
      <c r="A246" s="234" t="s">
        <v>9</v>
      </c>
      <c r="B246" s="235" t="s">
        <v>95</v>
      </c>
      <c r="C246" s="236"/>
      <c r="D246" s="236"/>
      <c r="E246" s="236"/>
      <c r="F246" s="236"/>
      <c r="G246" s="236"/>
      <c r="H246" s="236"/>
      <c r="I246" s="236"/>
      <c r="J246" s="237"/>
      <c r="K246" s="238" t="s">
        <v>10</v>
      </c>
      <c r="L246" s="230" t="s">
        <v>2</v>
      </c>
      <c r="M246" s="230" t="s">
        <v>3</v>
      </c>
      <c r="N246" s="240" t="s">
        <v>4</v>
      </c>
      <c r="O246" s="230" t="s">
        <v>5</v>
      </c>
      <c r="P246" s="228" t="s">
        <v>6</v>
      </c>
      <c r="Q246" s="228" t="s">
        <v>7</v>
      </c>
      <c r="R246" s="230" t="s">
        <v>96</v>
      </c>
    </row>
    <row r="247" spans="1:19" ht="15.75" customHeight="1" x14ac:dyDescent="0.2">
      <c r="A247" s="229"/>
      <c r="B247" s="97" t="s">
        <v>97</v>
      </c>
      <c r="C247" s="97" t="s">
        <v>98</v>
      </c>
      <c r="D247" s="97" t="s">
        <v>99</v>
      </c>
      <c r="E247" s="97" t="s">
        <v>100</v>
      </c>
      <c r="F247" s="97" t="s">
        <v>101</v>
      </c>
      <c r="G247" s="97" t="s">
        <v>102</v>
      </c>
      <c r="H247" s="97" t="s">
        <v>103</v>
      </c>
      <c r="I247" s="97" t="s">
        <v>104</v>
      </c>
      <c r="J247" s="97" t="s">
        <v>105</v>
      </c>
      <c r="K247" s="229"/>
      <c r="L247" s="229"/>
      <c r="M247" s="229"/>
      <c r="N247" s="229"/>
      <c r="O247" s="229"/>
      <c r="P247" s="229"/>
      <c r="Q247" s="229"/>
      <c r="R247" s="229"/>
    </row>
    <row r="248" spans="1:19" ht="15.75" customHeight="1" x14ac:dyDescent="0.2">
      <c r="A248" s="97">
        <v>1502</v>
      </c>
      <c r="B248" s="17">
        <v>46</v>
      </c>
      <c r="C248" s="17"/>
      <c r="D248" s="17"/>
      <c r="E248" s="17"/>
      <c r="F248" s="17"/>
      <c r="G248" s="17"/>
      <c r="H248" s="17"/>
      <c r="I248" s="17"/>
      <c r="J248" s="17"/>
      <c r="K248" s="54"/>
      <c r="L248" s="143"/>
      <c r="M248" s="144"/>
      <c r="N248" s="104"/>
      <c r="O248" s="98"/>
      <c r="P248" s="19">
        <f>B248</f>
        <v>46</v>
      </c>
      <c r="Q248" s="99"/>
      <c r="R248" s="98"/>
    </row>
    <row r="249" spans="1:19" ht="15.75" customHeight="1" x14ac:dyDescent="0.2">
      <c r="A249" s="97">
        <v>1601</v>
      </c>
      <c r="B249" s="17"/>
      <c r="C249" s="17">
        <v>35</v>
      </c>
      <c r="D249" s="17"/>
      <c r="E249" s="17"/>
      <c r="F249" s="17"/>
      <c r="G249" s="17"/>
      <c r="H249" s="17"/>
      <c r="I249" s="17"/>
      <c r="J249" s="17"/>
      <c r="K249" s="54"/>
      <c r="L249" s="145"/>
      <c r="M249" s="49"/>
      <c r="N249" s="146"/>
      <c r="O249" s="21">
        <f>IF(C249=0,"",C249/B248)</f>
        <v>0.76086956521739135</v>
      </c>
      <c r="P249" s="22">
        <v>35</v>
      </c>
      <c r="Q249" s="100">
        <f t="shared" ref="Q249:Q256" si="20">IF(P249=0,"",P249/P248)</f>
        <v>0.76086956521739135</v>
      </c>
      <c r="R249" s="100">
        <f t="shared" ref="R249:R256" si="21">IF(P249=0,"",100%-Q249)</f>
        <v>0.23913043478260865</v>
      </c>
    </row>
    <row r="250" spans="1:19" ht="15.75" customHeight="1" x14ac:dyDescent="0.2">
      <c r="A250" s="97">
        <v>1602</v>
      </c>
      <c r="B250" s="17"/>
      <c r="C250" s="17"/>
      <c r="D250" s="17">
        <v>31</v>
      </c>
      <c r="E250" s="17"/>
      <c r="F250" s="17"/>
      <c r="G250" s="17"/>
      <c r="H250" s="17"/>
      <c r="I250" s="17"/>
      <c r="J250" s="17"/>
      <c r="K250" s="54"/>
      <c r="L250" s="145"/>
      <c r="M250" s="49"/>
      <c r="N250" s="146"/>
      <c r="O250" s="21">
        <f>IF(D250=0,"",D250/C249)</f>
        <v>0.88571428571428568</v>
      </c>
      <c r="P250" s="22">
        <v>33</v>
      </c>
      <c r="Q250" s="100">
        <f t="shared" si="20"/>
        <v>0.94285714285714284</v>
      </c>
      <c r="R250" s="100">
        <f t="shared" si="21"/>
        <v>5.7142857142857162E-2</v>
      </c>
      <c r="S250" s="124">
        <f>P250/P248</f>
        <v>0.71739130434782605</v>
      </c>
    </row>
    <row r="251" spans="1:19" ht="15.75" customHeight="1" x14ac:dyDescent="0.2">
      <c r="A251" s="97">
        <v>1701</v>
      </c>
      <c r="B251" s="17"/>
      <c r="C251" s="17"/>
      <c r="D251" s="17"/>
      <c r="E251" s="17">
        <v>28</v>
      </c>
      <c r="F251" s="17"/>
      <c r="G251" s="17"/>
      <c r="H251" s="17"/>
      <c r="I251" s="17"/>
      <c r="J251" s="17"/>
      <c r="K251" s="54"/>
      <c r="L251" s="145"/>
      <c r="M251" s="49"/>
      <c r="N251" s="146"/>
      <c r="O251" s="21">
        <f>IF(E251=0,"",E251/D250)</f>
        <v>0.90322580645161288</v>
      </c>
      <c r="P251" s="22">
        <v>32</v>
      </c>
      <c r="Q251" s="100">
        <f t="shared" si="20"/>
        <v>0.96969696969696972</v>
      </c>
      <c r="R251" s="100">
        <f t="shared" si="21"/>
        <v>3.0303030303030276E-2</v>
      </c>
    </row>
    <row r="252" spans="1:19" ht="15.75" customHeight="1" x14ac:dyDescent="0.2">
      <c r="A252" s="97">
        <v>1702</v>
      </c>
      <c r="B252" s="17"/>
      <c r="C252" s="17"/>
      <c r="D252" s="17"/>
      <c r="E252" s="17"/>
      <c r="F252" s="17">
        <v>28</v>
      </c>
      <c r="G252" s="17"/>
      <c r="H252" s="17"/>
      <c r="I252" s="17"/>
      <c r="J252" s="17"/>
      <c r="K252" s="54"/>
      <c r="L252" s="145"/>
      <c r="M252" s="49"/>
      <c r="N252" s="146"/>
      <c r="O252" s="21">
        <f>IF(F252=0,"",F252/E251)</f>
        <v>1</v>
      </c>
      <c r="P252" s="22">
        <v>30</v>
      </c>
      <c r="Q252" s="100">
        <f t="shared" si="20"/>
        <v>0.9375</v>
      </c>
      <c r="R252" s="100">
        <f t="shared" si="21"/>
        <v>6.25E-2</v>
      </c>
    </row>
    <row r="253" spans="1:19" ht="15.75" customHeight="1" x14ac:dyDescent="0.2">
      <c r="A253" s="97">
        <v>1801</v>
      </c>
      <c r="B253" s="17"/>
      <c r="C253" s="17"/>
      <c r="D253" s="17"/>
      <c r="E253" s="17"/>
      <c r="F253" s="17"/>
      <c r="G253" s="17">
        <v>28</v>
      </c>
      <c r="H253" s="17"/>
      <c r="I253" s="17"/>
      <c r="J253" s="17"/>
      <c r="K253" s="54"/>
      <c r="L253" s="145"/>
      <c r="M253" s="49"/>
      <c r="N253" s="146"/>
      <c r="O253" s="21">
        <f>IF(G253=0,"",G253/F252)</f>
        <v>1</v>
      </c>
      <c r="P253" s="22">
        <v>30</v>
      </c>
      <c r="Q253" s="100">
        <f t="shared" si="20"/>
        <v>1</v>
      </c>
      <c r="R253" s="100">
        <f t="shared" si="21"/>
        <v>0</v>
      </c>
    </row>
    <row r="254" spans="1:19" ht="15.75" customHeight="1" x14ac:dyDescent="0.2">
      <c r="A254" s="97">
        <v>1802</v>
      </c>
      <c r="B254" s="17"/>
      <c r="C254" s="17"/>
      <c r="D254" s="17"/>
      <c r="E254" s="17"/>
      <c r="F254" s="17"/>
      <c r="G254" s="17"/>
      <c r="H254" s="17">
        <v>28</v>
      </c>
      <c r="I254" s="17"/>
      <c r="J254" s="17"/>
      <c r="K254" s="54"/>
      <c r="L254" s="145"/>
      <c r="M254" s="49"/>
      <c r="N254" s="146"/>
      <c r="O254" s="21">
        <f>IF(H254=0,"",H254/G253)</f>
        <v>1</v>
      </c>
      <c r="P254" s="22">
        <v>29</v>
      </c>
      <c r="Q254" s="100">
        <f t="shared" si="20"/>
        <v>0.96666666666666667</v>
      </c>
      <c r="R254" s="100">
        <f t="shared" si="21"/>
        <v>3.3333333333333326E-2</v>
      </c>
    </row>
    <row r="255" spans="1:19" ht="15.75" customHeight="1" x14ac:dyDescent="0.2">
      <c r="A255" s="97">
        <v>1901</v>
      </c>
      <c r="B255" s="17"/>
      <c r="C255" s="17"/>
      <c r="D255" s="17"/>
      <c r="E255" s="17"/>
      <c r="F255" s="17"/>
      <c r="G255" s="17"/>
      <c r="H255" s="17"/>
      <c r="I255" s="17">
        <v>24</v>
      </c>
      <c r="J255" s="17"/>
      <c r="K255" s="54"/>
      <c r="L255" s="145"/>
      <c r="M255" s="49"/>
      <c r="N255" s="146"/>
      <c r="O255" s="21">
        <f>IF(I255=0,"",I255/H254)</f>
        <v>0.8571428571428571</v>
      </c>
      <c r="P255" s="22">
        <v>29</v>
      </c>
      <c r="Q255" s="100">
        <f t="shared" si="20"/>
        <v>1</v>
      </c>
      <c r="R255" s="100">
        <f t="shared" si="21"/>
        <v>0</v>
      </c>
    </row>
    <row r="256" spans="1:19" ht="15.75" customHeight="1" x14ac:dyDescent="0.2">
      <c r="A256" s="97">
        <v>1902</v>
      </c>
      <c r="B256" s="17"/>
      <c r="C256" s="17"/>
      <c r="D256" s="17"/>
      <c r="E256" s="17"/>
      <c r="F256" s="17"/>
      <c r="G256" s="17"/>
      <c r="H256" s="17"/>
      <c r="I256" s="17"/>
      <c r="J256" s="17">
        <v>24</v>
      </c>
      <c r="K256" s="54">
        <v>15</v>
      </c>
      <c r="L256" s="145"/>
      <c r="M256" s="49"/>
      <c r="N256" s="146"/>
      <c r="O256" s="24">
        <f>IF(J256=0,"",J256/I255)</f>
        <v>1</v>
      </c>
      <c r="P256" s="22">
        <v>28</v>
      </c>
      <c r="Q256" s="24">
        <f t="shared" si="20"/>
        <v>0.96551724137931039</v>
      </c>
      <c r="R256" s="24">
        <f t="shared" si="21"/>
        <v>3.4482758620689613E-2</v>
      </c>
    </row>
    <row r="257" spans="1:18" ht="15.75" customHeight="1" x14ac:dyDescent="0.2">
      <c r="A257" s="97">
        <v>2001</v>
      </c>
      <c r="B257" s="17"/>
      <c r="C257" s="17"/>
      <c r="D257" s="17"/>
      <c r="E257" s="17"/>
      <c r="F257" s="17"/>
      <c r="G257" s="17"/>
      <c r="H257" s="17"/>
      <c r="I257" s="17"/>
      <c r="J257" s="17">
        <v>11</v>
      </c>
      <c r="K257" s="54">
        <v>10</v>
      </c>
      <c r="L257" s="145"/>
      <c r="M257" s="49"/>
      <c r="N257" s="147"/>
      <c r="O257" s="67"/>
      <c r="P257" s="22">
        <v>14</v>
      </c>
      <c r="Q257" s="67"/>
      <c r="R257" s="101"/>
    </row>
    <row r="258" spans="1:18" ht="15.75" customHeight="1" x14ac:dyDescent="0.2">
      <c r="A258" s="97">
        <v>2002</v>
      </c>
      <c r="B258" s="17"/>
      <c r="C258" s="17"/>
      <c r="D258" s="17"/>
      <c r="E258" s="17"/>
      <c r="F258" s="17"/>
      <c r="G258" s="17"/>
      <c r="H258" s="17"/>
      <c r="I258" s="17"/>
      <c r="J258" s="17">
        <v>4</v>
      </c>
      <c r="K258" s="54">
        <v>4</v>
      </c>
      <c r="L258" s="145"/>
      <c r="M258" s="49"/>
      <c r="N258" s="147"/>
      <c r="O258" s="148"/>
      <c r="P258" s="51">
        <v>4</v>
      </c>
      <c r="Q258" s="149"/>
      <c r="R258" s="148"/>
    </row>
    <row r="259" spans="1:18" ht="15.75" customHeight="1" x14ac:dyDescent="0.2">
      <c r="A259" s="97">
        <v>2101</v>
      </c>
      <c r="B259" s="17"/>
      <c r="C259" s="17"/>
      <c r="D259" s="17"/>
      <c r="E259" s="17"/>
      <c r="F259" s="17"/>
      <c r="G259" s="17"/>
      <c r="H259" s="17"/>
      <c r="I259" s="17"/>
      <c r="J259" s="17"/>
      <c r="K259" s="54"/>
      <c r="L259" s="145"/>
      <c r="M259" s="49"/>
      <c r="N259" s="147"/>
      <c r="O259" s="148"/>
      <c r="P259" s="51"/>
      <c r="Q259" s="149"/>
      <c r="R259" s="148"/>
    </row>
    <row r="260" spans="1:18" ht="15.75" customHeight="1" x14ac:dyDescent="0.2">
      <c r="A260" s="97">
        <v>2102</v>
      </c>
      <c r="B260" s="17"/>
      <c r="C260" s="17"/>
      <c r="D260" s="17"/>
      <c r="E260" s="17"/>
      <c r="F260" s="17"/>
      <c r="G260" s="17"/>
      <c r="H260" s="17"/>
      <c r="I260" s="17"/>
      <c r="J260" s="17"/>
      <c r="K260" s="54"/>
      <c r="L260" s="145"/>
      <c r="M260" s="49"/>
      <c r="N260" s="147"/>
      <c r="O260" s="148"/>
      <c r="P260" s="51"/>
      <c r="Q260" s="149"/>
      <c r="R260" s="148"/>
    </row>
    <row r="261" spans="1:18" ht="15.75" customHeight="1" x14ac:dyDescent="0.2">
      <c r="A261" s="97">
        <v>2201</v>
      </c>
      <c r="B261" s="17"/>
      <c r="C261" s="17"/>
      <c r="D261" s="17"/>
      <c r="E261" s="17"/>
      <c r="F261" s="17"/>
      <c r="G261" s="17"/>
      <c r="H261" s="17"/>
      <c r="I261" s="17"/>
      <c r="J261" s="17"/>
      <c r="K261" s="54"/>
      <c r="L261" s="145"/>
      <c r="M261" s="49"/>
      <c r="N261" s="147"/>
      <c r="O261" s="200"/>
      <c r="P261" s="201"/>
      <c r="Q261" s="202"/>
      <c r="R261" s="203"/>
    </row>
    <row r="262" spans="1:18" ht="15.75" customHeight="1" x14ac:dyDescent="0.2">
      <c r="A262" s="97">
        <v>2202</v>
      </c>
      <c r="B262" s="17"/>
      <c r="C262" s="17"/>
      <c r="D262" s="17"/>
      <c r="E262" s="17"/>
      <c r="F262" s="17"/>
      <c r="G262" s="17"/>
      <c r="H262" s="17"/>
      <c r="I262" s="17"/>
      <c r="J262" s="17"/>
      <c r="K262" s="54"/>
      <c r="L262" s="145"/>
      <c r="M262" s="49"/>
      <c r="N262" s="147"/>
      <c r="O262" s="102" t="s">
        <v>81</v>
      </c>
      <c r="P262" s="103">
        <v>25</v>
      </c>
      <c r="Q262" s="104">
        <f>IF(SUM(K254:K261)=0,"",SUM(K254:K261))</f>
        <v>29</v>
      </c>
      <c r="R262" s="105" t="s">
        <v>10</v>
      </c>
    </row>
    <row r="263" spans="1:18" ht="15.75" customHeight="1" x14ac:dyDescent="0.2">
      <c r="A263" s="97">
        <v>2301</v>
      </c>
      <c r="B263" s="17"/>
      <c r="C263" s="17"/>
      <c r="D263" s="17"/>
      <c r="E263" s="17"/>
      <c r="F263" s="17"/>
      <c r="G263" s="17"/>
      <c r="H263" s="17"/>
      <c r="I263" s="17"/>
      <c r="J263" s="17"/>
      <c r="K263" s="54"/>
      <c r="L263" s="145"/>
      <c r="M263" s="49"/>
      <c r="N263" s="147"/>
      <c r="O263" s="106" t="s">
        <v>83</v>
      </c>
      <c r="P263" s="32">
        <f>IF(P262/B248=0,"",P262/B248)</f>
        <v>0.54347826086956519</v>
      </c>
      <c r="Q263" s="107">
        <f>IF(P262/Q262=0,"",P262/Q262)</f>
        <v>0.86206896551724133</v>
      </c>
      <c r="R263" s="108" t="s">
        <v>84</v>
      </c>
    </row>
    <row r="264" spans="1:18" ht="15.75" customHeight="1" x14ac:dyDescent="0.2">
      <c r="A264" s="97">
        <v>2302</v>
      </c>
      <c r="B264" s="17"/>
      <c r="C264" s="17"/>
      <c r="D264" s="17"/>
      <c r="E264" s="17"/>
      <c r="F264" s="17"/>
      <c r="G264" s="17"/>
      <c r="H264" s="17"/>
      <c r="I264" s="17"/>
      <c r="J264" s="17"/>
      <c r="K264" s="54"/>
      <c r="L264" s="151"/>
      <c r="M264" s="152"/>
      <c r="N264" s="153"/>
      <c r="O264" s="154"/>
      <c r="P264" s="155"/>
      <c r="Q264" s="155"/>
      <c r="R264" s="156"/>
    </row>
    <row r="265" spans="1:18" ht="18" customHeight="1" x14ac:dyDescent="0.2">
      <c r="A265" s="114"/>
      <c r="B265" s="231" t="s">
        <v>106</v>
      </c>
      <c r="C265" s="231"/>
      <c r="D265" s="231"/>
      <c r="E265" s="231"/>
      <c r="F265" s="231"/>
      <c r="G265" s="231"/>
      <c r="H265" s="231"/>
      <c r="I265" s="231"/>
      <c r="J265" s="231"/>
      <c r="K265" s="37">
        <f>SUM(K248:K261)</f>
        <v>29</v>
      </c>
      <c r="L265" s="109">
        <f>IF(K256=0,"",K256/B248)</f>
        <v>0.32608695652173914</v>
      </c>
      <c r="M265" s="109">
        <f>IF(K265=0,"",K265/B248)</f>
        <v>0.63043478260869568</v>
      </c>
      <c r="N265" s="109">
        <f>IF(K256=0,"",M265-L265)</f>
        <v>0.30434782608695654</v>
      </c>
      <c r="O265" s="89"/>
      <c r="P265" s="85"/>
      <c r="Q265" s="134"/>
      <c r="R265" s="89"/>
    </row>
    <row r="266" spans="1:18" ht="12.75" customHeight="1" x14ac:dyDescent="0.2"/>
    <row r="267" spans="1:18" ht="12.75" customHeight="1" x14ac:dyDescent="0.2"/>
    <row r="268" spans="1:18" ht="26.25" customHeight="1" x14ac:dyDescent="0.2">
      <c r="B268" s="232" t="s">
        <v>94</v>
      </c>
      <c r="C268" s="233"/>
      <c r="D268" s="233"/>
      <c r="E268" s="233"/>
      <c r="F268" s="233"/>
      <c r="G268" s="233"/>
      <c r="H268" s="233"/>
      <c r="I268" s="233"/>
      <c r="J268" s="233"/>
      <c r="K268" s="78" t="s">
        <v>108</v>
      </c>
      <c r="L268" s="89"/>
      <c r="M268" s="89"/>
      <c r="N268" s="85"/>
      <c r="O268" s="89"/>
      <c r="P268" s="85"/>
      <c r="Q268" s="85"/>
      <c r="R268" s="85"/>
    </row>
    <row r="269" spans="1:18" ht="20.25" customHeight="1" x14ac:dyDescent="0.2">
      <c r="A269" s="234" t="s">
        <v>9</v>
      </c>
      <c r="B269" s="235" t="s">
        <v>95</v>
      </c>
      <c r="C269" s="236"/>
      <c r="D269" s="236"/>
      <c r="E269" s="236"/>
      <c r="F269" s="236"/>
      <c r="G269" s="236"/>
      <c r="H269" s="236"/>
      <c r="I269" s="236"/>
      <c r="J269" s="237"/>
      <c r="K269" s="238" t="s">
        <v>10</v>
      </c>
      <c r="L269" s="230" t="s">
        <v>2</v>
      </c>
      <c r="M269" s="230" t="s">
        <v>3</v>
      </c>
      <c r="N269" s="240" t="s">
        <v>4</v>
      </c>
      <c r="O269" s="230" t="s">
        <v>5</v>
      </c>
      <c r="P269" s="228" t="s">
        <v>6</v>
      </c>
      <c r="Q269" s="228" t="s">
        <v>7</v>
      </c>
      <c r="R269" s="230" t="s">
        <v>96</v>
      </c>
    </row>
    <row r="270" spans="1:18" ht="15.75" customHeight="1" x14ac:dyDescent="0.2">
      <c r="A270" s="229"/>
      <c r="B270" s="97" t="s">
        <v>97</v>
      </c>
      <c r="C270" s="97" t="s">
        <v>98</v>
      </c>
      <c r="D270" s="97" t="s">
        <v>99</v>
      </c>
      <c r="E270" s="97" t="s">
        <v>100</v>
      </c>
      <c r="F270" s="97" t="s">
        <v>101</v>
      </c>
      <c r="G270" s="97" t="s">
        <v>102</v>
      </c>
      <c r="H270" s="97" t="s">
        <v>103</v>
      </c>
      <c r="I270" s="97" t="s">
        <v>104</v>
      </c>
      <c r="J270" s="97" t="s">
        <v>105</v>
      </c>
      <c r="K270" s="229"/>
      <c r="L270" s="229"/>
      <c r="M270" s="229"/>
      <c r="N270" s="229"/>
      <c r="O270" s="229"/>
      <c r="P270" s="229"/>
      <c r="Q270" s="229"/>
      <c r="R270" s="229"/>
    </row>
    <row r="271" spans="1:18" ht="15.75" customHeight="1" x14ac:dyDescent="0.2">
      <c r="A271" s="97">
        <v>1601</v>
      </c>
      <c r="B271" s="17">
        <v>33</v>
      </c>
      <c r="C271" s="17"/>
      <c r="D271" s="17"/>
      <c r="E271" s="17"/>
      <c r="F271" s="17"/>
      <c r="G271" s="17"/>
      <c r="H271" s="17"/>
      <c r="I271" s="17"/>
      <c r="J271" s="17"/>
      <c r="K271" s="54"/>
      <c r="L271" s="143"/>
      <c r="M271" s="144"/>
      <c r="N271" s="104"/>
      <c r="O271" s="98"/>
      <c r="P271" s="19">
        <f>B271</f>
        <v>33</v>
      </c>
      <c r="Q271" s="99"/>
      <c r="R271" s="98"/>
    </row>
    <row r="272" spans="1:18" ht="15.75" customHeight="1" x14ac:dyDescent="0.2">
      <c r="A272" s="97">
        <v>1602</v>
      </c>
      <c r="B272" s="17"/>
      <c r="C272" s="17">
        <v>17</v>
      </c>
      <c r="D272" s="17"/>
      <c r="E272" s="17"/>
      <c r="F272" s="17"/>
      <c r="G272" s="17"/>
      <c r="H272" s="17"/>
      <c r="I272" s="17"/>
      <c r="J272" s="17"/>
      <c r="K272" s="54"/>
      <c r="L272" s="145"/>
      <c r="M272" s="49"/>
      <c r="N272" s="146"/>
      <c r="O272" s="21">
        <f>IF(C272=0,"",C272/B271)</f>
        <v>0.51515151515151514</v>
      </c>
      <c r="P272" s="22">
        <v>17</v>
      </c>
      <c r="Q272" s="100">
        <f t="shared" ref="Q272:Q279" si="22">IF(P272=0,"",P272/P271)</f>
        <v>0.51515151515151514</v>
      </c>
      <c r="R272" s="100">
        <f t="shared" ref="R272:R279" si="23">IF(P272=0,"",100%-Q272)</f>
        <v>0.48484848484848486</v>
      </c>
    </row>
    <row r="273" spans="1:19" ht="15.75" customHeight="1" x14ac:dyDescent="0.2">
      <c r="A273" s="97">
        <v>1701</v>
      </c>
      <c r="B273" s="17"/>
      <c r="C273" s="17"/>
      <c r="D273" s="17">
        <v>16</v>
      </c>
      <c r="E273" s="17"/>
      <c r="F273" s="17"/>
      <c r="G273" s="17"/>
      <c r="H273" s="17"/>
      <c r="I273" s="17"/>
      <c r="J273" s="17"/>
      <c r="K273" s="54"/>
      <c r="L273" s="145"/>
      <c r="M273" s="49"/>
      <c r="N273" s="146"/>
      <c r="O273" s="21">
        <f>IF(D273=0,"",D273/C272)</f>
        <v>0.94117647058823528</v>
      </c>
      <c r="P273" s="22">
        <v>16</v>
      </c>
      <c r="Q273" s="100">
        <f t="shared" si="22"/>
        <v>0.94117647058823528</v>
      </c>
      <c r="R273" s="100">
        <f t="shared" si="23"/>
        <v>5.8823529411764719E-2</v>
      </c>
      <c r="S273" s="124">
        <f>P273/P271</f>
        <v>0.48484848484848486</v>
      </c>
    </row>
    <row r="274" spans="1:19" ht="15.75" customHeight="1" x14ac:dyDescent="0.2">
      <c r="A274" s="97">
        <v>1702</v>
      </c>
      <c r="B274" s="17"/>
      <c r="C274" s="17"/>
      <c r="D274" s="17"/>
      <c r="E274" s="17">
        <v>10</v>
      </c>
      <c r="F274" s="17"/>
      <c r="G274" s="17"/>
      <c r="H274" s="17"/>
      <c r="I274" s="17"/>
      <c r="J274" s="17"/>
      <c r="K274" s="54"/>
      <c r="L274" s="145"/>
      <c r="M274" s="49"/>
      <c r="N274" s="146"/>
      <c r="O274" s="21">
        <f>IF(E274=0,"",E274/D273)</f>
        <v>0.625</v>
      </c>
      <c r="P274" s="22">
        <v>13</v>
      </c>
      <c r="Q274" s="100">
        <f t="shared" si="22"/>
        <v>0.8125</v>
      </c>
      <c r="R274" s="100">
        <f t="shared" si="23"/>
        <v>0.1875</v>
      </c>
    </row>
    <row r="275" spans="1:19" ht="15.75" customHeight="1" x14ac:dyDescent="0.2">
      <c r="A275" s="97">
        <v>1801</v>
      </c>
      <c r="B275" s="17"/>
      <c r="C275" s="17"/>
      <c r="D275" s="17"/>
      <c r="E275" s="17"/>
      <c r="F275" s="17">
        <v>10</v>
      </c>
      <c r="G275" s="17"/>
      <c r="H275" s="17"/>
      <c r="I275" s="17"/>
      <c r="J275" s="17"/>
      <c r="K275" s="54"/>
      <c r="L275" s="145"/>
      <c r="M275" s="49"/>
      <c r="N275" s="146"/>
      <c r="O275" s="21">
        <f>IF(F275=0,"",F275/E274)</f>
        <v>1</v>
      </c>
      <c r="P275" s="22">
        <v>12</v>
      </c>
      <c r="Q275" s="100">
        <f t="shared" si="22"/>
        <v>0.92307692307692313</v>
      </c>
      <c r="R275" s="100">
        <f t="shared" si="23"/>
        <v>7.6923076923076872E-2</v>
      </c>
    </row>
    <row r="276" spans="1:19" ht="15.75" customHeight="1" x14ac:dyDescent="0.2">
      <c r="A276" s="97">
        <v>1802</v>
      </c>
      <c r="B276" s="17"/>
      <c r="C276" s="17"/>
      <c r="D276" s="17"/>
      <c r="E276" s="17"/>
      <c r="F276" s="17"/>
      <c r="G276" s="17">
        <v>10</v>
      </c>
      <c r="H276" s="17"/>
      <c r="I276" s="17"/>
      <c r="J276" s="17"/>
      <c r="K276" s="54"/>
      <c r="L276" s="145"/>
      <c r="M276" s="49"/>
      <c r="N276" s="146"/>
      <c r="O276" s="21">
        <f>IF(G276=0,"",G276/F275)</f>
        <v>1</v>
      </c>
      <c r="P276" s="22">
        <v>12</v>
      </c>
      <c r="Q276" s="100">
        <f t="shared" si="22"/>
        <v>1</v>
      </c>
      <c r="R276" s="100">
        <f t="shared" si="23"/>
        <v>0</v>
      </c>
    </row>
    <row r="277" spans="1:19" ht="15.75" customHeight="1" x14ac:dyDescent="0.2">
      <c r="A277" s="97">
        <v>1901</v>
      </c>
      <c r="B277" s="17"/>
      <c r="C277" s="17"/>
      <c r="D277" s="17"/>
      <c r="E277" s="17"/>
      <c r="F277" s="17"/>
      <c r="G277" s="17"/>
      <c r="H277" s="17">
        <v>10</v>
      </c>
      <c r="I277" s="17"/>
      <c r="J277" s="17"/>
      <c r="K277" s="54"/>
      <c r="L277" s="145"/>
      <c r="M277" s="49"/>
      <c r="N277" s="146"/>
      <c r="O277" s="21">
        <f>IF(H277=0,"",H277/G276)</f>
        <v>1</v>
      </c>
      <c r="P277" s="22">
        <v>11</v>
      </c>
      <c r="Q277" s="100">
        <f t="shared" si="22"/>
        <v>0.91666666666666663</v>
      </c>
      <c r="R277" s="100">
        <f t="shared" si="23"/>
        <v>8.333333333333337E-2</v>
      </c>
    </row>
    <row r="278" spans="1:19" ht="15.75" customHeight="1" x14ac:dyDescent="0.2">
      <c r="A278" s="97">
        <v>1902</v>
      </c>
      <c r="B278" s="17"/>
      <c r="C278" s="17"/>
      <c r="D278" s="17"/>
      <c r="E278" s="17"/>
      <c r="F278" s="17"/>
      <c r="G278" s="17"/>
      <c r="H278" s="17"/>
      <c r="I278" s="17">
        <v>8</v>
      </c>
      <c r="J278" s="17"/>
      <c r="K278" s="54"/>
      <c r="L278" s="145"/>
      <c r="M278" s="49"/>
      <c r="N278" s="146"/>
      <c r="O278" s="21">
        <f>IF(I278=0,"",I278/H277)</f>
        <v>0.8</v>
      </c>
      <c r="P278" s="22">
        <v>11</v>
      </c>
      <c r="Q278" s="100">
        <f t="shared" si="22"/>
        <v>1</v>
      </c>
      <c r="R278" s="100">
        <f t="shared" si="23"/>
        <v>0</v>
      </c>
    </row>
    <row r="279" spans="1:19" ht="15.75" customHeight="1" x14ac:dyDescent="0.2">
      <c r="A279" s="97">
        <v>2001</v>
      </c>
      <c r="B279" s="17"/>
      <c r="C279" s="17"/>
      <c r="D279" s="17"/>
      <c r="E279" s="17"/>
      <c r="F279" s="17"/>
      <c r="G279" s="17"/>
      <c r="H279" s="17"/>
      <c r="I279" s="17"/>
      <c r="J279" s="17">
        <v>8</v>
      </c>
      <c r="K279" s="54">
        <v>7</v>
      </c>
      <c r="L279" s="145"/>
      <c r="M279" s="49"/>
      <c r="N279" s="146"/>
      <c r="O279" s="24">
        <f>IF(J279=0,"",J279/I278)</f>
        <v>1</v>
      </c>
      <c r="P279" s="22">
        <v>11</v>
      </c>
      <c r="Q279" s="24">
        <f t="shared" si="22"/>
        <v>1</v>
      </c>
      <c r="R279" s="24">
        <f t="shared" si="23"/>
        <v>0</v>
      </c>
    </row>
    <row r="280" spans="1:19" ht="15.75" customHeight="1" x14ac:dyDescent="0.2">
      <c r="A280" s="97">
        <v>2002</v>
      </c>
      <c r="B280" s="17"/>
      <c r="C280" s="17"/>
      <c r="D280" s="17"/>
      <c r="E280" s="17"/>
      <c r="F280" s="17"/>
      <c r="G280" s="17"/>
      <c r="H280" s="17"/>
      <c r="I280" s="17"/>
      <c r="J280" s="17">
        <v>3</v>
      </c>
      <c r="K280" s="54">
        <v>2</v>
      </c>
      <c r="L280" s="145"/>
      <c r="M280" s="49"/>
      <c r="N280" s="147"/>
      <c r="O280" s="67"/>
      <c r="P280" s="22">
        <v>4</v>
      </c>
      <c r="Q280" s="67"/>
      <c r="R280" s="101"/>
    </row>
    <row r="281" spans="1:19" ht="15.75" customHeight="1" x14ac:dyDescent="0.2">
      <c r="A281" s="97">
        <v>2101</v>
      </c>
      <c r="B281" s="17"/>
      <c r="C281" s="17"/>
      <c r="D281" s="17"/>
      <c r="E281" s="17"/>
      <c r="F281" s="17"/>
      <c r="G281" s="17"/>
      <c r="H281" s="17"/>
      <c r="I281" s="17"/>
      <c r="J281" s="17">
        <v>2</v>
      </c>
      <c r="K281" s="54">
        <v>1</v>
      </c>
      <c r="L281" s="145"/>
      <c r="M281" s="49"/>
      <c r="N281" s="147"/>
      <c r="O281" s="148"/>
      <c r="P281" s="51">
        <v>2</v>
      </c>
      <c r="Q281" s="149"/>
      <c r="R281" s="148"/>
    </row>
    <row r="282" spans="1:19" ht="15.75" customHeight="1" x14ac:dyDescent="0.2">
      <c r="A282" s="97">
        <v>2102</v>
      </c>
      <c r="B282" s="17"/>
      <c r="C282" s="17"/>
      <c r="D282" s="17"/>
      <c r="E282" s="17"/>
      <c r="F282" s="17"/>
      <c r="G282" s="17"/>
      <c r="H282" s="17"/>
      <c r="I282" s="17"/>
      <c r="J282" s="17">
        <v>1</v>
      </c>
      <c r="K282" s="54">
        <v>1</v>
      </c>
      <c r="L282" s="145"/>
      <c r="M282" s="49"/>
      <c r="N282" s="147"/>
      <c r="O282" s="148"/>
      <c r="P282" s="51">
        <v>1</v>
      </c>
      <c r="Q282" s="149"/>
      <c r="R282" s="148"/>
    </row>
    <row r="283" spans="1:19" ht="15.75" customHeight="1" x14ac:dyDescent="0.2">
      <c r="A283" s="97">
        <v>2201</v>
      </c>
      <c r="B283" s="17"/>
      <c r="C283" s="17"/>
      <c r="D283" s="17"/>
      <c r="E283" s="17"/>
      <c r="F283" s="17"/>
      <c r="G283" s="17"/>
      <c r="H283" s="17"/>
      <c r="I283" s="17"/>
      <c r="J283" s="17"/>
      <c r="K283" s="54"/>
      <c r="L283" s="145"/>
      <c r="M283" s="49"/>
      <c r="N283" s="147"/>
      <c r="O283" s="148"/>
      <c r="P283" s="51"/>
      <c r="Q283" s="149"/>
      <c r="R283" s="148"/>
    </row>
    <row r="284" spans="1:19" ht="15.75" customHeight="1" x14ac:dyDescent="0.2">
      <c r="A284" s="97">
        <v>2202</v>
      </c>
      <c r="B284" s="17"/>
      <c r="C284" s="17"/>
      <c r="D284" s="17"/>
      <c r="E284" s="17"/>
      <c r="F284" s="17"/>
      <c r="G284" s="17"/>
      <c r="H284" s="17"/>
      <c r="I284" s="17"/>
      <c r="J284" s="17"/>
      <c r="K284" s="54"/>
      <c r="L284" s="145"/>
      <c r="M284" s="49"/>
      <c r="N284" s="147"/>
      <c r="O284" s="200"/>
      <c r="P284" s="201"/>
      <c r="Q284" s="202"/>
      <c r="R284" s="203"/>
    </row>
    <row r="285" spans="1:19" ht="15.75" customHeight="1" x14ac:dyDescent="0.2">
      <c r="A285" s="97">
        <v>2301</v>
      </c>
      <c r="B285" s="17"/>
      <c r="C285" s="17"/>
      <c r="D285" s="17"/>
      <c r="E285" s="17"/>
      <c r="F285" s="17"/>
      <c r="G285" s="17"/>
      <c r="H285" s="17"/>
      <c r="I285" s="17"/>
      <c r="J285" s="17"/>
      <c r="K285" s="54"/>
      <c r="L285" s="145"/>
      <c r="M285" s="49"/>
      <c r="N285" s="147"/>
      <c r="O285" s="102" t="s">
        <v>81</v>
      </c>
      <c r="P285" s="103">
        <v>9</v>
      </c>
      <c r="Q285" s="104">
        <f>IF(SUM(K277:K284)=0,"",SUM(K277:K284))</f>
        <v>11</v>
      </c>
      <c r="R285" s="105" t="s">
        <v>10</v>
      </c>
    </row>
    <row r="286" spans="1:19" ht="15.75" customHeight="1" x14ac:dyDescent="0.2">
      <c r="A286" s="97">
        <v>2302</v>
      </c>
      <c r="B286" s="17"/>
      <c r="C286" s="17"/>
      <c r="D286" s="17"/>
      <c r="E286" s="17"/>
      <c r="F286" s="17"/>
      <c r="G286" s="17"/>
      <c r="H286" s="17"/>
      <c r="I286" s="17"/>
      <c r="J286" s="17"/>
      <c r="K286" s="54"/>
      <c r="L286" s="145"/>
      <c r="M286" s="49"/>
      <c r="N286" s="147"/>
      <c r="O286" s="106" t="s">
        <v>83</v>
      </c>
      <c r="P286" s="32">
        <f>IF(P285/B271=0,"",P285/B271)</f>
        <v>0.27272727272727271</v>
      </c>
      <c r="Q286" s="107">
        <f>IF(P285/Q285=0,"",P285/Q285)</f>
        <v>0.81818181818181823</v>
      </c>
      <c r="R286" s="108" t="s">
        <v>84</v>
      </c>
    </row>
    <row r="287" spans="1:19" ht="15.75" customHeight="1" x14ac:dyDescent="0.2">
      <c r="A287" s="97">
        <v>2401</v>
      </c>
      <c r="B287" s="17"/>
      <c r="C287" s="17"/>
      <c r="D287" s="17"/>
      <c r="E287" s="17"/>
      <c r="F287" s="17"/>
      <c r="G287" s="17"/>
      <c r="H287" s="17"/>
      <c r="I287" s="17"/>
      <c r="J287" s="17"/>
      <c r="K287" s="54"/>
      <c r="L287" s="151"/>
      <c r="M287" s="152"/>
      <c r="N287" s="153"/>
      <c r="O287" s="154"/>
      <c r="P287" s="155"/>
      <c r="Q287" s="155"/>
      <c r="R287" s="156"/>
    </row>
    <row r="288" spans="1:19" ht="18" customHeight="1" x14ac:dyDescent="0.2">
      <c r="A288" s="114"/>
      <c r="B288" s="231" t="s">
        <v>106</v>
      </c>
      <c r="C288" s="231"/>
      <c r="D288" s="231"/>
      <c r="E288" s="231"/>
      <c r="F288" s="231"/>
      <c r="G288" s="231"/>
      <c r="H288" s="231"/>
      <c r="I288" s="231"/>
      <c r="J288" s="231"/>
      <c r="K288" s="37">
        <f>SUM(K271:K284)</f>
        <v>11</v>
      </c>
      <c r="L288" s="109">
        <f>IF(K279=0,"",K279/B271)</f>
        <v>0.21212121212121213</v>
      </c>
      <c r="M288" s="109">
        <f>IF(K288=0,"",K288/B271)</f>
        <v>0.33333333333333331</v>
      </c>
      <c r="N288" s="109">
        <f>IF(K279=0,"",M288-L288)</f>
        <v>0.12121212121212119</v>
      </c>
      <c r="O288" s="89"/>
      <c r="P288" s="85"/>
      <c r="Q288" s="134"/>
      <c r="R288" s="89"/>
    </row>
    <row r="289" spans="1:20" ht="12.75" customHeight="1" x14ac:dyDescent="0.2"/>
    <row r="290" spans="1:20" ht="12.75" customHeight="1" x14ac:dyDescent="0.2"/>
    <row r="291" spans="1:20" ht="26.25" customHeight="1" x14ac:dyDescent="0.2">
      <c r="A291" s="135"/>
      <c r="B291" s="232" t="s">
        <v>94</v>
      </c>
      <c r="C291" s="233"/>
      <c r="D291" s="233"/>
      <c r="E291" s="233"/>
      <c r="F291" s="233"/>
      <c r="G291" s="233"/>
      <c r="H291" s="233"/>
      <c r="I291" s="233"/>
      <c r="J291" s="233"/>
      <c r="K291" s="78" t="s">
        <v>109</v>
      </c>
      <c r="L291" s="194"/>
      <c r="M291" s="194"/>
      <c r="N291" s="85"/>
      <c r="O291" s="89"/>
      <c r="P291" s="85"/>
      <c r="Q291" s="85"/>
      <c r="R291" s="85"/>
    </row>
    <row r="292" spans="1:20" ht="20.25" customHeight="1" x14ac:dyDescent="0.2">
      <c r="A292" s="234" t="s">
        <v>9</v>
      </c>
      <c r="B292" s="235" t="s">
        <v>95</v>
      </c>
      <c r="C292" s="236"/>
      <c r="D292" s="236"/>
      <c r="E292" s="236"/>
      <c r="F292" s="236"/>
      <c r="G292" s="236"/>
      <c r="H292" s="236"/>
      <c r="I292" s="236"/>
      <c r="J292" s="237"/>
      <c r="K292" s="238" t="s">
        <v>10</v>
      </c>
      <c r="L292" s="230" t="s">
        <v>2</v>
      </c>
      <c r="M292" s="230" t="s">
        <v>3</v>
      </c>
      <c r="N292" s="240" t="s">
        <v>4</v>
      </c>
      <c r="O292" s="230" t="s">
        <v>5</v>
      </c>
      <c r="P292" s="228" t="s">
        <v>6</v>
      </c>
      <c r="Q292" s="228" t="s">
        <v>7</v>
      </c>
      <c r="R292" s="230" t="s">
        <v>96</v>
      </c>
    </row>
    <row r="293" spans="1:20" ht="15.75" customHeight="1" x14ac:dyDescent="0.2">
      <c r="A293" s="229"/>
      <c r="B293" s="97" t="s">
        <v>97</v>
      </c>
      <c r="C293" s="97" t="s">
        <v>98</v>
      </c>
      <c r="D293" s="97" t="s">
        <v>99</v>
      </c>
      <c r="E293" s="97" t="s">
        <v>100</v>
      </c>
      <c r="F293" s="97" t="s">
        <v>101</v>
      </c>
      <c r="G293" s="97" t="s">
        <v>102</v>
      </c>
      <c r="H293" s="97" t="s">
        <v>103</v>
      </c>
      <c r="I293" s="97" t="s">
        <v>104</v>
      </c>
      <c r="J293" s="97" t="s">
        <v>105</v>
      </c>
      <c r="K293" s="229"/>
      <c r="L293" s="229"/>
      <c r="M293" s="229"/>
      <c r="N293" s="229"/>
      <c r="O293" s="229"/>
      <c r="P293" s="229"/>
      <c r="Q293" s="229"/>
      <c r="R293" s="229"/>
    </row>
    <row r="294" spans="1:20" ht="15.75" customHeight="1" x14ac:dyDescent="0.2">
      <c r="A294" s="97">
        <v>1602</v>
      </c>
      <c r="B294" s="17">
        <v>58</v>
      </c>
      <c r="C294" s="17"/>
      <c r="D294" s="17"/>
      <c r="E294" s="17"/>
      <c r="F294" s="17"/>
      <c r="G294" s="17"/>
      <c r="H294" s="17"/>
      <c r="I294" s="17"/>
      <c r="J294" s="17"/>
      <c r="K294" s="54"/>
      <c r="L294" s="143"/>
      <c r="M294" s="144"/>
      <c r="N294" s="104"/>
      <c r="O294" s="98"/>
      <c r="P294" s="19">
        <f>B294</f>
        <v>58</v>
      </c>
      <c r="Q294" s="99"/>
      <c r="R294" s="98"/>
    </row>
    <row r="295" spans="1:20" ht="15.75" customHeight="1" x14ac:dyDescent="0.2">
      <c r="A295" s="97">
        <v>1701</v>
      </c>
      <c r="B295" s="17"/>
      <c r="C295" s="17">
        <v>49</v>
      </c>
      <c r="D295" s="17"/>
      <c r="E295" s="17"/>
      <c r="F295" s="17"/>
      <c r="G295" s="17"/>
      <c r="H295" s="17"/>
      <c r="I295" s="17"/>
      <c r="J295" s="17"/>
      <c r="K295" s="54"/>
      <c r="L295" s="145"/>
      <c r="M295" s="49"/>
      <c r="N295" s="146"/>
      <c r="O295" s="21">
        <f>IF(C295=0,"",C295/B294)</f>
        <v>0.84482758620689657</v>
      </c>
      <c r="P295" s="22">
        <v>49</v>
      </c>
      <c r="Q295" s="100">
        <f t="shared" ref="Q295:Q302" si="24">IF(P295=0,"",P295/P294)</f>
        <v>0.84482758620689657</v>
      </c>
      <c r="R295" s="100">
        <f t="shared" ref="R295:R302" si="25">IF(P295=0,"",100%-Q295)</f>
        <v>0.15517241379310343</v>
      </c>
    </row>
    <row r="296" spans="1:20" ht="15.75" customHeight="1" x14ac:dyDescent="0.2">
      <c r="A296" s="97">
        <v>1702</v>
      </c>
      <c r="B296" s="17"/>
      <c r="C296" s="17"/>
      <c r="D296" s="17">
        <v>42</v>
      </c>
      <c r="E296" s="17"/>
      <c r="F296" s="17"/>
      <c r="G296" s="17"/>
      <c r="H296" s="17"/>
      <c r="I296" s="17"/>
      <c r="J296" s="17"/>
      <c r="K296" s="54"/>
      <c r="L296" s="145"/>
      <c r="M296" s="49"/>
      <c r="N296" s="146"/>
      <c r="O296" s="21">
        <f>IF(D296=0,"",D296/C295)</f>
        <v>0.8571428571428571</v>
      </c>
      <c r="P296" s="22">
        <v>46</v>
      </c>
      <c r="Q296" s="100">
        <f t="shared" si="24"/>
        <v>0.93877551020408168</v>
      </c>
      <c r="R296" s="100">
        <f t="shared" si="25"/>
        <v>6.1224489795918324E-2</v>
      </c>
      <c r="T296" s="124">
        <f>P296/P294</f>
        <v>0.7931034482758621</v>
      </c>
    </row>
    <row r="297" spans="1:20" ht="15.75" customHeight="1" x14ac:dyDescent="0.2">
      <c r="A297" s="97">
        <v>1801</v>
      </c>
      <c r="B297" s="17"/>
      <c r="C297" s="17"/>
      <c r="D297" s="17"/>
      <c r="E297" s="17">
        <v>39</v>
      </c>
      <c r="F297" s="17"/>
      <c r="G297" s="17"/>
      <c r="H297" s="17"/>
      <c r="I297" s="17"/>
      <c r="J297" s="17"/>
      <c r="K297" s="54"/>
      <c r="L297" s="145"/>
      <c r="M297" s="49"/>
      <c r="N297" s="146"/>
      <c r="O297" s="21">
        <f>IF(E297=0,"",E297/D296)</f>
        <v>0.9285714285714286</v>
      </c>
      <c r="P297" s="22">
        <v>43</v>
      </c>
      <c r="Q297" s="100">
        <f t="shared" si="24"/>
        <v>0.93478260869565222</v>
      </c>
      <c r="R297" s="100">
        <f t="shared" si="25"/>
        <v>6.5217391304347783E-2</v>
      </c>
    </row>
    <row r="298" spans="1:20" ht="15.75" customHeight="1" x14ac:dyDescent="0.2">
      <c r="A298" s="97">
        <v>1802</v>
      </c>
      <c r="B298" s="17"/>
      <c r="C298" s="17"/>
      <c r="D298" s="17"/>
      <c r="E298" s="17"/>
      <c r="F298" s="17">
        <v>39</v>
      </c>
      <c r="G298" s="17"/>
      <c r="H298" s="17"/>
      <c r="I298" s="17"/>
      <c r="J298" s="17"/>
      <c r="K298" s="54"/>
      <c r="L298" s="145"/>
      <c r="M298" s="49"/>
      <c r="N298" s="146"/>
      <c r="O298" s="21">
        <f>IF(F298=0,"",F298/E297)</f>
        <v>1</v>
      </c>
      <c r="P298" s="22">
        <v>43</v>
      </c>
      <c r="Q298" s="100">
        <f t="shared" si="24"/>
        <v>1</v>
      </c>
      <c r="R298" s="100">
        <f t="shared" si="25"/>
        <v>0</v>
      </c>
    </row>
    <row r="299" spans="1:20" ht="15.75" customHeight="1" x14ac:dyDescent="0.2">
      <c r="A299" s="97">
        <v>1901</v>
      </c>
      <c r="B299" s="17"/>
      <c r="C299" s="17"/>
      <c r="D299" s="17"/>
      <c r="E299" s="17"/>
      <c r="F299" s="17"/>
      <c r="G299" s="17">
        <v>35</v>
      </c>
      <c r="H299" s="17"/>
      <c r="I299" s="17"/>
      <c r="J299" s="17"/>
      <c r="K299" s="54"/>
      <c r="L299" s="145"/>
      <c r="M299" s="49"/>
      <c r="N299" s="146"/>
      <c r="O299" s="21">
        <f>IF(G299=0,"",G299/F298)</f>
        <v>0.89743589743589747</v>
      </c>
      <c r="P299" s="22">
        <v>39</v>
      </c>
      <c r="Q299" s="100">
        <f t="shared" si="24"/>
        <v>0.90697674418604646</v>
      </c>
      <c r="R299" s="100">
        <f t="shared" si="25"/>
        <v>9.3023255813953543E-2</v>
      </c>
    </row>
    <row r="300" spans="1:20" ht="15.75" customHeight="1" x14ac:dyDescent="0.2">
      <c r="A300" s="97">
        <v>1902</v>
      </c>
      <c r="B300" s="17"/>
      <c r="C300" s="17"/>
      <c r="D300" s="17"/>
      <c r="E300" s="17"/>
      <c r="F300" s="17"/>
      <c r="G300" s="17"/>
      <c r="H300" s="17">
        <v>35</v>
      </c>
      <c r="I300" s="17"/>
      <c r="J300" s="17"/>
      <c r="K300" s="54"/>
      <c r="L300" s="145"/>
      <c r="M300" s="49"/>
      <c r="N300" s="146"/>
      <c r="O300" s="21">
        <f>IF(H300=0,"",H300/G299)</f>
        <v>1</v>
      </c>
      <c r="P300" s="22">
        <v>38</v>
      </c>
      <c r="Q300" s="100">
        <f t="shared" si="24"/>
        <v>0.97435897435897434</v>
      </c>
      <c r="R300" s="100">
        <f t="shared" si="25"/>
        <v>2.5641025641025661E-2</v>
      </c>
    </row>
    <row r="301" spans="1:20" ht="15.75" customHeight="1" x14ac:dyDescent="0.2">
      <c r="A301" s="97">
        <v>2001</v>
      </c>
      <c r="B301" s="17"/>
      <c r="C301" s="17"/>
      <c r="D301" s="17"/>
      <c r="E301" s="17"/>
      <c r="F301" s="17"/>
      <c r="G301" s="17"/>
      <c r="H301" s="17"/>
      <c r="I301" s="17">
        <v>31</v>
      </c>
      <c r="J301" s="17"/>
      <c r="K301" s="54"/>
      <c r="L301" s="145"/>
      <c r="M301" s="49"/>
      <c r="N301" s="146"/>
      <c r="O301" s="21">
        <f>IF(I301=0,"",I301/H300)</f>
        <v>0.88571428571428568</v>
      </c>
      <c r="P301" s="22">
        <v>36</v>
      </c>
      <c r="Q301" s="100">
        <f t="shared" si="24"/>
        <v>0.94736842105263153</v>
      </c>
      <c r="R301" s="100">
        <f t="shared" si="25"/>
        <v>5.2631578947368474E-2</v>
      </c>
    </row>
    <row r="302" spans="1:20" ht="15.75" customHeight="1" x14ac:dyDescent="0.2">
      <c r="A302" s="97">
        <v>2002</v>
      </c>
      <c r="B302" s="17"/>
      <c r="C302" s="17"/>
      <c r="D302" s="17"/>
      <c r="E302" s="17"/>
      <c r="F302" s="17"/>
      <c r="G302" s="17"/>
      <c r="H302" s="17"/>
      <c r="I302" s="17"/>
      <c r="J302" s="17">
        <v>31</v>
      </c>
      <c r="K302" s="54">
        <v>13</v>
      </c>
      <c r="L302" s="145"/>
      <c r="M302" s="49"/>
      <c r="N302" s="146"/>
      <c r="O302" s="24">
        <f>IF(J302=0,"",J302/I301)</f>
        <v>1</v>
      </c>
      <c r="P302" s="22">
        <v>36</v>
      </c>
      <c r="Q302" s="24">
        <f t="shared" si="24"/>
        <v>1</v>
      </c>
      <c r="R302" s="24">
        <f t="shared" si="25"/>
        <v>0</v>
      </c>
    </row>
    <row r="303" spans="1:20" ht="15.75" customHeight="1" x14ac:dyDescent="0.2">
      <c r="A303" s="97">
        <v>2101</v>
      </c>
      <c r="B303" s="17"/>
      <c r="C303" s="17"/>
      <c r="D303" s="17"/>
      <c r="E303" s="17"/>
      <c r="F303" s="17"/>
      <c r="G303" s="17"/>
      <c r="H303" s="17"/>
      <c r="I303" s="17"/>
      <c r="J303" s="17">
        <v>22</v>
      </c>
      <c r="K303" s="54">
        <v>18</v>
      </c>
      <c r="L303" s="145"/>
      <c r="M303" s="49"/>
      <c r="N303" s="147"/>
      <c r="O303" s="67"/>
      <c r="P303" s="22">
        <v>24</v>
      </c>
      <c r="Q303" s="67"/>
      <c r="R303" s="101"/>
    </row>
    <row r="304" spans="1:20" ht="15.75" customHeight="1" x14ac:dyDescent="0.2">
      <c r="A304" s="97">
        <v>2102</v>
      </c>
      <c r="B304" s="17"/>
      <c r="C304" s="17"/>
      <c r="D304" s="17"/>
      <c r="E304" s="17"/>
      <c r="F304" s="17"/>
      <c r="G304" s="17"/>
      <c r="H304" s="17"/>
      <c r="I304" s="17"/>
      <c r="J304" s="17">
        <v>3</v>
      </c>
      <c r="K304" s="54">
        <v>1</v>
      </c>
      <c r="L304" s="145"/>
      <c r="M304" s="49"/>
      <c r="N304" s="147"/>
      <c r="O304" s="148"/>
      <c r="P304" s="51">
        <v>4</v>
      </c>
      <c r="Q304" s="149"/>
      <c r="R304" s="148"/>
    </row>
    <row r="305" spans="1:20" ht="15.75" customHeight="1" x14ac:dyDescent="0.2">
      <c r="A305" s="97">
        <v>2201</v>
      </c>
      <c r="B305" s="17"/>
      <c r="C305" s="17"/>
      <c r="D305" s="17"/>
      <c r="E305" s="17"/>
      <c r="F305" s="17"/>
      <c r="G305" s="17"/>
      <c r="H305" s="17"/>
      <c r="I305" s="17"/>
      <c r="J305" s="17">
        <v>3</v>
      </c>
      <c r="K305" s="54">
        <v>2</v>
      </c>
      <c r="L305" s="145"/>
      <c r="M305" s="49"/>
      <c r="N305" s="147"/>
      <c r="O305" s="148"/>
      <c r="P305" s="76">
        <v>3</v>
      </c>
      <c r="Q305" s="149"/>
      <c r="R305" s="148"/>
    </row>
    <row r="306" spans="1:20" ht="15.75" customHeight="1" x14ac:dyDescent="0.2">
      <c r="A306" s="97">
        <v>2202</v>
      </c>
      <c r="B306" s="17"/>
      <c r="C306" s="17"/>
      <c r="D306" s="17"/>
      <c r="E306" s="17"/>
      <c r="F306" s="17"/>
      <c r="G306" s="17"/>
      <c r="H306" s="17"/>
      <c r="I306" s="17"/>
      <c r="J306" s="17">
        <v>1</v>
      </c>
      <c r="K306" s="54"/>
      <c r="L306" s="145"/>
      <c r="M306" s="49"/>
      <c r="N306" s="147"/>
      <c r="O306" s="177"/>
      <c r="P306" s="77">
        <v>1</v>
      </c>
      <c r="Q306" s="178"/>
      <c r="R306" s="148"/>
    </row>
    <row r="307" spans="1:20" ht="15.75" customHeight="1" x14ac:dyDescent="0.2">
      <c r="A307" s="97">
        <v>2301</v>
      </c>
      <c r="B307" s="17"/>
      <c r="C307" s="17"/>
      <c r="D307" s="17"/>
      <c r="E307" s="17"/>
      <c r="F307" s="17"/>
      <c r="G307" s="17"/>
      <c r="H307" s="17"/>
      <c r="I307" s="17"/>
      <c r="J307" s="17">
        <v>1</v>
      </c>
      <c r="K307" s="54"/>
      <c r="L307" s="145"/>
      <c r="M307" s="49"/>
      <c r="N307" s="147"/>
      <c r="O307" s="200"/>
      <c r="P307" s="77">
        <v>1</v>
      </c>
      <c r="Q307" s="202"/>
      <c r="R307" s="203"/>
    </row>
    <row r="308" spans="1:20" ht="15.75" customHeight="1" x14ac:dyDescent="0.2">
      <c r="A308" s="97">
        <v>2302</v>
      </c>
      <c r="B308" s="17"/>
      <c r="C308" s="17"/>
      <c r="D308" s="17"/>
      <c r="E308" s="17"/>
      <c r="F308" s="17"/>
      <c r="G308" s="17"/>
      <c r="H308" s="17"/>
      <c r="I308" s="17"/>
      <c r="J308" s="17">
        <v>1</v>
      </c>
      <c r="K308" s="54"/>
      <c r="L308" s="145"/>
      <c r="M308" s="49"/>
      <c r="N308" s="147"/>
      <c r="O308" s="102" t="s">
        <v>81</v>
      </c>
      <c r="P308" s="110">
        <v>29</v>
      </c>
      <c r="Q308" s="104">
        <f>IF(SUM(K300:K307)=0,"",SUM(K300:K307))</f>
        <v>34</v>
      </c>
      <c r="R308" s="105" t="s">
        <v>10</v>
      </c>
    </row>
    <row r="309" spans="1:20" ht="15.75" customHeight="1" x14ac:dyDescent="0.2">
      <c r="A309" s="97">
        <v>2401</v>
      </c>
      <c r="B309" s="17"/>
      <c r="C309" s="17"/>
      <c r="D309" s="17"/>
      <c r="E309" s="17"/>
      <c r="F309" s="17"/>
      <c r="G309" s="17"/>
      <c r="H309" s="17"/>
      <c r="I309" s="17"/>
      <c r="J309" s="17"/>
      <c r="K309" s="54"/>
      <c r="L309" s="145"/>
      <c r="M309" s="49"/>
      <c r="N309" s="147"/>
      <c r="O309" s="106" t="s">
        <v>83</v>
      </c>
      <c r="P309" s="32">
        <f>IF(P308/B294=0,"",P308/B294)</f>
        <v>0.5</v>
      </c>
      <c r="Q309" s="107">
        <f>IF(P308/Q308=0,"",P308/Q308)</f>
        <v>0.8529411764705882</v>
      </c>
      <c r="R309" s="108" t="s">
        <v>84</v>
      </c>
    </row>
    <row r="310" spans="1:20" ht="15.75" customHeight="1" x14ac:dyDescent="0.2">
      <c r="A310" s="97">
        <v>2402</v>
      </c>
      <c r="B310" s="17"/>
      <c r="C310" s="17"/>
      <c r="D310" s="17"/>
      <c r="E310" s="17"/>
      <c r="F310" s="17"/>
      <c r="G310" s="17"/>
      <c r="H310" s="17"/>
      <c r="I310" s="17"/>
      <c r="J310" s="17"/>
      <c r="K310" s="54"/>
      <c r="L310" s="151"/>
      <c r="M310" s="152"/>
      <c r="N310" s="153"/>
      <c r="O310" s="154"/>
      <c r="P310" s="155"/>
      <c r="Q310" s="155"/>
      <c r="R310" s="156"/>
    </row>
    <row r="311" spans="1:20" ht="18" customHeight="1" x14ac:dyDescent="0.2">
      <c r="A311" s="114"/>
      <c r="B311" s="231" t="s">
        <v>106</v>
      </c>
      <c r="C311" s="231"/>
      <c r="D311" s="231"/>
      <c r="E311" s="231"/>
      <c r="F311" s="231"/>
      <c r="G311" s="231"/>
      <c r="H311" s="231"/>
      <c r="I311" s="231"/>
      <c r="J311" s="231"/>
      <c r="K311" s="37">
        <f>SUM(K294:K307)</f>
        <v>34</v>
      </c>
      <c r="L311" s="109">
        <f>IF(K302=0,"",K302/B294)</f>
        <v>0.22413793103448276</v>
      </c>
      <c r="M311" s="109">
        <f>IF(K311=0,"",K311/B294)</f>
        <v>0.58620689655172409</v>
      </c>
      <c r="N311" s="109">
        <f>IF(K302=0,"",M311-L311)</f>
        <v>0.36206896551724133</v>
      </c>
      <c r="O311" s="89"/>
      <c r="P311" s="85"/>
      <c r="Q311" s="134"/>
      <c r="R311" s="89"/>
    </row>
    <row r="312" spans="1:20" ht="12.75" customHeight="1" x14ac:dyDescent="0.2"/>
    <row r="313" spans="1:20" ht="12.75" customHeight="1" x14ac:dyDescent="0.2"/>
    <row r="314" spans="1:20" ht="26.25" customHeight="1" x14ac:dyDescent="0.2">
      <c r="A314" s="135"/>
      <c r="B314" s="232" t="s">
        <v>94</v>
      </c>
      <c r="C314" s="233"/>
      <c r="D314" s="233"/>
      <c r="E314" s="233"/>
      <c r="F314" s="233"/>
      <c r="G314" s="233"/>
      <c r="H314" s="233"/>
      <c r="I314" s="233"/>
      <c r="J314" s="233"/>
      <c r="K314" s="78" t="s">
        <v>110</v>
      </c>
      <c r="L314" s="194"/>
      <c r="M314" s="194"/>
      <c r="N314" s="85"/>
      <c r="O314" s="89"/>
      <c r="P314" s="85"/>
      <c r="Q314" s="85"/>
      <c r="R314" s="85"/>
    </row>
    <row r="315" spans="1:20" ht="20.25" customHeight="1" x14ac:dyDescent="0.2">
      <c r="A315" s="234" t="s">
        <v>9</v>
      </c>
      <c r="B315" s="235" t="s">
        <v>95</v>
      </c>
      <c r="C315" s="236"/>
      <c r="D315" s="236"/>
      <c r="E315" s="236"/>
      <c r="F315" s="236"/>
      <c r="G315" s="236"/>
      <c r="H315" s="236"/>
      <c r="I315" s="236"/>
      <c r="J315" s="237"/>
      <c r="K315" s="238" t="s">
        <v>10</v>
      </c>
      <c r="L315" s="230" t="s">
        <v>2</v>
      </c>
      <c r="M315" s="230" t="s">
        <v>3</v>
      </c>
      <c r="N315" s="240" t="s">
        <v>4</v>
      </c>
      <c r="O315" s="230" t="s">
        <v>5</v>
      </c>
      <c r="P315" s="228" t="s">
        <v>6</v>
      </c>
      <c r="Q315" s="228" t="s">
        <v>7</v>
      </c>
      <c r="R315" s="230" t="s">
        <v>96</v>
      </c>
    </row>
    <row r="316" spans="1:20" ht="15.75" customHeight="1" x14ac:dyDescent="0.2">
      <c r="A316" s="229"/>
      <c r="B316" s="97" t="s">
        <v>97</v>
      </c>
      <c r="C316" s="97" t="s">
        <v>98</v>
      </c>
      <c r="D316" s="97" t="s">
        <v>99</v>
      </c>
      <c r="E316" s="97" t="s">
        <v>100</v>
      </c>
      <c r="F316" s="97" t="s">
        <v>101</v>
      </c>
      <c r="G316" s="97" t="s">
        <v>102</v>
      </c>
      <c r="H316" s="97" t="s">
        <v>103</v>
      </c>
      <c r="I316" s="97" t="s">
        <v>104</v>
      </c>
      <c r="J316" s="97" t="s">
        <v>105</v>
      </c>
      <c r="K316" s="229"/>
      <c r="L316" s="229"/>
      <c r="M316" s="229"/>
      <c r="N316" s="229"/>
      <c r="O316" s="229"/>
      <c r="P316" s="229"/>
      <c r="Q316" s="229"/>
      <c r="R316" s="229"/>
    </row>
    <row r="317" spans="1:20" ht="15.75" customHeight="1" x14ac:dyDescent="0.2">
      <c r="A317" s="97">
        <v>1701</v>
      </c>
      <c r="B317" s="17">
        <v>34</v>
      </c>
      <c r="C317" s="17"/>
      <c r="D317" s="17"/>
      <c r="E317" s="17"/>
      <c r="F317" s="17"/>
      <c r="G317" s="17"/>
      <c r="H317" s="17"/>
      <c r="I317" s="17"/>
      <c r="J317" s="17"/>
      <c r="K317" s="54"/>
      <c r="L317" s="143"/>
      <c r="M317" s="144"/>
      <c r="N317" s="104"/>
      <c r="O317" s="98"/>
      <c r="P317" s="19">
        <f>B317</f>
        <v>34</v>
      </c>
      <c r="Q317" s="99"/>
      <c r="R317" s="98"/>
    </row>
    <row r="318" spans="1:20" ht="15.75" customHeight="1" x14ac:dyDescent="0.2">
      <c r="A318" s="97">
        <v>1702</v>
      </c>
      <c r="B318" s="17"/>
      <c r="C318" s="17">
        <v>25</v>
      </c>
      <c r="D318" s="17"/>
      <c r="E318" s="17"/>
      <c r="F318" s="17"/>
      <c r="G318" s="17"/>
      <c r="H318" s="17"/>
      <c r="I318" s="17"/>
      <c r="J318" s="17"/>
      <c r="K318" s="54"/>
      <c r="L318" s="145"/>
      <c r="M318" s="49"/>
      <c r="N318" s="146"/>
      <c r="O318" s="21">
        <f>IF(C318=0,"",C318/B317)</f>
        <v>0.73529411764705888</v>
      </c>
      <c r="P318" s="22">
        <v>25</v>
      </c>
      <c r="Q318" s="100">
        <f t="shared" ref="Q318:Q325" si="26">IF(P318=0,"",P318/P317)</f>
        <v>0.73529411764705888</v>
      </c>
      <c r="R318" s="100">
        <f t="shared" ref="R318:R325" si="27">IF(P318=0,"",100%-Q318)</f>
        <v>0.26470588235294112</v>
      </c>
    </row>
    <row r="319" spans="1:20" ht="15.75" customHeight="1" x14ac:dyDescent="0.2">
      <c r="A319" s="97">
        <v>1801</v>
      </c>
      <c r="B319" s="17"/>
      <c r="C319" s="17"/>
      <c r="D319" s="17">
        <v>24</v>
      </c>
      <c r="E319" s="17"/>
      <c r="F319" s="17"/>
      <c r="G319" s="17"/>
      <c r="H319" s="17"/>
      <c r="I319" s="17"/>
      <c r="J319" s="17"/>
      <c r="K319" s="54"/>
      <c r="L319" s="145"/>
      <c r="M319" s="49"/>
      <c r="N319" s="146"/>
      <c r="O319" s="21">
        <f>IF(D319=0,"",D319/C318)</f>
        <v>0.96</v>
      </c>
      <c r="P319" s="22">
        <v>24</v>
      </c>
      <c r="Q319" s="100">
        <f t="shared" si="26"/>
        <v>0.96</v>
      </c>
      <c r="R319" s="100">
        <f t="shared" si="27"/>
        <v>4.0000000000000036E-2</v>
      </c>
      <c r="T319" s="124">
        <f>P319/P317</f>
        <v>0.70588235294117652</v>
      </c>
    </row>
    <row r="320" spans="1:20" ht="15.75" customHeight="1" x14ac:dyDescent="0.2">
      <c r="A320" s="97">
        <v>1802</v>
      </c>
      <c r="B320" s="17"/>
      <c r="C320" s="17"/>
      <c r="D320" s="17"/>
      <c r="E320" s="17">
        <v>24</v>
      </c>
      <c r="F320" s="17"/>
      <c r="G320" s="17"/>
      <c r="H320" s="17"/>
      <c r="I320" s="17"/>
      <c r="J320" s="17"/>
      <c r="K320" s="54"/>
      <c r="L320" s="145"/>
      <c r="M320" s="49"/>
      <c r="N320" s="146"/>
      <c r="O320" s="21">
        <f>IF(E320=0,"",E320/D319)</f>
        <v>1</v>
      </c>
      <c r="P320" s="22">
        <v>24</v>
      </c>
      <c r="Q320" s="100">
        <f t="shared" si="26"/>
        <v>1</v>
      </c>
      <c r="R320" s="100">
        <f t="shared" si="27"/>
        <v>0</v>
      </c>
    </row>
    <row r="321" spans="1:18" ht="15.75" customHeight="1" x14ac:dyDescent="0.2">
      <c r="A321" s="97">
        <v>1901</v>
      </c>
      <c r="B321" s="17"/>
      <c r="C321" s="17"/>
      <c r="D321" s="17"/>
      <c r="E321" s="17"/>
      <c r="F321" s="17">
        <v>23</v>
      </c>
      <c r="G321" s="17"/>
      <c r="H321" s="17"/>
      <c r="I321" s="17"/>
      <c r="J321" s="17"/>
      <c r="K321" s="54"/>
      <c r="L321" s="145"/>
      <c r="M321" s="49"/>
      <c r="N321" s="146"/>
      <c r="O321" s="21">
        <f>IF(F321=0,"",F321/E320)</f>
        <v>0.95833333333333337</v>
      </c>
      <c r="P321" s="22">
        <v>23</v>
      </c>
      <c r="Q321" s="100">
        <f t="shared" si="26"/>
        <v>0.95833333333333337</v>
      </c>
      <c r="R321" s="100">
        <f t="shared" si="27"/>
        <v>4.166666666666663E-2</v>
      </c>
    </row>
    <row r="322" spans="1:18" ht="15.75" customHeight="1" x14ac:dyDescent="0.2">
      <c r="A322" s="97">
        <v>1902</v>
      </c>
      <c r="B322" s="17"/>
      <c r="C322" s="17"/>
      <c r="D322" s="17"/>
      <c r="E322" s="17"/>
      <c r="F322" s="17"/>
      <c r="G322" s="17">
        <v>23</v>
      </c>
      <c r="H322" s="17"/>
      <c r="I322" s="17"/>
      <c r="J322" s="17"/>
      <c r="K322" s="54"/>
      <c r="L322" s="145"/>
      <c r="M322" s="49"/>
      <c r="N322" s="146"/>
      <c r="O322" s="21">
        <f>IF(G322=0,"",G322/F321)</f>
        <v>1</v>
      </c>
      <c r="P322" s="22">
        <v>23</v>
      </c>
      <c r="Q322" s="100">
        <f t="shared" si="26"/>
        <v>1</v>
      </c>
      <c r="R322" s="100">
        <f t="shared" si="27"/>
        <v>0</v>
      </c>
    </row>
    <row r="323" spans="1:18" ht="15.75" customHeight="1" x14ac:dyDescent="0.2">
      <c r="A323" s="97">
        <v>2001</v>
      </c>
      <c r="B323" s="17"/>
      <c r="C323" s="17"/>
      <c r="D323" s="17"/>
      <c r="E323" s="17"/>
      <c r="F323" s="17"/>
      <c r="G323" s="17"/>
      <c r="H323" s="17">
        <v>23</v>
      </c>
      <c r="I323" s="17"/>
      <c r="J323" s="17"/>
      <c r="K323" s="54"/>
      <c r="L323" s="145"/>
      <c r="M323" s="49"/>
      <c r="N323" s="146"/>
      <c r="O323" s="21">
        <f>IF(H323=0,"",H323/G322)</f>
        <v>1</v>
      </c>
      <c r="P323" s="22">
        <v>23</v>
      </c>
      <c r="Q323" s="100">
        <f t="shared" si="26"/>
        <v>1</v>
      </c>
      <c r="R323" s="100">
        <f t="shared" si="27"/>
        <v>0</v>
      </c>
    </row>
    <row r="324" spans="1:18" ht="15.75" customHeight="1" x14ac:dyDescent="0.2">
      <c r="A324" s="97">
        <v>2002</v>
      </c>
      <c r="B324" s="17"/>
      <c r="C324" s="17"/>
      <c r="D324" s="17"/>
      <c r="E324" s="17"/>
      <c r="F324" s="17"/>
      <c r="G324" s="17"/>
      <c r="H324" s="17"/>
      <c r="I324" s="17">
        <v>17</v>
      </c>
      <c r="J324" s="17"/>
      <c r="K324" s="54"/>
      <c r="L324" s="145"/>
      <c r="M324" s="49"/>
      <c r="N324" s="146"/>
      <c r="O324" s="21">
        <f>IF(I324=0,"",I324/H323)</f>
        <v>0.73913043478260865</v>
      </c>
      <c r="P324" s="22">
        <v>23</v>
      </c>
      <c r="Q324" s="100">
        <f t="shared" si="26"/>
        <v>1</v>
      </c>
      <c r="R324" s="100">
        <f t="shared" si="27"/>
        <v>0</v>
      </c>
    </row>
    <row r="325" spans="1:18" ht="15.75" customHeight="1" x14ac:dyDescent="0.2">
      <c r="A325" s="97">
        <v>2101</v>
      </c>
      <c r="B325" s="17"/>
      <c r="C325" s="17"/>
      <c r="D325" s="17"/>
      <c r="E325" s="17"/>
      <c r="F325" s="17"/>
      <c r="G325" s="17"/>
      <c r="H325" s="17"/>
      <c r="I325" s="17"/>
      <c r="J325" s="17">
        <v>11</v>
      </c>
      <c r="K325" s="54">
        <v>7</v>
      </c>
      <c r="L325" s="145"/>
      <c r="M325" s="49"/>
      <c r="N325" s="146"/>
      <c r="O325" s="24">
        <f>IF(J325=0,"",J325/I324)</f>
        <v>0.6470588235294118</v>
      </c>
      <c r="P325" s="22">
        <v>22</v>
      </c>
      <c r="Q325" s="24">
        <f t="shared" si="26"/>
        <v>0.95652173913043481</v>
      </c>
      <c r="R325" s="24">
        <f t="shared" si="27"/>
        <v>4.3478260869565188E-2</v>
      </c>
    </row>
    <row r="326" spans="1:18" ht="15.75" customHeight="1" x14ac:dyDescent="0.2">
      <c r="A326" s="97">
        <v>2102</v>
      </c>
      <c r="B326" s="17"/>
      <c r="C326" s="17"/>
      <c r="D326" s="17"/>
      <c r="E326" s="17"/>
      <c r="F326" s="17"/>
      <c r="G326" s="17"/>
      <c r="H326" s="17"/>
      <c r="I326" s="17"/>
      <c r="J326" s="17">
        <v>11</v>
      </c>
      <c r="K326" s="54">
        <v>10</v>
      </c>
      <c r="L326" s="145"/>
      <c r="M326" s="49"/>
      <c r="N326" s="147"/>
      <c r="O326" s="67"/>
      <c r="P326" s="22">
        <v>15</v>
      </c>
      <c r="Q326" s="67"/>
      <c r="R326" s="101"/>
    </row>
    <row r="327" spans="1:18" ht="15.75" customHeight="1" x14ac:dyDescent="0.2">
      <c r="A327" s="97">
        <v>2201</v>
      </c>
      <c r="B327" s="17"/>
      <c r="C327" s="17"/>
      <c r="D327" s="17"/>
      <c r="E327" s="17"/>
      <c r="F327" s="17"/>
      <c r="G327" s="17"/>
      <c r="H327" s="17"/>
      <c r="I327" s="17"/>
      <c r="J327" s="17">
        <v>4</v>
      </c>
      <c r="K327" s="54">
        <v>2</v>
      </c>
      <c r="L327" s="145"/>
      <c r="M327" s="49"/>
      <c r="N327" s="147"/>
      <c r="O327" s="148"/>
      <c r="P327" s="51">
        <v>5</v>
      </c>
      <c r="Q327" s="149"/>
      <c r="R327" s="148"/>
    </row>
    <row r="328" spans="1:18" ht="15.75" customHeight="1" x14ac:dyDescent="0.2">
      <c r="A328" s="97">
        <v>2202</v>
      </c>
      <c r="B328" s="17"/>
      <c r="C328" s="17"/>
      <c r="D328" s="17"/>
      <c r="E328" s="17"/>
      <c r="F328" s="17"/>
      <c r="G328" s="17"/>
      <c r="H328" s="17"/>
      <c r="I328" s="17"/>
      <c r="J328" s="17">
        <v>4</v>
      </c>
      <c r="K328" s="54">
        <v>4</v>
      </c>
      <c r="L328" s="145"/>
      <c r="M328" s="49"/>
      <c r="N328" s="147"/>
      <c r="O328" s="148"/>
      <c r="P328" s="51">
        <v>4</v>
      </c>
      <c r="Q328" s="149"/>
      <c r="R328" s="148"/>
    </row>
    <row r="329" spans="1:18" ht="15.75" customHeight="1" x14ac:dyDescent="0.2">
      <c r="A329" s="97">
        <v>2301</v>
      </c>
      <c r="B329" s="17"/>
      <c r="C329" s="17"/>
      <c r="D329" s="17"/>
      <c r="E329" s="17"/>
      <c r="F329" s="17"/>
      <c r="G329" s="17"/>
      <c r="H329" s="17"/>
      <c r="I329" s="17"/>
      <c r="J329" s="17"/>
      <c r="K329" s="54"/>
      <c r="L329" s="145"/>
      <c r="M329" s="49"/>
      <c r="N329" s="147"/>
      <c r="O329" s="148"/>
      <c r="P329" s="51"/>
      <c r="Q329" s="149"/>
      <c r="R329" s="148"/>
    </row>
    <row r="330" spans="1:18" ht="15.75" customHeight="1" x14ac:dyDescent="0.2">
      <c r="A330" s="97">
        <v>2302</v>
      </c>
      <c r="B330" s="17"/>
      <c r="C330" s="17"/>
      <c r="D330" s="17"/>
      <c r="E330" s="17"/>
      <c r="F330" s="17"/>
      <c r="G330" s="17"/>
      <c r="H330" s="17"/>
      <c r="I330" s="17"/>
      <c r="J330" s="17"/>
      <c r="K330" s="54"/>
      <c r="L330" s="145"/>
      <c r="M330" s="49"/>
      <c r="N330" s="147"/>
      <c r="O330" s="200"/>
      <c r="P330" s="201"/>
      <c r="Q330" s="202"/>
      <c r="R330" s="203"/>
    </row>
    <row r="331" spans="1:18" ht="15.75" customHeight="1" x14ac:dyDescent="0.2">
      <c r="A331" s="97">
        <v>2401</v>
      </c>
      <c r="B331" s="17"/>
      <c r="C331" s="17"/>
      <c r="D331" s="17"/>
      <c r="E331" s="17"/>
      <c r="F331" s="17"/>
      <c r="G331" s="17"/>
      <c r="H331" s="17"/>
      <c r="I331" s="17"/>
      <c r="J331" s="17"/>
      <c r="K331" s="54"/>
      <c r="L331" s="145"/>
      <c r="M331" s="49"/>
      <c r="N331" s="147"/>
      <c r="O331" s="102" t="s">
        <v>81</v>
      </c>
      <c r="P331" s="103">
        <v>15</v>
      </c>
      <c r="Q331" s="104">
        <f>IF(SUM(K323:K330)=0,"",SUM(K323:K330))</f>
        <v>23</v>
      </c>
      <c r="R331" s="105" t="s">
        <v>10</v>
      </c>
    </row>
    <row r="332" spans="1:18" ht="15.75" customHeight="1" x14ac:dyDescent="0.2">
      <c r="A332" s="97">
        <v>2402</v>
      </c>
      <c r="B332" s="17"/>
      <c r="C332" s="17"/>
      <c r="D332" s="17"/>
      <c r="E332" s="17"/>
      <c r="F332" s="17"/>
      <c r="G332" s="17"/>
      <c r="H332" s="17"/>
      <c r="I332" s="17"/>
      <c r="J332" s="17"/>
      <c r="K332" s="54"/>
      <c r="L332" s="145"/>
      <c r="M332" s="49"/>
      <c r="N332" s="147"/>
      <c r="O332" s="106" t="s">
        <v>83</v>
      </c>
      <c r="P332" s="32">
        <f>IF(P331/B317=0,"",P331/B317)</f>
        <v>0.44117647058823528</v>
      </c>
      <c r="Q332" s="107">
        <f>IF(P331/Q331=0,"",P331/Q331)</f>
        <v>0.65217391304347827</v>
      </c>
      <c r="R332" s="108" t="s">
        <v>84</v>
      </c>
    </row>
    <row r="333" spans="1:18" ht="15.75" customHeight="1" x14ac:dyDescent="0.2">
      <c r="A333" s="97">
        <v>2501</v>
      </c>
      <c r="B333" s="17"/>
      <c r="C333" s="17"/>
      <c r="D333" s="17"/>
      <c r="E333" s="17"/>
      <c r="F333" s="17"/>
      <c r="G333" s="17"/>
      <c r="H333" s="17"/>
      <c r="I333" s="17"/>
      <c r="J333" s="17"/>
      <c r="K333" s="54"/>
      <c r="L333" s="151"/>
      <c r="M333" s="152"/>
      <c r="N333" s="153"/>
      <c r="O333" s="154"/>
      <c r="P333" s="155"/>
      <c r="Q333" s="155"/>
      <c r="R333" s="156"/>
    </row>
    <row r="334" spans="1:18" ht="18" customHeight="1" x14ac:dyDescent="0.2">
      <c r="A334" s="114"/>
      <c r="B334" s="231" t="s">
        <v>106</v>
      </c>
      <c r="C334" s="231"/>
      <c r="D334" s="231"/>
      <c r="E334" s="231"/>
      <c r="F334" s="231"/>
      <c r="G334" s="231"/>
      <c r="H334" s="231"/>
      <c r="I334" s="231"/>
      <c r="J334" s="231"/>
      <c r="K334" s="37">
        <f>SUM(K317:K330)</f>
        <v>23</v>
      </c>
      <c r="L334" s="109">
        <f>IF(K325=0,"",K325/B317)</f>
        <v>0.20588235294117646</v>
      </c>
      <c r="M334" s="109">
        <f>IF(K334=0,"",K334/B317)</f>
        <v>0.67647058823529416</v>
      </c>
      <c r="N334" s="109">
        <f>IF(K325=0,"",M334-L334)</f>
        <v>0.4705882352941177</v>
      </c>
      <c r="O334" s="89"/>
      <c r="P334" s="85"/>
      <c r="Q334" s="134"/>
      <c r="R334" s="89"/>
    </row>
    <row r="335" spans="1:18" ht="12.75" customHeight="1" x14ac:dyDescent="0.2"/>
    <row r="336" spans="1:18" ht="12.75" customHeight="1" x14ac:dyDescent="0.2"/>
    <row r="337" spans="1:21" ht="26.25" customHeight="1" x14ac:dyDescent="0.2">
      <c r="B337" s="232" t="s">
        <v>94</v>
      </c>
      <c r="C337" s="233"/>
      <c r="D337" s="233"/>
      <c r="E337" s="233"/>
      <c r="F337" s="233"/>
      <c r="G337" s="233"/>
      <c r="H337" s="233"/>
      <c r="I337" s="233"/>
      <c r="J337" s="233"/>
      <c r="K337" s="78" t="s">
        <v>111</v>
      </c>
      <c r="L337" s="89"/>
      <c r="M337" s="89"/>
      <c r="N337" s="85"/>
      <c r="O337" s="89"/>
      <c r="P337" s="85"/>
      <c r="Q337" s="85"/>
      <c r="R337" s="85"/>
      <c r="U337" s="157">
        <f>AVERAGE(P332,P355)</f>
        <v>0.43877005347593578</v>
      </c>
    </row>
    <row r="338" spans="1:21" ht="20.25" customHeight="1" x14ac:dyDescent="0.2">
      <c r="A338" s="234" t="s">
        <v>9</v>
      </c>
      <c r="B338" s="235" t="s">
        <v>95</v>
      </c>
      <c r="C338" s="236"/>
      <c r="D338" s="236"/>
      <c r="E338" s="236"/>
      <c r="F338" s="236"/>
      <c r="G338" s="236"/>
      <c r="H338" s="236"/>
      <c r="I338" s="236"/>
      <c r="J338" s="237"/>
      <c r="K338" s="238" t="s">
        <v>10</v>
      </c>
      <c r="L338" s="230" t="s">
        <v>2</v>
      </c>
      <c r="M338" s="230" t="s">
        <v>3</v>
      </c>
      <c r="N338" s="240" t="s">
        <v>4</v>
      </c>
      <c r="O338" s="230" t="s">
        <v>5</v>
      </c>
      <c r="P338" s="228" t="s">
        <v>6</v>
      </c>
      <c r="Q338" s="228" t="s">
        <v>7</v>
      </c>
      <c r="R338" s="230" t="s">
        <v>96</v>
      </c>
    </row>
    <row r="339" spans="1:21" ht="15.75" customHeight="1" x14ac:dyDescent="0.2">
      <c r="A339" s="229"/>
      <c r="B339" s="97" t="s">
        <v>97</v>
      </c>
      <c r="C339" s="97" t="s">
        <v>98</v>
      </c>
      <c r="D339" s="97" t="s">
        <v>99</v>
      </c>
      <c r="E339" s="97" t="s">
        <v>100</v>
      </c>
      <c r="F339" s="97" t="s">
        <v>101</v>
      </c>
      <c r="G339" s="97" t="s">
        <v>102</v>
      </c>
      <c r="H339" s="97" t="s">
        <v>103</v>
      </c>
      <c r="I339" s="97" t="s">
        <v>104</v>
      </c>
      <c r="J339" s="97" t="s">
        <v>105</v>
      </c>
      <c r="K339" s="229"/>
      <c r="L339" s="229"/>
      <c r="M339" s="229"/>
      <c r="N339" s="229"/>
      <c r="O339" s="229"/>
      <c r="P339" s="229"/>
      <c r="Q339" s="229"/>
      <c r="R339" s="229"/>
    </row>
    <row r="340" spans="1:21" ht="15.75" customHeight="1" x14ac:dyDescent="0.2">
      <c r="A340" s="97">
        <v>1702</v>
      </c>
      <c r="B340" s="17">
        <v>55</v>
      </c>
      <c r="C340" s="17"/>
      <c r="D340" s="17"/>
      <c r="E340" s="17"/>
      <c r="F340" s="17"/>
      <c r="G340" s="17"/>
      <c r="H340" s="17"/>
      <c r="I340" s="17"/>
      <c r="J340" s="17"/>
      <c r="K340" s="54"/>
      <c r="L340" s="143"/>
      <c r="M340" s="144"/>
      <c r="N340" s="104"/>
      <c r="O340" s="98"/>
      <c r="P340" s="19">
        <f>B340</f>
        <v>55</v>
      </c>
      <c r="Q340" s="99"/>
      <c r="R340" s="98"/>
    </row>
    <row r="341" spans="1:21" ht="15.75" customHeight="1" x14ac:dyDescent="0.2">
      <c r="A341" s="97">
        <v>1801</v>
      </c>
      <c r="B341" s="17"/>
      <c r="C341" s="17">
        <v>41</v>
      </c>
      <c r="D341" s="17"/>
      <c r="E341" s="17"/>
      <c r="F341" s="17"/>
      <c r="G341" s="17"/>
      <c r="H341" s="17"/>
      <c r="I341" s="17"/>
      <c r="J341" s="17"/>
      <c r="K341" s="54"/>
      <c r="L341" s="145"/>
      <c r="M341" s="49"/>
      <c r="N341" s="146"/>
      <c r="O341" s="21">
        <f>IF(C341=0,"",C341/B340)</f>
        <v>0.74545454545454548</v>
      </c>
      <c r="P341" s="22">
        <v>41</v>
      </c>
      <c r="Q341" s="100">
        <f t="shared" ref="Q341:Q348" si="28">IF(P341=0,"",P341/P340)</f>
        <v>0.74545454545454548</v>
      </c>
      <c r="R341" s="100">
        <f t="shared" ref="R341:R348" si="29">IF(P341=0,"",100%-Q341)</f>
        <v>0.25454545454545452</v>
      </c>
    </row>
    <row r="342" spans="1:21" ht="15.75" customHeight="1" x14ac:dyDescent="0.2">
      <c r="A342" s="97">
        <v>1802</v>
      </c>
      <c r="B342" s="17"/>
      <c r="C342" s="17"/>
      <c r="D342" s="17">
        <v>30</v>
      </c>
      <c r="E342" s="17"/>
      <c r="F342" s="17"/>
      <c r="G342" s="17"/>
      <c r="H342" s="17"/>
      <c r="I342" s="17"/>
      <c r="J342" s="17"/>
      <c r="K342" s="54"/>
      <c r="L342" s="145"/>
      <c r="M342" s="49"/>
      <c r="N342" s="146"/>
      <c r="O342" s="21">
        <f>IF(D342=0,"",D342/C341)</f>
        <v>0.73170731707317072</v>
      </c>
      <c r="P342" s="22">
        <v>36</v>
      </c>
      <c r="Q342" s="100">
        <f t="shared" si="28"/>
        <v>0.87804878048780488</v>
      </c>
      <c r="R342" s="100">
        <f t="shared" si="29"/>
        <v>0.12195121951219512</v>
      </c>
      <c r="S342" s="124">
        <f>P342/P340</f>
        <v>0.65454545454545454</v>
      </c>
    </row>
    <row r="343" spans="1:21" ht="15.75" customHeight="1" x14ac:dyDescent="0.2">
      <c r="A343" s="97">
        <v>1901</v>
      </c>
      <c r="B343" s="17"/>
      <c r="C343" s="17"/>
      <c r="D343" s="17"/>
      <c r="E343" s="17">
        <v>29</v>
      </c>
      <c r="F343" s="17"/>
      <c r="G343" s="17"/>
      <c r="H343" s="17"/>
      <c r="I343" s="17"/>
      <c r="J343" s="17"/>
      <c r="K343" s="54"/>
      <c r="L343" s="145"/>
      <c r="M343" s="49"/>
      <c r="N343" s="146"/>
      <c r="O343" s="21">
        <f>IF(E343=0,"",E343/D342)</f>
        <v>0.96666666666666667</v>
      </c>
      <c r="P343" s="22">
        <v>36</v>
      </c>
      <c r="Q343" s="100">
        <f t="shared" si="28"/>
        <v>1</v>
      </c>
      <c r="R343" s="100">
        <f t="shared" si="29"/>
        <v>0</v>
      </c>
    </row>
    <row r="344" spans="1:21" ht="15.75" customHeight="1" x14ac:dyDescent="0.2">
      <c r="A344" s="97">
        <v>1902</v>
      </c>
      <c r="B344" s="17"/>
      <c r="C344" s="17"/>
      <c r="D344" s="17"/>
      <c r="E344" s="17"/>
      <c r="F344" s="17">
        <v>29</v>
      </c>
      <c r="G344" s="17"/>
      <c r="H344" s="17"/>
      <c r="I344" s="17"/>
      <c r="J344" s="17"/>
      <c r="K344" s="54"/>
      <c r="L344" s="145"/>
      <c r="M344" s="49"/>
      <c r="N344" s="146"/>
      <c r="O344" s="21">
        <f>IF(F344=0,"",F344/E343)</f>
        <v>1</v>
      </c>
      <c r="P344" s="22">
        <v>34</v>
      </c>
      <c r="Q344" s="100">
        <f t="shared" si="28"/>
        <v>0.94444444444444442</v>
      </c>
      <c r="R344" s="100">
        <f t="shared" si="29"/>
        <v>5.555555555555558E-2</v>
      </c>
    </row>
    <row r="345" spans="1:21" ht="15.75" customHeight="1" x14ac:dyDescent="0.2">
      <c r="A345" s="97">
        <v>2001</v>
      </c>
      <c r="B345" s="17"/>
      <c r="C345" s="17"/>
      <c r="D345" s="17"/>
      <c r="E345" s="17"/>
      <c r="F345" s="17"/>
      <c r="G345" s="17">
        <v>29</v>
      </c>
      <c r="H345" s="17"/>
      <c r="I345" s="17"/>
      <c r="J345" s="17"/>
      <c r="K345" s="54"/>
      <c r="L345" s="145"/>
      <c r="M345" s="49"/>
      <c r="N345" s="146"/>
      <c r="O345" s="21">
        <f>IF(G345=0,"",G345/F344)</f>
        <v>1</v>
      </c>
      <c r="P345" s="22">
        <v>34</v>
      </c>
      <c r="Q345" s="100">
        <f t="shared" si="28"/>
        <v>1</v>
      </c>
      <c r="R345" s="100">
        <f t="shared" si="29"/>
        <v>0</v>
      </c>
    </row>
    <row r="346" spans="1:21" ht="15.75" customHeight="1" x14ac:dyDescent="0.2">
      <c r="A346" s="97">
        <v>2002</v>
      </c>
      <c r="B346" s="17"/>
      <c r="C346" s="17"/>
      <c r="D346" s="17"/>
      <c r="E346" s="17"/>
      <c r="F346" s="17"/>
      <c r="G346" s="17"/>
      <c r="H346" s="17">
        <v>29</v>
      </c>
      <c r="I346" s="17"/>
      <c r="J346" s="17"/>
      <c r="K346" s="54"/>
      <c r="L346" s="145"/>
      <c r="M346" s="49"/>
      <c r="N346" s="146"/>
      <c r="O346" s="21">
        <f>IF(H346=0,"",H346/G345)</f>
        <v>1</v>
      </c>
      <c r="P346" s="22">
        <v>34</v>
      </c>
      <c r="Q346" s="100">
        <f t="shared" si="28"/>
        <v>1</v>
      </c>
      <c r="R346" s="100">
        <f t="shared" si="29"/>
        <v>0</v>
      </c>
    </row>
    <row r="347" spans="1:21" ht="15.75" customHeight="1" x14ac:dyDescent="0.2">
      <c r="A347" s="97">
        <v>2101</v>
      </c>
      <c r="B347" s="17"/>
      <c r="C347" s="17"/>
      <c r="D347" s="17"/>
      <c r="E347" s="17"/>
      <c r="F347" s="17"/>
      <c r="G347" s="17"/>
      <c r="H347" s="17"/>
      <c r="I347" s="17">
        <v>23</v>
      </c>
      <c r="J347" s="17"/>
      <c r="K347" s="54"/>
      <c r="L347" s="145"/>
      <c r="M347" s="49"/>
      <c r="N347" s="146"/>
      <c r="O347" s="21">
        <f>IF(I347=0,"",I347/H346)</f>
        <v>0.7931034482758621</v>
      </c>
      <c r="P347" s="22">
        <v>34</v>
      </c>
      <c r="Q347" s="100">
        <f t="shared" si="28"/>
        <v>1</v>
      </c>
      <c r="R347" s="100">
        <f t="shared" si="29"/>
        <v>0</v>
      </c>
    </row>
    <row r="348" spans="1:21" ht="15.75" customHeight="1" x14ac:dyDescent="0.2">
      <c r="A348" s="97">
        <v>2102</v>
      </c>
      <c r="B348" s="17"/>
      <c r="C348" s="17"/>
      <c r="D348" s="17"/>
      <c r="E348" s="17"/>
      <c r="F348" s="17"/>
      <c r="G348" s="17"/>
      <c r="H348" s="17"/>
      <c r="I348" s="17"/>
      <c r="J348" s="17">
        <v>22</v>
      </c>
      <c r="K348" s="54">
        <v>15</v>
      </c>
      <c r="L348" s="145"/>
      <c r="M348" s="49"/>
      <c r="N348" s="146"/>
      <c r="O348" s="24">
        <f>IF(J348=0,"",J348/I347)</f>
        <v>0.95652173913043481</v>
      </c>
      <c r="P348" s="22">
        <v>33</v>
      </c>
      <c r="Q348" s="24">
        <f t="shared" si="28"/>
        <v>0.97058823529411764</v>
      </c>
      <c r="R348" s="24">
        <f t="shared" si="29"/>
        <v>2.9411764705882359E-2</v>
      </c>
    </row>
    <row r="349" spans="1:21" ht="15.75" customHeight="1" x14ac:dyDescent="0.2">
      <c r="A349" s="97">
        <v>2201</v>
      </c>
      <c r="B349" s="17"/>
      <c r="C349" s="17"/>
      <c r="D349" s="17"/>
      <c r="E349" s="17"/>
      <c r="F349" s="17"/>
      <c r="G349" s="17"/>
      <c r="H349" s="17"/>
      <c r="I349" s="17"/>
      <c r="J349" s="17">
        <v>11</v>
      </c>
      <c r="K349" s="54">
        <v>9</v>
      </c>
      <c r="L349" s="145"/>
      <c r="M349" s="49"/>
      <c r="N349" s="147"/>
      <c r="O349" s="67"/>
      <c r="P349" s="22">
        <v>16</v>
      </c>
      <c r="Q349" s="67"/>
      <c r="R349" s="101"/>
    </row>
    <row r="350" spans="1:21" ht="15.75" customHeight="1" x14ac:dyDescent="0.2">
      <c r="A350" s="97">
        <v>2202</v>
      </c>
      <c r="B350" s="17"/>
      <c r="C350" s="17"/>
      <c r="D350" s="17"/>
      <c r="E350" s="17"/>
      <c r="F350" s="17"/>
      <c r="G350" s="17"/>
      <c r="H350" s="17"/>
      <c r="I350" s="17"/>
      <c r="J350" s="17">
        <v>4</v>
      </c>
      <c r="K350" s="54">
        <v>2</v>
      </c>
      <c r="L350" s="145"/>
      <c r="M350" s="49"/>
      <c r="N350" s="147"/>
      <c r="O350" s="148"/>
      <c r="P350" s="51">
        <v>6</v>
      </c>
      <c r="Q350" s="149"/>
      <c r="R350" s="148"/>
    </row>
    <row r="351" spans="1:21" ht="15.75" customHeight="1" x14ac:dyDescent="0.2">
      <c r="A351" s="97">
        <v>2301</v>
      </c>
      <c r="B351" s="17"/>
      <c r="C351" s="17"/>
      <c r="D351" s="17"/>
      <c r="E351" s="17"/>
      <c r="F351" s="17"/>
      <c r="G351" s="17"/>
      <c r="H351" s="17"/>
      <c r="I351" s="17"/>
      <c r="J351" s="17">
        <v>4</v>
      </c>
      <c r="K351" s="54">
        <v>2</v>
      </c>
      <c r="L351" s="145"/>
      <c r="M351" s="49"/>
      <c r="N351" s="147"/>
      <c r="O351" s="148"/>
      <c r="P351" s="51">
        <v>5</v>
      </c>
      <c r="Q351" s="149"/>
      <c r="R351" s="148"/>
    </row>
    <row r="352" spans="1:21" ht="15.75" customHeight="1" x14ac:dyDescent="0.2">
      <c r="A352" s="97">
        <v>2302</v>
      </c>
      <c r="B352" s="17"/>
      <c r="C352" s="17"/>
      <c r="D352" s="17"/>
      <c r="E352" s="17"/>
      <c r="F352" s="17"/>
      <c r="G352" s="17"/>
      <c r="H352" s="17"/>
      <c r="I352" s="17"/>
      <c r="J352" s="17">
        <v>2</v>
      </c>
      <c r="K352" s="54">
        <v>2</v>
      </c>
      <c r="L352" s="145"/>
      <c r="M352" s="49"/>
      <c r="N352" s="147"/>
      <c r="O352" s="148"/>
      <c r="P352" s="51">
        <v>2</v>
      </c>
      <c r="Q352" s="149"/>
      <c r="R352" s="148"/>
    </row>
    <row r="353" spans="1:19" ht="15.75" customHeight="1" x14ac:dyDescent="0.2">
      <c r="A353" s="97">
        <v>2401</v>
      </c>
      <c r="B353" s="17"/>
      <c r="C353" s="17"/>
      <c r="D353" s="17"/>
      <c r="E353" s="17"/>
      <c r="F353" s="17"/>
      <c r="G353" s="17"/>
      <c r="H353" s="17"/>
      <c r="I353" s="17"/>
      <c r="J353" s="17"/>
      <c r="K353" s="54"/>
      <c r="L353" s="145"/>
      <c r="M353" s="49"/>
      <c r="N353" s="147"/>
      <c r="O353" s="200"/>
      <c r="P353" s="201"/>
      <c r="Q353" s="202"/>
      <c r="R353" s="203"/>
    </row>
    <row r="354" spans="1:19" ht="15.75" customHeight="1" x14ac:dyDescent="0.2">
      <c r="A354" s="97">
        <v>2402</v>
      </c>
      <c r="B354" s="17"/>
      <c r="C354" s="17"/>
      <c r="D354" s="17"/>
      <c r="E354" s="17"/>
      <c r="F354" s="17"/>
      <c r="G354" s="17"/>
      <c r="H354" s="17"/>
      <c r="I354" s="17"/>
      <c r="J354" s="17"/>
      <c r="K354" s="54"/>
      <c r="L354" s="145"/>
      <c r="M354" s="49"/>
      <c r="N354" s="147"/>
      <c r="O354" s="102" t="s">
        <v>81</v>
      </c>
      <c r="P354" s="103">
        <v>24</v>
      </c>
      <c r="Q354" s="104">
        <f>IF(SUM(K346:K353)=0,"",SUM(K346:K353))</f>
        <v>30</v>
      </c>
      <c r="R354" s="105" t="s">
        <v>10</v>
      </c>
    </row>
    <row r="355" spans="1:19" ht="15.75" customHeight="1" x14ac:dyDescent="0.2">
      <c r="A355" s="97">
        <v>2501</v>
      </c>
      <c r="B355" s="17"/>
      <c r="C355" s="17"/>
      <c r="D355" s="17"/>
      <c r="E355" s="17"/>
      <c r="F355" s="17"/>
      <c r="G355" s="17"/>
      <c r="H355" s="17"/>
      <c r="I355" s="17"/>
      <c r="J355" s="17"/>
      <c r="K355" s="54"/>
      <c r="L355" s="145"/>
      <c r="M355" s="49"/>
      <c r="N355" s="147"/>
      <c r="O355" s="106" t="s">
        <v>83</v>
      </c>
      <c r="P355" s="32">
        <f>IF(P354/B340=0,"",P354/B340)</f>
        <v>0.43636363636363634</v>
      </c>
      <c r="Q355" s="107">
        <f>IF(P354/Q354=0,"",P354/Q354)</f>
        <v>0.8</v>
      </c>
      <c r="R355" s="108" t="s">
        <v>84</v>
      </c>
    </row>
    <row r="356" spans="1:19" ht="15.75" customHeight="1" x14ac:dyDescent="0.2">
      <c r="A356" s="97">
        <v>2502</v>
      </c>
      <c r="B356" s="17"/>
      <c r="C356" s="17"/>
      <c r="D356" s="17"/>
      <c r="E356" s="17"/>
      <c r="F356" s="17"/>
      <c r="G356" s="17"/>
      <c r="H356" s="17"/>
      <c r="I356" s="17"/>
      <c r="J356" s="17"/>
      <c r="K356" s="54"/>
      <c r="L356" s="151"/>
      <c r="M356" s="152"/>
      <c r="N356" s="153"/>
      <c r="O356" s="154"/>
      <c r="P356" s="155"/>
      <c r="Q356" s="155"/>
      <c r="R356" s="156"/>
    </row>
    <row r="357" spans="1:19" ht="18" customHeight="1" x14ac:dyDescent="0.2">
      <c r="A357" s="114"/>
      <c r="B357" s="231" t="s">
        <v>106</v>
      </c>
      <c r="C357" s="231"/>
      <c r="D357" s="231"/>
      <c r="E357" s="231"/>
      <c r="F357" s="231"/>
      <c r="G357" s="231"/>
      <c r="H357" s="231"/>
      <c r="I357" s="231"/>
      <c r="J357" s="231"/>
      <c r="K357" s="37">
        <f>SUM(K340:K353)</f>
        <v>30</v>
      </c>
      <c r="L357" s="109">
        <f>IF(K348=0,"",K348/B340)</f>
        <v>0.27272727272727271</v>
      </c>
      <c r="M357" s="109">
        <f>IF(K357=0,"",K357/B340)</f>
        <v>0.54545454545454541</v>
      </c>
      <c r="N357" s="109">
        <f>IF(K348=0,"",M357-L357)</f>
        <v>0.27272727272727271</v>
      </c>
      <c r="O357" s="89"/>
      <c r="P357" s="85"/>
      <c r="Q357" s="134"/>
      <c r="R357" s="89"/>
    </row>
    <row r="358" spans="1:19" ht="12.75" customHeight="1" x14ac:dyDescent="0.2"/>
    <row r="359" spans="1:19" ht="12.75" customHeight="1" x14ac:dyDescent="0.2"/>
    <row r="360" spans="1:19" ht="26.25" customHeight="1" x14ac:dyDescent="0.2">
      <c r="B360" s="232" t="s">
        <v>94</v>
      </c>
      <c r="C360" s="233"/>
      <c r="D360" s="233"/>
      <c r="E360" s="233"/>
      <c r="F360" s="233"/>
      <c r="G360" s="233"/>
      <c r="H360" s="233"/>
      <c r="I360" s="233"/>
      <c r="J360" s="233"/>
      <c r="K360" s="78" t="s">
        <v>112</v>
      </c>
      <c r="L360" s="89"/>
      <c r="M360" s="89"/>
      <c r="N360" s="85"/>
      <c r="O360" s="89"/>
      <c r="P360" s="85"/>
      <c r="Q360" s="85"/>
      <c r="R360" s="85"/>
    </row>
    <row r="361" spans="1:19" ht="20.25" customHeight="1" x14ac:dyDescent="0.2">
      <c r="A361" s="234" t="s">
        <v>9</v>
      </c>
      <c r="B361" s="235" t="s">
        <v>95</v>
      </c>
      <c r="C361" s="236"/>
      <c r="D361" s="236"/>
      <c r="E361" s="236"/>
      <c r="F361" s="236"/>
      <c r="G361" s="236"/>
      <c r="H361" s="236"/>
      <c r="I361" s="236"/>
      <c r="J361" s="237"/>
      <c r="K361" s="238" t="s">
        <v>10</v>
      </c>
      <c r="L361" s="230" t="s">
        <v>2</v>
      </c>
      <c r="M361" s="230" t="s">
        <v>3</v>
      </c>
      <c r="N361" s="240" t="s">
        <v>4</v>
      </c>
      <c r="O361" s="230" t="s">
        <v>5</v>
      </c>
      <c r="P361" s="228" t="s">
        <v>6</v>
      </c>
      <c r="Q361" s="228" t="s">
        <v>7</v>
      </c>
      <c r="R361" s="230" t="s">
        <v>96</v>
      </c>
    </row>
    <row r="362" spans="1:19" ht="15.75" customHeight="1" x14ac:dyDescent="0.2">
      <c r="A362" s="229"/>
      <c r="B362" s="97" t="s">
        <v>97</v>
      </c>
      <c r="C362" s="97" t="s">
        <v>98</v>
      </c>
      <c r="D362" s="97" t="s">
        <v>99</v>
      </c>
      <c r="E362" s="97" t="s">
        <v>100</v>
      </c>
      <c r="F362" s="97" t="s">
        <v>101</v>
      </c>
      <c r="G362" s="97" t="s">
        <v>102</v>
      </c>
      <c r="H362" s="97" t="s">
        <v>103</v>
      </c>
      <c r="I362" s="97" t="s">
        <v>104</v>
      </c>
      <c r="J362" s="97" t="s">
        <v>105</v>
      </c>
      <c r="K362" s="229"/>
      <c r="L362" s="229"/>
      <c r="M362" s="229"/>
      <c r="N362" s="229"/>
      <c r="O362" s="229"/>
      <c r="P362" s="229"/>
      <c r="Q362" s="229"/>
      <c r="R362" s="229"/>
    </row>
    <row r="363" spans="1:19" ht="15.75" customHeight="1" x14ac:dyDescent="0.2">
      <c r="A363" s="97">
        <v>1801</v>
      </c>
      <c r="B363" s="17">
        <v>32</v>
      </c>
      <c r="C363" s="17"/>
      <c r="D363" s="17"/>
      <c r="E363" s="17"/>
      <c r="F363" s="17"/>
      <c r="G363" s="17"/>
      <c r="H363" s="17"/>
      <c r="I363" s="17"/>
      <c r="J363" s="17"/>
      <c r="K363" s="54"/>
      <c r="L363" s="143"/>
      <c r="M363" s="144"/>
      <c r="N363" s="104"/>
      <c r="O363" s="98"/>
      <c r="P363" s="19">
        <f>B363</f>
        <v>32</v>
      </c>
      <c r="Q363" s="99"/>
      <c r="R363" s="98"/>
    </row>
    <row r="364" spans="1:19" ht="15.75" customHeight="1" x14ac:dyDescent="0.2">
      <c r="A364" s="97">
        <v>1802</v>
      </c>
      <c r="B364" s="17"/>
      <c r="C364" s="17">
        <v>27</v>
      </c>
      <c r="D364" s="17"/>
      <c r="E364" s="17"/>
      <c r="F364" s="17"/>
      <c r="G364" s="17"/>
      <c r="H364" s="17"/>
      <c r="I364" s="17"/>
      <c r="J364" s="17"/>
      <c r="K364" s="54"/>
      <c r="L364" s="145"/>
      <c r="M364" s="49"/>
      <c r="N364" s="146"/>
      <c r="O364" s="21">
        <f>IF(C364=0,"",C364/B363)</f>
        <v>0.84375</v>
      </c>
      <c r="P364" s="22">
        <v>27</v>
      </c>
      <c r="Q364" s="100">
        <f t="shared" ref="Q364:Q371" si="30">IF(P364=0,"",P364/P363)</f>
        <v>0.84375</v>
      </c>
      <c r="R364" s="100">
        <f t="shared" ref="R364:R371" si="31">IF(P364=0,"",100%-Q364)</f>
        <v>0.15625</v>
      </c>
    </row>
    <row r="365" spans="1:19" ht="15.75" customHeight="1" x14ac:dyDescent="0.2">
      <c r="A365" s="97">
        <v>1901</v>
      </c>
      <c r="B365" s="17"/>
      <c r="C365" s="17"/>
      <c r="D365" s="17">
        <v>26</v>
      </c>
      <c r="E365" s="17"/>
      <c r="F365" s="17"/>
      <c r="G365" s="17"/>
      <c r="H365" s="17"/>
      <c r="I365" s="17"/>
      <c r="J365" s="17"/>
      <c r="K365" s="54"/>
      <c r="L365" s="145"/>
      <c r="M365" s="49"/>
      <c r="N365" s="146"/>
      <c r="O365" s="21">
        <f>IF(D365=0,"",D365/C364)</f>
        <v>0.96296296296296291</v>
      </c>
      <c r="P365" s="22">
        <v>26</v>
      </c>
      <c r="Q365" s="100">
        <f t="shared" si="30"/>
        <v>0.96296296296296291</v>
      </c>
      <c r="R365" s="100">
        <f t="shared" si="31"/>
        <v>3.703703703703709E-2</v>
      </c>
      <c r="S365" s="158">
        <f>P365/P363</f>
        <v>0.8125</v>
      </c>
    </row>
    <row r="366" spans="1:19" ht="15.75" customHeight="1" x14ac:dyDescent="0.2">
      <c r="A366" s="97">
        <v>1902</v>
      </c>
      <c r="B366" s="17"/>
      <c r="C366" s="17"/>
      <c r="D366" s="17"/>
      <c r="E366" s="17">
        <v>21</v>
      </c>
      <c r="F366" s="17"/>
      <c r="G366" s="17"/>
      <c r="H366" s="17"/>
      <c r="I366" s="17"/>
      <c r="J366" s="17"/>
      <c r="K366" s="54"/>
      <c r="L366" s="145"/>
      <c r="M366" s="49"/>
      <c r="N366" s="146"/>
      <c r="O366" s="21">
        <f>IF(E366=0,"",E366/D365)</f>
        <v>0.80769230769230771</v>
      </c>
      <c r="P366" s="22">
        <v>25</v>
      </c>
      <c r="Q366" s="100">
        <f t="shared" si="30"/>
        <v>0.96153846153846156</v>
      </c>
      <c r="R366" s="100">
        <f t="shared" si="31"/>
        <v>3.8461538461538436E-2</v>
      </c>
    </row>
    <row r="367" spans="1:19" ht="15.75" customHeight="1" x14ac:dyDescent="0.2">
      <c r="A367" s="97">
        <v>2001</v>
      </c>
      <c r="B367" s="17"/>
      <c r="C367" s="17"/>
      <c r="D367" s="17"/>
      <c r="E367" s="17"/>
      <c r="F367" s="17">
        <v>21</v>
      </c>
      <c r="G367" s="17"/>
      <c r="H367" s="17"/>
      <c r="I367" s="17"/>
      <c r="J367" s="17"/>
      <c r="K367" s="54"/>
      <c r="L367" s="145"/>
      <c r="M367" s="49"/>
      <c r="N367" s="146"/>
      <c r="O367" s="21">
        <f>IF(F367=0,"",F367/E366)</f>
        <v>1</v>
      </c>
      <c r="P367" s="22">
        <v>24</v>
      </c>
      <c r="Q367" s="100">
        <f t="shared" si="30"/>
        <v>0.96</v>
      </c>
      <c r="R367" s="100">
        <f t="shared" si="31"/>
        <v>4.0000000000000036E-2</v>
      </c>
    </row>
    <row r="368" spans="1:19" ht="15.75" customHeight="1" x14ac:dyDescent="0.2">
      <c r="A368" s="97">
        <v>2002</v>
      </c>
      <c r="B368" s="17"/>
      <c r="C368" s="17"/>
      <c r="D368" s="17"/>
      <c r="E368" s="17"/>
      <c r="F368" s="17"/>
      <c r="G368" s="17">
        <v>21</v>
      </c>
      <c r="H368" s="17"/>
      <c r="I368" s="17"/>
      <c r="J368" s="17"/>
      <c r="K368" s="54"/>
      <c r="L368" s="145"/>
      <c r="M368" s="49"/>
      <c r="N368" s="146"/>
      <c r="O368" s="21">
        <f>IF(G368=0,"",G368/F367)</f>
        <v>1</v>
      </c>
      <c r="P368" s="22">
        <v>23</v>
      </c>
      <c r="Q368" s="100">
        <f t="shared" si="30"/>
        <v>0.95833333333333337</v>
      </c>
      <c r="R368" s="100">
        <f t="shared" si="31"/>
        <v>4.166666666666663E-2</v>
      </c>
    </row>
    <row r="369" spans="1:18" ht="15.75" customHeight="1" x14ac:dyDescent="0.2">
      <c r="A369" s="97">
        <v>2101</v>
      </c>
      <c r="B369" s="17"/>
      <c r="C369" s="17"/>
      <c r="D369" s="17"/>
      <c r="E369" s="17"/>
      <c r="F369" s="17"/>
      <c r="G369" s="17"/>
      <c r="H369" s="17">
        <v>20</v>
      </c>
      <c r="I369" s="17"/>
      <c r="J369" s="17"/>
      <c r="K369" s="54"/>
      <c r="L369" s="145"/>
      <c r="M369" s="49"/>
      <c r="N369" s="146"/>
      <c r="O369" s="21">
        <f>IF(H369=0,"",H369/G368)</f>
        <v>0.95238095238095233</v>
      </c>
      <c r="P369" s="22">
        <v>23</v>
      </c>
      <c r="Q369" s="100">
        <f t="shared" si="30"/>
        <v>1</v>
      </c>
      <c r="R369" s="100">
        <f t="shared" si="31"/>
        <v>0</v>
      </c>
    </row>
    <row r="370" spans="1:18" ht="15.75" customHeight="1" x14ac:dyDescent="0.2">
      <c r="A370" s="97">
        <v>2102</v>
      </c>
      <c r="B370" s="17"/>
      <c r="C370" s="17"/>
      <c r="D370" s="17"/>
      <c r="E370" s="17"/>
      <c r="F370" s="17"/>
      <c r="G370" s="17"/>
      <c r="H370" s="17"/>
      <c r="I370" s="17">
        <v>20</v>
      </c>
      <c r="J370" s="17"/>
      <c r="K370" s="54"/>
      <c r="L370" s="145"/>
      <c r="M370" s="49"/>
      <c r="N370" s="146"/>
      <c r="O370" s="21">
        <f>IF(I370=0,"",I370/H369)</f>
        <v>1</v>
      </c>
      <c r="P370" s="22">
        <v>22</v>
      </c>
      <c r="Q370" s="100">
        <f t="shared" si="30"/>
        <v>0.95652173913043481</v>
      </c>
      <c r="R370" s="100">
        <f t="shared" si="31"/>
        <v>4.3478260869565188E-2</v>
      </c>
    </row>
    <row r="371" spans="1:18" ht="15.75" customHeight="1" x14ac:dyDescent="0.2">
      <c r="A371" s="97">
        <v>2201</v>
      </c>
      <c r="B371" s="17"/>
      <c r="C371" s="17"/>
      <c r="D371" s="17"/>
      <c r="E371" s="17"/>
      <c r="F371" s="17"/>
      <c r="G371" s="17"/>
      <c r="H371" s="17"/>
      <c r="I371" s="17"/>
      <c r="J371" s="17">
        <v>19</v>
      </c>
      <c r="K371" s="54">
        <v>11</v>
      </c>
      <c r="L371" s="145"/>
      <c r="M371" s="49"/>
      <c r="N371" s="146"/>
      <c r="O371" s="24">
        <f>IF(J371=0,"",J371/I370)</f>
        <v>0.95</v>
      </c>
      <c r="P371" s="22">
        <v>22</v>
      </c>
      <c r="Q371" s="24">
        <f t="shared" si="30"/>
        <v>1</v>
      </c>
      <c r="R371" s="24">
        <f t="shared" si="31"/>
        <v>0</v>
      </c>
    </row>
    <row r="372" spans="1:18" ht="15.75" customHeight="1" x14ac:dyDescent="0.2">
      <c r="A372" s="97">
        <v>2202</v>
      </c>
      <c r="B372" s="17"/>
      <c r="C372" s="17"/>
      <c r="D372" s="17"/>
      <c r="E372" s="17"/>
      <c r="F372" s="17"/>
      <c r="G372" s="17"/>
      <c r="H372" s="17"/>
      <c r="I372" s="17"/>
      <c r="J372" s="17">
        <v>8</v>
      </c>
      <c r="K372" s="54">
        <v>6</v>
      </c>
      <c r="L372" s="145"/>
      <c r="M372" s="49"/>
      <c r="N372" s="147"/>
      <c r="O372" s="67"/>
      <c r="P372" s="22">
        <v>11</v>
      </c>
      <c r="Q372" s="67"/>
      <c r="R372" s="101"/>
    </row>
    <row r="373" spans="1:18" ht="15.75" customHeight="1" x14ac:dyDescent="0.2">
      <c r="A373" s="97">
        <v>2301</v>
      </c>
      <c r="B373" s="17"/>
      <c r="C373" s="17"/>
      <c r="D373" s="17"/>
      <c r="E373" s="17"/>
      <c r="F373" s="17"/>
      <c r="G373" s="17"/>
      <c r="H373" s="17"/>
      <c r="I373" s="17"/>
      <c r="J373" s="17">
        <v>2</v>
      </c>
      <c r="K373" s="54">
        <v>2</v>
      </c>
      <c r="L373" s="145"/>
      <c r="M373" s="49"/>
      <c r="N373" s="147"/>
      <c r="O373" s="148"/>
      <c r="P373" s="51">
        <v>3</v>
      </c>
      <c r="Q373" s="149"/>
      <c r="R373" s="148"/>
    </row>
    <row r="374" spans="1:18" ht="15.75" customHeight="1" x14ac:dyDescent="0.2">
      <c r="A374" s="97">
        <v>2302</v>
      </c>
      <c r="B374" s="17"/>
      <c r="C374" s="17"/>
      <c r="D374" s="17"/>
      <c r="E374" s="17"/>
      <c r="F374" s="17"/>
      <c r="G374" s="17"/>
      <c r="H374" s="17"/>
      <c r="I374" s="17"/>
      <c r="J374" s="17">
        <v>2</v>
      </c>
      <c r="K374" s="54">
        <v>2</v>
      </c>
      <c r="L374" s="145"/>
      <c r="M374" s="49"/>
      <c r="N374" s="147"/>
      <c r="O374" s="148"/>
      <c r="P374" s="51">
        <v>2</v>
      </c>
      <c r="Q374" s="149"/>
      <c r="R374" s="148"/>
    </row>
    <row r="375" spans="1:18" ht="15.75" customHeight="1" x14ac:dyDescent="0.2">
      <c r="A375" s="97">
        <v>2401</v>
      </c>
      <c r="B375" s="17"/>
      <c r="C375" s="17"/>
      <c r="D375" s="17"/>
      <c r="E375" s="17"/>
      <c r="F375" s="17"/>
      <c r="G375" s="17"/>
      <c r="H375" s="17"/>
      <c r="I375" s="17"/>
      <c r="J375" s="17"/>
      <c r="K375" s="54"/>
      <c r="L375" s="145"/>
      <c r="M375" s="49"/>
      <c r="N375" s="147"/>
      <c r="O375" s="148"/>
      <c r="P375" s="51"/>
      <c r="Q375" s="149"/>
      <c r="R375" s="148"/>
    </row>
    <row r="376" spans="1:18" ht="15.75" customHeight="1" x14ac:dyDescent="0.2">
      <c r="A376" s="97">
        <v>2402</v>
      </c>
      <c r="B376" s="17"/>
      <c r="C376" s="17"/>
      <c r="D376" s="17"/>
      <c r="E376" s="17"/>
      <c r="F376" s="17"/>
      <c r="G376" s="17"/>
      <c r="H376" s="17"/>
      <c r="I376" s="17"/>
      <c r="J376" s="17"/>
      <c r="K376" s="54"/>
      <c r="L376" s="145"/>
      <c r="M376" s="49"/>
      <c r="N376" s="147"/>
      <c r="O376" s="200"/>
      <c r="P376" s="201"/>
      <c r="Q376" s="202"/>
      <c r="R376" s="203"/>
    </row>
    <row r="377" spans="1:18" ht="15.75" customHeight="1" x14ac:dyDescent="0.2">
      <c r="A377" s="97">
        <v>2501</v>
      </c>
      <c r="B377" s="17"/>
      <c r="C377" s="17"/>
      <c r="D377" s="17"/>
      <c r="E377" s="17"/>
      <c r="F377" s="17"/>
      <c r="G377" s="17"/>
      <c r="H377" s="17"/>
      <c r="I377" s="17"/>
      <c r="J377" s="17"/>
      <c r="K377" s="54"/>
      <c r="L377" s="145"/>
      <c r="M377" s="49"/>
      <c r="N377" s="147"/>
      <c r="O377" s="102" t="s">
        <v>81</v>
      </c>
      <c r="P377" s="103">
        <v>20</v>
      </c>
      <c r="Q377" s="104">
        <f>IF(SUM(K369:K376)=0,"",SUM(K369:K376))</f>
        <v>21</v>
      </c>
      <c r="R377" s="105" t="s">
        <v>10</v>
      </c>
    </row>
    <row r="378" spans="1:18" ht="15.75" customHeight="1" x14ac:dyDescent="0.2">
      <c r="A378" s="97">
        <v>2502</v>
      </c>
      <c r="B378" s="17"/>
      <c r="C378" s="17"/>
      <c r="D378" s="17"/>
      <c r="E378" s="17"/>
      <c r="F378" s="17"/>
      <c r="G378" s="17"/>
      <c r="H378" s="17"/>
      <c r="I378" s="17"/>
      <c r="J378" s="17"/>
      <c r="K378" s="54"/>
      <c r="L378" s="145"/>
      <c r="M378" s="49"/>
      <c r="N378" s="147"/>
      <c r="O378" s="106" t="s">
        <v>83</v>
      </c>
      <c r="P378" s="32">
        <f>IF(P377/B363=0,"",P377/B363)</f>
        <v>0.625</v>
      </c>
      <c r="Q378" s="107">
        <f>IF(P377/Q377=0,"",P377/Q377)</f>
        <v>0.95238095238095233</v>
      </c>
      <c r="R378" s="108" t="s">
        <v>84</v>
      </c>
    </row>
    <row r="379" spans="1:18" ht="15.75" customHeight="1" x14ac:dyDescent="0.2">
      <c r="A379" s="97">
        <v>2601</v>
      </c>
      <c r="B379" s="17"/>
      <c r="C379" s="17"/>
      <c r="D379" s="17"/>
      <c r="E379" s="17"/>
      <c r="F379" s="17"/>
      <c r="G379" s="17"/>
      <c r="H379" s="17"/>
      <c r="I379" s="17"/>
      <c r="J379" s="17"/>
      <c r="K379" s="54"/>
      <c r="L379" s="151"/>
      <c r="M379" s="152"/>
      <c r="N379" s="153"/>
      <c r="O379" s="154"/>
      <c r="P379" s="155"/>
      <c r="Q379" s="155"/>
      <c r="R379" s="156"/>
    </row>
    <row r="380" spans="1:18" ht="18" customHeight="1" x14ac:dyDescent="0.2">
      <c r="A380" s="114"/>
      <c r="B380" s="231" t="s">
        <v>106</v>
      </c>
      <c r="C380" s="231"/>
      <c r="D380" s="231"/>
      <c r="E380" s="231"/>
      <c r="F380" s="231"/>
      <c r="G380" s="231"/>
      <c r="H380" s="231"/>
      <c r="I380" s="231"/>
      <c r="J380" s="231"/>
      <c r="K380" s="37">
        <f>SUM(K363:K376)</f>
        <v>21</v>
      </c>
      <c r="L380" s="109">
        <f>IF(K371=0,"",K371/B363)</f>
        <v>0.34375</v>
      </c>
      <c r="M380" s="109">
        <f>IF(K380=0,"",K380/B363)</f>
        <v>0.65625</v>
      </c>
      <c r="N380" s="109">
        <f>IF(K371=0,"",M380-L380)</f>
        <v>0.3125</v>
      </c>
      <c r="O380" s="89"/>
      <c r="P380" s="85"/>
      <c r="Q380" s="134"/>
      <c r="R380" s="89"/>
    </row>
    <row r="381" spans="1:18" ht="12.75" customHeight="1" x14ac:dyDescent="0.2"/>
    <row r="382" spans="1:18" ht="12.75" customHeight="1" x14ac:dyDescent="0.2"/>
    <row r="383" spans="1:18" ht="26.25" customHeight="1" x14ac:dyDescent="0.2">
      <c r="B383" s="232" t="s">
        <v>94</v>
      </c>
      <c r="C383" s="233"/>
      <c r="D383" s="233"/>
      <c r="E383" s="233"/>
      <c r="F383" s="233"/>
      <c r="G383" s="233"/>
      <c r="H383" s="233"/>
      <c r="I383" s="233"/>
      <c r="J383" s="233"/>
      <c r="K383" s="78" t="s">
        <v>113</v>
      </c>
      <c r="L383" s="89"/>
      <c r="M383" s="89"/>
      <c r="N383" s="85"/>
      <c r="O383" s="89"/>
      <c r="P383" s="85"/>
      <c r="Q383" s="85"/>
      <c r="R383" s="85"/>
    </row>
    <row r="384" spans="1:18" ht="20.25" customHeight="1" x14ac:dyDescent="0.2">
      <c r="A384" s="234" t="s">
        <v>9</v>
      </c>
      <c r="B384" s="235" t="s">
        <v>95</v>
      </c>
      <c r="C384" s="236"/>
      <c r="D384" s="236"/>
      <c r="E384" s="236"/>
      <c r="F384" s="236"/>
      <c r="G384" s="236"/>
      <c r="H384" s="236"/>
      <c r="I384" s="236"/>
      <c r="J384" s="237"/>
      <c r="K384" s="238" t="s">
        <v>10</v>
      </c>
      <c r="L384" s="230" t="s">
        <v>2</v>
      </c>
      <c r="M384" s="230" t="s">
        <v>3</v>
      </c>
      <c r="N384" s="240" t="s">
        <v>4</v>
      </c>
      <c r="O384" s="230" t="s">
        <v>5</v>
      </c>
      <c r="P384" s="228" t="s">
        <v>6</v>
      </c>
      <c r="Q384" s="228" t="s">
        <v>7</v>
      </c>
      <c r="R384" s="230" t="s">
        <v>96</v>
      </c>
    </row>
    <row r="385" spans="1:24" ht="15.75" customHeight="1" x14ac:dyDescent="0.2">
      <c r="A385" s="229"/>
      <c r="B385" s="97" t="s">
        <v>97</v>
      </c>
      <c r="C385" s="97" t="s">
        <v>98</v>
      </c>
      <c r="D385" s="97" t="s">
        <v>99</v>
      </c>
      <c r="E385" s="97" t="s">
        <v>100</v>
      </c>
      <c r="F385" s="97" t="s">
        <v>101</v>
      </c>
      <c r="G385" s="97" t="s">
        <v>102</v>
      </c>
      <c r="H385" s="97" t="s">
        <v>103</v>
      </c>
      <c r="I385" s="97" t="s">
        <v>104</v>
      </c>
      <c r="J385" s="97" t="s">
        <v>105</v>
      </c>
      <c r="K385" s="229"/>
      <c r="L385" s="229"/>
      <c r="M385" s="229"/>
      <c r="N385" s="229"/>
      <c r="O385" s="229"/>
      <c r="P385" s="229"/>
      <c r="Q385" s="229"/>
      <c r="R385" s="229"/>
    </row>
    <row r="386" spans="1:24" ht="15.75" customHeight="1" x14ac:dyDescent="0.2">
      <c r="A386" s="97">
        <v>1802</v>
      </c>
      <c r="B386" s="17">
        <v>60</v>
      </c>
      <c r="C386" s="17"/>
      <c r="D386" s="17"/>
      <c r="E386" s="17"/>
      <c r="F386" s="17"/>
      <c r="G386" s="17"/>
      <c r="H386" s="17"/>
      <c r="I386" s="17"/>
      <c r="J386" s="17"/>
      <c r="K386" s="54"/>
      <c r="L386" s="143"/>
      <c r="M386" s="144"/>
      <c r="N386" s="104"/>
      <c r="O386" s="98"/>
      <c r="P386" s="19">
        <f>B386</f>
        <v>60</v>
      </c>
      <c r="Q386" s="99"/>
      <c r="R386" s="98"/>
      <c r="X386" s="159">
        <f>AVERAGE(L380,L404)</f>
        <v>0.31354166666666666</v>
      </c>
    </row>
    <row r="387" spans="1:24" ht="15.75" customHeight="1" x14ac:dyDescent="0.2">
      <c r="A387" s="97">
        <v>1901</v>
      </c>
      <c r="B387" s="17"/>
      <c r="C387" s="17">
        <v>47</v>
      </c>
      <c r="D387" s="17"/>
      <c r="E387" s="17"/>
      <c r="F387" s="17"/>
      <c r="G387" s="17"/>
      <c r="H387" s="17"/>
      <c r="I387" s="17"/>
      <c r="J387" s="17"/>
      <c r="K387" s="54"/>
      <c r="L387" s="145"/>
      <c r="M387" s="49"/>
      <c r="N387" s="146"/>
      <c r="O387" s="21">
        <f>IF(C387=0,"",C387/B386)</f>
        <v>0.78333333333333333</v>
      </c>
      <c r="P387" s="22">
        <v>47</v>
      </c>
      <c r="Q387" s="100">
        <f t="shared" ref="Q387:Q394" si="32">IF(P387=0,"",P387/P386)</f>
        <v>0.78333333333333333</v>
      </c>
      <c r="R387" s="100">
        <f t="shared" ref="R387:R394" si="33">IF(P387=0,"",100%-Q387)</f>
        <v>0.21666666666666667</v>
      </c>
    </row>
    <row r="388" spans="1:24" ht="15.75" customHeight="1" x14ac:dyDescent="0.2">
      <c r="A388" s="97">
        <v>1902</v>
      </c>
      <c r="B388" s="17"/>
      <c r="C388" s="17"/>
      <c r="D388" s="17">
        <v>43</v>
      </c>
      <c r="E388" s="17"/>
      <c r="F388" s="17"/>
      <c r="G388" s="17"/>
      <c r="H388" s="17"/>
      <c r="I388" s="17"/>
      <c r="J388" s="17"/>
      <c r="K388" s="54"/>
      <c r="L388" s="145"/>
      <c r="M388" s="49"/>
      <c r="N388" s="146"/>
      <c r="O388" s="21">
        <f>IF(D388=0,"",D388/C387)</f>
        <v>0.91489361702127658</v>
      </c>
      <c r="P388" s="22">
        <v>43</v>
      </c>
      <c r="Q388" s="100">
        <f t="shared" si="32"/>
        <v>0.91489361702127658</v>
      </c>
      <c r="R388" s="100">
        <f t="shared" si="33"/>
        <v>8.5106382978723416E-2</v>
      </c>
      <c r="S388" s="160">
        <f>P388/P386</f>
        <v>0.71666666666666667</v>
      </c>
    </row>
    <row r="389" spans="1:24" ht="15.75" customHeight="1" x14ac:dyDescent="0.2">
      <c r="A389" s="97">
        <v>2001</v>
      </c>
      <c r="B389" s="17"/>
      <c r="C389" s="17"/>
      <c r="D389" s="17"/>
      <c r="E389" s="17">
        <v>33</v>
      </c>
      <c r="F389" s="17"/>
      <c r="G389" s="17"/>
      <c r="H389" s="17"/>
      <c r="I389" s="17"/>
      <c r="J389" s="17"/>
      <c r="K389" s="54"/>
      <c r="L389" s="145"/>
      <c r="M389" s="49"/>
      <c r="N389" s="146"/>
      <c r="O389" s="21">
        <f>IF(E389=0,"",E389/D388)</f>
        <v>0.76744186046511631</v>
      </c>
      <c r="P389" s="22">
        <v>42</v>
      </c>
      <c r="Q389" s="100">
        <f t="shared" si="32"/>
        <v>0.97674418604651159</v>
      </c>
      <c r="R389" s="100">
        <f t="shared" si="33"/>
        <v>2.3255813953488413E-2</v>
      </c>
    </row>
    <row r="390" spans="1:24" ht="15.75" customHeight="1" x14ac:dyDescent="0.2">
      <c r="A390" s="97">
        <v>2002</v>
      </c>
      <c r="B390" s="17"/>
      <c r="C390" s="17"/>
      <c r="D390" s="17"/>
      <c r="E390" s="17"/>
      <c r="F390" s="17">
        <v>33</v>
      </c>
      <c r="G390" s="17"/>
      <c r="H390" s="17"/>
      <c r="I390" s="17"/>
      <c r="J390" s="17"/>
      <c r="K390" s="54"/>
      <c r="L390" s="145"/>
      <c r="M390" s="49"/>
      <c r="N390" s="146"/>
      <c r="O390" s="21">
        <f>IF(F390=0,"",F390/E389)</f>
        <v>1</v>
      </c>
      <c r="P390" s="22">
        <v>42</v>
      </c>
      <c r="Q390" s="100">
        <f t="shared" si="32"/>
        <v>1</v>
      </c>
      <c r="R390" s="100">
        <f t="shared" si="33"/>
        <v>0</v>
      </c>
    </row>
    <row r="391" spans="1:24" ht="15.75" customHeight="1" x14ac:dyDescent="0.2">
      <c r="A391" s="97">
        <v>2101</v>
      </c>
      <c r="B391" s="17"/>
      <c r="C391" s="17"/>
      <c r="D391" s="17"/>
      <c r="E391" s="17"/>
      <c r="F391" s="17"/>
      <c r="G391" s="17">
        <v>33</v>
      </c>
      <c r="H391" s="17"/>
      <c r="I391" s="17"/>
      <c r="J391" s="17"/>
      <c r="K391" s="54"/>
      <c r="L391" s="145"/>
      <c r="M391" s="49"/>
      <c r="N391" s="146"/>
      <c r="O391" s="21">
        <f>IF(G391=0,"",G391/F390)</f>
        <v>1</v>
      </c>
      <c r="P391" s="22">
        <v>38</v>
      </c>
      <c r="Q391" s="100">
        <f t="shared" si="32"/>
        <v>0.90476190476190477</v>
      </c>
      <c r="R391" s="100">
        <f t="shared" si="33"/>
        <v>9.5238095238095233E-2</v>
      </c>
    </row>
    <row r="392" spans="1:24" ht="15.75" customHeight="1" x14ac:dyDescent="0.2">
      <c r="A392" s="97">
        <v>2102</v>
      </c>
      <c r="B392" s="17"/>
      <c r="C392" s="17"/>
      <c r="D392" s="17"/>
      <c r="E392" s="17"/>
      <c r="F392" s="17"/>
      <c r="G392" s="17"/>
      <c r="H392" s="17">
        <v>33</v>
      </c>
      <c r="I392" s="17"/>
      <c r="J392" s="17"/>
      <c r="K392" s="54"/>
      <c r="L392" s="145"/>
      <c r="M392" s="49"/>
      <c r="N392" s="146"/>
      <c r="O392" s="21">
        <f>IF(H392=0,"",H392/G391)</f>
        <v>1</v>
      </c>
      <c r="P392" s="22">
        <v>37</v>
      </c>
      <c r="Q392" s="100">
        <f t="shared" si="32"/>
        <v>0.97368421052631582</v>
      </c>
      <c r="R392" s="100">
        <f t="shared" si="33"/>
        <v>2.6315789473684181E-2</v>
      </c>
    </row>
    <row r="393" spans="1:24" ht="15.75" customHeight="1" x14ac:dyDescent="0.2">
      <c r="A393" s="97">
        <v>2201</v>
      </c>
      <c r="B393" s="17"/>
      <c r="C393" s="17"/>
      <c r="D393" s="17"/>
      <c r="E393" s="17"/>
      <c r="F393" s="17"/>
      <c r="G393" s="17"/>
      <c r="H393" s="17"/>
      <c r="I393" s="17">
        <v>28</v>
      </c>
      <c r="J393" s="17"/>
      <c r="K393" s="54">
        <v>2</v>
      </c>
      <c r="L393" s="145"/>
      <c r="M393" s="49"/>
      <c r="N393" s="146"/>
      <c r="O393" s="21">
        <f>IF(I393=0,"",I393/H392)</f>
        <v>0.84848484848484851</v>
      </c>
      <c r="P393" s="22">
        <v>36</v>
      </c>
      <c r="Q393" s="100">
        <f t="shared" si="32"/>
        <v>0.97297297297297303</v>
      </c>
      <c r="R393" s="100">
        <f t="shared" si="33"/>
        <v>2.7027027027026973E-2</v>
      </c>
    </row>
    <row r="394" spans="1:24" ht="15.75" customHeight="1" x14ac:dyDescent="0.2">
      <c r="A394" s="97">
        <v>2202</v>
      </c>
      <c r="B394" s="17"/>
      <c r="C394" s="17"/>
      <c r="D394" s="17"/>
      <c r="E394" s="17"/>
      <c r="F394" s="17"/>
      <c r="G394" s="17"/>
      <c r="H394" s="17"/>
      <c r="I394" s="17"/>
      <c r="J394" s="17">
        <v>21</v>
      </c>
      <c r="K394" s="54">
        <v>15</v>
      </c>
      <c r="L394" s="145"/>
      <c r="M394" s="49"/>
      <c r="N394" s="146"/>
      <c r="O394" s="24">
        <f>IF(J394=0,"",J394/I393)</f>
        <v>0.75</v>
      </c>
      <c r="P394" s="22">
        <v>33</v>
      </c>
      <c r="Q394" s="24">
        <f t="shared" si="32"/>
        <v>0.91666666666666663</v>
      </c>
      <c r="R394" s="24">
        <f t="shared" si="33"/>
        <v>8.333333333333337E-2</v>
      </c>
    </row>
    <row r="395" spans="1:24" ht="15.75" customHeight="1" x14ac:dyDescent="0.2">
      <c r="A395" s="97">
        <v>2301</v>
      </c>
      <c r="B395" s="17"/>
      <c r="C395" s="17"/>
      <c r="D395" s="17"/>
      <c r="E395" s="17"/>
      <c r="F395" s="17"/>
      <c r="G395" s="17"/>
      <c r="H395" s="17"/>
      <c r="I395" s="17"/>
      <c r="J395" s="17">
        <v>17</v>
      </c>
      <c r="K395" s="54">
        <v>7</v>
      </c>
      <c r="L395" s="145"/>
      <c r="M395" s="49"/>
      <c r="N395" s="147"/>
      <c r="O395" s="67"/>
      <c r="P395" s="22">
        <v>18</v>
      </c>
      <c r="Q395" s="67"/>
      <c r="R395" s="101"/>
    </row>
    <row r="396" spans="1:24" ht="15.75" customHeight="1" x14ac:dyDescent="0.2">
      <c r="A396" s="97">
        <v>2302</v>
      </c>
      <c r="B396" s="17"/>
      <c r="C396" s="17"/>
      <c r="D396" s="17"/>
      <c r="E396" s="17"/>
      <c r="F396" s="17"/>
      <c r="G396" s="17"/>
      <c r="H396" s="17"/>
      <c r="I396" s="17"/>
      <c r="J396" s="17">
        <v>6</v>
      </c>
      <c r="K396" s="54">
        <v>5</v>
      </c>
      <c r="L396" s="145"/>
      <c r="M396" s="49"/>
      <c r="N396" s="147"/>
      <c r="O396" s="148"/>
      <c r="P396" s="51">
        <v>8</v>
      </c>
      <c r="Q396" s="149"/>
      <c r="R396" s="148"/>
    </row>
    <row r="397" spans="1:24" ht="15.75" customHeight="1" x14ac:dyDescent="0.2">
      <c r="A397" s="97">
        <v>2401</v>
      </c>
      <c r="B397" s="17"/>
      <c r="C397" s="17"/>
      <c r="D397" s="17"/>
      <c r="E397" s="17"/>
      <c r="F397" s="17"/>
      <c r="G397" s="17"/>
      <c r="H397" s="17"/>
      <c r="I397" s="17"/>
      <c r="J397" s="17">
        <v>4</v>
      </c>
      <c r="K397" s="54">
        <v>3</v>
      </c>
      <c r="L397" s="145"/>
      <c r="M397" s="49"/>
      <c r="N397" s="147"/>
      <c r="O397" s="148"/>
      <c r="P397" s="51">
        <v>4</v>
      </c>
      <c r="Q397" s="149"/>
      <c r="R397" s="148"/>
    </row>
    <row r="398" spans="1:24" ht="15.75" customHeight="1" x14ac:dyDescent="0.2">
      <c r="A398" s="97">
        <v>2402</v>
      </c>
      <c r="B398" s="17"/>
      <c r="C398" s="17"/>
      <c r="D398" s="17"/>
      <c r="E398" s="17"/>
      <c r="F398" s="17"/>
      <c r="G398" s="17"/>
      <c r="H398" s="17"/>
      <c r="I398" s="17"/>
      <c r="J398" s="17">
        <v>1</v>
      </c>
      <c r="K398" s="54"/>
      <c r="L398" s="145"/>
      <c r="M398" s="49"/>
      <c r="N398" s="147"/>
      <c r="O398" s="148"/>
      <c r="P398" s="51">
        <v>1</v>
      </c>
      <c r="Q398" s="149"/>
      <c r="R398" s="148"/>
    </row>
    <row r="399" spans="1:24" ht="15.75" customHeight="1" x14ac:dyDescent="0.2">
      <c r="A399" s="97">
        <v>2501</v>
      </c>
      <c r="B399" s="17"/>
      <c r="C399" s="17"/>
      <c r="D399" s="17"/>
      <c r="E399" s="17"/>
      <c r="F399" s="17"/>
      <c r="G399" s="17"/>
      <c r="H399" s="17"/>
      <c r="I399" s="17"/>
      <c r="J399" s="17"/>
      <c r="K399" s="54"/>
      <c r="L399" s="145"/>
      <c r="M399" s="49"/>
      <c r="N399" s="147"/>
      <c r="O399" s="148"/>
      <c r="P399" s="51"/>
      <c r="Q399" s="149"/>
      <c r="R399" s="148"/>
    </row>
    <row r="400" spans="1:24" ht="15.75" customHeight="1" x14ac:dyDescent="0.2">
      <c r="A400" s="97">
        <v>2502</v>
      </c>
      <c r="B400" s="17"/>
      <c r="C400" s="17"/>
      <c r="D400" s="17"/>
      <c r="E400" s="17"/>
      <c r="F400" s="17"/>
      <c r="G400" s="17"/>
      <c r="H400" s="17"/>
      <c r="I400" s="17"/>
      <c r="J400" s="17"/>
      <c r="K400" s="54"/>
      <c r="L400" s="145"/>
      <c r="M400" s="49"/>
      <c r="N400" s="147"/>
      <c r="O400" s="200"/>
      <c r="P400" s="201"/>
      <c r="Q400" s="202"/>
      <c r="R400" s="203"/>
    </row>
    <row r="401" spans="1:19" ht="15.75" customHeight="1" x14ac:dyDescent="0.2">
      <c r="A401" s="97">
        <v>2601</v>
      </c>
      <c r="B401" s="17"/>
      <c r="C401" s="17"/>
      <c r="D401" s="17"/>
      <c r="E401" s="17"/>
      <c r="F401" s="17"/>
      <c r="G401" s="17"/>
      <c r="H401" s="17"/>
      <c r="I401" s="17"/>
      <c r="J401" s="17"/>
      <c r="K401" s="54"/>
      <c r="L401" s="145"/>
      <c r="M401" s="49"/>
      <c r="N401" s="147"/>
      <c r="O401" s="102" t="s">
        <v>81</v>
      </c>
      <c r="P401" s="103">
        <v>29</v>
      </c>
      <c r="Q401" s="104">
        <f>IF(SUM(K392:K400)=0,"",SUM(K392:K400))</f>
        <v>32</v>
      </c>
      <c r="R401" s="105" t="s">
        <v>10</v>
      </c>
    </row>
    <row r="402" spans="1:19" ht="15.75" customHeight="1" x14ac:dyDescent="0.2">
      <c r="A402" s="97">
        <v>2602</v>
      </c>
      <c r="B402" s="17"/>
      <c r="C402" s="17"/>
      <c r="D402" s="17"/>
      <c r="E402" s="17"/>
      <c r="F402" s="17"/>
      <c r="G402" s="17"/>
      <c r="H402" s="17"/>
      <c r="I402" s="17"/>
      <c r="J402" s="17"/>
      <c r="K402" s="54"/>
      <c r="L402" s="145"/>
      <c r="M402" s="49"/>
      <c r="N402" s="147"/>
      <c r="O402" s="106" t="s">
        <v>83</v>
      </c>
      <c r="P402" s="32">
        <f>IF(P401/B386=0,"",P401/B386)</f>
        <v>0.48333333333333334</v>
      </c>
      <c r="Q402" s="107">
        <f>IF(P401/Q401=0,"",P401/Q401)</f>
        <v>0.90625</v>
      </c>
      <c r="R402" s="108" t="s">
        <v>84</v>
      </c>
    </row>
    <row r="403" spans="1:19" ht="15.75" customHeight="1" x14ac:dyDescent="0.2">
      <c r="A403" s="97">
        <v>2701</v>
      </c>
      <c r="B403" s="17"/>
      <c r="C403" s="17"/>
      <c r="D403" s="17"/>
      <c r="E403" s="17"/>
      <c r="F403" s="17"/>
      <c r="G403" s="17"/>
      <c r="H403" s="17"/>
      <c r="I403" s="17"/>
      <c r="J403" s="17"/>
      <c r="K403" s="54"/>
      <c r="L403" s="151"/>
      <c r="M403" s="152"/>
      <c r="N403" s="153"/>
      <c r="O403" s="154"/>
      <c r="P403" s="155"/>
      <c r="Q403" s="155"/>
      <c r="R403" s="156"/>
    </row>
    <row r="404" spans="1:19" ht="18" customHeight="1" x14ac:dyDescent="0.2">
      <c r="A404" s="114"/>
      <c r="B404" s="231" t="s">
        <v>106</v>
      </c>
      <c r="C404" s="231"/>
      <c r="D404" s="231"/>
      <c r="E404" s="231"/>
      <c r="F404" s="231"/>
      <c r="G404" s="231"/>
      <c r="H404" s="231"/>
      <c r="I404" s="231"/>
      <c r="J404" s="231"/>
      <c r="K404" s="37">
        <f>SUM(K386:K400)</f>
        <v>32</v>
      </c>
      <c r="L404" s="109">
        <f>(SUM(K393:K394)/B386)</f>
        <v>0.28333333333333333</v>
      </c>
      <c r="M404" s="109">
        <f>IF(K404=0,"",K404/B386)</f>
        <v>0.53333333333333333</v>
      </c>
      <c r="N404" s="109">
        <f>IF(K394=0,"",M404-L404)</f>
        <v>0.25</v>
      </c>
      <c r="O404" s="89"/>
      <c r="P404" s="85"/>
      <c r="Q404" s="134"/>
      <c r="R404" s="89"/>
    </row>
    <row r="405" spans="1:19" ht="12.75" customHeight="1" x14ac:dyDescent="0.2"/>
    <row r="406" spans="1:19" ht="12.75" customHeight="1" x14ac:dyDescent="0.2"/>
    <row r="407" spans="1:19" ht="26.25" customHeight="1" x14ac:dyDescent="0.2">
      <c r="B407" s="232" t="s">
        <v>94</v>
      </c>
      <c r="C407" s="233"/>
      <c r="D407" s="233"/>
      <c r="E407" s="233"/>
      <c r="F407" s="233"/>
      <c r="G407" s="233"/>
      <c r="H407" s="233"/>
      <c r="I407" s="233"/>
      <c r="J407" s="233"/>
      <c r="K407" s="78" t="s">
        <v>114</v>
      </c>
      <c r="L407" s="89"/>
      <c r="M407" s="89"/>
      <c r="N407" s="85"/>
      <c r="O407" s="89"/>
      <c r="P407" s="85"/>
      <c r="Q407" s="85"/>
      <c r="R407" s="85"/>
    </row>
    <row r="408" spans="1:19" ht="20.25" customHeight="1" x14ac:dyDescent="0.2">
      <c r="A408" s="234" t="s">
        <v>9</v>
      </c>
      <c r="B408" s="235" t="s">
        <v>95</v>
      </c>
      <c r="C408" s="236"/>
      <c r="D408" s="236"/>
      <c r="E408" s="236"/>
      <c r="F408" s="236"/>
      <c r="G408" s="236"/>
      <c r="H408" s="236"/>
      <c r="I408" s="236"/>
      <c r="J408" s="237"/>
      <c r="K408" s="238" t="s">
        <v>10</v>
      </c>
      <c r="L408" s="230" t="s">
        <v>2</v>
      </c>
      <c r="M408" s="230" t="s">
        <v>3</v>
      </c>
      <c r="N408" s="240" t="s">
        <v>4</v>
      </c>
      <c r="O408" s="230" t="s">
        <v>5</v>
      </c>
      <c r="P408" s="228" t="s">
        <v>6</v>
      </c>
      <c r="Q408" s="228" t="s">
        <v>7</v>
      </c>
      <c r="R408" s="230" t="s">
        <v>96</v>
      </c>
    </row>
    <row r="409" spans="1:19" ht="15.75" customHeight="1" x14ac:dyDescent="0.2">
      <c r="A409" s="229"/>
      <c r="B409" s="97" t="s">
        <v>97</v>
      </c>
      <c r="C409" s="97" t="s">
        <v>98</v>
      </c>
      <c r="D409" s="97" t="s">
        <v>99</v>
      </c>
      <c r="E409" s="97" t="s">
        <v>100</v>
      </c>
      <c r="F409" s="97" t="s">
        <v>101</v>
      </c>
      <c r="G409" s="97" t="s">
        <v>102</v>
      </c>
      <c r="H409" s="97" t="s">
        <v>103</v>
      </c>
      <c r="I409" s="97" t="s">
        <v>104</v>
      </c>
      <c r="J409" s="97" t="s">
        <v>105</v>
      </c>
      <c r="K409" s="229"/>
      <c r="L409" s="229"/>
      <c r="M409" s="229"/>
      <c r="N409" s="229"/>
      <c r="O409" s="229"/>
      <c r="P409" s="229"/>
      <c r="Q409" s="229"/>
      <c r="R409" s="229"/>
    </row>
    <row r="410" spans="1:19" ht="15.75" customHeight="1" x14ac:dyDescent="0.2">
      <c r="A410" s="97">
        <v>1901</v>
      </c>
      <c r="B410" s="17">
        <v>35</v>
      </c>
      <c r="C410" s="17"/>
      <c r="D410" s="17"/>
      <c r="E410" s="17"/>
      <c r="F410" s="17"/>
      <c r="G410" s="17"/>
      <c r="H410" s="17"/>
      <c r="I410" s="17"/>
      <c r="J410" s="17"/>
      <c r="K410" s="54"/>
      <c r="L410" s="143"/>
      <c r="M410" s="144"/>
      <c r="N410" s="104"/>
      <c r="O410" s="98"/>
      <c r="P410" s="19">
        <f>B410</f>
        <v>35</v>
      </c>
      <c r="Q410" s="99"/>
      <c r="R410" s="98"/>
    </row>
    <row r="411" spans="1:19" ht="15.75" customHeight="1" x14ac:dyDescent="0.2">
      <c r="A411" s="97">
        <v>1902</v>
      </c>
      <c r="B411" s="17"/>
      <c r="C411" s="17">
        <v>28</v>
      </c>
      <c r="D411" s="17"/>
      <c r="E411" s="17"/>
      <c r="F411" s="17"/>
      <c r="G411" s="17"/>
      <c r="H411" s="17"/>
      <c r="I411" s="17"/>
      <c r="J411" s="17"/>
      <c r="K411" s="54"/>
      <c r="L411" s="145"/>
      <c r="M411" s="49"/>
      <c r="N411" s="146"/>
      <c r="O411" s="21">
        <f>IF(C411=0,"",C411/B410)</f>
        <v>0.8</v>
      </c>
      <c r="P411" s="22">
        <v>28</v>
      </c>
      <c r="Q411" s="100">
        <f t="shared" ref="Q411:Q418" si="34">IF(P411=0,"",P411/P410)</f>
        <v>0.8</v>
      </c>
      <c r="R411" s="100">
        <f t="shared" ref="R411:R418" si="35">IF(P411=0,"",100%-Q411)</f>
        <v>0.19999999999999996</v>
      </c>
    </row>
    <row r="412" spans="1:19" ht="15.75" customHeight="1" x14ac:dyDescent="0.2">
      <c r="A412" s="97">
        <v>2001</v>
      </c>
      <c r="B412" s="17"/>
      <c r="C412" s="17"/>
      <c r="D412" s="17">
        <v>28</v>
      </c>
      <c r="E412" s="17"/>
      <c r="F412" s="17"/>
      <c r="G412" s="17"/>
      <c r="H412" s="17"/>
      <c r="I412" s="17"/>
      <c r="J412" s="17"/>
      <c r="K412" s="54"/>
      <c r="L412" s="145"/>
      <c r="M412" s="49"/>
      <c r="N412" s="146"/>
      <c r="O412" s="21">
        <f>IF(D412=0,"",D412/C411)</f>
        <v>1</v>
      </c>
      <c r="P412" s="22">
        <v>28</v>
      </c>
      <c r="Q412" s="100">
        <f t="shared" si="34"/>
        <v>1</v>
      </c>
      <c r="R412" s="100">
        <f t="shared" si="35"/>
        <v>0</v>
      </c>
      <c r="S412" s="160">
        <f>P412/P410</f>
        <v>0.8</v>
      </c>
    </row>
    <row r="413" spans="1:19" ht="15.75" customHeight="1" x14ac:dyDescent="0.2">
      <c r="A413" s="97">
        <v>2002</v>
      </c>
      <c r="B413" s="17"/>
      <c r="C413" s="17"/>
      <c r="D413" s="17"/>
      <c r="E413" s="17">
        <v>23</v>
      </c>
      <c r="F413" s="17"/>
      <c r="G413" s="17"/>
      <c r="H413" s="17"/>
      <c r="I413" s="17"/>
      <c r="J413" s="17"/>
      <c r="K413" s="54"/>
      <c r="L413" s="145"/>
      <c r="M413" s="49"/>
      <c r="N413" s="146"/>
      <c r="O413" s="21">
        <f>IF(E413=0,"",E413/D412)</f>
        <v>0.8214285714285714</v>
      </c>
      <c r="P413" s="22">
        <v>27</v>
      </c>
      <c r="Q413" s="100">
        <f t="shared" si="34"/>
        <v>0.9642857142857143</v>
      </c>
      <c r="R413" s="100">
        <f t="shared" si="35"/>
        <v>3.5714285714285698E-2</v>
      </c>
    </row>
    <row r="414" spans="1:19" ht="15.75" customHeight="1" x14ac:dyDescent="0.2">
      <c r="A414" s="97">
        <v>2101</v>
      </c>
      <c r="B414" s="17"/>
      <c r="C414" s="17"/>
      <c r="D414" s="17"/>
      <c r="E414" s="17"/>
      <c r="F414" s="17">
        <v>22</v>
      </c>
      <c r="G414" s="17"/>
      <c r="H414" s="17"/>
      <c r="I414" s="17"/>
      <c r="J414" s="17"/>
      <c r="K414" s="54"/>
      <c r="L414" s="145"/>
      <c r="M414" s="49"/>
      <c r="N414" s="146"/>
      <c r="O414" s="21">
        <f>IF(F414=0,"",F414/E413)</f>
        <v>0.95652173913043481</v>
      </c>
      <c r="P414" s="22">
        <v>25</v>
      </c>
      <c r="Q414" s="100">
        <f t="shared" si="34"/>
        <v>0.92592592592592593</v>
      </c>
      <c r="R414" s="100">
        <f t="shared" si="35"/>
        <v>7.407407407407407E-2</v>
      </c>
    </row>
    <row r="415" spans="1:19" ht="15.75" customHeight="1" x14ac:dyDescent="0.2">
      <c r="A415" s="97">
        <v>2102</v>
      </c>
      <c r="B415" s="17"/>
      <c r="C415" s="17"/>
      <c r="D415" s="17"/>
      <c r="E415" s="17"/>
      <c r="F415" s="17"/>
      <c r="G415" s="17">
        <v>22</v>
      </c>
      <c r="H415" s="17"/>
      <c r="I415" s="17"/>
      <c r="J415" s="17"/>
      <c r="K415" s="54"/>
      <c r="L415" s="145"/>
      <c r="M415" s="49"/>
      <c r="N415" s="146"/>
      <c r="O415" s="21">
        <f>IF(G415=0,"",G415/F414)</f>
        <v>1</v>
      </c>
      <c r="P415" s="22">
        <v>25</v>
      </c>
      <c r="Q415" s="100">
        <f t="shared" si="34"/>
        <v>1</v>
      </c>
      <c r="R415" s="100">
        <f t="shared" si="35"/>
        <v>0</v>
      </c>
    </row>
    <row r="416" spans="1:19" ht="15.75" customHeight="1" x14ac:dyDescent="0.2">
      <c r="A416" s="97">
        <v>2201</v>
      </c>
      <c r="B416" s="17"/>
      <c r="C416" s="17"/>
      <c r="D416" s="17"/>
      <c r="E416" s="17"/>
      <c r="F416" s="17"/>
      <c r="G416" s="17"/>
      <c r="H416" s="17">
        <v>22</v>
      </c>
      <c r="I416" s="17"/>
      <c r="J416" s="17"/>
      <c r="K416" s="54"/>
      <c r="L416" s="145"/>
      <c r="M416" s="49"/>
      <c r="N416" s="146"/>
      <c r="O416" s="21">
        <f>IF(H416=0,"",H416/G415)</f>
        <v>1</v>
      </c>
      <c r="P416" s="22">
        <v>25</v>
      </c>
      <c r="Q416" s="100">
        <f t="shared" si="34"/>
        <v>1</v>
      </c>
      <c r="R416" s="100">
        <f t="shared" si="35"/>
        <v>0</v>
      </c>
    </row>
    <row r="417" spans="1:18" ht="15.75" customHeight="1" x14ac:dyDescent="0.2">
      <c r="A417" s="97">
        <v>2202</v>
      </c>
      <c r="B417" s="17"/>
      <c r="C417" s="17"/>
      <c r="D417" s="17"/>
      <c r="E417" s="17"/>
      <c r="F417" s="17"/>
      <c r="G417" s="17"/>
      <c r="H417" s="17"/>
      <c r="I417" s="17">
        <v>22</v>
      </c>
      <c r="J417" s="17"/>
      <c r="K417" s="54">
        <v>1</v>
      </c>
      <c r="L417" s="145"/>
      <c r="M417" s="49"/>
      <c r="N417" s="146"/>
      <c r="O417" s="21">
        <f>IF(I417=0,"",I417/H416)</f>
        <v>1</v>
      </c>
      <c r="P417" s="22">
        <v>22</v>
      </c>
      <c r="Q417" s="100">
        <f t="shared" si="34"/>
        <v>0.88</v>
      </c>
      <c r="R417" s="100">
        <f t="shared" si="35"/>
        <v>0.12</v>
      </c>
    </row>
    <row r="418" spans="1:18" ht="15.75" customHeight="1" x14ac:dyDescent="0.2">
      <c r="A418" s="97">
        <v>2301</v>
      </c>
      <c r="B418" s="17"/>
      <c r="C418" s="17"/>
      <c r="D418" s="17"/>
      <c r="E418" s="17"/>
      <c r="F418" s="17"/>
      <c r="G418" s="17"/>
      <c r="H418" s="17"/>
      <c r="I418" s="17"/>
      <c r="J418" s="17">
        <v>18</v>
      </c>
      <c r="K418" s="54">
        <v>14</v>
      </c>
      <c r="L418" s="145"/>
      <c r="M418" s="49"/>
      <c r="N418" s="146"/>
      <c r="O418" s="24">
        <f>IF(J418=0,"",J418/I417)</f>
        <v>0.81818181818181823</v>
      </c>
      <c r="P418" s="22">
        <v>21</v>
      </c>
      <c r="Q418" s="24">
        <f t="shared" si="34"/>
        <v>0.95454545454545459</v>
      </c>
      <c r="R418" s="24">
        <f t="shared" si="35"/>
        <v>4.5454545454545414E-2</v>
      </c>
    </row>
    <row r="419" spans="1:18" ht="15.75" customHeight="1" x14ac:dyDescent="0.2">
      <c r="A419" s="97">
        <v>2302</v>
      </c>
      <c r="B419" s="17"/>
      <c r="C419" s="17"/>
      <c r="D419" s="17"/>
      <c r="E419" s="17"/>
      <c r="F419" s="17"/>
      <c r="G419" s="17"/>
      <c r="H419" s="17"/>
      <c r="I419" s="17"/>
      <c r="J419" s="17">
        <v>6</v>
      </c>
      <c r="K419" s="54">
        <v>4</v>
      </c>
      <c r="L419" s="145"/>
      <c r="M419" s="49"/>
      <c r="N419" s="147"/>
      <c r="O419" s="67"/>
      <c r="P419" s="22">
        <v>7</v>
      </c>
      <c r="Q419" s="67"/>
      <c r="R419" s="101"/>
    </row>
    <row r="420" spans="1:18" ht="15.75" customHeight="1" x14ac:dyDescent="0.2">
      <c r="A420" s="97">
        <v>2401</v>
      </c>
      <c r="B420" s="17"/>
      <c r="C420" s="17"/>
      <c r="D420" s="17"/>
      <c r="E420" s="17"/>
      <c r="F420" s="17"/>
      <c r="G420" s="17"/>
      <c r="H420" s="17"/>
      <c r="I420" s="17"/>
      <c r="J420" s="17">
        <v>1</v>
      </c>
      <c r="K420" s="54">
        <v>1</v>
      </c>
      <c r="L420" s="145"/>
      <c r="M420" s="49"/>
      <c r="N420" s="147"/>
      <c r="O420" s="148"/>
      <c r="P420" s="51">
        <v>3</v>
      </c>
      <c r="Q420" s="149"/>
      <c r="R420" s="148"/>
    </row>
    <row r="421" spans="1:18" ht="15.75" customHeight="1" x14ac:dyDescent="0.2">
      <c r="A421" s="97">
        <v>2402</v>
      </c>
      <c r="B421" s="17"/>
      <c r="C421" s="17"/>
      <c r="D421" s="17"/>
      <c r="E421" s="17"/>
      <c r="F421" s="17"/>
      <c r="G421" s="17"/>
      <c r="H421" s="17"/>
      <c r="I421" s="17"/>
      <c r="J421" s="17">
        <v>2</v>
      </c>
      <c r="K421" s="54"/>
      <c r="L421" s="145"/>
      <c r="M421" s="49"/>
      <c r="N421" s="147"/>
      <c r="O421" s="148"/>
      <c r="P421" s="51">
        <v>2</v>
      </c>
      <c r="Q421" s="149"/>
      <c r="R421" s="148"/>
    </row>
    <row r="422" spans="1:18" ht="15.75" customHeight="1" x14ac:dyDescent="0.2">
      <c r="A422" s="97">
        <v>2501</v>
      </c>
      <c r="B422" s="17"/>
      <c r="C422" s="17"/>
      <c r="D422" s="17"/>
      <c r="E422" s="17"/>
      <c r="F422" s="17"/>
      <c r="G422" s="17"/>
      <c r="H422" s="17"/>
      <c r="I422" s="17"/>
      <c r="J422" s="17">
        <v>2</v>
      </c>
      <c r="K422" s="54">
        <v>2</v>
      </c>
      <c r="L422" s="145"/>
      <c r="M422" s="49"/>
      <c r="N422" s="147"/>
      <c r="O422" s="148"/>
      <c r="P422" s="51">
        <v>2</v>
      </c>
      <c r="Q422" s="149"/>
      <c r="R422" s="148"/>
    </row>
    <row r="423" spans="1:18" ht="15.75" customHeight="1" x14ac:dyDescent="0.2">
      <c r="A423" s="97">
        <v>2502</v>
      </c>
      <c r="B423" s="17"/>
      <c r="C423" s="17"/>
      <c r="D423" s="17"/>
      <c r="E423" s="17"/>
      <c r="F423" s="17"/>
      <c r="G423" s="17"/>
      <c r="H423" s="17"/>
      <c r="I423" s="17"/>
      <c r="J423" s="17"/>
      <c r="K423" s="54"/>
      <c r="L423" s="145"/>
      <c r="M423" s="49"/>
      <c r="N423" s="147"/>
      <c r="O423" s="148"/>
      <c r="P423" s="51"/>
      <c r="Q423" s="149"/>
      <c r="R423" s="148"/>
    </row>
    <row r="424" spans="1:18" ht="15.75" customHeight="1" x14ac:dyDescent="0.2">
      <c r="A424" s="97">
        <v>2601</v>
      </c>
      <c r="B424" s="17"/>
      <c r="C424" s="17"/>
      <c r="D424" s="17"/>
      <c r="E424" s="17"/>
      <c r="F424" s="17"/>
      <c r="G424" s="17"/>
      <c r="H424" s="17"/>
      <c r="I424" s="17"/>
      <c r="J424" s="17"/>
      <c r="K424" s="54"/>
      <c r="L424" s="145"/>
      <c r="M424" s="49"/>
      <c r="N424" s="147"/>
      <c r="O424" s="200"/>
      <c r="P424" s="201"/>
      <c r="Q424" s="202"/>
      <c r="R424" s="203"/>
    </row>
    <row r="425" spans="1:18" ht="15.75" customHeight="1" x14ac:dyDescent="0.2">
      <c r="A425" s="97">
        <v>2602</v>
      </c>
      <c r="B425" s="17"/>
      <c r="C425" s="17"/>
      <c r="D425" s="17"/>
      <c r="E425" s="17"/>
      <c r="F425" s="17"/>
      <c r="G425" s="17"/>
      <c r="H425" s="17"/>
      <c r="I425" s="17"/>
      <c r="J425" s="17"/>
      <c r="K425" s="54"/>
      <c r="L425" s="145"/>
      <c r="M425" s="49"/>
      <c r="N425" s="147"/>
      <c r="O425" s="102" t="s">
        <v>81</v>
      </c>
      <c r="P425" s="103">
        <v>19</v>
      </c>
      <c r="Q425" s="104">
        <f>IF(SUM(K416:K424)=0,"",SUM(K416:K424))</f>
        <v>22</v>
      </c>
      <c r="R425" s="105" t="s">
        <v>10</v>
      </c>
    </row>
    <row r="426" spans="1:18" ht="15.75" customHeight="1" x14ac:dyDescent="0.2">
      <c r="A426" s="97">
        <v>2701</v>
      </c>
      <c r="B426" s="17"/>
      <c r="C426" s="17"/>
      <c r="D426" s="17"/>
      <c r="E426" s="17"/>
      <c r="F426" s="17"/>
      <c r="G426" s="17"/>
      <c r="H426" s="17"/>
      <c r="I426" s="17"/>
      <c r="J426" s="17"/>
      <c r="K426" s="54"/>
      <c r="L426" s="145"/>
      <c r="M426" s="49"/>
      <c r="N426" s="147"/>
      <c r="O426" s="106" t="s">
        <v>83</v>
      </c>
      <c r="P426" s="32">
        <f>IF(P425/B410=0,"",P425/B410)</f>
        <v>0.54285714285714282</v>
      </c>
      <c r="Q426" s="107">
        <f>IF(P425/Q425=0,"",P425/Q425)</f>
        <v>0.86363636363636365</v>
      </c>
      <c r="R426" s="108" t="s">
        <v>84</v>
      </c>
    </row>
    <row r="427" spans="1:18" ht="15.75" customHeight="1" x14ac:dyDescent="0.2">
      <c r="A427" s="97">
        <v>2702</v>
      </c>
      <c r="B427" s="17"/>
      <c r="C427" s="17"/>
      <c r="D427" s="17"/>
      <c r="E427" s="17"/>
      <c r="F427" s="17"/>
      <c r="G427" s="17"/>
      <c r="H427" s="17"/>
      <c r="I427" s="17"/>
      <c r="J427" s="17"/>
      <c r="K427" s="54"/>
      <c r="L427" s="151"/>
      <c r="M427" s="152"/>
      <c r="N427" s="153"/>
      <c r="O427" s="154"/>
      <c r="P427" s="155"/>
      <c r="Q427" s="155"/>
      <c r="R427" s="156"/>
    </row>
    <row r="428" spans="1:18" ht="18" customHeight="1" x14ac:dyDescent="0.2">
      <c r="A428" s="114"/>
      <c r="B428" s="231" t="s">
        <v>106</v>
      </c>
      <c r="C428" s="231"/>
      <c r="D428" s="231"/>
      <c r="E428" s="231"/>
      <c r="F428" s="231"/>
      <c r="G428" s="231"/>
      <c r="H428" s="231"/>
      <c r="I428" s="231"/>
      <c r="J428" s="231"/>
      <c r="K428" s="37">
        <f>SUM(K410:K424)</f>
        <v>22</v>
      </c>
      <c r="L428" s="109">
        <f>((SUM(K417:K418))/B410)</f>
        <v>0.42857142857142855</v>
      </c>
      <c r="M428" s="109">
        <f>IF(K428=0,"",K428/B410)</f>
        <v>0.62857142857142856</v>
      </c>
      <c r="N428" s="109">
        <f>M428-L428</f>
        <v>0.2</v>
      </c>
      <c r="O428" s="89"/>
      <c r="P428" s="85"/>
      <c r="Q428" s="134"/>
      <c r="R428" s="89"/>
    </row>
    <row r="429" spans="1:18" ht="12.75" customHeight="1" x14ac:dyDescent="0.2"/>
    <row r="430" spans="1:18" ht="12.75" customHeight="1" x14ac:dyDescent="0.2"/>
    <row r="431" spans="1:18" ht="26.25" customHeight="1" x14ac:dyDescent="0.2">
      <c r="B431" s="232" t="s">
        <v>94</v>
      </c>
      <c r="C431" s="233"/>
      <c r="D431" s="233"/>
      <c r="E431" s="233"/>
      <c r="F431" s="233"/>
      <c r="G431" s="233"/>
      <c r="H431" s="233"/>
      <c r="I431" s="233"/>
      <c r="J431" s="233"/>
      <c r="K431" s="78" t="s">
        <v>115</v>
      </c>
      <c r="L431" s="89"/>
      <c r="M431" s="89"/>
      <c r="N431" s="85"/>
      <c r="O431" s="89"/>
      <c r="P431" s="85"/>
      <c r="Q431" s="85"/>
      <c r="R431" s="85"/>
    </row>
    <row r="432" spans="1:18" ht="20.25" customHeight="1" x14ac:dyDescent="0.2">
      <c r="A432" s="234" t="s">
        <v>9</v>
      </c>
      <c r="B432" s="235" t="s">
        <v>95</v>
      </c>
      <c r="C432" s="236"/>
      <c r="D432" s="236"/>
      <c r="E432" s="236"/>
      <c r="F432" s="236"/>
      <c r="G432" s="236"/>
      <c r="H432" s="236"/>
      <c r="I432" s="236"/>
      <c r="J432" s="237"/>
      <c r="K432" s="238" t="s">
        <v>10</v>
      </c>
      <c r="L432" s="230" t="s">
        <v>2</v>
      </c>
      <c r="M432" s="230" t="s">
        <v>3</v>
      </c>
      <c r="N432" s="240" t="s">
        <v>4</v>
      </c>
      <c r="O432" s="230" t="s">
        <v>5</v>
      </c>
      <c r="P432" s="228" t="s">
        <v>6</v>
      </c>
      <c r="Q432" s="228" t="s">
        <v>7</v>
      </c>
      <c r="R432" s="230" t="s">
        <v>96</v>
      </c>
    </row>
    <row r="433" spans="1:19" ht="15.75" customHeight="1" x14ac:dyDescent="0.2">
      <c r="A433" s="229"/>
      <c r="B433" s="97" t="s">
        <v>97</v>
      </c>
      <c r="C433" s="97" t="s">
        <v>98</v>
      </c>
      <c r="D433" s="97" t="s">
        <v>99</v>
      </c>
      <c r="E433" s="97" t="s">
        <v>100</v>
      </c>
      <c r="F433" s="97" t="s">
        <v>101</v>
      </c>
      <c r="G433" s="97" t="s">
        <v>102</v>
      </c>
      <c r="H433" s="97" t="s">
        <v>103</v>
      </c>
      <c r="I433" s="97" t="s">
        <v>104</v>
      </c>
      <c r="J433" s="97" t="s">
        <v>105</v>
      </c>
      <c r="K433" s="229"/>
      <c r="L433" s="229"/>
      <c r="M433" s="229"/>
      <c r="N433" s="229"/>
      <c r="O433" s="229"/>
      <c r="P433" s="229"/>
      <c r="Q433" s="229"/>
      <c r="R433" s="229"/>
    </row>
    <row r="434" spans="1:19" ht="15.75" customHeight="1" x14ac:dyDescent="0.2">
      <c r="A434" s="97">
        <v>1902</v>
      </c>
      <c r="B434" s="17">
        <v>72</v>
      </c>
      <c r="C434" s="17"/>
      <c r="D434" s="17"/>
      <c r="E434" s="17"/>
      <c r="F434" s="17"/>
      <c r="G434" s="17"/>
      <c r="H434" s="17"/>
      <c r="I434" s="17"/>
      <c r="J434" s="17"/>
      <c r="K434" s="54"/>
      <c r="L434" s="143"/>
      <c r="M434" s="144"/>
      <c r="N434" s="104"/>
      <c r="O434" s="98"/>
      <c r="P434" s="19">
        <f>B434</f>
        <v>72</v>
      </c>
      <c r="Q434" s="99"/>
      <c r="R434" s="98"/>
    </row>
    <row r="435" spans="1:19" ht="15.75" customHeight="1" x14ac:dyDescent="0.2">
      <c r="A435" s="97">
        <v>2001</v>
      </c>
      <c r="B435" s="17"/>
      <c r="C435" s="17">
        <v>58</v>
      </c>
      <c r="D435" s="17"/>
      <c r="E435" s="17"/>
      <c r="F435" s="17"/>
      <c r="G435" s="17"/>
      <c r="H435" s="17"/>
      <c r="I435" s="17"/>
      <c r="J435" s="17"/>
      <c r="K435" s="54"/>
      <c r="L435" s="145"/>
      <c r="M435" s="49"/>
      <c r="N435" s="146"/>
      <c r="O435" s="21">
        <f>IF(C435=0,"",C435/B434)</f>
        <v>0.80555555555555558</v>
      </c>
      <c r="P435" s="22">
        <v>60</v>
      </c>
      <c r="Q435" s="100">
        <f t="shared" ref="Q435:Q442" si="36">IF(P435=0,"",P435/P434)</f>
        <v>0.83333333333333337</v>
      </c>
      <c r="R435" s="100">
        <f t="shared" ref="R435:R442" si="37">IF(P435=0,"",100%-Q435)</f>
        <v>0.16666666666666663</v>
      </c>
    </row>
    <row r="436" spans="1:19" ht="15.75" customHeight="1" x14ac:dyDescent="0.2">
      <c r="A436" s="97">
        <v>2002</v>
      </c>
      <c r="B436" s="17"/>
      <c r="C436" s="17"/>
      <c r="D436" s="17">
        <v>55</v>
      </c>
      <c r="E436" s="17"/>
      <c r="F436" s="17"/>
      <c r="G436" s="17"/>
      <c r="H436" s="17"/>
      <c r="I436" s="17"/>
      <c r="J436" s="17"/>
      <c r="K436" s="54"/>
      <c r="L436" s="145"/>
      <c r="M436" s="49"/>
      <c r="N436" s="146"/>
      <c r="O436" s="21">
        <f>IF(D436=0,"",D436/C435)</f>
        <v>0.94827586206896552</v>
      </c>
      <c r="P436" s="22">
        <v>56</v>
      </c>
      <c r="Q436" s="100">
        <f t="shared" si="36"/>
        <v>0.93333333333333335</v>
      </c>
      <c r="R436" s="100">
        <f t="shared" si="37"/>
        <v>6.6666666666666652E-2</v>
      </c>
      <c r="S436" s="160">
        <f>P436/P434</f>
        <v>0.77777777777777779</v>
      </c>
    </row>
    <row r="437" spans="1:19" ht="15.75" customHeight="1" x14ac:dyDescent="0.2">
      <c r="A437" s="97">
        <v>2101</v>
      </c>
      <c r="B437" s="17"/>
      <c r="C437" s="17"/>
      <c r="D437" s="17"/>
      <c r="E437" s="17">
        <v>47</v>
      </c>
      <c r="F437" s="17"/>
      <c r="G437" s="17"/>
      <c r="H437" s="17"/>
      <c r="I437" s="17"/>
      <c r="J437" s="17"/>
      <c r="K437" s="54"/>
      <c r="L437" s="145"/>
      <c r="M437" s="49"/>
      <c r="N437" s="146"/>
      <c r="O437" s="21">
        <f>IF(E437=0,"",E437/D436)</f>
        <v>0.8545454545454545</v>
      </c>
      <c r="P437" s="22">
        <v>51</v>
      </c>
      <c r="Q437" s="100">
        <f t="shared" si="36"/>
        <v>0.9107142857142857</v>
      </c>
      <c r="R437" s="100">
        <f t="shared" si="37"/>
        <v>8.9285714285714302E-2</v>
      </c>
    </row>
    <row r="438" spans="1:19" ht="15.75" customHeight="1" x14ac:dyDescent="0.2">
      <c r="A438" s="97">
        <v>2102</v>
      </c>
      <c r="B438" s="17"/>
      <c r="C438" s="17"/>
      <c r="D438" s="17"/>
      <c r="E438" s="17"/>
      <c r="F438" s="17">
        <v>47</v>
      </c>
      <c r="G438" s="17"/>
      <c r="H438" s="17"/>
      <c r="I438" s="17"/>
      <c r="J438" s="17"/>
      <c r="K438" s="54"/>
      <c r="L438" s="145"/>
      <c r="M438" s="49"/>
      <c r="N438" s="146"/>
      <c r="O438" s="21">
        <f>IF(F438=0,"",F438/E437)</f>
        <v>1</v>
      </c>
      <c r="P438" s="22">
        <v>51</v>
      </c>
      <c r="Q438" s="100">
        <f t="shared" si="36"/>
        <v>1</v>
      </c>
      <c r="R438" s="100">
        <f t="shared" si="37"/>
        <v>0</v>
      </c>
    </row>
    <row r="439" spans="1:19" ht="15.75" customHeight="1" x14ac:dyDescent="0.2">
      <c r="A439" s="97">
        <v>2201</v>
      </c>
      <c r="B439" s="17"/>
      <c r="C439" s="17"/>
      <c r="D439" s="17"/>
      <c r="E439" s="17"/>
      <c r="F439" s="17"/>
      <c r="G439" s="17">
        <v>43</v>
      </c>
      <c r="H439" s="17"/>
      <c r="I439" s="17"/>
      <c r="J439" s="17"/>
      <c r="K439" s="54"/>
      <c r="L439" s="145"/>
      <c r="M439" s="49"/>
      <c r="N439" s="146"/>
      <c r="O439" s="21">
        <f>IF(G439=0,"",G439/F438)</f>
        <v>0.91489361702127658</v>
      </c>
      <c r="P439" s="22">
        <v>47</v>
      </c>
      <c r="Q439" s="100">
        <f t="shared" si="36"/>
        <v>0.92156862745098034</v>
      </c>
      <c r="R439" s="100">
        <f t="shared" si="37"/>
        <v>7.8431372549019662E-2</v>
      </c>
    </row>
    <row r="440" spans="1:19" ht="15.75" customHeight="1" x14ac:dyDescent="0.2">
      <c r="A440" s="97">
        <v>2202</v>
      </c>
      <c r="B440" s="17"/>
      <c r="C440" s="17"/>
      <c r="D440" s="17"/>
      <c r="E440" s="17"/>
      <c r="F440" s="17"/>
      <c r="G440" s="17"/>
      <c r="H440" s="17">
        <v>41</v>
      </c>
      <c r="I440" s="17"/>
      <c r="J440" s="17"/>
      <c r="K440" s="54"/>
      <c r="L440" s="145"/>
      <c r="M440" s="49"/>
      <c r="N440" s="146"/>
      <c r="O440" s="21">
        <f>IF(H440=0,"",H440/G439)</f>
        <v>0.95348837209302328</v>
      </c>
      <c r="P440" s="22">
        <v>47</v>
      </c>
      <c r="Q440" s="100">
        <f t="shared" si="36"/>
        <v>1</v>
      </c>
      <c r="R440" s="100">
        <f t="shared" si="37"/>
        <v>0</v>
      </c>
    </row>
    <row r="441" spans="1:19" ht="15.75" customHeight="1" x14ac:dyDescent="0.2">
      <c r="A441" s="97">
        <v>2301</v>
      </c>
      <c r="B441" s="17"/>
      <c r="C441" s="17"/>
      <c r="D441" s="17"/>
      <c r="E441" s="17"/>
      <c r="F441" s="17"/>
      <c r="G441" s="17"/>
      <c r="H441" s="17"/>
      <c r="I441" s="17">
        <v>41</v>
      </c>
      <c r="J441" s="17"/>
      <c r="K441" s="54"/>
      <c r="L441" s="145"/>
      <c r="M441" s="49"/>
      <c r="N441" s="146"/>
      <c r="O441" s="21">
        <f>IF(I441=0,"",I441/H440)</f>
        <v>1</v>
      </c>
      <c r="P441" s="22">
        <v>47</v>
      </c>
      <c r="Q441" s="100">
        <f t="shared" si="36"/>
        <v>1</v>
      </c>
      <c r="R441" s="100">
        <f t="shared" si="37"/>
        <v>0</v>
      </c>
    </row>
    <row r="442" spans="1:19" ht="15.75" customHeight="1" x14ac:dyDescent="0.2">
      <c r="A442" s="97">
        <v>2302</v>
      </c>
      <c r="B442" s="17"/>
      <c r="C442" s="17"/>
      <c r="D442" s="17"/>
      <c r="E442" s="17"/>
      <c r="F442" s="17"/>
      <c r="G442" s="17"/>
      <c r="H442" s="17"/>
      <c r="I442" s="17"/>
      <c r="J442" s="17">
        <v>38</v>
      </c>
      <c r="K442" s="54">
        <v>35</v>
      </c>
      <c r="L442" s="145"/>
      <c r="M442" s="49"/>
      <c r="N442" s="146"/>
      <c r="O442" s="24">
        <f>IF(J442=0,"",J442/I441)</f>
        <v>0.92682926829268297</v>
      </c>
      <c r="P442" s="22">
        <v>45</v>
      </c>
      <c r="Q442" s="24">
        <f t="shared" si="36"/>
        <v>0.95744680851063835</v>
      </c>
      <c r="R442" s="24">
        <f t="shared" si="37"/>
        <v>4.2553191489361653E-2</v>
      </c>
    </row>
    <row r="443" spans="1:19" ht="15.75" customHeight="1" x14ac:dyDescent="0.2">
      <c r="A443" s="97">
        <v>2401</v>
      </c>
      <c r="B443" s="17"/>
      <c r="C443" s="17"/>
      <c r="D443" s="17"/>
      <c r="E443" s="17"/>
      <c r="F443" s="17"/>
      <c r="G443" s="17"/>
      <c r="H443" s="17"/>
      <c r="I443" s="17"/>
      <c r="J443" s="17">
        <v>7</v>
      </c>
      <c r="K443" s="54">
        <v>4</v>
      </c>
      <c r="L443" s="145"/>
      <c r="M443" s="49"/>
      <c r="N443" s="147"/>
      <c r="O443" s="67"/>
      <c r="P443" s="22">
        <v>10</v>
      </c>
      <c r="Q443" s="67"/>
      <c r="R443" s="101"/>
    </row>
    <row r="444" spans="1:19" ht="15.75" customHeight="1" x14ac:dyDescent="0.2">
      <c r="A444" s="97">
        <v>2402</v>
      </c>
      <c r="B444" s="17"/>
      <c r="C444" s="17"/>
      <c r="D444" s="17"/>
      <c r="E444" s="17"/>
      <c r="F444" s="17"/>
      <c r="G444" s="17"/>
      <c r="H444" s="17"/>
      <c r="I444" s="17"/>
      <c r="J444" s="17">
        <v>4</v>
      </c>
      <c r="K444" s="54">
        <v>4</v>
      </c>
      <c r="L444" s="145"/>
      <c r="M444" s="49"/>
      <c r="N444" s="147"/>
      <c r="O444" s="148"/>
      <c r="P444" s="51">
        <v>5</v>
      </c>
      <c r="Q444" s="149"/>
      <c r="R444" s="148"/>
    </row>
    <row r="445" spans="1:19" ht="15.75" customHeight="1" x14ac:dyDescent="0.2">
      <c r="A445" s="97">
        <v>2501</v>
      </c>
      <c r="B445" s="17"/>
      <c r="C445" s="17"/>
      <c r="D445" s="17"/>
      <c r="E445" s="17"/>
      <c r="F445" s="17"/>
      <c r="G445" s="17"/>
      <c r="H445" s="17"/>
      <c r="I445" s="17"/>
      <c r="J445" s="17">
        <v>2</v>
      </c>
      <c r="K445" s="54">
        <v>2</v>
      </c>
      <c r="L445" s="145"/>
      <c r="M445" s="49"/>
      <c r="N445" s="147"/>
      <c r="O445" s="148"/>
      <c r="P445" s="51">
        <v>2</v>
      </c>
      <c r="Q445" s="149"/>
      <c r="R445" s="148"/>
    </row>
    <row r="446" spans="1:19" ht="15.75" customHeight="1" x14ac:dyDescent="0.2">
      <c r="A446" s="97">
        <v>2502</v>
      </c>
      <c r="B446" s="17"/>
      <c r="C446" s="17"/>
      <c r="D446" s="17"/>
      <c r="E446" s="17"/>
      <c r="F446" s="17"/>
      <c r="G446" s="17"/>
      <c r="H446" s="17"/>
      <c r="I446" s="17"/>
      <c r="J446" s="17"/>
      <c r="K446" s="54"/>
      <c r="L446" s="145"/>
      <c r="M446" s="49"/>
      <c r="N446" s="147"/>
      <c r="O446" s="148"/>
      <c r="P446" s="51"/>
      <c r="Q446" s="149"/>
      <c r="R446" s="148"/>
    </row>
    <row r="447" spans="1:19" ht="15.75" customHeight="1" x14ac:dyDescent="0.2">
      <c r="A447" s="97">
        <v>2601</v>
      </c>
      <c r="B447" s="17"/>
      <c r="C447" s="17"/>
      <c r="D447" s="17"/>
      <c r="E447" s="17"/>
      <c r="F447" s="17"/>
      <c r="G447" s="17"/>
      <c r="H447" s="17"/>
      <c r="I447" s="17"/>
      <c r="J447" s="17"/>
      <c r="K447" s="54"/>
      <c r="L447" s="145"/>
      <c r="M447" s="49"/>
      <c r="N447" s="147"/>
      <c r="O447" s="148"/>
      <c r="P447" s="51"/>
      <c r="Q447" s="149"/>
      <c r="R447" s="148"/>
    </row>
    <row r="448" spans="1:19" ht="15.75" customHeight="1" x14ac:dyDescent="0.2">
      <c r="A448" s="97">
        <v>2602</v>
      </c>
      <c r="B448" s="17"/>
      <c r="C448" s="17"/>
      <c r="D448" s="17"/>
      <c r="E448" s="17"/>
      <c r="F448" s="17"/>
      <c r="G448" s="17"/>
      <c r="H448" s="17"/>
      <c r="I448" s="17"/>
      <c r="J448" s="17"/>
      <c r="K448" s="54"/>
      <c r="L448" s="145"/>
      <c r="M448" s="49"/>
      <c r="N448" s="147"/>
      <c r="O448" s="200"/>
      <c r="P448" s="201"/>
      <c r="Q448" s="202"/>
      <c r="R448" s="203"/>
    </row>
    <row r="449" spans="1:19" ht="15.75" customHeight="1" x14ac:dyDescent="0.2">
      <c r="A449" s="97">
        <v>2701</v>
      </c>
      <c r="B449" s="17"/>
      <c r="C449" s="17"/>
      <c r="D449" s="17"/>
      <c r="E449" s="17"/>
      <c r="F449" s="17"/>
      <c r="G449" s="17"/>
      <c r="H449" s="17"/>
      <c r="I449" s="17"/>
      <c r="J449" s="17"/>
      <c r="K449" s="54"/>
      <c r="L449" s="145"/>
      <c r="M449" s="49"/>
      <c r="N449" s="147"/>
      <c r="O449" s="102" t="s">
        <v>81</v>
      </c>
      <c r="P449" s="103">
        <v>14</v>
      </c>
      <c r="Q449" s="104">
        <f>IF(SUM(K440:K448)=0,"",SUM(K440:K448))</f>
        <v>45</v>
      </c>
      <c r="R449" s="105" t="s">
        <v>10</v>
      </c>
    </row>
    <row r="450" spans="1:19" ht="15.75" customHeight="1" x14ac:dyDescent="0.2">
      <c r="A450" s="97">
        <v>2702</v>
      </c>
      <c r="B450" s="17"/>
      <c r="C450" s="17"/>
      <c r="D450" s="17"/>
      <c r="E450" s="17"/>
      <c r="F450" s="17"/>
      <c r="G450" s="17"/>
      <c r="H450" s="17"/>
      <c r="I450" s="17"/>
      <c r="J450" s="17"/>
      <c r="K450" s="54"/>
      <c r="L450" s="145"/>
      <c r="M450" s="49"/>
      <c r="N450" s="147"/>
      <c r="O450" s="106" t="s">
        <v>83</v>
      </c>
      <c r="P450" s="32">
        <f>IF(P449/B434=0,"",P449/B434)</f>
        <v>0.19444444444444445</v>
      </c>
      <c r="Q450" s="107">
        <f>IF(P449/Q449=0,"",P449/Q449)</f>
        <v>0.31111111111111112</v>
      </c>
      <c r="R450" s="108" t="s">
        <v>84</v>
      </c>
    </row>
    <row r="451" spans="1:19" ht="15.75" customHeight="1" x14ac:dyDescent="0.2">
      <c r="A451" s="97">
        <v>2801</v>
      </c>
      <c r="B451" s="17"/>
      <c r="C451" s="17"/>
      <c r="D451" s="17"/>
      <c r="E451" s="17"/>
      <c r="F451" s="17"/>
      <c r="G451" s="17"/>
      <c r="H451" s="17"/>
      <c r="I451" s="17"/>
      <c r="J451" s="17"/>
      <c r="K451" s="54"/>
      <c r="L451" s="151"/>
      <c r="M451" s="152"/>
      <c r="N451" s="153"/>
      <c r="O451" s="154"/>
      <c r="P451" s="155"/>
      <c r="Q451" s="155"/>
      <c r="R451" s="156"/>
    </row>
    <row r="452" spans="1:19" ht="18" customHeight="1" x14ac:dyDescent="0.2">
      <c r="A452" s="114"/>
      <c r="B452" s="231" t="s">
        <v>106</v>
      </c>
      <c r="C452" s="231"/>
      <c r="D452" s="231"/>
      <c r="E452" s="231"/>
      <c r="F452" s="231"/>
      <c r="G452" s="231"/>
      <c r="H452" s="231"/>
      <c r="I452" s="231"/>
      <c r="J452" s="231"/>
      <c r="K452" s="37">
        <f>SUM(K434:K448)</f>
        <v>45</v>
      </c>
      <c r="L452" s="109">
        <f>((SUM(K441:K442))/B434)</f>
        <v>0.4861111111111111</v>
      </c>
      <c r="M452" s="109">
        <f>IF(K452=0,"",K452/B434)</f>
        <v>0.625</v>
      </c>
      <c r="N452" s="109">
        <f>M452-L452</f>
        <v>0.1388888888888889</v>
      </c>
      <c r="O452" s="89"/>
      <c r="P452" s="85"/>
      <c r="Q452" s="134"/>
      <c r="R452" s="89"/>
    </row>
    <row r="453" spans="1:19" ht="12.75" customHeight="1" x14ac:dyDescent="0.2"/>
    <row r="454" spans="1:19" ht="12.75" customHeight="1" x14ac:dyDescent="0.2"/>
    <row r="455" spans="1:19" ht="26.25" customHeight="1" x14ac:dyDescent="0.2">
      <c r="B455" s="232" t="s">
        <v>94</v>
      </c>
      <c r="C455" s="233"/>
      <c r="D455" s="233"/>
      <c r="E455" s="233"/>
      <c r="F455" s="233"/>
      <c r="G455" s="233"/>
      <c r="H455" s="233"/>
      <c r="I455" s="233"/>
      <c r="J455" s="233"/>
      <c r="K455" s="78" t="s">
        <v>116</v>
      </c>
      <c r="L455" s="89"/>
      <c r="M455" s="89"/>
      <c r="N455" s="85"/>
      <c r="O455" s="89"/>
      <c r="P455" s="85"/>
      <c r="Q455" s="85"/>
      <c r="R455" s="85"/>
    </row>
    <row r="456" spans="1:19" ht="20.25" customHeight="1" x14ac:dyDescent="0.2">
      <c r="A456" s="234" t="s">
        <v>9</v>
      </c>
      <c r="B456" s="235" t="s">
        <v>95</v>
      </c>
      <c r="C456" s="236"/>
      <c r="D456" s="236"/>
      <c r="E456" s="236"/>
      <c r="F456" s="236"/>
      <c r="G456" s="236"/>
      <c r="H456" s="236"/>
      <c r="I456" s="236"/>
      <c r="J456" s="237"/>
      <c r="K456" s="238" t="s">
        <v>10</v>
      </c>
      <c r="L456" s="230" t="s">
        <v>2</v>
      </c>
      <c r="M456" s="230" t="s">
        <v>3</v>
      </c>
      <c r="N456" s="240" t="s">
        <v>4</v>
      </c>
      <c r="O456" s="230" t="s">
        <v>5</v>
      </c>
      <c r="P456" s="228" t="s">
        <v>6</v>
      </c>
      <c r="Q456" s="228" t="s">
        <v>7</v>
      </c>
      <c r="R456" s="230" t="s">
        <v>96</v>
      </c>
    </row>
    <row r="457" spans="1:19" ht="15.75" customHeight="1" x14ac:dyDescent="0.2">
      <c r="A457" s="229"/>
      <c r="B457" s="97" t="s">
        <v>97</v>
      </c>
      <c r="C457" s="97" t="s">
        <v>98</v>
      </c>
      <c r="D457" s="97" t="s">
        <v>99</v>
      </c>
      <c r="E457" s="97" t="s">
        <v>100</v>
      </c>
      <c r="F457" s="97" t="s">
        <v>101</v>
      </c>
      <c r="G457" s="97" t="s">
        <v>102</v>
      </c>
      <c r="H457" s="97" t="s">
        <v>103</v>
      </c>
      <c r="I457" s="97" t="s">
        <v>104</v>
      </c>
      <c r="J457" s="97" t="s">
        <v>105</v>
      </c>
      <c r="K457" s="229"/>
      <c r="L457" s="229"/>
      <c r="M457" s="229"/>
      <c r="N457" s="229"/>
      <c r="O457" s="229"/>
      <c r="P457" s="229"/>
      <c r="Q457" s="229"/>
      <c r="R457" s="229"/>
    </row>
    <row r="458" spans="1:19" ht="15.75" customHeight="1" x14ac:dyDescent="0.2">
      <c r="A458" s="97">
        <v>2001</v>
      </c>
      <c r="B458" s="17">
        <v>32</v>
      </c>
      <c r="C458" s="17"/>
      <c r="D458" s="17"/>
      <c r="E458" s="17"/>
      <c r="F458" s="17"/>
      <c r="G458" s="17"/>
      <c r="H458" s="17"/>
      <c r="I458" s="17"/>
      <c r="J458" s="17"/>
      <c r="K458" s="54"/>
      <c r="L458" s="143"/>
      <c r="M458" s="144"/>
      <c r="N458" s="104"/>
      <c r="O458" s="98"/>
      <c r="P458" s="19">
        <f>B458</f>
        <v>32</v>
      </c>
      <c r="Q458" s="99"/>
      <c r="R458" s="98"/>
    </row>
    <row r="459" spans="1:19" ht="15.75" customHeight="1" x14ac:dyDescent="0.2">
      <c r="A459" s="97">
        <v>2002</v>
      </c>
      <c r="B459" s="17"/>
      <c r="C459" s="17">
        <v>28</v>
      </c>
      <c r="D459" s="17"/>
      <c r="E459" s="17"/>
      <c r="F459" s="17"/>
      <c r="G459" s="17"/>
      <c r="H459" s="17"/>
      <c r="I459" s="17"/>
      <c r="J459" s="17"/>
      <c r="K459" s="54"/>
      <c r="L459" s="145"/>
      <c r="M459" s="49"/>
      <c r="N459" s="146"/>
      <c r="O459" s="21">
        <f>IF(C459=0,"",C459/B458)</f>
        <v>0.875</v>
      </c>
      <c r="P459" s="22">
        <v>28</v>
      </c>
      <c r="Q459" s="100">
        <f t="shared" ref="Q459:Q466" si="38">IF(P459=0,"",P459/P458)</f>
        <v>0.875</v>
      </c>
      <c r="R459" s="100">
        <f t="shared" ref="R459:R466" si="39">IF(P459=0,"",100%-Q459)</f>
        <v>0.125</v>
      </c>
    </row>
    <row r="460" spans="1:19" ht="15.75" customHeight="1" x14ac:dyDescent="0.2">
      <c r="A460" s="97">
        <v>2101</v>
      </c>
      <c r="B460" s="17"/>
      <c r="C460" s="17"/>
      <c r="D460" s="17">
        <v>26</v>
      </c>
      <c r="E460" s="17"/>
      <c r="F460" s="17"/>
      <c r="G460" s="17"/>
      <c r="H460" s="17"/>
      <c r="I460" s="17"/>
      <c r="J460" s="17"/>
      <c r="K460" s="54"/>
      <c r="L460" s="145"/>
      <c r="M460" s="49"/>
      <c r="N460" s="146"/>
      <c r="O460" s="21">
        <f>IF(D460=0,"",D460/C459)</f>
        <v>0.9285714285714286</v>
      </c>
      <c r="P460" s="22">
        <v>27</v>
      </c>
      <c r="Q460" s="100">
        <f t="shared" si="38"/>
        <v>0.9642857142857143</v>
      </c>
      <c r="R460" s="100">
        <f t="shared" si="39"/>
        <v>3.5714285714285698E-2</v>
      </c>
      <c r="S460" s="160">
        <f>P460/P458</f>
        <v>0.84375</v>
      </c>
    </row>
    <row r="461" spans="1:19" ht="15.75" customHeight="1" x14ac:dyDescent="0.2">
      <c r="A461" s="97">
        <v>2102</v>
      </c>
      <c r="B461" s="17"/>
      <c r="C461" s="17"/>
      <c r="D461" s="17"/>
      <c r="E461" s="17">
        <v>25</v>
      </c>
      <c r="F461" s="17"/>
      <c r="G461" s="17"/>
      <c r="H461" s="17"/>
      <c r="I461" s="17"/>
      <c r="J461" s="17"/>
      <c r="K461" s="54"/>
      <c r="L461" s="145"/>
      <c r="M461" s="49"/>
      <c r="N461" s="146"/>
      <c r="O461" s="21">
        <f>IF(E461=0,"",E461/D460)</f>
        <v>0.96153846153846156</v>
      </c>
      <c r="P461" s="22">
        <v>27</v>
      </c>
      <c r="Q461" s="100">
        <f t="shared" si="38"/>
        <v>1</v>
      </c>
      <c r="R461" s="100">
        <f t="shared" si="39"/>
        <v>0</v>
      </c>
    </row>
    <row r="462" spans="1:19" ht="15.75" customHeight="1" x14ac:dyDescent="0.2">
      <c r="A462" s="97">
        <v>2201</v>
      </c>
      <c r="B462" s="17"/>
      <c r="C462" s="17"/>
      <c r="D462" s="17"/>
      <c r="E462" s="17"/>
      <c r="F462" s="17">
        <v>23</v>
      </c>
      <c r="G462" s="17"/>
      <c r="H462" s="17"/>
      <c r="I462" s="17"/>
      <c r="J462" s="17"/>
      <c r="K462" s="54"/>
      <c r="L462" s="145"/>
      <c r="M462" s="49"/>
      <c r="N462" s="146"/>
      <c r="O462" s="21">
        <f>IF(F462=0,"",F462/E461)</f>
        <v>0.92</v>
      </c>
      <c r="P462" s="22">
        <v>25</v>
      </c>
      <c r="Q462" s="100">
        <f t="shared" si="38"/>
        <v>0.92592592592592593</v>
      </c>
      <c r="R462" s="100">
        <f t="shared" si="39"/>
        <v>7.407407407407407E-2</v>
      </c>
    </row>
    <row r="463" spans="1:19" ht="15.75" customHeight="1" x14ac:dyDescent="0.2">
      <c r="A463" s="97">
        <v>2202</v>
      </c>
      <c r="B463" s="17"/>
      <c r="C463" s="17"/>
      <c r="D463" s="17"/>
      <c r="E463" s="17"/>
      <c r="F463" s="17"/>
      <c r="G463" s="17">
        <v>21</v>
      </c>
      <c r="H463" s="17"/>
      <c r="I463" s="17"/>
      <c r="J463" s="17"/>
      <c r="K463" s="54"/>
      <c r="L463" s="145"/>
      <c r="M463" s="49"/>
      <c r="N463" s="146"/>
      <c r="O463" s="21">
        <f>IF(G463=0,"",G463/F462)</f>
        <v>0.91304347826086951</v>
      </c>
      <c r="P463" s="22">
        <v>23</v>
      </c>
      <c r="Q463" s="100">
        <f t="shared" si="38"/>
        <v>0.92</v>
      </c>
      <c r="R463" s="100">
        <f t="shared" si="39"/>
        <v>7.999999999999996E-2</v>
      </c>
    </row>
    <row r="464" spans="1:19" ht="15.75" customHeight="1" x14ac:dyDescent="0.2">
      <c r="A464" s="97">
        <v>2301</v>
      </c>
      <c r="B464" s="17"/>
      <c r="C464" s="17"/>
      <c r="D464" s="17"/>
      <c r="E464" s="17"/>
      <c r="F464" s="17"/>
      <c r="G464" s="17"/>
      <c r="H464" s="17">
        <v>21</v>
      </c>
      <c r="I464" s="17"/>
      <c r="J464" s="17"/>
      <c r="K464" s="54"/>
      <c r="L464" s="145"/>
      <c r="M464" s="49"/>
      <c r="N464" s="146"/>
      <c r="O464" s="21">
        <f>IF(H464=0,"",H464/G463)</f>
        <v>1</v>
      </c>
      <c r="P464" s="22">
        <v>23</v>
      </c>
      <c r="Q464" s="100">
        <f t="shared" si="38"/>
        <v>1</v>
      </c>
      <c r="R464" s="100">
        <f t="shared" si="39"/>
        <v>0</v>
      </c>
    </row>
    <row r="465" spans="1:18" ht="15.75" customHeight="1" x14ac:dyDescent="0.2">
      <c r="A465" s="97">
        <v>2302</v>
      </c>
      <c r="B465" s="17"/>
      <c r="C465" s="17"/>
      <c r="D465" s="17"/>
      <c r="E465" s="17"/>
      <c r="F465" s="17"/>
      <c r="G465" s="17"/>
      <c r="H465" s="17"/>
      <c r="I465" s="17">
        <v>17</v>
      </c>
      <c r="J465" s="17"/>
      <c r="K465" s="54"/>
      <c r="L465" s="145"/>
      <c r="M465" s="49"/>
      <c r="N465" s="146"/>
      <c r="O465" s="21">
        <f>IF(I465=0,"",I465/H464)</f>
        <v>0.80952380952380953</v>
      </c>
      <c r="P465" s="22">
        <v>21</v>
      </c>
      <c r="Q465" s="100">
        <f t="shared" si="38"/>
        <v>0.91304347826086951</v>
      </c>
      <c r="R465" s="100">
        <f t="shared" si="39"/>
        <v>8.6956521739130488E-2</v>
      </c>
    </row>
    <row r="466" spans="1:18" ht="15.75" customHeight="1" x14ac:dyDescent="0.2">
      <c r="A466" s="97">
        <v>2401</v>
      </c>
      <c r="B466" s="17"/>
      <c r="C466" s="17"/>
      <c r="D466" s="17"/>
      <c r="E466" s="17"/>
      <c r="F466" s="17"/>
      <c r="G466" s="17"/>
      <c r="H466" s="17"/>
      <c r="I466" s="17"/>
      <c r="J466" s="17">
        <v>12</v>
      </c>
      <c r="K466" s="54">
        <v>11</v>
      </c>
      <c r="L466" s="145"/>
      <c r="M466" s="49"/>
      <c r="N466" s="146"/>
      <c r="O466" s="24">
        <f>IF(J466=0,"",J466/I465)</f>
        <v>0.70588235294117652</v>
      </c>
      <c r="P466" s="22">
        <v>19</v>
      </c>
      <c r="Q466" s="24">
        <f t="shared" si="38"/>
        <v>0.90476190476190477</v>
      </c>
      <c r="R466" s="24">
        <f t="shared" si="39"/>
        <v>9.5238095238095233E-2</v>
      </c>
    </row>
    <row r="467" spans="1:18" ht="15.75" customHeight="1" x14ac:dyDescent="0.2">
      <c r="A467" s="97">
        <v>2402</v>
      </c>
      <c r="B467" s="17"/>
      <c r="C467" s="17"/>
      <c r="D467" s="17"/>
      <c r="E467" s="17"/>
      <c r="F467" s="17"/>
      <c r="G467" s="17"/>
      <c r="H467" s="17"/>
      <c r="I467" s="17"/>
      <c r="J467" s="17">
        <v>6</v>
      </c>
      <c r="K467" s="54">
        <v>4</v>
      </c>
      <c r="L467" s="145"/>
      <c r="M467" s="49"/>
      <c r="N467" s="147"/>
      <c r="O467" s="67"/>
      <c r="P467" s="22">
        <v>8</v>
      </c>
      <c r="Q467" s="67"/>
      <c r="R467" s="101"/>
    </row>
    <row r="468" spans="1:18" ht="15.75" customHeight="1" x14ac:dyDescent="0.2">
      <c r="A468" s="97">
        <v>2501</v>
      </c>
      <c r="B468" s="17"/>
      <c r="C468" s="17"/>
      <c r="D468" s="17"/>
      <c r="E468" s="17"/>
      <c r="F468" s="17"/>
      <c r="G468" s="17"/>
      <c r="H468" s="17"/>
      <c r="I468" s="17"/>
      <c r="J468" s="17">
        <v>2</v>
      </c>
      <c r="K468" s="54">
        <v>1</v>
      </c>
      <c r="L468" s="145"/>
      <c r="M468" s="49"/>
      <c r="N468" s="147"/>
      <c r="O468" s="148"/>
      <c r="P468" s="51">
        <v>4</v>
      </c>
      <c r="Q468" s="149"/>
      <c r="R468" s="148"/>
    </row>
    <row r="469" spans="1:18" ht="15.75" customHeight="1" x14ac:dyDescent="0.2">
      <c r="A469" s="97">
        <v>2502</v>
      </c>
      <c r="B469" s="17"/>
      <c r="C469" s="17"/>
      <c r="D469" s="17"/>
      <c r="E469" s="17"/>
      <c r="F469" s="17"/>
      <c r="G469" s="17"/>
      <c r="H469" s="17"/>
      <c r="I469" s="17"/>
      <c r="J469" s="17">
        <v>2</v>
      </c>
      <c r="K469" s="54">
        <v>1</v>
      </c>
      <c r="L469" s="145"/>
      <c r="M469" s="49"/>
      <c r="N469" s="147"/>
      <c r="O469" s="148"/>
      <c r="P469" s="51">
        <v>2</v>
      </c>
      <c r="Q469" s="149"/>
      <c r="R469" s="148"/>
    </row>
    <row r="470" spans="1:18" ht="15.75" customHeight="1" x14ac:dyDescent="0.2">
      <c r="A470" s="97">
        <v>2601</v>
      </c>
      <c r="B470" s="17"/>
      <c r="C470" s="17"/>
      <c r="D470" s="17"/>
      <c r="E470" s="17"/>
      <c r="F470" s="17"/>
      <c r="G470" s="17"/>
      <c r="H470" s="17"/>
      <c r="I470" s="17"/>
      <c r="J470" s="17"/>
      <c r="K470" s="54"/>
      <c r="L470" s="145"/>
      <c r="M470" s="49"/>
      <c r="N470" s="147"/>
      <c r="O470" s="148"/>
      <c r="P470" s="51"/>
      <c r="Q470" s="149"/>
      <c r="R470" s="148"/>
    </row>
    <row r="471" spans="1:18" ht="15.75" customHeight="1" x14ac:dyDescent="0.2">
      <c r="A471" s="97">
        <v>2602</v>
      </c>
      <c r="B471" s="17"/>
      <c r="C471" s="17"/>
      <c r="D471" s="17"/>
      <c r="E471" s="17"/>
      <c r="F471" s="17"/>
      <c r="G471" s="17"/>
      <c r="H471" s="17"/>
      <c r="I471" s="17"/>
      <c r="J471" s="17"/>
      <c r="K471" s="54"/>
      <c r="L471" s="145"/>
      <c r="M471" s="49"/>
      <c r="N471" s="147"/>
      <c r="O471" s="148"/>
      <c r="P471" s="51"/>
      <c r="Q471" s="149"/>
      <c r="R471" s="148"/>
    </row>
    <row r="472" spans="1:18" ht="15.75" customHeight="1" x14ac:dyDescent="0.2">
      <c r="A472" s="97">
        <v>2701</v>
      </c>
      <c r="B472" s="17"/>
      <c r="C472" s="17"/>
      <c r="D472" s="17"/>
      <c r="E472" s="17"/>
      <c r="F472" s="17"/>
      <c r="G472" s="17"/>
      <c r="H472" s="17"/>
      <c r="I472" s="17"/>
      <c r="J472" s="17"/>
      <c r="K472" s="54"/>
      <c r="L472" s="145"/>
      <c r="M472" s="49"/>
      <c r="N472" s="147"/>
      <c r="O472" s="200"/>
      <c r="P472" s="201"/>
      <c r="Q472" s="202"/>
      <c r="R472" s="203"/>
    </row>
    <row r="473" spans="1:18" ht="15.75" customHeight="1" x14ac:dyDescent="0.2">
      <c r="A473" s="97">
        <v>2702</v>
      </c>
      <c r="B473" s="17"/>
      <c r="C473" s="17"/>
      <c r="D473" s="17"/>
      <c r="E473" s="17"/>
      <c r="F473" s="17"/>
      <c r="G473" s="17"/>
      <c r="H473" s="17"/>
      <c r="I473" s="17"/>
      <c r="J473" s="17"/>
      <c r="K473" s="54"/>
      <c r="L473" s="145"/>
      <c r="M473" s="49"/>
      <c r="N473" s="147"/>
      <c r="O473" s="102" t="s">
        <v>81</v>
      </c>
      <c r="P473" s="103">
        <v>5</v>
      </c>
      <c r="Q473" s="104">
        <f>IF(SUM(K464:K472)=0,"",SUM(K464:K472))</f>
        <v>17</v>
      </c>
      <c r="R473" s="105" t="s">
        <v>10</v>
      </c>
    </row>
    <row r="474" spans="1:18" ht="15.75" customHeight="1" x14ac:dyDescent="0.2">
      <c r="A474" s="97">
        <v>2801</v>
      </c>
      <c r="B474" s="17"/>
      <c r="C474" s="17"/>
      <c r="D474" s="17"/>
      <c r="E474" s="17"/>
      <c r="F474" s="17"/>
      <c r="G474" s="17"/>
      <c r="H474" s="17"/>
      <c r="I474" s="17"/>
      <c r="J474" s="17"/>
      <c r="K474" s="54"/>
      <c r="L474" s="145"/>
      <c r="M474" s="49"/>
      <c r="N474" s="147"/>
      <c r="O474" s="106" t="s">
        <v>83</v>
      </c>
      <c r="P474" s="32">
        <f>IF(P473/B458=0,"",P473/B458)</f>
        <v>0.15625</v>
      </c>
      <c r="Q474" s="107">
        <f>IF(P473/Q473=0,"",P473/Q473)</f>
        <v>0.29411764705882354</v>
      </c>
      <c r="R474" s="108" t="s">
        <v>84</v>
      </c>
    </row>
    <row r="475" spans="1:18" ht="15.75" customHeight="1" x14ac:dyDescent="0.2">
      <c r="A475" s="97">
        <v>2802</v>
      </c>
      <c r="B475" s="17"/>
      <c r="C475" s="17"/>
      <c r="D475" s="17"/>
      <c r="E475" s="17"/>
      <c r="F475" s="17"/>
      <c r="G475" s="17"/>
      <c r="H475" s="17"/>
      <c r="I475" s="17"/>
      <c r="J475" s="17"/>
      <c r="K475" s="54"/>
      <c r="L475" s="151"/>
      <c r="M475" s="152"/>
      <c r="N475" s="153"/>
      <c r="O475" s="154"/>
      <c r="P475" s="155"/>
      <c r="Q475" s="155"/>
      <c r="R475" s="156"/>
    </row>
    <row r="476" spans="1:18" ht="18" customHeight="1" x14ac:dyDescent="0.2">
      <c r="A476" s="114"/>
      <c r="B476" s="231" t="s">
        <v>106</v>
      </c>
      <c r="C476" s="231"/>
      <c r="D476" s="231"/>
      <c r="E476" s="231"/>
      <c r="F476" s="231"/>
      <c r="G476" s="231"/>
      <c r="H476" s="231"/>
      <c r="I476" s="231"/>
      <c r="J476" s="231"/>
      <c r="K476" s="37">
        <f>SUM(K458:K472)</f>
        <v>17</v>
      </c>
      <c r="L476" s="109">
        <f>((SUM(K465:K466))/B458)</f>
        <v>0.34375</v>
      </c>
      <c r="M476" s="109">
        <f>IF(K476=0,"",K476/B458)</f>
        <v>0.53125</v>
      </c>
      <c r="N476" s="109">
        <f>M476-L476</f>
        <v>0.1875</v>
      </c>
      <c r="O476" s="89"/>
      <c r="P476" s="85"/>
      <c r="Q476" s="134"/>
      <c r="R476" s="89"/>
    </row>
    <row r="477" spans="1:18" ht="12.75" customHeight="1" x14ac:dyDescent="0.2"/>
    <row r="478" spans="1:18" ht="12.75" customHeight="1" x14ac:dyDescent="0.2"/>
    <row r="479" spans="1:18" ht="26.25" customHeight="1" x14ac:dyDescent="0.2">
      <c r="B479" s="232" t="s">
        <v>94</v>
      </c>
      <c r="C479" s="233"/>
      <c r="D479" s="233"/>
      <c r="E479" s="233"/>
      <c r="F479" s="233"/>
      <c r="G479" s="233"/>
      <c r="H479" s="233"/>
      <c r="I479" s="233"/>
      <c r="J479" s="233"/>
      <c r="K479" s="78" t="s">
        <v>117</v>
      </c>
      <c r="L479" s="89"/>
      <c r="M479" s="89"/>
      <c r="N479" s="85"/>
      <c r="O479" s="89"/>
      <c r="P479" s="85"/>
      <c r="Q479" s="85"/>
      <c r="R479" s="85"/>
    </row>
    <row r="480" spans="1:18" ht="20.25" customHeight="1" x14ac:dyDescent="0.2">
      <c r="A480" s="234" t="s">
        <v>9</v>
      </c>
      <c r="B480" s="235" t="s">
        <v>95</v>
      </c>
      <c r="C480" s="236"/>
      <c r="D480" s="236"/>
      <c r="E480" s="236"/>
      <c r="F480" s="236"/>
      <c r="G480" s="236"/>
      <c r="H480" s="236"/>
      <c r="I480" s="236"/>
      <c r="J480" s="237"/>
      <c r="K480" s="238" t="s">
        <v>10</v>
      </c>
      <c r="L480" s="230" t="s">
        <v>2</v>
      </c>
      <c r="M480" s="230" t="s">
        <v>3</v>
      </c>
      <c r="N480" s="240" t="s">
        <v>4</v>
      </c>
      <c r="O480" s="230" t="s">
        <v>5</v>
      </c>
      <c r="P480" s="228" t="s">
        <v>6</v>
      </c>
      <c r="Q480" s="228" t="s">
        <v>7</v>
      </c>
      <c r="R480" s="230" t="s">
        <v>96</v>
      </c>
    </row>
    <row r="481" spans="1:19" ht="15.75" customHeight="1" x14ac:dyDescent="0.2">
      <c r="A481" s="229"/>
      <c r="B481" s="97" t="s">
        <v>97</v>
      </c>
      <c r="C481" s="97" t="s">
        <v>98</v>
      </c>
      <c r="D481" s="97" t="s">
        <v>99</v>
      </c>
      <c r="E481" s="97" t="s">
        <v>100</v>
      </c>
      <c r="F481" s="97" t="s">
        <v>101</v>
      </c>
      <c r="G481" s="97" t="s">
        <v>102</v>
      </c>
      <c r="H481" s="97" t="s">
        <v>103</v>
      </c>
      <c r="I481" s="97" t="s">
        <v>104</v>
      </c>
      <c r="J481" s="97" t="s">
        <v>105</v>
      </c>
      <c r="K481" s="229"/>
      <c r="L481" s="229"/>
      <c r="M481" s="229"/>
      <c r="N481" s="229"/>
      <c r="O481" s="229"/>
      <c r="P481" s="229"/>
      <c r="Q481" s="229"/>
      <c r="R481" s="229"/>
    </row>
    <row r="482" spans="1:19" ht="15.75" customHeight="1" x14ac:dyDescent="0.2">
      <c r="A482" s="97">
        <v>2002</v>
      </c>
      <c r="B482" s="17">
        <v>64</v>
      </c>
      <c r="C482" s="17"/>
      <c r="D482" s="17"/>
      <c r="E482" s="17"/>
      <c r="F482" s="17"/>
      <c r="G482" s="17"/>
      <c r="H482" s="17"/>
      <c r="I482" s="17"/>
      <c r="J482" s="17"/>
      <c r="K482" s="54"/>
      <c r="L482" s="143"/>
      <c r="M482" s="144"/>
      <c r="N482" s="104"/>
      <c r="O482" s="98"/>
      <c r="P482" s="19">
        <f>B482</f>
        <v>64</v>
      </c>
      <c r="Q482" s="99"/>
      <c r="R482" s="98"/>
    </row>
    <row r="483" spans="1:19" ht="15.75" customHeight="1" x14ac:dyDescent="0.2">
      <c r="A483" s="97">
        <v>2101</v>
      </c>
      <c r="B483" s="17"/>
      <c r="C483" s="17">
        <v>53</v>
      </c>
      <c r="D483" s="17"/>
      <c r="E483" s="17"/>
      <c r="F483" s="17"/>
      <c r="G483" s="17"/>
      <c r="H483" s="17"/>
      <c r="I483" s="17"/>
      <c r="J483" s="17"/>
      <c r="K483" s="54"/>
      <c r="L483" s="145"/>
      <c r="M483" s="49"/>
      <c r="N483" s="146"/>
      <c r="O483" s="21">
        <f>IF(C483=0,"",C483/B482)</f>
        <v>0.828125</v>
      </c>
      <c r="P483" s="22">
        <v>53</v>
      </c>
      <c r="Q483" s="100">
        <f t="shared" ref="Q483:Q490" si="40">IF(P483=0,"",P483/P482)</f>
        <v>0.828125</v>
      </c>
      <c r="R483" s="100">
        <f t="shared" ref="R483:R490" si="41">IF(P483=0,"",100%-Q483)</f>
        <v>0.171875</v>
      </c>
    </row>
    <row r="484" spans="1:19" ht="15.75" customHeight="1" x14ac:dyDescent="0.2">
      <c r="A484" s="97">
        <v>2102</v>
      </c>
      <c r="B484" s="17"/>
      <c r="C484" s="17"/>
      <c r="D484" s="17">
        <v>50</v>
      </c>
      <c r="E484" s="17"/>
      <c r="F484" s="17"/>
      <c r="G484" s="17"/>
      <c r="H484" s="17"/>
      <c r="I484" s="17"/>
      <c r="J484" s="17"/>
      <c r="K484" s="54"/>
      <c r="L484" s="145"/>
      <c r="M484" s="49"/>
      <c r="N484" s="146"/>
      <c r="O484" s="21">
        <f>IF(D484=0,"",D484/C483)</f>
        <v>0.94339622641509435</v>
      </c>
      <c r="P484" s="22">
        <v>52</v>
      </c>
      <c r="Q484" s="100">
        <f t="shared" si="40"/>
        <v>0.98113207547169812</v>
      </c>
      <c r="R484" s="100">
        <f t="shared" si="41"/>
        <v>1.8867924528301883E-2</v>
      </c>
      <c r="S484" s="160">
        <f>P484/P482</f>
        <v>0.8125</v>
      </c>
    </row>
    <row r="485" spans="1:19" ht="15.75" customHeight="1" x14ac:dyDescent="0.2">
      <c r="A485" s="97">
        <v>2201</v>
      </c>
      <c r="B485" s="17"/>
      <c r="C485" s="17"/>
      <c r="D485" s="17"/>
      <c r="E485" s="17">
        <v>46</v>
      </c>
      <c r="F485" s="17"/>
      <c r="G485" s="17"/>
      <c r="H485" s="17"/>
      <c r="I485" s="17"/>
      <c r="J485" s="17"/>
      <c r="K485" s="54"/>
      <c r="L485" s="145"/>
      <c r="M485" s="49"/>
      <c r="N485" s="146"/>
      <c r="O485" s="21">
        <f>IF(E485=0,"",E485/D484)</f>
        <v>0.92</v>
      </c>
      <c r="P485" s="22">
        <v>48</v>
      </c>
      <c r="Q485" s="100">
        <f t="shared" si="40"/>
        <v>0.92307692307692313</v>
      </c>
      <c r="R485" s="100">
        <f t="shared" si="41"/>
        <v>7.6923076923076872E-2</v>
      </c>
    </row>
    <row r="486" spans="1:19" ht="15.75" customHeight="1" x14ac:dyDescent="0.2">
      <c r="A486" s="97">
        <v>2202</v>
      </c>
      <c r="B486" s="17"/>
      <c r="C486" s="17"/>
      <c r="D486" s="17"/>
      <c r="E486" s="17"/>
      <c r="F486" s="17">
        <v>45</v>
      </c>
      <c r="G486" s="17"/>
      <c r="H486" s="17"/>
      <c r="I486" s="17"/>
      <c r="J486" s="17"/>
      <c r="K486" s="54"/>
      <c r="L486" s="145"/>
      <c r="M486" s="49"/>
      <c r="N486" s="146"/>
      <c r="O486" s="21">
        <f>IF(F486=0,"",F486/E485)</f>
        <v>0.97826086956521741</v>
      </c>
      <c r="P486" s="22">
        <v>47</v>
      </c>
      <c r="Q486" s="100">
        <f t="shared" si="40"/>
        <v>0.97916666666666663</v>
      </c>
      <c r="R486" s="100">
        <f t="shared" si="41"/>
        <v>2.083333333333337E-2</v>
      </c>
    </row>
    <row r="487" spans="1:19" ht="15.75" customHeight="1" x14ac:dyDescent="0.2">
      <c r="A487" s="97">
        <v>2301</v>
      </c>
      <c r="B487" s="17"/>
      <c r="C487" s="17"/>
      <c r="D487" s="17"/>
      <c r="E487" s="17"/>
      <c r="F487" s="17"/>
      <c r="G487" s="17">
        <v>45</v>
      </c>
      <c r="H487" s="17"/>
      <c r="I487" s="17"/>
      <c r="J487" s="17"/>
      <c r="K487" s="54"/>
      <c r="L487" s="145"/>
      <c r="M487" s="49"/>
      <c r="N487" s="146"/>
      <c r="O487" s="21">
        <f>IF(G487=0,"",G487/F486)</f>
        <v>1</v>
      </c>
      <c r="P487" s="22">
        <v>47</v>
      </c>
      <c r="Q487" s="100">
        <f t="shared" si="40"/>
        <v>1</v>
      </c>
      <c r="R487" s="100">
        <f t="shared" si="41"/>
        <v>0</v>
      </c>
    </row>
    <row r="488" spans="1:19" ht="15.75" customHeight="1" x14ac:dyDescent="0.2">
      <c r="A488" s="97">
        <v>2302</v>
      </c>
      <c r="B488" s="17"/>
      <c r="C488" s="17"/>
      <c r="D488" s="17"/>
      <c r="E488" s="17"/>
      <c r="F488" s="17"/>
      <c r="G488" s="17"/>
      <c r="H488" s="17">
        <v>43</v>
      </c>
      <c r="I488" s="17"/>
      <c r="J488" s="17"/>
      <c r="K488" s="54"/>
      <c r="L488" s="145"/>
      <c r="M488" s="49"/>
      <c r="N488" s="146"/>
      <c r="O488" s="21">
        <f>IF(H488=0,"",H488/G487)</f>
        <v>0.9555555555555556</v>
      </c>
      <c r="P488" s="22">
        <v>45</v>
      </c>
      <c r="Q488" s="100">
        <f t="shared" si="40"/>
        <v>0.95744680851063835</v>
      </c>
      <c r="R488" s="100">
        <f t="shared" si="41"/>
        <v>4.2553191489361653E-2</v>
      </c>
    </row>
    <row r="489" spans="1:19" ht="15.75" customHeight="1" x14ac:dyDescent="0.2">
      <c r="A489" s="97">
        <v>2401</v>
      </c>
      <c r="B489" s="17"/>
      <c r="C489" s="17"/>
      <c r="D489" s="17"/>
      <c r="E489" s="17"/>
      <c r="F489" s="17"/>
      <c r="G489" s="17"/>
      <c r="H489" s="17"/>
      <c r="I489" s="17">
        <v>41</v>
      </c>
      <c r="J489" s="17"/>
      <c r="K489" s="54"/>
      <c r="L489" s="145"/>
      <c r="M489" s="49"/>
      <c r="N489" s="146"/>
      <c r="O489" s="21">
        <f>IF(I489=0,"",I489/H488)</f>
        <v>0.95348837209302328</v>
      </c>
      <c r="P489" s="22">
        <v>44</v>
      </c>
      <c r="Q489" s="100">
        <f t="shared" si="40"/>
        <v>0.97777777777777775</v>
      </c>
      <c r="R489" s="100">
        <f t="shared" si="41"/>
        <v>2.2222222222222254E-2</v>
      </c>
    </row>
    <row r="490" spans="1:19" ht="15.75" customHeight="1" x14ac:dyDescent="0.2">
      <c r="A490" s="97">
        <v>2402</v>
      </c>
      <c r="B490" s="17"/>
      <c r="C490" s="17"/>
      <c r="D490" s="17"/>
      <c r="E490" s="17"/>
      <c r="F490" s="17"/>
      <c r="G490" s="17"/>
      <c r="H490" s="17"/>
      <c r="I490" s="17"/>
      <c r="J490" s="17">
        <v>37</v>
      </c>
      <c r="K490" s="54">
        <v>29</v>
      </c>
      <c r="L490" s="145"/>
      <c r="M490" s="49"/>
      <c r="N490" s="146"/>
      <c r="O490" s="24">
        <f>IF(J490=0,"",J490/I489)</f>
        <v>0.90243902439024393</v>
      </c>
      <c r="P490" s="22">
        <v>44</v>
      </c>
      <c r="Q490" s="24">
        <f t="shared" si="40"/>
        <v>1</v>
      </c>
      <c r="R490" s="24">
        <f t="shared" si="41"/>
        <v>0</v>
      </c>
    </row>
    <row r="491" spans="1:19" ht="15.75" customHeight="1" x14ac:dyDescent="0.2">
      <c r="A491" s="97">
        <v>2501</v>
      </c>
      <c r="B491" s="17"/>
      <c r="C491" s="17"/>
      <c r="D491" s="17"/>
      <c r="E491" s="17"/>
      <c r="F491" s="17"/>
      <c r="G491" s="17"/>
      <c r="H491" s="17"/>
      <c r="I491" s="17"/>
      <c r="J491" s="17">
        <v>10</v>
      </c>
      <c r="K491" s="54">
        <v>8</v>
      </c>
      <c r="L491" s="145"/>
      <c r="M491" s="49"/>
      <c r="N491" s="147"/>
      <c r="O491" s="67"/>
      <c r="P491" s="22">
        <v>12</v>
      </c>
      <c r="Q491" s="67"/>
      <c r="R491" s="101"/>
    </row>
    <row r="492" spans="1:19" ht="15.75" customHeight="1" x14ac:dyDescent="0.2">
      <c r="A492" s="97">
        <v>2502</v>
      </c>
      <c r="B492" s="17"/>
      <c r="C492" s="17"/>
      <c r="D492" s="17"/>
      <c r="E492" s="17"/>
      <c r="F492" s="17"/>
      <c r="G492" s="17"/>
      <c r="H492" s="17"/>
      <c r="I492" s="17"/>
      <c r="J492" s="17">
        <v>4</v>
      </c>
      <c r="K492" s="54">
        <v>4</v>
      </c>
      <c r="L492" s="145"/>
      <c r="M492" s="49"/>
      <c r="N492" s="147"/>
      <c r="O492" s="148"/>
      <c r="P492" s="51">
        <v>6</v>
      </c>
      <c r="Q492" s="149"/>
      <c r="R492" s="148"/>
    </row>
    <row r="493" spans="1:19" ht="15.75" customHeight="1" x14ac:dyDescent="0.2">
      <c r="A493" s="97">
        <v>2601</v>
      </c>
      <c r="B493" s="17"/>
      <c r="C493" s="17"/>
      <c r="D493" s="17"/>
      <c r="E493" s="17"/>
      <c r="F493" s="17"/>
      <c r="G493" s="17"/>
      <c r="H493" s="17"/>
      <c r="I493" s="17"/>
      <c r="J493" s="17"/>
      <c r="K493" s="54"/>
      <c r="L493" s="145"/>
      <c r="M493" s="49"/>
      <c r="N493" s="147"/>
      <c r="O493" s="148"/>
      <c r="P493" s="51"/>
      <c r="Q493" s="149"/>
      <c r="R493" s="148"/>
    </row>
    <row r="494" spans="1:19" ht="15.75" customHeight="1" x14ac:dyDescent="0.2">
      <c r="A494" s="97">
        <v>2602</v>
      </c>
      <c r="B494" s="17"/>
      <c r="C494" s="17"/>
      <c r="D494" s="17"/>
      <c r="E494" s="17"/>
      <c r="F494" s="17"/>
      <c r="G494" s="17"/>
      <c r="H494" s="17"/>
      <c r="I494" s="17"/>
      <c r="J494" s="17"/>
      <c r="K494" s="54"/>
      <c r="L494" s="145"/>
      <c r="M494" s="49"/>
      <c r="N494" s="147"/>
      <c r="O494" s="148"/>
      <c r="P494" s="51"/>
      <c r="Q494" s="149"/>
      <c r="R494" s="148"/>
    </row>
    <row r="495" spans="1:19" ht="15.75" customHeight="1" x14ac:dyDescent="0.2">
      <c r="A495" s="97">
        <v>2701</v>
      </c>
      <c r="B495" s="17"/>
      <c r="C495" s="17"/>
      <c r="D495" s="17"/>
      <c r="E495" s="17"/>
      <c r="F495" s="17"/>
      <c r="G495" s="17"/>
      <c r="H495" s="17"/>
      <c r="I495" s="17"/>
      <c r="J495" s="17"/>
      <c r="K495" s="54"/>
      <c r="L495" s="145"/>
      <c r="M495" s="49"/>
      <c r="N495" s="147"/>
      <c r="O495" s="148"/>
      <c r="P495" s="51"/>
      <c r="Q495" s="149"/>
      <c r="R495" s="148"/>
    </row>
    <row r="496" spans="1:19" ht="15.75" customHeight="1" x14ac:dyDescent="0.2">
      <c r="A496" s="97">
        <v>2702</v>
      </c>
      <c r="B496" s="17"/>
      <c r="C496" s="17"/>
      <c r="D496" s="17"/>
      <c r="E496" s="17"/>
      <c r="F496" s="17"/>
      <c r="G496" s="17"/>
      <c r="H496" s="17"/>
      <c r="I496" s="17"/>
      <c r="J496" s="17"/>
      <c r="K496" s="54"/>
      <c r="L496" s="145"/>
      <c r="M496" s="49"/>
      <c r="N496" s="147"/>
      <c r="O496" s="200"/>
      <c r="P496" s="201"/>
      <c r="Q496" s="202"/>
      <c r="R496" s="203"/>
    </row>
    <row r="497" spans="1:19" ht="15.75" customHeight="1" x14ac:dyDescent="0.2">
      <c r="A497" s="97">
        <v>2801</v>
      </c>
      <c r="B497" s="17"/>
      <c r="C497" s="17"/>
      <c r="D497" s="17"/>
      <c r="E497" s="17"/>
      <c r="F497" s="17"/>
      <c r="G497" s="17"/>
      <c r="H497" s="17"/>
      <c r="I497" s="17"/>
      <c r="J497" s="17"/>
      <c r="K497" s="54"/>
      <c r="L497" s="145"/>
      <c r="M497" s="49"/>
      <c r="N497" s="147"/>
      <c r="O497" s="102" t="s">
        <v>81</v>
      </c>
      <c r="P497" s="103">
        <v>7</v>
      </c>
      <c r="Q497" s="104">
        <f>IF(SUM(K488:K496)=0,"",SUM(K488:K496))</f>
        <v>41</v>
      </c>
      <c r="R497" s="105" t="s">
        <v>10</v>
      </c>
    </row>
    <row r="498" spans="1:19" ht="15.75" customHeight="1" x14ac:dyDescent="0.2">
      <c r="A498" s="97">
        <v>2802</v>
      </c>
      <c r="B498" s="17"/>
      <c r="C498" s="17"/>
      <c r="D498" s="17"/>
      <c r="E498" s="17"/>
      <c r="F498" s="17"/>
      <c r="G498" s="17"/>
      <c r="H498" s="17"/>
      <c r="I498" s="17"/>
      <c r="J498" s="17"/>
      <c r="K498" s="54"/>
      <c r="L498" s="145"/>
      <c r="M498" s="49"/>
      <c r="N498" s="147"/>
      <c r="O498" s="106" t="s">
        <v>83</v>
      </c>
      <c r="P498" s="32">
        <f>IF(P497/B482=0,"",P497/B482)</f>
        <v>0.109375</v>
      </c>
      <c r="Q498" s="107">
        <f>IF(P497/Q497=0,"",P497/Q497)</f>
        <v>0.17073170731707318</v>
      </c>
      <c r="R498" s="108" t="s">
        <v>84</v>
      </c>
    </row>
    <row r="499" spans="1:19" ht="15.75" customHeight="1" x14ac:dyDescent="0.2">
      <c r="A499" s="97">
        <v>2901</v>
      </c>
      <c r="B499" s="17"/>
      <c r="C499" s="17"/>
      <c r="D499" s="17"/>
      <c r="E499" s="17"/>
      <c r="F499" s="17"/>
      <c r="G499" s="17"/>
      <c r="H499" s="17"/>
      <c r="I499" s="17"/>
      <c r="J499" s="17"/>
      <c r="K499" s="54"/>
      <c r="L499" s="151"/>
      <c r="M499" s="152"/>
      <c r="N499" s="153"/>
      <c r="O499" s="154"/>
      <c r="P499" s="155"/>
      <c r="Q499" s="155"/>
      <c r="R499" s="156"/>
    </row>
    <row r="500" spans="1:19" ht="18" customHeight="1" x14ac:dyDescent="0.2">
      <c r="A500" s="114"/>
      <c r="B500" s="231" t="s">
        <v>106</v>
      </c>
      <c r="C500" s="231"/>
      <c r="D500" s="231"/>
      <c r="E500" s="231"/>
      <c r="F500" s="231"/>
      <c r="G500" s="231"/>
      <c r="H500" s="231"/>
      <c r="I500" s="231"/>
      <c r="J500" s="231"/>
      <c r="K500" s="37">
        <f>SUM(K482:K496)</f>
        <v>41</v>
      </c>
      <c r="L500" s="109">
        <f>((SUM(K489:K490))/B482)</f>
        <v>0.453125</v>
      </c>
      <c r="M500" s="109">
        <f>IF(K500=0,"",K500/B482)</f>
        <v>0.640625</v>
      </c>
      <c r="N500" s="109">
        <f>M500-L500</f>
        <v>0.1875</v>
      </c>
      <c r="O500" s="89"/>
      <c r="P500" s="85"/>
      <c r="Q500" s="134"/>
      <c r="R500" s="89"/>
    </row>
    <row r="501" spans="1:19" ht="12.75" customHeight="1" x14ac:dyDescent="0.2"/>
    <row r="502" spans="1:19" ht="12.75" customHeight="1" x14ac:dyDescent="0.2"/>
    <row r="503" spans="1:19" ht="26.25" x14ac:dyDescent="0.2">
      <c r="B503" s="232" t="s">
        <v>94</v>
      </c>
      <c r="C503" s="233"/>
      <c r="D503" s="233"/>
      <c r="E503" s="233"/>
      <c r="F503" s="233"/>
      <c r="G503" s="233"/>
      <c r="H503" s="233"/>
      <c r="I503" s="233"/>
      <c r="J503" s="233"/>
      <c r="K503" s="78" t="s">
        <v>118</v>
      </c>
      <c r="L503" s="89"/>
      <c r="M503" s="89"/>
      <c r="N503" s="85"/>
      <c r="O503" s="89"/>
      <c r="P503" s="85"/>
      <c r="Q503" s="85"/>
      <c r="R503" s="85"/>
    </row>
    <row r="504" spans="1:19" ht="20.25" x14ac:dyDescent="0.2">
      <c r="A504" s="234" t="s">
        <v>9</v>
      </c>
      <c r="B504" s="235" t="s">
        <v>95</v>
      </c>
      <c r="C504" s="236"/>
      <c r="D504" s="236"/>
      <c r="E504" s="236"/>
      <c r="F504" s="236"/>
      <c r="G504" s="236"/>
      <c r="H504" s="236"/>
      <c r="I504" s="236"/>
      <c r="J504" s="237"/>
      <c r="K504" s="238" t="s">
        <v>10</v>
      </c>
      <c r="L504" s="230" t="s">
        <v>2</v>
      </c>
      <c r="M504" s="230" t="s">
        <v>3</v>
      </c>
      <c r="N504" s="240" t="s">
        <v>4</v>
      </c>
      <c r="O504" s="230" t="s">
        <v>5</v>
      </c>
      <c r="P504" s="228" t="s">
        <v>6</v>
      </c>
      <c r="Q504" s="228" t="s">
        <v>7</v>
      </c>
      <c r="R504" s="230" t="s">
        <v>96</v>
      </c>
    </row>
    <row r="505" spans="1:19" ht="15.75" x14ac:dyDescent="0.2">
      <c r="A505" s="229"/>
      <c r="B505" s="97" t="s">
        <v>97</v>
      </c>
      <c r="C505" s="97" t="s">
        <v>98</v>
      </c>
      <c r="D505" s="97" t="s">
        <v>99</v>
      </c>
      <c r="E505" s="97" t="s">
        <v>100</v>
      </c>
      <c r="F505" s="97" t="s">
        <v>101</v>
      </c>
      <c r="G505" s="97" t="s">
        <v>102</v>
      </c>
      <c r="H505" s="97" t="s">
        <v>103</v>
      </c>
      <c r="I505" s="97" t="s">
        <v>104</v>
      </c>
      <c r="J505" s="97" t="s">
        <v>105</v>
      </c>
      <c r="K505" s="229"/>
      <c r="L505" s="229"/>
      <c r="M505" s="229"/>
      <c r="N505" s="229"/>
      <c r="O505" s="229"/>
      <c r="P505" s="229"/>
      <c r="Q505" s="229"/>
      <c r="R505" s="229"/>
    </row>
    <row r="506" spans="1:19" ht="15.75" x14ac:dyDescent="0.2">
      <c r="A506" s="97">
        <v>2101</v>
      </c>
      <c r="B506" s="17">
        <v>34</v>
      </c>
      <c r="C506" s="17"/>
      <c r="D506" s="17"/>
      <c r="E506" s="17"/>
      <c r="F506" s="17"/>
      <c r="G506" s="17"/>
      <c r="H506" s="17"/>
      <c r="I506" s="17"/>
      <c r="J506" s="17"/>
      <c r="K506" s="54"/>
      <c r="L506" s="143"/>
      <c r="M506" s="144"/>
      <c r="N506" s="104"/>
      <c r="O506" s="98"/>
      <c r="P506" s="19">
        <f>B506</f>
        <v>34</v>
      </c>
      <c r="Q506" s="99"/>
      <c r="R506" s="98"/>
    </row>
    <row r="507" spans="1:19" ht="15.75" x14ac:dyDescent="0.2">
      <c r="A507" s="97">
        <v>2102</v>
      </c>
      <c r="B507" s="17"/>
      <c r="C507" s="17">
        <v>26</v>
      </c>
      <c r="D507" s="17"/>
      <c r="E507" s="17"/>
      <c r="F507" s="17"/>
      <c r="G507" s="17"/>
      <c r="H507" s="17"/>
      <c r="I507" s="17"/>
      <c r="J507" s="17"/>
      <c r="K507" s="54"/>
      <c r="L507" s="145"/>
      <c r="M507" s="49"/>
      <c r="N507" s="146"/>
      <c r="O507" s="21">
        <f>IF(C507=0,"",C507/B506)</f>
        <v>0.76470588235294112</v>
      </c>
      <c r="P507" s="22">
        <v>26</v>
      </c>
      <c r="Q507" s="100">
        <f t="shared" ref="Q507:Q514" si="42">IF(P507=0,"",P507/P506)</f>
        <v>0.76470588235294112</v>
      </c>
      <c r="R507" s="100">
        <f t="shared" ref="R507:R514" si="43">IF(P507=0,"",100%-Q507)</f>
        <v>0.23529411764705888</v>
      </c>
    </row>
    <row r="508" spans="1:19" ht="15.75" x14ac:dyDescent="0.2">
      <c r="A508" s="97">
        <v>2201</v>
      </c>
      <c r="B508" s="17"/>
      <c r="C508" s="17"/>
      <c r="D508" s="17">
        <v>25</v>
      </c>
      <c r="E508" s="17"/>
      <c r="F508" s="17"/>
      <c r="G508" s="17"/>
      <c r="H508" s="17"/>
      <c r="I508" s="17"/>
      <c r="J508" s="17"/>
      <c r="K508" s="54"/>
      <c r="L508" s="145"/>
      <c r="M508" s="49"/>
      <c r="N508" s="146"/>
      <c r="O508" s="21">
        <f>IF(D508=0,"",D508/C507)</f>
        <v>0.96153846153846156</v>
      </c>
      <c r="P508" s="22">
        <v>25</v>
      </c>
      <c r="Q508" s="100">
        <f t="shared" si="42"/>
        <v>0.96153846153846156</v>
      </c>
      <c r="R508" s="100">
        <f t="shared" si="43"/>
        <v>3.8461538461538436E-2</v>
      </c>
      <c r="S508" s="160">
        <f>P508/P506</f>
        <v>0.73529411764705888</v>
      </c>
    </row>
    <row r="509" spans="1:19" ht="15.75" x14ac:dyDescent="0.2">
      <c r="A509" s="97">
        <v>2202</v>
      </c>
      <c r="B509" s="17"/>
      <c r="C509" s="17"/>
      <c r="D509" s="17"/>
      <c r="E509" s="17">
        <v>23</v>
      </c>
      <c r="F509" s="17"/>
      <c r="G509" s="17"/>
      <c r="H509" s="17"/>
      <c r="I509" s="17"/>
      <c r="J509" s="17"/>
      <c r="K509" s="54"/>
      <c r="L509" s="145"/>
      <c r="M509" s="49"/>
      <c r="N509" s="146"/>
      <c r="O509" s="21">
        <f>IF(E509=0,"",E509/D508)</f>
        <v>0.92</v>
      </c>
      <c r="P509" s="22">
        <v>23</v>
      </c>
      <c r="Q509" s="100">
        <f t="shared" si="42"/>
        <v>0.92</v>
      </c>
      <c r="R509" s="100">
        <f t="shared" si="43"/>
        <v>7.999999999999996E-2</v>
      </c>
    </row>
    <row r="510" spans="1:19" ht="15.75" x14ac:dyDescent="0.2">
      <c r="A510" s="97">
        <v>2301</v>
      </c>
      <c r="B510" s="17"/>
      <c r="C510" s="17"/>
      <c r="D510" s="17"/>
      <c r="E510" s="17"/>
      <c r="F510" s="17">
        <v>21</v>
      </c>
      <c r="G510" s="17"/>
      <c r="H510" s="17"/>
      <c r="I510" s="17"/>
      <c r="J510" s="17"/>
      <c r="K510" s="54"/>
      <c r="L510" s="145"/>
      <c r="M510" s="49"/>
      <c r="N510" s="146"/>
      <c r="O510" s="21">
        <f>IF(F510=0,"",F510/E509)</f>
        <v>0.91304347826086951</v>
      </c>
      <c r="P510" s="22">
        <v>22</v>
      </c>
      <c r="Q510" s="100">
        <f t="shared" si="42"/>
        <v>0.95652173913043481</v>
      </c>
      <c r="R510" s="100">
        <f t="shared" si="43"/>
        <v>4.3478260869565188E-2</v>
      </c>
    </row>
    <row r="511" spans="1:19" ht="15.75" x14ac:dyDescent="0.2">
      <c r="A511" s="97">
        <v>2302</v>
      </c>
      <c r="B511" s="17"/>
      <c r="C511" s="17"/>
      <c r="D511" s="17"/>
      <c r="E511" s="17"/>
      <c r="F511" s="17"/>
      <c r="G511" s="17">
        <v>18</v>
      </c>
      <c r="H511" s="17"/>
      <c r="I511" s="17"/>
      <c r="J511" s="17"/>
      <c r="K511" s="54"/>
      <c r="L511" s="145"/>
      <c r="M511" s="49"/>
      <c r="N511" s="146"/>
      <c r="O511" s="21">
        <f>IF(G511=0,"",G511/F510)</f>
        <v>0.8571428571428571</v>
      </c>
      <c r="P511" s="22">
        <v>22</v>
      </c>
      <c r="Q511" s="100">
        <f t="shared" si="42"/>
        <v>1</v>
      </c>
      <c r="R511" s="100">
        <f t="shared" si="43"/>
        <v>0</v>
      </c>
    </row>
    <row r="512" spans="1:19" ht="15.75" x14ac:dyDescent="0.2">
      <c r="A512" s="97">
        <v>2401</v>
      </c>
      <c r="B512" s="17"/>
      <c r="C512" s="17"/>
      <c r="D512" s="17"/>
      <c r="E512" s="17"/>
      <c r="F512" s="17"/>
      <c r="G512" s="17"/>
      <c r="H512" s="17">
        <v>17</v>
      </c>
      <c r="I512" s="17"/>
      <c r="J512" s="17"/>
      <c r="K512" s="54"/>
      <c r="L512" s="145"/>
      <c r="M512" s="49"/>
      <c r="N512" s="146"/>
      <c r="O512" s="21">
        <f>IF(H512=0,"",H512/G511)</f>
        <v>0.94444444444444442</v>
      </c>
      <c r="P512" s="22">
        <v>21</v>
      </c>
      <c r="Q512" s="100">
        <f t="shared" si="42"/>
        <v>0.95454545454545459</v>
      </c>
      <c r="R512" s="100">
        <f t="shared" si="43"/>
        <v>4.5454545454545414E-2</v>
      </c>
    </row>
    <row r="513" spans="1:22" ht="15.75" x14ac:dyDescent="0.2">
      <c r="A513" s="97">
        <v>2402</v>
      </c>
      <c r="B513" s="17"/>
      <c r="C513" s="17"/>
      <c r="D513" s="17"/>
      <c r="E513" s="17"/>
      <c r="F513" s="17"/>
      <c r="G513" s="17"/>
      <c r="H513" s="17"/>
      <c r="I513" s="17">
        <v>17</v>
      </c>
      <c r="J513" s="17"/>
      <c r="K513" s="54">
        <v>1</v>
      </c>
      <c r="L513" s="145"/>
      <c r="M513" s="49"/>
      <c r="N513" s="146"/>
      <c r="O513" s="21">
        <f>IF(I513=0,"",I513/H512)</f>
        <v>1</v>
      </c>
      <c r="P513" s="22">
        <v>19</v>
      </c>
      <c r="Q513" s="100">
        <f t="shared" si="42"/>
        <v>0.90476190476190477</v>
      </c>
      <c r="R513" s="100">
        <f t="shared" si="43"/>
        <v>9.5238095238095233E-2</v>
      </c>
    </row>
    <row r="514" spans="1:22" ht="15.75" x14ac:dyDescent="0.2">
      <c r="A514" s="97">
        <v>2501</v>
      </c>
      <c r="B514" s="17"/>
      <c r="C514" s="17"/>
      <c r="D514" s="17"/>
      <c r="E514" s="17"/>
      <c r="F514" s="17"/>
      <c r="G514" s="17"/>
      <c r="H514" s="17"/>
      <c r="I514" s="17"/>
      <c r="J514" s="17">
        <v>15</v>
      </c>
      <c r="K514" s="54">
        <v>15</v>
      </c>
      <c r="L514" s="145"/>
      <c r="M514" s="49"/>
      <c r="N514" s="146"/>
      <c r="O514" s="24">
        <f>IF(J514=0,"",J514/I513)</f>
        <v>0.88235294117647056</v>
      </c>
      <c r="P514" s="22">
        <v>18</v>
      </c>
      <c r="Q514" s="24">
        <f t="shared" si="42"/>
        <v>0.94736842105263153</v>
      </c>
      <c r="R514" s="24">
        <f t="shared" si="43"/>
        <v>5.2631578947368474E-2</v>
      </c>
    </row>
    <row r="515" spans="1:22" ht="15.75" x14ac:dyDescent="0.2">
      <c r="A515" s="97">
        <v>2502</v>
      </c>
      <c r="B515" s="17"/>
      <c r="C515" s="17"/>
      <c r="D515" s="17"/>
      <c r="E515" s="17"/>
      <c r="F515" s="17"/>
      <c r="G515" s="17"/>
      <c r="H515" s="17"/>
      <c r="I515" s="17"/>
      <c r="J515" s="17">
        <v>3</v>
      </c>
      <c r="K515" s="54">
        <v>2</v>
      </c>
      <c r="L515" s="145"/>
      <c r="M515" s="49"/>
      <c r="N515" s="147"/>
      <c r="O515" s="67"/>
      <c r="P515" s="22">
        <v>4</v>
      </c>
      <c r="Q515" s="67"/>
      <c r="R515" s="101"/>
    </row>
    <row r="516" spans="1:22" ht="15.75" x14ac:dyDescent="0.2">
      <c r="A516" s="97">
        <v>2601</v>
      </c>
      <c r="B516" s="17"/>
      <c r="C516" s="17"/>
      <c r="D516" s="17"/>
      <c r="E516" s="17"/>
      <c r="F516" s="17"/>
      <c r="G516" s="17"/>
      <c r="H516" s="17"/>
      <c r="I516" s="17"/>
      <c r="J516" s="17"/>
      <c r="K516" s="54"/>
      <c r="L516" s="145"/>
      <c r="M516" s="49"/>
      <c r="N516" s="147"/>
      <c r="O516" s="148"/>
      <c r="P516" s="51"/>
      <c r="Q516" s="149"/>
      <c r="R516" s="148"/>
    </row>
    <row r="517" spans="1:22" ht="15.75" x14ac:dyDescent="0.2">
      <c r="A517" s="97">
        <v>2602</v>
      </c>
      <c r="B517" s="17"/>
      <c r="C517" s="17"/>
      <c r="D517" s="17"/>
      <c r="E517" s="17"/>
      <c r="F517" s="17"/>
      <c r="G517" s="17"/>
      <c r="H517" s="17"/>
      <c r="I517" s="17"/>
      <c r="J517" s="17"/>
      <c r="K517" s="54"/>
      <c r="L517" s="145"/>
      <c r="M517" s="49"/>
      <c r="N517" s="147"/>
      <c r="O517" s="148"/>
      <c r="P517" s="51"/>
      <c r="Q517" s="149"/>
      <c r="R517" s="148"/>
    </row>
    <row r="518" spans="1:22" ht="15.75" x14ac:dyDescent="0.2">
      <c r="A518" s="97">
        <v>2701</v>
      </c>
      <c r="B518" s="17"/>
      <c r="C518" s="17"/>
      <c r="D518" s="17"/>
      <c r="E518" s="17"/>
      <c r="F518" s="17"/>
      <c r="G518" s="17"/>
      <c r="H518" s="17"/>
      <c r="I518" s="17"/>
      <c r="J518" s="17"/>
      <c r="K518" s="54"/>
      <c r="L518" s="145"/>
      <c r="M518" s="49"/>
      <c r="N518" s="147"/>
      <c r="O518" s="148"/>
      <c r="P518" s="51"/>
      <c r="Q518" s="149"/>
      <c r="R518" s="148"/>
    </row>
    <row r="519" spans="1:22" ht="15.75" x14ac:dyDescent="0.2">
      <c r="A519" s="97">
        <v>2702</v>
      </c>
      <c r="B519" s="17"/>
      <c r="C519" s="17"/>
      <c r="D519" s="17"/>
      <c r="E519" s="17"/>
      <c r="F519" s="17"/>
      <c r="G519" s="17"/>
      <c r="H519" s="17"/>
      <c r="I519" s="17"/>
      <c r="J519" s="17"/>
      <c r="K519" s="54"/>
      <c r="L519" s="145"/>
      <c r="M519" s="49"/>
      <c r="N519" s="147"/>
      <c r="O519" s="148"/>
      <c r="P519" s="51"/>
      <c r="Q519" s="149"/>
      <c r="R519" s="148"/>
      <c r="V519" s="161">
        <f>AVERAGE(S508,S532)</f>
        <v>0.76280834914611007</v>
      </c>
    </row>
    <row r="520" spans="1:22" ht="15.75" x14ac:dyDescent="0.2">
      <c r="A520" s="97">
        <v>2801</v>
      </c>
      <c r="B520" s="17"/>
      <c r="C520" s="17"/>
      <c r="D520" s="17"/>
      <c r="E520" s="17"/>
      <c r="F520" s="17"/>
      <c r="G520" s="17"/>
      <c r="H520" s="17"/>
      <c r="I520" s="17"/>
      <c r="J520" s="17"/>
      <c r="K520" s="54"/>
      <c r="L520" s="145"/>
      <c r="M520" s="49"/>
      <c r="N520" s="147"/>
      <c r="O520" s="200"/>
      <c r="P520" s="201"/>
      <c r="Q520" s="202"/>
      <c r="R520" s="203"/>
    </row>
    <row r="521" spans="1:22" ht="15.75" x14ac:dyDescent="0.2">
      <c r="A521" s="97">
        <v>2802</v>
      </c>
      <c r="B521" s="17"/>
      <c r="C521" s="17"/>
      <c r="D521" s="17"/>
      <c r="E521" s="17"/>
      <c r="F521" s="17"/>
      <c r="G521" s="17"/>
      <c r="H521" s="17"/>
      <c r="I521" s="17"/>
      <c r="J521" s="17"/>
      <c r="K521" s="54"/>
      <c r="L521" s="145"/>
      <c r="M521" s="49"/>
      <c r="N521" s="147"/>
      <c r="O521" s="102" t="s">
        <v>81</v>
      </c>
      <c r="P521" s="103">
        <v>3</v>
      </c>
      <c r="Q521" s="104">
        <f>IF(SUM(K512:K520)=0,"",SUM(K512:K520))</f>
        <v>18</v>
      </c>
      <c r="R521" s="105" t="s">
        <v>10</v>
      </c>
    </row>
    <row r="522" spans="1:22" ht="15.75" x14ac:dyDescent="0.2">
      <c r="A522" s="97">
        <v>2901</v>
      </c>
      <c r="B522" s="17"/>
      <c r="C522" s="17"/>
      <c r="D522" s="17"/>
      <c r="E522" s="17"/>
      <c r="F522" s="17"/>
      <c r="G522" s="17"/>
      <c r="H522" s="17"/>
      <c r="I522" s="17"/>
      <c r="J522" s="17"/>
      <c r="K522" s="54"/>
      <c r="L522" s="145"/>
      <c r="M522" s="49"/>
      <c r="N522" s="147"/>
      <c r="O522" s="106" t="s">
        <v>83</v>
      </c>
      <c r="P522" s="32">
        <f>IF(P521/B506=0,"",P521/B506)</f>
        <v>8.8235294117647065E-2</v>
      </c>
      <c r="Q522" s="107">
        <f>IF(P521/Q521=0,"",P521/Q521)</f>
        <v>0.16666666666666666</v>
      </c>
      <c r="R522" s="108" t="s">
        <v>84</v>
      </c>
    </row>
    <row r="523" spans="1:22" ht="15.75" x14ac:dyDescent="0.2">
      <c r="A523" s="97">
        <v>2902</v>
      </c>
      <c r="B523" s="17"/>
      <c r="C523" s="17"/>
      <c r="D523" s="17"/>
      <c r="E523" s="17"/>
      <c r="F523" s="17"/>
      <c r="G523" s="17"/>
      <c r="H523" s="17"/>
      <c r="I523" s="17"/>
      <c r="J523" s="17"/>
      <c r="K523" s="54"/>
      <c r="L523" s="151"/>
      <c r="M523" s="152"/>
      <c r="N523" s="153"/>
      <c r="O523" s="154"/>
      <c r="P523" s="155"/>
      <c r="Q523" s="155"/>
      <c r="R523" s="156"/>
    </row>
    <row r="524" spans="1:22" ht="18" customHeight="1" x14ac:dyDescent="0.2">
      <c r="A524" s="114"/>
      <c r="B524" s="231" t="s">
        <v>106</v>
      </c>
      <c r="C524" s="231"/>
      <c r="D524" s="231"/>
      <c r="E524" s="231"/>
      <c r="F524" s="231"/>
      <c r="G524" s="231"/>
      <c r="H524" s="231"/>
      <c r="I524" s="231"/>
      <c r="J524" s="231"/>
      <c r="K524" s="37">
        <f>SUM(K506:K520)</f>
        <v>18</v>
      </c>
      <c r="L524" s="109">
        <f>((SUM(K513:K514))/B506)</f>
        <v>0.47058823529411764</v>
      </c>
      <c r="M524" s="109">
        <f>IF(K524=0,"",K524/B506)</f>
        <v>0.52941176470588236</v>
      </c>
      <c r="N524" s="109">
        <f>M524-L524</f>
        <v>5.8823529411764719E-2</v>
      </c>
      <c r="O524" s="89"/>
      <c r="P524" s="85"/>
      <c r="Q524" s="134"/>
      <c r="R524" s="89"/>
    </row>
    <row r="525" spans="1:22" ht="12.75" customHeight="1" x14ac:dyDescent="0.2"/>
    <row r="526" spans="1:22" ht="12.75" customHeight="1" x14ac:dyDescent="0.2"/>
    <row r="527" spans="1:22" ht="26.25" x14ac:dyDescent="0.2">
      <c r="A527" s="90"/>
      <c r="B527" s="232" t="s">
        <v>94</v>
      </c>
      <c r="C527" s="233"/>
      <c r="D527" s="233"/>
      <c r="E527" s="233"/>
      <c r="F527" s="233"/>
      <c r="G527" s="233"/>
      <c r="H527" s="233"/>
      <c r="I527" s="233"/>
      <c r="J527" s="233"/>
      <c r="K527" s="78" t="s">
        <v>119</v>
      </c>
      <c r="L527" s="89"/>
      <c r="M527" s="89"/>
      <c r="N527" s="85"/>
      <c r="O527" s="89"/>
      <c r="P527" s="85"/>
      <c r="Q527" s="85"/>
      <c r="R527" s="85"/>
      <c r="S527" s="90"/>
    </row>
    <row r="528" spans="1:22" ht="20.25" x14ac:dyDescent="0.2">
      <c r="A528" s="234" t="s">
        <v>9</v>
      </c>
      <c r="B528" s="235" t="s">
        <v>95</v>
      </c>
      <c r="C528" s="236"/>
      <c r="D528" s="236"/>
      <c r="E528" s="236"/>
      <c r="F528" s="236"/>
      <c r="G528" s="236"/>
      <c r="H528" s="236"/>
      <c r="I528" s="236"/>
      <c r="J528" s="237"/>
      <c r="K528" s="238" t="s">
        <v>10</v>
      </c>
      <c r="L528" s="230" t="s">
        <v>2</v>
      </c>
      <c r="M528" s="230" t="s">
        <v>3</v>
      </c>
      <c r="N528" s="240" t="s">
        <v>4</v>
      </c>
      <c r="O528" s="230" t="s">
        <v>5</v>
      </c>
      <c r="P528" s="228" t="s">
        <v>6</v>
      </c>
      <c r="Q528" s="228" t="s">
        <v>7</v>
      </c>
      <c r="R528" s="230" t="s">
        <v>96</v>
      </c>
      <c r="S528" s="90"/>
    </row>
    <row r="529" spans="1:19" ht="15.75" x14ac:dyDescent="0.2">
      <c r="A529" s="229"/>
      <c r="B529" s="97" t="s">
        <v>97</v>
      </c>
      <c r="C529" s="97" t="s">
        <v>98</v>
      </c>
      <c r="D529" s="97" t="s">
        <v>99</v>
      </c>
      <c r="E529" s="97" t="s">
        <v>100</v>
      </c>
      <c r="F529" s="97" t="s">
        <v>101</v>
      </c>
      <c r="G529" s="97" t="s">
        <v>102</v>
      </c>
      <c r="H529" s="97" t="s">
        <v>103</v>
      </c>
      <c r="I529" s="97" t="s">
        <v>104</v>
      </c>
      <c r="J529" s="97" t="s">
        <v>105</v>
      </c>
      <c r="K529" s="229"/>
      <c r="L529" s="229"/>
      <c r="M529" s="229"/>
      <c r="N529" s="229"/>
      <c r="O529" s="229"/>
      <c r="P529" s="229"/>
      <c r="Q529" s="229"/>
      <c r="R529" s="229"/>
      <c r="S529" s="90"/>
    </row>
    <row r="530" spans="1:19" ht="15.75" x14ac:dyDescent="0.2">
      <c r="A530" s="97">
        <v>2102</v>
      </c>
      <c r="B530" s="17">
        <v>62</v>
      </c>
      <c r="C530" s="17"/>
      <c r="D530" s="17"/>
      <c r="E530" s="17"/>
      <c r="F530" s="17"/>
      <c r="G530" s="17"/>
      <c r="H530" s="17"/>
      <c r="I530" s="17"/>
      <c r="J530" s="17"/>
      <c r="K530" s="54"/>
      <c r="L530" s="143"/>
      <c r="M530" s="144"/>
      <c r="N530" s="104"/>
      <c r="O530" s="98"/>
      <c r="P530" s="19">
        <f>B530</f>
        <v>62</v>
      </c>
      <c r="Q530" s="99"/>
      <c r="R530" s="98"/>
      <c r="S530" s="90"/>
    </row>
    <row r="531" spans="1:19" ht="15.75" x14ac:dyDescent="0.2">
      <c r="A531" s="97">
        <v>2201</v>
      </c>
      <c r="B531" s="17"/>
      <c r="C531" s="17">
        <v>54</v>
      </c>
      <c r="D531" s="17"/>
      <c r="E531" s="17"/>
      <c r="F531" s="17"/>
      <c r="G531" s="17"/>
      <c r="H531" s="17"/>
      <c r="I531" s="17"/>
      <c r="J531" s="17"/>
      <c r="K531" s="54"/>
      <c r="L531" s="145"/>
      <c r="M531" s="49"/>
      <c r="N531" s="146"/>
      <c r="O531" s="21">
        <f>IF(C531=0,"",C531/B530)</f>
        <v>0.87096774193548387</v>
      </c>
      <c r="P531" s="22">
        <v>54</v>
      </c>
      <c r="Q531" s="100">
        <f t="shared" ref="Q531:Q538" si="44">IF(P531=0,"",P531/P530)</f>
        <v>0.87096774193548387</v>
      </c>
      <c r="R531" s="100">
        <f t="shared" ref="R531:R538" si="45">IF(P531=0,"",100%-Q531)</f>
        <v>0.12903225806451613</v>
      </c>
      <c r="S531" s="90"/>
    </row>
    <row r="532" spans="1:19" ht="15.75" x14ac:dyDescent="0.2">
      <c r="A532" s="97">
        <v>2202</v>
      </c>
      <c r="B532" s="17"/>
      <c r="C532" s="17"/>
      <c r="D532" s="17">
        <v>48</v>
      </c>
      <c r="E532" s="17"/>
      <c r="F532" s="17"/>
      <c r="G532" s="17"/>
      <c r="H532" s="17"/>
      <c r="I532" s="17"/>
      <c r="J532" s="17"/>
      <c r="K532" s="54"/>
      <c r="L532" s="145"/>
      <c r="M532" s="49"/>
      <c r="N532" s="146"/>
      <c r="O532" s="21">
        <f>IF(D532=0,"",D532/C531)</f>
        <v>0.88888888888888884</v>
      </c>
      <c r="P532" s="22">
        <v>49</v>
      </c>
      <c r="Q532" s="100">
        <f t="shared" si="44"/>
        <v>0.90740740740740744</v>
      </c>
      <c r="R532" s="100">
        <f t="shared" si="45"/>
        <v>9.259259259259256E-2</v>
      </c>
      <c r="S532" s="160">
        <f>P532/P530</f>
        <v>0.79032258064516125</v>
      </c>
    </row>
    <row r="533" spans="1:19" ht="15.75" x14ac:dyDescent="0.2">
      <c r="A533" s="97">
        <v>2301</v>
      </c>
      <c r="B533" s="17"/>
      <c r="C533" s="17"/>
      <c r="D533" s="17"/>
      <c r="E533" s="17">
        <v>45</v>
      </c>
      <c r="F533" s="17"/>
      <c r="G533" s="17"/>
      <c r="H533" s="17"/>
      <c r="I533" s="17"/>
      <c r="J533" s="17"/>
      <c r="K533" s="54"/>
      <c r="L533" s="145"/>
      <c r="M533" s="49"/>
      <c r="N533" s="146"/>
      <c r="O533" s="21">
        <f>IF(E533=0,"",E533/D532)</f>
        <v>0.9375</v>
      </c>
      <c r="P533" s="22">
        <v>47</v>
      </c>
      <c r="Q533" s="100">
        <f t="shared" si="44"/>
        <v>0.95918367346938771</v>
      </c>
      <c r="R533" s="100">
        <f t="shared" si="45"/>
        <v>4.081632653061229E-2</v>
      </c>
      <c r="S533" s="90"/>
    </row>
    <row r="534" spans="1:19" ht="15.75" x14ac:dyDescent="0.2">
      <c r="A534" s="97">
        <v>2302</v>
      </c>
      <c r="B534" s="17"/>
      <c r="C534" s="17"/>
      <c r="D534" s="17"/>
      <c r="E534" s="17"/>
      <c r="F534" s="17">
        <v>45</v>
      </c>
      <c r="G534" s="17"/>
      <c r="H534" s="17"/>
      <c r="I534" s="17"/>
      <c r="J534" s="17"/>
      <c r="K534" s="54"/>
      <c r="L534" s="145"/>
      <c r="M534" s="49"/>
      <c r="N534" s="146"/>
      <c r="O534" s="21">
        <f>IF(F534=0,"",F534/E533)</f>
        <v>1</v>
      </c>
      <c r="P534" s="22">
        <v>45</v>
      </c>
      <c r="Q534" s="100">
        <f t="shared" si="44"/>
        <v>0.95744680851063835</v>
      </c>
      <c r="R534" s="100">
        <f t="shared" si="45"/>
        <v>4.2553191489361653E-2</v>
      </c>
      <c r="S534" s="90"/>
    </row>
    <row r="535" spans="1:19" ht="15.75" x14ac:dyDescent="0.2">
      <c r="A535" s="97">
        <v>2401</v>
      </c>
      <c r="B535" s="17"/>
      <c r="C535" s="17"/>
      <c r="D535" s="17"/>
      <c r="E535" s="17"/>
      <c r="F535" s="17"/>
      <c r="G535" s="17">
        <v>45</v>
      </c>
      <c r="H535" s="17"/>
      <c r="I535" s="17"/>
      <c r="J535" s="17"/>
      <c r="K535" s="54"/>
      <c r="L535" s="145"/>
      <c r="M535" s="49"/>
      <c r="N535" s="146"/>
      <c r="O535" s="21">
        <f>IF(G535=0,"",G535/F534)</f>
        <v>1</v>
      </c>
      <c r="P535" s="22">
        <v>45</v>
      </c>
      <c r="Q535" s="100">
        <f t="shared" si="44"/>
        <v>1</v>
      </c>
      <c r="R535" s="100">
        <f t="shared" si="45"/>
        <v>0</v>
      </c>
      <c r="S535" s="90"/>
    </row>
    <row r="536" spans="1:19" ht="12.75" customHeight="1" x14ac:dyDescent="0.2">
      <c r="A536" s="97">
        <v>2402</v>
      </c>
      <c r="B536" s="17"/>
      <c r="C536" s="17"/>
      <c r="D536" s="17"/>
      <c r="E536" s="17"/>
      <c r="F536" s="17"/>
      <c r="G536" s="17"/>
      <c r="H536" s="17">
        <v>42</v>
      </c>
      <c r="I536" s="17"/>
      <c r="J536" s="17"/>
      <c r="K536" s="54"/>
      <c r="L536" s="145"/>
      <c r="M536" s="49"/>
      <c r="N536" s="146"/>
      <c r="O536" s="21">
        <f>IF(H536=0,"",H536/G535)</f>
        <v>0.93333333333333335</v>
      </c>
      <c r="P536" s="22">
        <v>44</v>
      </c>
      <c r="Q536" s="100">
        <f t="shared" si="44"/>
        <v>0.97777777777777775</v>
      </c>
      <c r="R536" s="100">
        <f t="shared" si="45"/>
        <v>2.2222222222222254E-2</v>
      </c>
      <c r="S536" s="90"/>
    </row>
    <row r="537" spans="1:19" ht="15.75" x14ac:dyDescent="0.2">
      <c r="A537" s="97">
        <v>2501</v>
      </c>
      <c r="B537" s="17"/>
      <c r="C537" s="17"/>
      <c r="D537" s="17"/>
      <c r="E537" s="17"/>
      <c r="F537" s="17"/>
      <c r="G537" s="17"/>
      <c r="H537" s="17"/>
      <c r="I537" s="17">
        <v>39</v>
      </c>
      <c r="J537" s="17"/>
      <c r="K537" s="54"/>
      <c r="L537" s="145"/>
      <c r="M537" s="49"/>
      <c r="N537" s="146"/>
      <c r="O537" s="21">
        <f>IF(I537=0,"",I537/H536)</f>
        <v>0.9285714285714286</v>
      </c>
      <c r="P537" s="22">
        <v>43</v>
      </c>
      <c r="Q537" s="100">
        <f t="shared" si="44"/>
        <v>0.97727272727272729</v>
      </c>
      <c r="R537" s="100">
        <f t="shared" si="45"/>
        <v>2.2727272727272707E-2</v>
      </c>
      <c r="S537" s="90"/>
    </row>
    <row r="538" spans="1:19" ht="15.75" x14ac:dyDescent="0.2">
      <c r="A538" s="97">
        <v>2502</v>
      </c>
      <c r="B538" s="17"/>
      <c r="C538" s="17"/>
      <c r="D538" s="17"/>
      <c r="E538" s="17"/>
      <c r="F538" s="17"/>
      <c r="G538" s="17"/>
      <c r="H538" s="17"/>
      <c r="I538" s="17"/>
      <c r="J538" s="17">
        <v>39</v>
      </c>
      <c r="K538" s="54">
        <v>32</v>
      </c>
      <c r="L538" s="145"/>
      <c r="M538" s="49"/>
      <c r="N538" s="146"/>
      <c r="O538" s="24">
        <f>IF(J538=0,"",J538/I537)</f>
        <v>1</v>
      </c>
      <c r="P538" s="22">
        <v>42</v>
      </c>
      <c r="Q538" s="24">
        <f t="shared" si="44"/>
        <v>0.97674418604651159</v>
      </c>
      <c r="R538" s="24">
        <f t="shared" si="45"/>
        <v>2.3255813953488413E-2</v>
      </c>
      <c r="S538" s="90"/>
    </row>
    <row r="539" spans="1:19" ht="15.75" x14ac:dyDescent="0.2">
      <c r="A539" s="97">
        <v>2601</v>
      </c>
      <c r="B539" s="17"/>
      <c r="C539" s="17"/>
      <c r="D539" s="17"/>
      <c r="E539" s="17"/>
      <c r="F539" s="17"/>
      <c r="G539" s="17"/>
      <c r="H539" s="17"/>
      <c r="I539" s="17"/>
      <c r="J539" s="17"/>
      <c r="K539" s="54"/>
      <c r="L539" s="145"/>
      <c r="M539" s="49"/>
      <c r="N539" s="147"/>
      <c r="O539" s="67"/>
      <c r="P539" s="22"/>
      <c r="Q539" s="67"/>
      <c r="R539" s="101"/>
      <c r="S539" s="90"/>
    </row>
    <row r="540" spans="1:19" ht="15.75" x14ac:dyDescent="0.2">
      <c r="A540" s="97">
        <v>2602</v>
      </c>
      <c r="B540" s="17"/>
      <c r="C540" s="17"/>
      <c r="D540" s="17"/>
      <c r="E540" s="17"/>
      <c r="F540" s="17"/>
      <c r="G540" s="17"/>
      <c r="H540" s="17"/>
      <c r="I540" s="17"/>
      <c r="J540" s="17"/>
      <c r="K540" s="54"/>
      <c r="L540" s="145"/>
      <c r="M540" s="49"/>
      <c r="N540" s="147"/>
      <c r="O540" s="148"/>
      <c r="P540" s="51"/>
      <c r="Q540" s="149"/>
      <c r="R540" s="148"/>
      <c r="S540" s="90"/>
    </row>
    <row r="541" spans="1:19" ht="15.75" x14ac:dyDescent="0.2">
      <c r="A541" s="97">
        <v>2701</v>
      </c>
      <c r="B541" s="17"/>
      <c r="C541" s="17"/>
      <c r="D541" s="17"/>
      <c r="E541" s="17"/>
      <c r="F541" s="17"/>
      <c r="G541" s="17"/>
      <c r="H541" s="17"/>
      <c r="I541" s="17"/>
      <c r="J541" s="17"/>
      <c r="K541" s="54"/>
      <c r="L541" s="145"/>
      <c r="M541" s="49"/>
      <c r="N541" s="147"/>
      <c r="O541" s="148"/>
      <c r="P541" s="51"/>
      <c r="Q541" s="149"/>
      <c r="R541" s="148"/>
      <c r="S541" s="90"/>
    </row>
    <row r="542" spans="1:19" ht="15.75" x14ac:dyDescent="0.2">
      <c r="A542" s="97">
        <v>2702</v>
      </c>
      <c r="B542" s="17"/>
      <c r="C542" s="17"/>
      <c r="D542" s="17"/>
      <c r="E542" s="17"/>
      <c r="F542" s="17"/>
      <c r="G542" s="17"/>
      <c r="H542" s="17"/>
      <c r="I542" s="17"/>
      <c r="J542" s="17"/>
      <c r="K542" s="54"/>
      <c r="L542" s="145"/>
      <c r="M542" s="49"/>
      <c r="N542" s="147"/>
      <c r="O542" s="148"/>
      <c r="P542" s="51"/>
      <c r="Q542" s="149"/>
      <c r="R542" s="148"/>
      <c r="S542" s="90"/>
    </row>
    <row r="543" spans="1:19" ht="15.75" x14ac:dyDescent="0.2">
      <c r="A543" s="97">
        <v>2801</v>
      </c>
      <c r="B543" s="17"/>
      <c r="C543" s="17"/>
      <c r="D543" s="17"/>
      <c r="E543" s="17"/>
      <c r="F543" s="17"/>
      <c r="G543" s="17"/>
      <c r="H543" s="17"/>
      <c r="I543" s="17"/>
      <c r="J543" s="17"/>
      <c r="K543" s="54"/>
      <c r="L543" s="145"/>
      <c r="M543" s="49"/>
      <c r="N543" s="147"/>
      <c r="O543" s="148"/>
      <c r="P543" s="51"/>
      <c r="Q543" s="149"/>
      <c r="R543" s="148"/>
      <c r="S543" s="90"/>
    </row>
    <row r="544" spans="1:19" ht="15.75" x14ac:dyDescent="0.2">
      <c r="A544" s="97">
        <v>2802</v>
      </c>
      <c r="B544" s="17"/>
      <c r="C544" s="17"/>
      <c r="D544" s="17"/>
      <c r="E544" s="17"/>
      <c r="F544" s="17"/>
      <c r="G544" s="17"/>
      <c r="H544" s="17"/>
      <c r="I544" s="17"/>
      <c r="J544" s="17"/>
      <c r="K544" s="54"/>
      <c r="L544" s="145"/>
      <c r="M544" s="49"/>
      <c r="N544" s="147"/>
      <c r="O544" s="200"/>
      <c r="P544" s="201"/>
      <c r="Q544" s="202"/>
      <c r="R544" s="203"/>
      <c r="S544" s="90"/>
    </row>
    <row r="545" spans="1:24" ht="15.75" x14ac:dyDescent="0.2">
      <c r="A545" s="97">
        <v>2901</v>
      </c>
      <c r="B545" s="17"/>
      <c r="C545" s="17"/>
      <c r="D545" s="17"/>
      <c r="E545" s="17"/>
      <c r="F545" s="17"/>
      <c r="G545" s="17"/>
      <c r="H545" s="17"/>
      <c r="I545" s="17"/>
      <c r="J545" s="17"/>
      <c r="K545" s="54"/>
      <c r="L545" s="145"/>
      <c r="M545" s="49"/>
      <c r="N545" s="147"/>
      <c r="O545" s="102" t="s">
        <v>81</v>
      </c>
      <c r="P545" s="103"/>
      <c r="Q545" s="104">
        <f>IF(SUM(K536:K544)=0,"",SUM(K536:K544))</f>
        <v>32</v>
      </c>
      <c r="R545" s="105" t="s">
        <v>10</v>
      </c>
      <c r="S545" s="90"/>
    </row>
    <row r="546" spans="1:24" ht="15.75" x14ac:dyDescent="0.2">
      <c r="A546" s="97">
        <v>2902</v>
      </c>
      <c r="B546" s="17"/>
      <c r="C546" s="17"/>
      <c r="D546" s="17"/>
      <c r="E546" s="17"/>
      <c r="F546" s="17"/>
      <c r="G546" s="17"/>
      <c r="H546" s="17"/>
      <c r="I546" s="17"/>
      <c r="J546" s="17"/>
      <c r="K546" s="54"/>
      <c r="L546" s="145"/>
      <c r="M546" s="49"/>
      <c r="N546" s="147"/>
      <c r="O546" s="106" t="s">
        <v>83</v>
      </c>
      <c r="P546" s="32" t="str">
        <f>IF(P545/B530=0,"",P545/B530)</f>
        <v/>
      </c>
      <c r="Q546" s="107" t="str">
        <f>IF(P545/Q545=0,"",P545/Q545)</f>
        <v/>
      </c>
      <c r="R546" s="108" t="s">
        <v>84</v>
      </c>
      <c r="S546" s="90"/>
    </row>
    <row r="547" spans="1:24" ht="15.75" x14ac:dyDescent="0.2">
      <c r="A547" s="97">
        <v>3001</v>
      </c>
      <c r="B547" s="17"/>
      <c r="C547" s="17"/>
      <c r="D547" s="17"/>
      <c r="E547" s="17"/>
      <c r="F547" s="17"/>
      <c r="G547" s="17"/>
      <c r="H547" s="17"/>
      <c r="I547" s="17"/>
      <c r="J547" s="17"/>
      <c r="K547" s="54"/>
      <c r="L547" s="151"/>
      <c r="M547" s="152"/>
      <c r="N547" s="153"/>
      <c r="O547" s="154"/>
      <c r="P547" s="155"/>
      <c r="Q547" s="155"/>
      <c r="R547" s="156"/>
      <c r="S547" s="90"/>
    </row>
    <row r="548" spans="1:24" ht="18" customHeight="1" x14ac:dyDescent="0.2">
      <c r="A548" s="114"/>
      <c r="B548" s="231" t="s">
        <v>106</v>
      </c>
      <c r="C548" s="231"/>
      <c r="D548" s="231"/>
      <c r="E548" s="231"/>
      <c r="F548" s="231"/>
      <c r="G548" s="231"/>
      <c r="H548" s="231"/>
      <c r="I548" s="231"/>
      <c r="J548" s="231"/>
      <c r="K548" s="37">
        <f>SUM(K530:K544)</f>
        <v>32</v>
      </c>
      <c r="L548" s="109">
        <f>((SUM(K537:K538))/B530)</f>
        <v>0.5161290322580645</v>
      </c>
      <c r="M548" s="109">
        <f>IF(K548=0,"",K548/B530)</f>
        <v>0.5161290322580645</v>
      </c>
      <c r="N548" s="109">
        <f>M548-L548</f>
        <v>0</v>
      </c>
      <c r="O548" s="89"/>
      <c r="P548" s="85"/>
      <c r="Q548" s="134"/>
      <c r="R548" s="89"/>
      <c r="S548" s="90"/>
    </row>
    <row r="549" spans="1:24" ht="12.75" customHeight="1" x14ac:dyDescent="0.2"/>
    <row r="550" spans="1:24" ht="12.75" customHeight="1" x14ac:dyDescent="0.2"/>
    <row r="551" spans="1:24" ht="26.25" x14ac:dyDescent="0.2">
      <c r="A551" s="90"/>
      <c r="B551" s="232" t="s">
        <v>94</v>
      </c>
      <c r="C551" s="233"/>
      <c r="D551" s="233"/>
      <c r="E551" s="233"/>
      <c r="F551" s="233"/>
      <c r="G551" s="233"/>
      <c r="H551" s="233"/>
      <c r="I551" s="233"/>
      <c r="J551" s="233"/>
      <c r="K551" s="78" t="s">
        <v>120</v>
      </c>
      <c r="L551" s="89"/>
      <c r="M551" s="89"/>
      <c r="N551" s="85"/>
      <c r="O551" s="89"/>
      <c r="P551" s="85"/>
      <c r="Q551" s="85"/>
      <c r="R551" s="85"/>
      <c r="S551" s="90"/>
    </row>
    <row r="552" spans="1:24" ht="20.25" x14ac:dyDescent="0.2">
      <c r="A552" s="234" t="s">
        <v>9</v>
      </c>
      <c r="B552" s="235" t="s">
        <v>95</v>
      </c>
      <c r="C552" s="236"/>
      <c r="D552" s="236"/>
      <c r="E552" s="236"/>
      <c r="F552" s="236"/>
      <c r="G552" s="236"/>
      <c r="H552" s="236"/>
      <c r="I552" s="236"/>
      <c r="J552" s="237"/>
      <c r="K552" s="238" t="s">
        <v>10</v>
      </c>
      <c r="L552" s="230" t="s">
        <v>2</v>
      </c>
      <c r="M552" s="230" t="s">
        <v>3</v>
      </c>
      <c r="N552" s="240" t="s">
        <v>4</v>
      </c>
      <c r="O552" s="230" t="s">
        <v>5</v>
      </c>
      <c r="P552" s="228" t="s">
        <v>6</v>
      </c>
      <c r="Q552" s="228" t="s">
        <v>7</v>
      </c>
      <c r="R552" s="230" t="s">
        <v>96</v>
      </c>
      <c r="S552" s="90"/>
    </row>
    <row r="553" spans="1:24" ht="15.75" x14ac:dyDescent="0.2">
      <c r="A553" s="229"/>
      <c r="B553" s="97" t="s">
        <v>97</v>
      </c>
      <c r="C553" s="97" t="s">
        <v>98</v>
      </c>
      <c r="D553" s="97" t="s">
        <v>99</v>
      </c>
      <c r="E553" s="97" t="s">
        <v>100</v>
      </c>
      <c r="F553" s="97" t="s">
        <v>101</v>
      </c>
      <c r="G553" s="97" t="s">
        <v>102</v>
      </c>
      <c r="H553" s="97" t="s">
        <v>103</v>
      </c>
      <c r="I553" s="97" t="s">
        <v>104</v>
      </c>
      <c r="J553" s="97" t="s">
        <v>105</v>
      </c>
      <c r="K553" s="229"/>
      <c r="L553" s="229"/>
      <c r="M553" s="229"/>
      <c r="N553" s="229"/>
      <c r="O553" s="229"/>
      <c r="P553" s="229"/>
      <c r="Q553" s="229"/>
      <c r="R553" s="229"/>
      <c r="S553" s="90"/>
    </row>
    <row r="554" spans="1:24" ht="15.75" x14ac:dyDescent="0.2">
      <c r="A554" s="97">
        <v>2201</v>
      </c>
      <c r="B554" s="17">
        <v>36</v>
      </c>
      <c r="C554" s="17"/>
      <c r="D554" s="17"/>
      <c r="E554" s="17"/>
      <c r="F554" s="17"/>
      <c r="G554" s="17"/>
      <c r="H554" s="17"/>
      <c r="I554" s="17"/>
      <c r="J554" s="17"/>
      <c r="K554" s="54"/>
      <c r="L554" s="143"/>
      <c r="M554" s="144"/>
      <c r="N554" s="104"/>
      <c r="O554" s="98"/>
      <c r="P554" s="19">
        <f>B554</f>
        <v>36</v>
      </c>
      <c r="Q554" s="99"/>
      <c r="R554" s="98"/>
      <c r="S554" s="90"/>
    </row>
    <row r="555" spans="1:24" ht="15.75" x14ac:dyDescent="0.2">
      <c r="A555" s="97">
        <v>2202</v>
      </c>
      <c r="B555" s="17"/>
      <c r="C555" s="17">
        <v>25</v>
      </c>
      <c r="D555" s="17"/>
      <c r="E555" s="17"/>
      <c r="F555" s="17"/>
      <c r="G555" s="17"/>
      <c r="H555" s="17"/>
      <c r="I555" s="17"/>
      <c r="J555" s="17"/>
      <c r="K555" s="54"/>
      <c r="L555" s="145"/>
      <c r="M555" s="49"/>
      <c r="N555" s="146"/>
      <c r="O555" s="21">
        <f>IF(C555=0,"",C555/B554)</f>
        <v>0.69444444444444442</v>
      </c>
      <c r="P555" s="22">
        <v>25</v>
      </c>
      <c r="Q555" s="100">
        <f t="shared" ref="Q555:Q562" si="46">IF(P555=0,"",P555/P554)</f>
        <v>0.69444444444444442</v>
      </c>
      <c r="R555" s="100">
        <f t="shared" ref="R555:R562" si="47">IF(P555=0,"",100%-Q555)</f>
        <v>0.30555555555555558</v>
      </c>
      <c r="S555" s="90"/>
    </row>
    <row r="556" spans="1:24" ht="15.75" x14ac:dyDescent="0.2">
      <c r="A556" s="97">
        <v>2301</v>
      </c>
      <c r="B556" s="17"/>
      <c r="C556" s="17"/>
      <c r="D556" s="17">
        <v>25</v>
      </c>
      <c r="E556" s="17"/>
      <c r="F556" s="17"/>
      <c r="G556" s="17"/>
      <c r="H556" s="17"/>
      <c r="I556" s="17"/>
      <c r="J556" s="17"/>
      <c r="K556" s="54"/>
      <c r="L556" s="145"/>
      <c r="M556" s="49"/>
      <c r="N556" s="146"/>
      <c r="O556" s="21">
        <f>IF(D556=0,"",D556/C555)</f>
        <v>1</v>
      </c>
      <c r="P556" s="22">
        <v>25</v>
      </c>
      <c r="Q556" s="100">
        <f t="shared" si="46"/>
        <v>1</v>
      </c>
      <c r="R556" s="100">
        <f t="shared" si="47"/>
        <v>0</v>
      </c>
      <c r="S556" s="160">
        <f>P556/P554</f>
        <v>0.69444444444444442</v>
      </c>
    </row>
    <row r="557" spans="1:24" ht="15.75" x14ac:dyDescent="0.2">
      <c r="A557" s="97">
        <v>2302</v>
      </c>
      <c r="B557" s="17"/>
      <c r="C557" s="17"/>
      <c r="D557" s="17"/>
      <c r="E557" s="17">
        <v>21</v>
      </c>
      <c r="F557" s="17"/>
      <c r="G557" s="17"/>
      <c r="H557" s="17"/>
      <c r="I557" s="17"/>
      <c r="J557" s="17"/>
      <c r="K557" s="54"/>
      <c r="L557" s="145"/>
      <c r="M557" s="49"/>
      <c r="N557" s="146"/>
      <c r="O557" s="21">
        <f>IF(E557=0,"",E557/D556)</f>
        <v>0.84</v>
      </c>
      <c r="P557" s="22">
        <v>24</v>
      </c>
      <c r="Q557" s="100">
        <f t="shared" si="46"/>
        <v>0.96</v>
      </c>
      <c r="R557" s="100">
        <f t="shared" si="47"/>
        <v>4.0000000000000036E-2</v>
      </c>
      <c r="S557" s="90"/>
    </row>
    <row r="558" spans="1:24" ht="15.75" x14ac:dyDescent="0.2">
      <c r="A558" s="97">
        <v>2401</v>
      </c>
      <c r="B558" s="17"/>
      <c r="C558" s="17"/>
      <c r="D558" s="17"/>
      <c r="E558" s="17"/>
      <c r="F558" s="17">
        <v>21</v>
      </c>
      <c r="G558" s="17"/>
      <c r="H558" s="17"/>
      <c r="I558" s="17"/>
      <c r="J558" s="17"/>
      <c r="K558" s="54"/>
      <c r="L558" s="145"/>
      <c r="M558" s="49"/>
      <c r="N558" s="146"/>
      <c r="O558" s="21">
        <f>IF(F558=0,"",F558/E557)</f>
        <v>1</v>
      </c>
      <c r="P558" s="22">
        <v>23</v>
      </c>
      <c r="Q558" s="100">
        <f t="shared" si="46"/>
        <v>0.95833333333333337</v>
      </c>
      <c r="R558" s="100">
        <f t="shared" si="47"/>
        <v>4.166666666666663E-2</v>
      </c>
      <c r="S558" s="218"/>
      <c r="T558" s="218"/>
      <c r="U558" s="218"/>
      <c r="V558" s="218"/>
      <c r="W558" s="218"/>
      <c r="X558" s="218"/>
    </row>
    <row r="559" spans="1:24" ht="15.75" x14ac:dyDescent="0.2">
      <c r="A559" s="97">
        <v>2402</v>
      </c>
      <c r="B559" s="17"/>
      <c r="C559" s="17"/>
      <c r="D559" s="17"/>
      <c r="E559" s="17"/>
      <c r="F559" s="17"/>
      <c r="G559" s="17">
        <v>19</v>
      </c>
      <c r="H559" s="17"/>
      <c r="I559" s="17"/>
      <c r="J559" s="17"/>
      <c r="K559" s="54"/>
      <c r="L559" s="145"/>
      <c r="M559" s="49"/>
      <c r="N559" s="146"/>
      <c r="O559" s="21">
        <f>IF(G559=0,"",G559/F558)</f>
        <v>0.90476190476190477</v>
      </c>
      <c r="P559" s="22">
        <v>21</v>
      </c>
      <c r="Q559" s="100">
        <f t="shared" si="46"/>
        <v>0.91304347826086951</v>
      </c>
      <c r="R559" s="100">
        <f t="shared" si="47"/>
        <v>8.6956521739130488E-2</v>
      </c>
      <c r="S559" s="218"/>
      <c r="T559" s="218"/>
      <c r="U559" s="218"/>
      <c r="V559" s="218"/>
      <c r="W559" s="218"/>
      <c r="X559" s="218"/>
    </row>
    <row r="560" spans="1:24" ht="15.75" x14ac:dyDescent="0.2">
      <c r="A560" s="97">
        <v>2501</v>
      </c>
      <c r="B560" s="17"/>
      <c r="C560" s="17"/>
      <c r="D560" s="17"/>
      <c r="E560" s="17"/>
      <c r="F560" s="17"/>
      <c r="G560" s="17"/>
      <c r="H560" s="17">
        <v>19</v>
      </c>
      <c r="I560" s="17"/>
      <c r="J560" s="17"/>
      <c r="K560" s="54"/>
      <c r="L560" s="145"/>
      <c r="M560" s="49"/>
      <c r="N560" s="146"/>
      <c r="O560" s="66">
        <f>IF(H560=0,"",H560/G559)</f>
        <v>1</v>
      </c>
      <c r="P560" s="22">
        <v>21</v>
      </c>
      <c r="Q560" s="100">
        <f t="shared" si="46"/>
        <v>1</v>
      </c>
      <c r="R560" s="100">
        <f t="shared" si="47"/>
        <v>0</v>
      </c>
      <c r="S560" s="218"/>
      <c r="T560" s="218"/>
      <c r="U560" s="218"/>
      <c r="V560" s="218"/>
      <c r="W560" s="218"/>
      <c r="X560" s="218"/>
    </row>
    <row r="561" spans="1:24" ht="15.75" x14ac:dyDescent="0.2">
      <c r="A561" s="97">
        <v>2502</v>
      </c>
      <c r="B561" s="17"/>
      <c r="C561" s="17"/>
      <c r="D561" s="17"/>
      <c r="E561" s="17"/>
      <c r="F561" s="17"/>
      <c r="G561" s="17"/>
      <c r="H561" s="17"/>
      <c r="I561" s="17">
        <v>18</v>
      </c>
      <c r="J561" s="17"/>
      <c r="K561" s="54"/>
      <c r="L561" s="145"/>
      <c r="M561" s="49"/>
      <c r="N561" s="146"/>
      <c r="O561" s="21">
        <f>IF(I561=0,"",I561/H560)</f>
        <v>0.94736842105263153</v>
      </c>
      <c r="P561" s="22">
        <v>19</v>
      </c>
      <c r="Q561" s="100">
        <f t="shared" si="46"/>
        <v>0.90476190476190477</v>
      </c>
      <c r="R561" s="100">
        <f t="shared" si="47"/>
        <v>9.5238095238095233E-2</v>
      </c>
      <c r="S561" s="218"/>
      <c r="T561" s="218"/>
      <c r="U561" s="218"/>
      <c r="V561" s="218"/>
      <c r="W561" s="218"/>
      <c r="X561" s="218"/>
    </row>
    <row r="562" spans="1:24" ht="15.75" x14ac:dyDescent="0.2">
      <c r="A562" s="97">
        <v>2601</v>
      </c>
      <c r="B562" s="17"/>
      <c r="C562" s="17"/>
      <c r="D562" s="17"/>
      <c r="E562" s="17"/>
      <c r="F562" s="17"/>
      <c r="G562" s="17"/>
      <c r="H562" s="17"/>
      <c r="I562" s="17"/>
      <c r="J562" s="17"/>
      <c r="K562" s="54"/>
      <c r="L562" s="145"/>
      <c r="M562" s="49"/>
      <c r="N562" s="146"/>
      <c r="O562" s="24" t="str">
        <f>IF(J562=0,"",J562/I561)</f>
        <v/>
      </c>
      <c r="P562" s="22"/>
      <c r="Q562" s="24" t="str">
        <f t="shared" si="46"/>
        <v/>
      </c>
      <c r="R562" s="24" t="str">
        <f t="shared" si="47"/>
        <v/>
      </c>
      <c r="S562" s="218"/>
      <c r="T562" s="218"/>
      <c r="U562" s="218"/>
      <c r="V562" s="218"/>
      <c r="W562" s="218"/>
      <c r="X562" s="218"/>
    </row>
    <row r="563" spans="1:24" ht="15.75" x14ac:dyDescent="0.2">
      <c r="A563" s="97">
        <v>2602</v>
      </c>
      <c r="B563" s="17"/>
      <c r="C563" s="17"/>
      <c r="D563" s="17"/>
      <c r="E563" s="17"/>
      <c r="F563" s="17"/>
      <c r="G563" s="17"/>
      <c r="H563" s="17"/>
      <c r="I563" s="17"/>
      <c r="J563" s="17"/>
      <c r="K563" s="54"/>
      <c r="L563" s="145"/>
      <c r="M563" s="49"/>
      <c r="N563" s="147"/>
      <c r="O563" s="67"/>
      <c r="P563" s="22"/>
      <c r="Q563" s="67"/>
      <c r="R563" s="101"/>
      <c r="S563" s="218"/>
      <c r="T563" s="218"/>
      <c r="U563" s="218"/>
      <c r="V563" s="218"/>
      <c r="W563" s="218"/>
      <c r="X563" s="218"/>
    </row>
    <row r="564" spans="1:24" ht="15.75" x14ac:dyDescent="0.2">
      <c r="A564" s="97">
        <v>2701</v>
      </c>
      <c r="B564" s="17"/>
      <c r="C564" s="17"/>
      <c r="D564" s="17"/>
      <c r="E564" s="17"/>
      <c r="F564" s="17"/>
      <c r="G564" s="17"/>
      <c r="H564" s="17"/>
      <c r="I564" s="17"/>
      <c r="J564" s="17"/>
      <c r="K564" s="54"/>
      <c r="L564" s="145"/>
      <c r="M564" s="49"/>
      <c r="N564" s="147"/>
      <c r="O564" s="148"/>
      <c r="P564" s="51"/>
      <c r="Q564" s="149"/>
      <c r="R564" s="148"/>
      <c r="S564" s="218"/>
      <c r="T564" s="218"/>
      <c r="U564" s="218"/>
      <c r="V564" s="218"/>
      <c r="W564" s="218"/>
      <c r="X564" s="218"/>
    </row>
    <row r="565" spans="1:24" ht="15.75" x14ac:dyDescent="0.2">
      <c r="A565" s="97">
        <v>2702</v>
      </c>
      <c r="B565" s="17"/>
      <c r="C565" s="17"/>
      <c r="D565" s="17"/>
      <c r="E565" s="17"/>
      <c r="F565" s="17"/>
      <c r="G565" s="17"/>
      <c r="H565" s="17"/>
      <c r="I565" s="17"/>
      <c r="J565" s="17"/>
      <c r="K565" s="54"/>
      <c r="L565" s="145"/>
      <c r="M565" s="49"/>
      <c r="N565" s="147"/>
      <c r="O565" s="148"/>
      <c r="P565" s="51"/>
      <c r="Q565" s="149"/>
      <c r="R565" s="148"/>
      <c r="S565" s="218"/>
      <c r="T565" s="218"/>
      <c r="U565" s="218"/>
      <c r="V565" s="218"/>
      <c r="W565" s="218"/>
      <c r="X565" s="218"/>
    </row>
    <row r="566" spans="1:24" ht="15.75" x14ac:dyDescent="0.2">
      <c r="A566" s="97">
        <v>2801</v>
      </c>
      <c r="B566" s="17"/>
      <c r="C566" s="17"/>
      <c r="D566" s="17"/>
      <c r="E566" s="17"/>
      <c r="F566" s="17"/>
      <c r="G566" s="17"/>
      <c r="H566" s="17"/>
      <c r="I566" s="17"/>
      <c r="J566" s="17"/>
      <c r="K566" s="54"/>
      <c r="L566" s="145"/>
      <c r="M566" s="49"/>
      <c r="N566" s="147"/>
      <c r="O566" s="148"/>
      <c r="P566" s="51"/>
      <c r="Q566" s="149"/>
      <c r="R566" s="148"/>
      <c r="S566" s="90"/>
    </row>
    <row r="567" spans="1:24" ht="15.75" x14ac:dyDescent="0.2">
      <c r="A567" s="97">
        <v>2802</v>
      </c>
      <c r="B567" s="17"/>
      <c r="C567" s="17"/>
      <c r="D567" s="17"/>
      <c r="E567" s="17"/>
      <c r="F567" s="17"/>
      <c r="G567" s="17"/>
      <c r="H567" s="17"/>
      <c r="I567" s="17"/>
      <c r="J567" s="17"/>
      <c r="K567" s="54"/>
      <c r="L567" s="145"/>
      <c r="M567" s="49"/>
      <c r="N567" s="147"/>
      <c r="O567" s="148"/>
      <c r="P567" s="51"/>
      <c r="Q567" s="149"/>
      <c r="R567" s="148"/>
      <c r="S567" s="90"/>
    </row>
    <row r="568" spans="1:24" ht="15.75" x14ac:dyDescent="0.2">
      <c r="A568" s="97">
        <v>2901</v>
      </c>
      <c r="B568" s="17"/>
      <c r="C568" s="17"/>
      <c r="D568" s="17"/>
      <c r="E568" s="17"/>
      <c r="F568" s="17"/>
      <c r="G568" s="17"/>
      <c r="H568" s="17"/>
      <c r="I568" s="17"/>
      <c r="J568" s="17"/>
      <c r="K568" s="54"/>
      <c r="L568" s="145"/>
      <c r="M568" s="49"/>
      <c r="N568" s="147"/>
      <c r="O568" s="200"/>
      <c r="P568" s="201"/>
      <c r="Q568" s="202"/>
      <c r="R568" s="203"/>
      <c r="S568" s="90"/>
    </row>
    <row r="569" spans="1:24" ht="15.75" x14ac:dyDescent="0.2">
      <c r="A569" s="97">
        <v>2902</v>
      </c>
      <c r="B569" s="17"/>
      <c r="C569" s="17"/>
      <c r="D569" s="17"/>
      <c r="E569" s="17"/>
      <c r="F569" s="17"/>
      <c r="G569" s="17"/>
      <c r="H569" s="17"/>
      <c r="I569" s="17"/>
      <c r="J569" s="17"/>
      <c r="K569" s="54"/>
      <c r="L569" s="145"/>
      <c r="M569" s="49"/>
      <c r="N569" s="147"/>
      <c r="O569" s="102" t="s">
        <v>81</v>
      </c>
      <c r="P569" s="103"/>
      <c r="Q569" s="104" t="str">
        <f>IF(SUM(K560:K568)=0,"",SUM(K560:K568))</f>
        <v/>
      </c>
      <c r="R569" s="105" t="s">
        <v>10</v>
      </c>
      <c r="S569" s="90"/>
    </row>
    <row r="570" spans="1:24" ht="15.75" x14ac:dyDescent="0.2">
      <c r="A570" s="97">
        <v>3001</v>
      </c>
      <c r="B570" s="17"/>
      <c r="C570" s="17"/>
      <c r="D570" s="17"/>
      <c r="E570" s="17"/>
      <c r="F570" s="17"/>
      <c r="G570" s="17"/>
      <c r="H570" s="17"/>
      <c r="I570" s="17"/>
      <c r="J570" s="17"/>
      <c r="K570" s="54"/>
      <c r="L570" s="145"/>
      <c r="M570" s="49"/>
      <c r="N570" s="147"/>
      <c r="O570" s="106" t="s">
        <v>83</v>
      </c>
      <c r="P570" s="32" t="str">
        <f>IF(P569/B554=0,"",P569/B554)</f>
        <v/>
      </c>
      <c r="Q570" s="107" t="e">
        <f>IF(P569/Q569=0,"",P569/Q569)</f>
        <v>#VALUE!</v>
      </c>
      <c r="R570" s="108" t="s">
        <v>84</v>
      </c>
      <c r="S570" s="90"/>
    </row>
    <row r="571" spans="1:24" ht="15.75" x14ac:dyDescent="0.2">
      <c r="A571" s="97">
        <v>3002</v>
      </c>
      <c r="B571" s="17"/>
      <c r="C571" s="17"/>
      <c r="D571" s="17"/>
      <c r="E571" s="17"/>
      <c r="F571" s="17"/>
      <c r="G571" s="17"/>
      <c r="H571" s="17"/>
      <c r="I571" s="17"/>
      <c r="J571" s="17"/>
      <c r="K571" s="54"/>
      <c r="L571" s="151"/>
      <c r="M571" s="152"/>
      <c r="N571" s="153"/>
      <c r="O571" s="154"/>
      <c r="P571" s="155"/>
      <c r="Q571" s="155"/>
      <c r="R571" s="156"/>
      <c r="S571" s="90"/>
    </row>
    <row r="572" spans="1:24" ht="18" customHeight="1" x14ac:dyDescent="0.2">
      <c r="A572" s="114"/>
      <c r="B572" s="231" t="s">
        <v>106</v>
      </c>
      <c r="C572" s="231"/>
      <c r="D572" s="231"/>
      <c r="E572" s="231"/>
      <c r="F572" s="231"/>
      <c r="G572" s="231"/>
      <c r="H572" s="231"/>
      <c r="I572" s="231"/>
      <c r="J572" s="231"/>
      <c r="K572" s="37">
        <f>SUM(K554:K568)</f>
        <v>0</v>
      </c>
      <c r="L572" s="109">
        <f>((SUM(K561:K562))/B554)</f>
        <v>0</v>
      </c>
      <c r="M572" s="109" t="str">
        <f>IF(K572=0,"",K572/B554)</f>
        <v/>
      </c>
      <c r="N572" s="109" t="e">
        <f>M572-L572</f>
        <v>#VALUE!</v>
      </c>
      <c r="O572" s="89"/>
      <c r="P572" s="85"/>
      <c r="Q572" s="134"/>
      <c r="R572" s="89"/>
      <c r="S572" s="90"/>
    </row>
    <row r="573" spans="1:24" ht="12.75" customHeight="1" x14ac:dyDescent="0.2"/>
    <row r="574" spans="1:24" ht="12.75" customHeight="1" x14ac:dyDescent="0.2"/>
    <row r="575" spans="1:24" ht="26.25" x14ac:dyDescent="0.2">
      <c r="A575" s="90"/>
      <c r="B575" s="232" t="s">
        <v>94</v>
      </c>
      <c r="C575" s="233"/>
      <c r="D575" s="233"/>
      <c r="E575" s="233"/>
      <c r="F575" s="233"/>
      <c r="G575" s="233"/>
      <c r="H575" s="233"/>
      <c r="I575" s="233"/>
      <c r="J575" s="233"/>
      <c r="K575" s="78" t="s">
        <v>121</v>
      </c>
      <c r="L575" s="89"/>
      <c r="M575" s="89"/>
      <c r="N575" s="85"/>
      <c r="O575" s="89"/>
      <c r="P575" s="85"/>
      <c r="Q575" s="85"/>
      <c r="R575" s="85"/>
      <c r="S575" s="90"/>
    </row>
    <row r="576" spans="1:24" ht="20.25" x14ac:dyDescent="0.2">
      <c r="A576" s="234" t="s">
        <v>9</v>
      </c>
      <c r="B576" s="235" t="s">
        <v>95</v>
      </c>
      <c r="C576" s="236"/>
      <c r="D576" s="236"/>
      <c r="E576" s="236"/>
      <c r="F576" s="236"/>
      <c r="G576" s="236"/>
      <c r="H576" s="236"/>
      <c r="I576" s="236"/>
      <c r="J576" s="237"/>
      <c r="K576" s="238" t="s">
        <v>10</v>
      </c>
      <c r="L576" s="230" t="s">
        <v>2</v>
      </c>
      <c r="M576" s="230" t="s">
        <v>3</v>
      </c>
      <c r="N576" s="240" t="s">
        <v>4</v>
      </c>
      <c r="O576" s="230" t="s">
        <v>5</v>
      </c>
      <c r="P576" s="228" t="s">
        <v>6</v>
      </c>
      <c r="Q576" s="228" t="s">
        <v>7</v>
      </c>
      <c r="R576" s="230" t="s">
        <v>96</v>
      </c>
      <c r="S576" s="90"/>
    </row>
    <row r="577" spans="1:19" ht="15.75" x14ac:dyDescent="0.2">
      <c r="A577" s="229"/>
      <c r="B577" s="97" t="s">
        <v>97</v>
      </c>
      <c r="C577" s="97" t="s">
        <v>98</v>
      </c>
      <c r="D577" s="97" t="s">
        <v>99</v>
      </c>
      <c r="E577" s="97" t="s">
        <v>100</v>
      </c>
      <c r="F577" s="97" t="s">
        <v>101</v>
      </c>
      <c r="G577" s="97" t="s">
        <v>102</v>
      </c>
      <c r="H577" s="97" t="s">
        <v>103</v>
      </c>
      <c r="I577" s="97" t="s">
        <v>104</v>
      </c>
      <c r="J577" s="97" t="s">
        <v>105</v>
      </c>
      <c r="K577" s="229"/>
      <c r="L577" s="229"/>
      <c r="M577" s="229"/>
      <c r="N577" s="229"/>
      <c r="O577" s="229"/>
      <c r="P577" s="229"/>
      <c r="Q577" s="229"/>
      <c r="R577" s="229"/>
      <c r="S577" s="90"/>
    </row>
    <row r="578" spans="1:19" ht="15.75" x14ac:dyDescent="0.2">
      <c r="A578" s="97">
        <v>2202</v>
      </c>
      <c r="B578" s="17">
        <v>72</v>
      </c>
      <c r="C578" s="17"/>
      <c r="D578" s="17"/>
      <c r="E578" s="17"/>
      <c r="F578" s="17"/>
      <c r="G578" s="17"/>
      <c r="H578" s="17"/>
      <c r="I578" s="17"/>
      <c r="J578" s="17"/>
      <c r="K578" s="54"/>
      <c r="L578" s="143"/>
      <c r="M578" s="144"/>
      <c r="N578" s="104"/>
      <c r="O578" s="98"/>
      <c r="P578" s="19">
        <f>B578</f>
        <v>72</v>
      </c>
      <c r="Q578" s="99"/>
      <c r="R578" s="98"/>
      <c r="S578" s="90"/>
    </row>
    <row r="579" spans="1:19" ht="15.75" x14ac:dyDescent="0.2">
      <c r="A579" s="97">
        <v>2301</v>
      </c>
      <c r="B579" s="17"/>
      <c r="C579" s="17">
        <v>66</v>
      </c>
      <c r="D579" s="17"/>
      <c r="E579" s="17"/>
      <c r="F579" s="17"/>
      <c r="G579" s="17"/>
      <c r="H579" s="17"/>
      <c r="I579" s="17"/>
      <c r="J579" s="17"/>
      <c r="K579" s="54"/>
      <c r="L579" s="145"/>
      <c r="M579" s="49"/>
      <c r="N579" s="146"/>
      <c r="O579" s="21">
        <f>IF(C579=0,"",C579/B578)</f>
        <v>0.91666666666666663</v>
      </c>
      <c r="P579" s="22">
        <v>66</v>
      </c>
      <c r="Q579" s="100">
        <f t="shared" ref="Q579:Q586" si="48">IF(P579=0,"",P579/P578)</f>
        <v>0.91666666666666663</v>
      </c>
      <c r="R579" s="100">
        <f t="shared" ref="R579:R586" si="49">IF(P579=0,"",100%-Q579)</f>
        <v>8.333333333333337E-2</v>
      </c>
      <c r="S579" s="90"/>
    </row>
    <row r="580" spans="1:19" ht="15.75" x14ac:dyDescent="0.2">
      <c r="A580" s="97">
        <v>2302</v>
      </c>
      <c r="B580" s="17"/>
      <c r="C580" s="17"/>
      <c r="D580" s="17">
        <v>59</v>
      </c>
      <c r="E580" s="17"/>
      <c r="F580" s="17"/>
      <c r="G580" s="17"/>
      <c r="H580" s="17"/>
      <c r="I580" s="17"/>
      <c r="J580" s="17"/>
      <c r="K580" s="54"/>
      <c r="L580" s="145"/>
      <c r="M580" s="49"/>
      <c r="N580" s="146"/>
      <c r="O580" s="21">
        <f>IF(D580=0,"",D580/C579)</f>
        <v>0.89393939393939392</v>
      </c>
      <c r="P580" s="22">
        <v>62</v>
      </c>
      <c r="Q580" s="100">
        <f t="shared" si="48"/>
        <v>0.93939393939393945</v>
      </c>
      <c r="R580" s="100">
        <f t="shared" si="49"/>
        <v>6.0606060606060552E-2</v>
      </c>
      <c r="S580" s="160">
        <f>P580/P578</f>
        <v>0.86111111111111116</v>
      </c>
    </row>
    <row r="581" spans="1:19" ht="15.75" x14ac:dyDescent="0.2">
      <c r="A581" s="97">
        <v>2401</v>
      </c>
      <c r="B581" s="17"/>
      <c r="C581" s="17"/>
      <c r="D581" s="17"/>
      <c r="E581" s="17">
        <v>54</v>
      </c>
      <c r="F581" s="17"/>
      <c r="G581" s="17"/>
      <c r="H581" s="17"/>
      <c r="I581" s="17"/>
      <c r="J581" s="17"/>
      <c r="K581" s="54"/>
      <c r="L581" s="145"/>
      <c r="M581" s="49"/>
      <c r="N581" s="146"/>
      <c r="O581" s="21">
        <f>IF(E581=0,"",E581/D580)</f>
        <v>0.9152542372881356</v>
      </c>
      <c r="P581" s="22">
        <v>58</v>
      </c>
      <c r="Q581" s="100">
        <f t="shared" si="48"/>
        <v>0.93548387096774188</v>
      </c>
      <c r="R581" s="100">
        <f t="shared" si="49"/>
        <v>6.4516129032258118E-2</v>
      </c>
      <c r="S581" s="90"/>
    </row>
    <row r="582" spans="1:19" ht="15.75" x14ac:dyDescent="0.2">
      <c r="A582" s="97">
        <v>2402</v>
      </c>
      <c r="B582" s="17"/>
      <c r="C582" s="17"/>
      <c r="D582" s="17"/>
      <c r="E582" s="17"/>
      <c r="F582" s="17">
        <v>50</v>
      </c>
      <c r="G582" s="17"/>
      <c r="H582" s="17"/>
      <c r="I582" s="17"/>
      <c r="J582" s="17"/>
      <c r="K582" s="54"/>
      <c r="L582" s="145"/>
      <c r="M582" s="49"/>
      <c r="N582" s="146"/>
      <c r="O582" s="21">
        <f>IF(F582=0,"",F582/E581)</f>
        <v>0.92592592592592593</v>
      </c>
      <c r="P582" s="22">
        <v>52</v>
      </c>
      <c r="Q582" s="100">
        <f t="shared" si="48"/>
        <v>0.89655172413793105</v>
      </c>
      <c r="R582" s="100">
        <f t="shared" si="49"/>
        <v>0.10344827586206895</v>
      </c>
      <c r="S582" s="90"/>
    </row>
    <row r="583" spans="1:19" ht="15.75" x14ac:dyDescent="0.2">
      <c r="A583" s="97">
        <v>2501</v>
      </c>
      <c r="B583" s="17"/>
      <c r="C583" s="17"/>
      <c r="D583" s="17"/>
      <c r="E583" s="17"/>
      <c r="F583" s="17"/>
      <c r="G583" s="17">
        <v>49</v>
      </c>
      <c r="H583" s="17"/>
      <c r="I583" s="17"/>
      <c r="J583" s="17"/>
      <c r="K583" s="54"/>
      <c r="L583" s="145"/>
      <c r="M583" s="49"/>
      <c r="N583" s="146"/>
      <c r="O583" s="21">
        <f>IF(G583=0,"",G583/F582)</f>
        <v>0.98</v>
      </c>
      <c r="P583" s="22">
        <v>49</v>
      </c>
      <c r="Q583" s="100">
        <f t="shared" si="48"/>
        <v>0.94230769230769229</v>
      </c>
      <c r="R583" s="100">
        <f t="shared" si="49"/>
        <v>5.7692307692307709E-2</v>
      </c>
      <c r="S583" s="90"/>
    </row>
    <row r="584" spans="1:19" ht="15.75" x14ac:dyDescent="0.2">
      <c r="A584" s="97">
        <v>2502</v>
      </c>
      <c r="B584" s="17"/>
      <c r="C584" s="17"/>
      <c r="D584" s="17"/>
      <c r="E584" s="17"/>
      <c r="F584" s="17"/>
      <c r="G584" s="17"/>
      <c r="H584" s="17">
        <v>46</v>
      </c>
      <c r="I584" s="17"/>
      <c r="J584" s="17"/>
      <c r="K584" s="54"/>
      <c r="L584" s="145"/>
      <c r="M584" s="49"/>
      <c r="N584" s="146"/>
      <c r="O584" s="21">
        <f>IF(H584=0,"",H584/G583)</f>
        <v>0.93877551020408168</v>
      </c>
      <c r="P584" s="22">
        <v>47</v>
      </c>
      <c r="Q584" s="100">
        <f t="shared" si="48"/>
        <v>0.95918367346938771</v>
      </c>
      <c r="R584" s="100">
        <f t="shared" si="49"/>
        <v>4.081632653061229E-2</v>
      </c>
      <c r="S584" s="90"/>
    </row>
    <row r="585" spans="1:19" ht="15.75" x14ac:dyDescent="0.2">
      <c r="A585" s="97">
        <v>2601</v>
      </c>
      <c r="B585" s="17"/>
      <c r="C585" s="17"/>
      <c r="D585" s="17"/>
      <c r="E585" s="17"/>
      <c r="F585" s="17"/>
      <c r="G585" s="17"/>
      <c r="H585" s="17"/>
      <c r="I585" s="17"/>
      <c r="J585" s="17"/>
      <c r="K585" s="54"/>
      <c r="L585" s="145"/>
      <c r="M585" s="49"/>
      <c r="N585" s="146"/>
      <c r="O585" s="21" t="str">
        <f>IF(I585=0,"",I585/H584)</f>
        <v/>
      </c>
      <c r="P585" s="22"/>
      <c r="Q585" s="100" t="str">
        <f t="shared" si="48"/>
        <v/>
      </c>
      <c r="R585" s="100" t="str">
        <f t="shared" si="49"/>
        <v/>
      </c>
      <c r="S585" s="90"/>
    </row>
    <row r="586" spans="1:19" ht="15.75" x14ac:dyDescent="0.2">
      <c r="A586" s="97">
        <v>2602</v>
      </c>
      <c r="B586" s="17"/>
      <c r="C586" s="17"/>
      <c r="D586" s="17"/>
      <c r="E586" s="17"/>
      <c r="F586" s="17"/>
      <c r="G586" s="17"/>
      <c r="H586" s="17"/>
      <c r="I586" s="17"/>
      <c r="J586" s="17"/>
      <c r="K586" s="54"/>
      <c r="L586" s="145"/>
      <c r="M586" s="49"/>
      <c r="N586" s="146"/>
      <c r="O586" s="24" t="str">
        <f>IF(J586=0,"",J586/I585)</f>
        <v/>
      </c>
      <c r="P586" s="22"/>
      <c r="Q586" s="24" t="str">
        <f t="shared" si="48"/>
        <v/>
      </c>
      <c r="R586" s="24" t="str">
        <f t="shared" si="49"/>
        <v/>
      </c>
      <c r="S586" s="90"/>
    </row>
    <row r="587" spans="1:19" ht="15.75" x14ac:dyDescent="0.2">
      <c r="A587" s="97">
        <v>2701</v>
      </c>
      <c r="B587" s="17"/>
      <c r="C587" s="17"/>
      <c r="D587" s="17"/>
      <c r="E587" s="17"/>
      <c r="F587" s="17"/>
      <c r="G587" s="17"/>
      <c r="H587" s="17"/>
      <c r="I587" s="17"/>
      <c r="J587" s="17"/>
      <c r="K587" s="54"/>
      <c r="L587" s="145"/>
      <c r="M587" s="49"/>
      <c r="N587" s="147"/>
      <c r="O587" s="67"/>
      <c r="P587" s="22"/>
      <c r="Q587" s="67"/>
      <c r="R587" s="101"/>
      <c r="S587" s="90"/>
    </row>
    <row r="588" spans="1:19" ht="15.75" x14ac:dyDescent="0.2">
      <c r="A588" s="97">
        <v>2702</v>
      </c>
      <c r="B588" s="17"/>
      <c r="C588" s="17"/>
      <c r="D588" s="17"/>
      <c r="E588" s="17"/>
      <c r="F588" s="17"/>
      <c r="G588" s="17"/>
      <c r="H588" s="17"/>
      <c r="I588" s="17"/>
      <c r="J588" s="17"/>
      <c r="K588" s="54"/>
      <c r="L588" s="145"/>
      <c r="M588" s="49"/>
      <c r="N588" s="147"/>
      <c r="O588" s="148"/>
      <c r="P588" s="51"/>
      <c r="Q588" s="149"/>
      <c r="R588" s="148"/>
      <c r="S588" s="90"/>
    </row>
    <row r="589" spans="1:19" ht="15.75" x14ac:dyDescent="0.2">
      <c r="A589" s="97">
        <v>2801</v>
      </c>
      <c r="B589" s="17"/>
      <c r="C589" s="17"/>
      <c r="D589" s="17"/>
      <c r="E589" s="17"/>
      <c r="F589" s="17"/>
      <c r="G589" s="17"/>
      <c r="H589" s="17"/>
      <c r="I589" s="17"/>
      <c r="J589" s="17"/>
      <c r="K589" s="54"/>
      <c r="L589" s="145"/>
      <c r="M589" s="49"/>
      <c r="N589" s="147"/>
      <c r="O589" s="148"/>
      <c r="P589" s="51"/>
      <c r="Q589" s="149"/>
      <c r="R589" s="148"/>
      <c r="S589" s="90"/>
    </row>
    <row r="590" spans="1:19" ht="15.75" x14ac:dyDescent="0.2">
      <c r="A590" s="97">
        <v>2802</v>
      </c>
      <c r="B590" s="17"/>
      <c r="C590" s="17"/>
      <c r="D590" s="17"/>
      <c r="E590" s="17"/>
      <c r="F590" s="17"/>
      <c r="G590" s="17"/>
      <c r="H590" s="17"/>
      <c r="I590" s="17"/>
      <c r="J590" s="17"/>
      <c r="K590" s="54"/>
      <c r="L590" s="145"/>
      <c r="M590" s="49"/>
      <c r="N590" s="147"/>
      <c r="O590" s="148"/>
      <c r="P590" s="51"/>
      <c r="Q590" s="149"/>
      <c r="R590" s="148"/>
      <c r="S590" s="90"/>
    </row>
    <row r="591" spans="1:19" ht="15.75" x14ac:dyDescent="0.2">
      <c r="A591" s="97">
        <v>2901</v>
      </c>
      <c r="B591" s="17"/>
      <c r="C591" s="17"/>
      <c r="D591" s="17"/>
      <c r="E591" s="17"/>
      <c r="F591" s="17"/>
      <c r="G591" s="17"/>
      <c r="H591" s="17"/>
      <c r="I591" s="17"/>
      <c r="J591" s="17"/>
      <c r="K591" s="54"/>
      <c r="L591" s="145"/>
      <c r="M591" s="49"/>
      <c r="N591" s="147"/>
      <c r="O591" s="148"/>
      <c r="P591" s="51"/>
      <c r="Q591" s="149"/>
      <c r="R591" s="148"/>
      <c r="S591" s="90"/>
    </row>
    <row r="592" spans="1:19" ht="15.75" x14ac:dyDescent="0.2">
      <c r="A592" s="97">
        <v>2902</v>
      </c>
      <c r="B592" s="17"/>
      <c r="C592" s="17"/>
      <c r="D592" s="17"/>
      <c r="E592" s="17"/>
      <c r="F592" s="17"/>
      <c r="G592" s="17"/>
      <c r="H592" s="17"/>
      <c r="I592" s="17"/>
      <c r="J592" s="17"/>
      <c r="K592" s="54"/>
      <c r="L592" s="145"/>
      <c r="M592" s="49"/>
      <c r="N592" s="147"/>
      <c r="O592" s="200"/>
      <c r="P592" s="201"/>
      <c r="Q592" s="202"/>
      <c r="R592" s="203"/>
      <c r="S592" s="90"/>
    </row>
    <row r="593" spans="1:24" ht="15.75" x14ac:dyDescent="0.2">
      <c r="A593" s="97">
        <v>3001</v>
      </c>
      <c r="B593" s="17"/>
      <c r="C593" s="17"/>
      <c r="D593" s="17"/>
      <c r="E593" s="17"/>
      <c r="F593" s="17"/>
      <c r="G593" s="17"/>
      <c r="H593" s="17"/>
      <c r="I593" s="17"/>
      <c r="J593" s="17"/>
      <c r="K593" s="54"/>
      <c r="L593" s="145"/>
      <c r="M593" s="49"/>
      <c r="N593" s="147"/>
      <c r="O593" s="102" t="s">
        <v>81</v>
      </c>
      <c r="P593" s="103"/>
      <c r="Q593" s="104" t="str">
        <f>IF(SUM(K584:K592)=0,"",SUM(K584:K592))</f>
        <v/>
      </c>
      <c r="R593" s="105" t="s">
        <v>10</v>
      </c>
      <c r="S593" s="90"/>
    </row>
    <row r="594" spans="1:24" ht="15.75" x14ac:dyDescent="0.2">
      <c r="A594" s="97">
        <v>3002</v>
      </c>
      <c r="B594" s="17"/>
      <c r="C594" s="17"/>
      <c r="D594" s="17"/>
      <c r="E594" s="17"/>
      <c r="F594" s="17"/>
      <c r="G594" s="17"/>
      <c r="H594" s="17"/>
      <c r="I594" s="17"/>
      <c r="J594" s="17"/>
      <c r="K594" s="54"/>
      <c r="L594" s="145"/>
      <c r="M594" s="49"/>
      <c r="N594" s="147"/>
      <c r="O594" s="106" t="s">
        <v>83</v>
      </c>
      <c r="P594" s="32" t="str">
        <f>IF(P593/B578=0,"",P593/B578)</f>
        <v/>
      </c>
      <c r="Q594" s="107" t="e">
        <f>IF(P593/Q593=0,"",P593/Q593)</f>
        <v>#VALUE!</v>
      </c>
      <c r="R594" s="108" t="s">
        <v>84</v>
      </c>
      <c r="S594" s="90"/>
    </row>
    <row r="595" spans="1:24" ht="12.75" customHeight="1" x14ac:dyDescent="0.2">
      <c r="A595" s="97">
        <v>3101</v>
      </c>
      <c r="B595" s="17"/>
      <c r="C595" s="17"/>
      <c r="D595" s="17"/>
      <c r="E595" s="17"/>
      <c r="F595" s="17"/>
      <c r="G595" s="17"/>
      <c r="H595" s="17"/>
      <c r="I595" s="17"/>
      <c r="J595" s="17"/>
      <c r="K595" s="54"/>
      <c r="L595" s="151"/>
      <c r="M595" s="152"/>
      <c r="N595" s="153"/>
      <c r="O595" s="154"/>
      <c r="P595" s="155"/>
      <c r="Q595" s="155"/>
      <c r="R595" s="156"/>
      <c r="S595" s="90"/>
    </row>
    <row r="596" spans="1:24" ht="18" customHeight="1" x14ac:dyDescent="0.2">
      <c r="A596" s="114"/>
      <c r="B596" s="231" t="s">
        <v>106</v>
      </c>
      <c r="C596" s="231"/>
      <c r="D596" s="231"/>
      <c r="E596" s="231"/>
      <c r="F596" s="231"/>
      <c r="G596" s="231"/>
      <c r="H596" s="231"/>
      <c r="I596" s="231"/>
      <c r="J596" s="231"/>
      <c r="K596" s="37">
        <f>SUM(K578:K592)</f>
        <v>0</v>
      </c>
      <c r="L596" s="109">
        <f>((SUM(K585:K586))/B578)</f>
        <v>0</v>
      </c>
      <c r="M596" s="109" t="str">
        <f>IF(K596=0,"",K596/B578)</f>
        <v/>
      </c>
      <c r="N596" s="109" t="e">
        <f>M596-L596</f>
        <v>#VALUE!</v>
      </c>
      <c r="O596" s="89"/>
      <c r="P596" s="85"/>
      <c r="Q596" s="134"/>
      <c r="R596" s="89"/>
      <c r="S596" s="90"/>
    </row>
    <row r="597" spans="1:24" ht="12.75" customHeight="1" x14ac:dyDescent="0.2"/>
    <row r="598" spans="1:24" ht="12.75" customHeight="1" x14ac:dyDescent="0.2"/>
    <row r="599" spans="1:24" ht="26.25" x14ac:dyDescent="0.2">
      <c r="A599" s="90"/>
      <c r="B599" s="232" t="s">
        <v>94</v>
      </c>
      <c r="C599" s="233"/>
      <c r="D599" s="233"/>
      <c r="E599" s="233"/>
      <c r="F599" s="233"/>
      <c r="G599" s="233"/>
      <c r="H599" s="233"/>
      <c r="I599" s="233"/>
      <c r="J599" s="233"/>
      <c r="K599" s="78" t="s">
        <v>129</v>
      </c>
      <c r="L599" s="89"/>
      <c r="M599" s="89"/>
      <c r="N599" s="85"/>
      <c r="O599" s="89"/>
      <c r="P599" s="85"/>
      <c r="Q599" s="85"/>
      <c r="R599" s="85"/>
      <c r="S599" s="90"/>
    </row>
    <row r="600" spans="1:24" ht="20.25" x14ac:dyDescent="0.2">
      <c r="A600" s="234" t="s">
        <v>9</v>
      </c>
      <c r="B600" s="235" t="s">
        <v>95</v>
      </c>
      <c r="C600" s="236"/>
      <c r="D600" s="236"/>
      <c r="E600" s="236"/>
      <c r="F600" s="236"/>
      <c r="G600" s="236"/>
      <c r="H600" s="236"/>
      <c r="I600" s="236"/>
      <c r="J600" s="237"/>
      <c r="K600" s="238" t="s">
        <v>10</v>
      </c>
      <c r="L600" s="230" t="s">
        <v>2</v>
      </c>
      <c r="M600" s="230" t="s">
        <v>3</v>
      </c>
      <c r="N600" s="240" t="s">
        <v>4</v>
      </c>
      <c r="O600" s="230" t="s">
        <v>5</v>
      </c>
      <c r="P600" s="228" t="s">
        <v>6</v>
      </c>
      <c r="Q600" s="228" t="s">
        <v>7</v>
      </c>
      <c r="R600" s="230" t="s">
        <v>96</v>
      </c>
      <c r="S600" s="90"/>
    </row>
    <row r="601" spans="1:24" ht="15.75" x14ac:dyDescent="0.2">
      <c r="A601" s="229"/>
      <c r="B601" s="97" t="s">
        <v>97</v>
      </c>
      <c r="C601" s="97" t="s">
        <v>98</v>
      </c>
      <c r="D601" s="97" t="s">
        <v>99</v>
      </c>
      <c r="E601" s="97" t="s">
        <v>100</v>
      </c>
      <c r="F601" s="97" t="s">
        <v>101</v>
      </c>
      <c r="G601" s="97" t="s">
        <v>102</v>
      </c>
      <c r="H601" s="97" t="s">
        <v>103</v>
      </c>
      <c r="I601" s="97" t="s">
        <v>104</v>
      </c>
      <c r="J601" s="97" t="s">
        <v>105</v>
      </c>
      <c r="K601" s="229"/>
      <c r="L601" s="229"/>
      <c r="M601" s="229"/>
      <c r="N601" s="229"/>
      <c r="O601" s="229"/>
      <c r="P601" s="229"/>
      <c r="Q601" s="229"/>
      <c r="R601" s="229"/>
      <c r="S601" s="90"/>
    </row>
    <row r="602" spans="1:24" ht="15.75" x14ac:dyDescent="0.2">
      <c r="A602" s="97">
        <v>2301</v>
      </c>
      <c r="B602" s="17">
        <v>39</v>
      </c>
      <c r="C602" s="17"/>
      <c r="D602" s="17"/>
      <c r="E602" s="17"/>
      <c r="F602" s="17"/>
      <c r="G602" s="17"/>
      <c r="H602" s="17"/>
      <c r="I602" s="17"/>
      <c r="J602" s="17"/>
      <c r="K602" s="54"/>
      <c r="L602" s="143"/>
      <c r="M602" s="144"/>
      <c r="N602" s="104"/>
      <c r="O602" s="98"/>
      <c r="P602" s="19">
        <f>B602</f>
        <v>39</v>
      </c>
      <c r="Q602" s="99"/>
      <c r="R602" s="98"/>
      <c r="S602" s="90"/>
    </row>
    <row r="603" spans="1:24" ht="15.75" x14ac:dyDescent="0.2">
      <c r="A603" s="97">
        <v>2302</v>
      </c>
      <c r="B603" s="17"/>
      <c r="C603" s="17">
        <v>34</v>
      </c>
      <c r="D603" s="17"/>
      <c r="E603" s="17"/>
      <c r="F603" s="17"/>
      <c r="G603" s="17"/>
      <c r="H603" s="17"/>
      <c r="I603" s="17"/>
      <c r="J603" s="17"/>
      <c r="K603" s="54"/>
      <c r="L603" s="145"/>
      <c r="M603" s="49"/>
      <c r="N603" s="146"/>
      <c r="O603" s="21">
        <f>IF(C603=0,"",C603/B602)</f>
        <v>0.87179487179487181</v>
      </c>
      <c r="P603" s="22">
        <v>34</v>
      </c>
      <c r="Q603" s="100">
        <f t="shared" ref="Q603:Q610" si="50">IF(P603=0,"",P603/P602)</f>
        <v>0.87179487179487181</v>
      </c>
      <c r="R603" s="100">
        <f t="shared" ref="R603:R610" si="51">IF(P603=0,"",100%-Q603)</f>
        <v>0.12820512820512819</v>
      </c>
      <c r="S603" s="90"/>
    </row>
    <row r="604" spans="1:24" ht="15.75" x14ac:dyDescent="0.2">
      <c r="A604" s="97">
        <v>2401</v>
      </c>
      <c r="B604" s="17"/>
      <c r="C604" s="17"/>
      <c r="D604" s="17">
        <v>31</v>
      </c>
      <c r="E604" s="17"/>
      <c r="F604" s="17"/>
      <c r="G604" s="17"/>
      <c r="H604" s="17"/>
      <c r="I604" s="17"/>
      <c r="J604" s="17"/>
      <c r="K604" s="54"/>
      <c r="L604" s="145"/>
      <c r="M604" s="49"/>
      <c r="N604" s="146"/>
      <c r="O604" s="21">
        <f>IF(D604=0,"",D604/C603)</f>
        <v>0.91176470588235292</v>
      </c>
      <c r="P604" s="22">
        <v>32</v>
      </c>
      <c r="Q604" s="100">
        <f t="shared" si="50"/>
        <v>0.94117647058823528</v>
      </c>
      <c r="R604" s="100">
        <f t="shared" si="51"/>
        <v>5.8823529411764719E-2</v>
      </c>
      <c r="S604" s="160">
        <f>P604/P602</f>
        <v>0.82051282051282048</v>
      </c>
    </row>
    <row r="605" spans="1:24" ht="15.75" x14ac:dyDescent="0.2">
      <c r="A605" s="97">
        <v>2402</v>
      </c>
      <c r="B605" s="17"/>
      <c r="C605" s="17"/>
      <c r="D605" s="17"/>
      <c r="E605" s="17">
        <v>23</v>
      </c>
      <c r="F605" s="17"/>
      <c r="G605" s="17"/>
      <c r="H605" s="17"/>
      <c r="I605" s="17"/>
      <c r="J605" s="17"/>
      <c r="K605" s="54"/>
      <c r="L605" s="145"/>
      <c r="M605" s="49"/>
      <c r="N605" s="146"/>
      <c r="O605" s="21">
        <f>IF(E605=0,"",E605/D604)</f>
        <v>0.74193548387096775</v>
      </c>
      <c r="P605" s="22">
        <v>27</v>
      </c>
      <c r="Q605" s="100">
        <f t="shared" si="50"/>
        <v>0.84375</v>
      </c>
      <c r="R605" s="100">
        <f t="shared" si="51"/>
        <v>0.15625</v>
      </c>
      <c r="S605" s="90"/>
    </row>
    <row r="606" spans="1:24" ht="15.75" x14ac:dyDescent="0.2">
      <c r="A606" s="97">
        <v>2501</v>
      </c>
      <c r="B606" s="17"/>
      <c r="C606" s="17"/>
      <c r="D606" s="17"/>
      <c r="E606" s="17"/>
      <c r="F606" s="64">
        <v>23</v>
      </c>
      <c r="G606" s="17"/>
      <c r="H606" s="17"/>
      <c r="I606" s="17"/>
      <c r="J606" s="17"/>
      <c r="K606" s="54"/>
      <c r="L606" s="145"/>
      <c r="M606" s="49"/>
      <c r="N606" s="146"/>
      <c r="O606" s="66">
        <f>IF(F606=0,"",F606/E605)</f>
        <v>1</v>
      </c>
      <c r="P606" s="22">
        <v>27</v>
      </c>
      <c r="Q606" s="100">
        <f t="shared" si="50"/>
        <v>1</v>
      </c>
      <c r="R606" s="100">
        <f t="shared" si="51"/>
        <v>0</v>
      </c>
      <c r="S606" s="218"/>
      <c r="T606" s="218"/>
      <c r="U606" s="218"/>
      <c r="V606" s="218"/>
      <c r="W606" s="218"/>
      <c r="X606" s="218"/>
    </row>
    <row r="607" spans="1:24" ht="15.75" x14ac:dyDescent="0.2">
      <c r="A607" s="97">
        <v>2502</v>
      </c>
      <c r="B607" s="17"/>
      <c r="C607" s="17"/>
      <c r="D607" s="17"/>
      <c r="E607" s="17"/>
      <c r="F607" s="17"/>
      <c r="G607" s="17">
        <v>21</v>
      </c>
      <c r="H607" s="17"/>
      <c r="I607" s="17"/>
      <c r="J607" s="17"/>
      <c r="K607" s="54"/>
      <c r="L607" s="145"/>
      <c r="M607" s="49"/>
      <c r="N607" s="146"/>
      <c r="O607" s="21">
        <f>IF(G607=0,"",G607/F606)</f>
        <v>0.91304347826086951</v>
      </c>
      <c r="P607" s="22">
        <v>25</v>
      </c>
      <c r="Q607" s="100">
        <f t="shared" si="50"/>
        <v>0.92592592592592593</v>
      </c>
      <c r="R607" s="100">
        <f t="shared" si="51"/>
        <v>7.407407407407407E-2</v>
      </c>
      <c r="S607" s="218"/>
      <c r="T607" s="218"/>
      <c r="U607" s="218"/>
      <c r="V607" s="218"/>
      <c r="W607" s="218"/>
      <c r="X607" s="218"/>
    </row>
    <row r="608" spans="1:24" ht="15.75" x14ac:dyDescent="0.2">
      <c r="A608" s="97">
        <v>2601</v>
      </c>
      <c r="B608" s="17"/>
      <c r="C608" s="17"/>
      <c r="D608" s="17"/>
      <c r="E608" s="17"/>
      <c r="F608" s="17"/>
      <c r="G608" s="17"/>
      <c r="H608" s="17"/>
      <c r="I608" s="17"/>
      <c r="J608" s="17"/>
      <c r="K608" s="54"/>
      <c r="L608" s="145"/>
      <c r="M608" s="49"/>
      <c r="N608" s="146"/>
      <c r="O608" s="21" t="str">
        <f>IF(H608=0,"",H608/G607)</f>
        <v/>
      </c>
      <c r="P608" s="22"/>
      <c r="Q608" s="100" t="str">
        <f t="shared" si="50"/>
        <v/>
      </c>
      <c r="R608" s="100" t="str">
        <f t="shared" si="51"/>
        <v/>
      </c>
      <c r="S608" s="218"/>
      <c r="T608" s="218"/>
      <c r="U608" s="218"/>
      <c r="V608" s="218"/>
      <c r="W608" s="218"/>
      <c r="X608" s="218"/>
    </row>
    <row r="609" spans="1:24" ht="15.75" x14ac:dyDescent="0.2">
      <c r="A609" s="97">
        <v>2602</v>
      </c>
      <c r="B609" s="17"/>
      <c r="C609" s="17"/>
      <c r="D609" s="17"/>
      <c r="E609" s="17"/>
      <c r="F609" s="17"/>
      <c r="G609" s="17"/>
      <c r="H609" s="17"/>
      <c r="I609" s="17"/>
      <c r="J609" s="17"/>
      <c r="K609" s="54"/>
      <c r="L609" s="145"/>
      <c r="M609" s="49"/>
      <c r="N609" s="146"/>
      <c r="O609" s="21" t="str">
        <f>IF(I609=0,"",I609/H608)</f>
        <v/>
      </c>
      <c r="P609" s="22"/>
      <c r="Q609" s="100" t="str">
        <f t="shared" si="50"/>
        <v/>
      </c>
      <c r="R609" s="100" t="str">
        <f t="shared" si="51"/>
        <v/>
      </c>
      <c r="S609" s="218"/>
      <c r="T609" s="218"/>
      <c r="U609" s="218"/>
      <c r="V609" s="218"/>
      <c r="W609" s="218"/>
      <c r="X609" s="218"/>
    </row>
    <row r="610" spans="1:24" ht="15.75" x14ac:dyDescent="0.2">
      <c r="A610" s="97">
        <v>2701</v>
      </c>
      <c r="B610" s="17"/>
      <c r="C610" s="17"/>
      <c r="D610" s="17"/>
      <c r="E610" s="17"/>
      <c r="F610" s="17"/>
      <c r="G610" s="17"/>
      <c r="H610" s="17"/>
      <c r="I610" s="17"/>
      <c r="J610" s="17"/>
      <c r="K610" s="54"/>
      <c r="L610" s="145"/>
      <c r="M610" s="49"/>
      <c r="N610" s="146"/>
      <c r="O610" s="24" t="str">
        <f>IF(J610=0,"",J610/I609)</f>
        <v/>
      </c>
      <c r="P610" s="22"/>
      <c r="Q610" s="24" t="str">
        <f t="shared" si="50"/>
        <v/>
      </c>
      <c r="R610" s="24" t="str">
        <f t="shared" si="51"/>
        <v/>
      </c>
      <c r="S610" s="218"/>
      <c r="T610" s="218"/>
      <c r="U610" s="218"/>
      <c r="V610" s="218"/>
      <c r="W610" s="218"/>
      <c r="X610" s="218"/>
    </row>
    <row r="611" spans="1:24" ht="15.75" x14ac:dyDescent="0.2">
      <c r="A611" s="97">
        <v>2702</v>
      </c>
      <c r="B611" s="17"/>
      <c r="C611" s="17"/>
      <c r="D611" s="17"/>
      <c r="E611" s="17"/>
      <c r="F611" s="17"/>
      <c r="G611" s="17"/>
      <c r="H611" s="17"/>
      <c r="I611" s="17"/>
      <c r="J611" s="17"/>
      <c r="K611" s="54"/>
      <c r="L611" s="145"/>
      <c r="M611" s="49"/>
      <c r="N611" s="147"/>
      <c r="O611" s="67"/>
      <c r="P611" s="22"/>
      <c r="Q611" s="67"/>
      <c r="R611" s="101"/>
      <c r="S611" s="218"/>
      <c r="T611" s="218"/>
      <c r="U611" s="218"/>
      <c r="V611" s="218"/>
      <c r="W611" s="218"/>
      <c r="X611" s="218"/>
    </row>
    <row r="612" spans="1:24" ht="15.75" x14ac:dyDescent="0.2">
      <c r="A612" s="97">
        <v>2801</v>
      </c>
      <c r="B612" s="17"/>
      <c r="C612" s="17"/>
      <c r="D612" s="17"/>
      <c r="E612" s="17"/>
      <c r="F612" s="17"/>
      <c r="G612" s="17"/>
      <c r="H612" s="17"/>
      <c r="I612" s="17"/>
      <c r="J612" s="17"/>
      <c r="K612" s="54"/>
      <c r="L612" s="145"/>
      <c r="M612" s="49"/>
      <c r="N612" s="147"/>
      <c r="O612" s="148"/>
      <c r="P612" s="51"/>
      <c r="Q612" s="149"/>
      <c r="R612" s="148"/>
      <c r="S612" s="218"/>
      <c r="T612" s="218"/>
      <c r="U612" s="218"/>
      <c r="V612" s="218"/>
      <c r="W612" s="218"/>
      <c r="X612" s="218"/>
    </row>
    <row r="613" spans="1:24" ht="15.75" x14ac:dyDescent="0.2">
      <c r="A613" s="97">
        <v>2802</v>
      </c>
      <c r="B613" s="17"/>
      <c r="C613" s="17"/>
      <c r="D613" s="17"/>
      <c r="E613" s="17"/>
      <c r="F613" s="17"/>
      <c r="G613" s="17"/>
      <c r="H613" s="17"/>
      <c r="I613" s="17"/>
      <c r="J613" s="17"/>
      <c r="K613" s="54"/>
      <c r="L613" s="145"/>
      <c r="M613" s="49"/>
      <c r="N613" s="147"/>
      <c r="O613" s="148"/>
      <c r="P613" s="51"/>
      <c r="Q613" s="149"/>
      <c r="R613" s="148"/>
      <c r="S613" s="218"/>
      <c r="T613" s="218"/>
      <c r="U613" s="218"/>
      <c r="V613" s="218"/>
      <c r="W613" s="218"/>
      <c r="X613" s="218"/>
    </row>
    <row r="614" spans="1:24" ht="15.75" x14ac:dyDescent="0.2">
      <c r="A614" s="97">
        <v>2901</v>
      </c>
      <c r="B614" s="17"/>
      <c r="C614" s="17"/>
      <c r="D614" s="17"/>
      <c r="E614" s="17"/>
      <c r="F614" s="17"/>
      <c r="G614" s="17"/>
      <c r="H614" s="17"/>
      <c r="I614" s="17"/>
      <c r="J614" s="17"/>
      <c r="K614" s="54"/>
      <c r="L614" s="145"/>
      <c r="M614" s="49"/>
      <c r="N614" s="147"/>
      <c r="O614" s="148"/>
      <c r="P614" s="51"/>
      <c r="Q614" s="149"/>
      <c r="R614" s="148"/>
      <c r="S614" s="218"/>
      <c r="T614" s="218"/>
      <c r="U614" s="218"/>
      <c r="V614" s="218"/>
      <c r="W614" s="218"/>
      <c r="X614" s="218"/>
    </row>
    <row r="615" spans="1:24" ht="15.75" x14ac:dyDescent="0.2">
      <c r="A615" s="97">
        <v>2902</v>
      </c>
      <c r="B615" s="17"/>
      <c r="C615" s="17"/>
      <c r="D615" s="17"/>
      <c r="E615" s="17"/>
      <c r="F615" s="17"/>
      <c r="G615" s="17"/>
      <c r="H615" s="17"/>
      <c r="I615" s="17"/>
      <c r="J615" s="17"/>
      <c r="K615" s="54"/>
      <c r="L615" s="145"/>
      <c r="M615" s="49"/>
      <c r="N615" s="147"/>
      <c r="O615" s="148"/>
      <c r="P615" s="51"/>
      <c r="Q615" s="149"/>
      <c r="R615" s="148"/>
      <c r="S615" s="218"/>
      <c r="T615" s="218"/>
      <c r="U615" s="218"/>
      <c r="V615" s="218"/>
      <c r="W615" s="218"/>
      <c r="X615" s="218"/>
    </row>
    <row r="616" spans="1:24" ht="15.75" x14ac:dyDescent="0.2">
      <c r="A616" s="97">
        <v>3001</v>
      </c>
      <c r="B616" s="17"/>
      <c r="C616" s="17"/>
      <c r="D616" s="17"/>
      <c r="E616" s="17"/>
      <c r="F616" s="17"/>
      <c r="G616" s="17"/>
      <c r="H616" s="17"/>
      <c r="I616" s="17"/>
      <c r="J616" s="17"/>
      <c r="K616" s="54"/>
      <c r="L616" s="145"/>
      <c r="M616" s="49"/>
      <c r="N616" s="147"/>
      <c r="O616" s="200"/>
      <c r="P616" s="201"/>
      <c r="Q616" s="202"/>
      <c r="R616" s="203"/>
      <c r="S616" s="90"/>
    </row>
    <row r="617" spans="1:24" ht="15.75" x14ac:dyDescent="0.2">
      <c r="A617" s="97">
        <v>3002</v>
      </c>
      <c r="B617" s="17"/>
      <c r="C617" s="17"/>
      <c r="D617" s="17"/>
      <c r="E617" s="17"/>
      <c r="F617" s="17"/>
      <c r="G617" s="17"/>
      <c r="H617" s="17"/>
      <c r="I617" s="17"/>
      <c r="J617" s="17"/>
      <c r="K617" s="54"/>
      <c r="L617" s="145"/>
      <c r="M617" s="49"/>
      <c r="N617" s="147"/>
      <c r="O617" s="102" t="s">
        <v>81</v>
      </c>
      <c r="P617" s="103"/>
      <c r="Q617" s="104" t="str">
        <f>IF(SUM(K608:K616)=0,"",SUM(K608:K616))</f>
        <v/>
      </c>
      <c r="R617" s="105" t="s">
        <v>10</v>
      </c>
      <c r="S617" s="90"/>
    </row>
    <row r="618" spans="1:24" ht="15.75" x14ac:dyDescent="0.2">
      <c r="A618" s="97">
        <v>3101</v>
      </c>
      <c r="B618" s="17"/>
      <c r="C618" s="17"/>
      <c r="D618" s="17"/>
      <c r="E618" s="17"/>
      <c r="F618" s="17"/>
      <c r="G618" s="17"/>
      <c r="H618" s="17"/>
      <c r="I618" s="17"/>
      <c r="J618" s="17"/>
      <c r="K618" s="54"/>
      <c r="L618" s="145"/>
      <c r="M618" s="49"/>
      <c r="N618" s="147"/>
      <c r="O618" s="106" t="s">
        <v>83</v>
      </c>
      <c r="P618" s="32" t="str">
        <f>IF(P617/B602=0,"",P617/B602)</f>
        <v/>
      </c>
      <c r="Q618" s="107" t="e">
        <f>IF(P617/Q617=0,"",P617/Q617)</f>
        <v>#VALUE!</v>
      </c>
      <c r="R618" s="108" t="s">
        <v>84</v>
      </c>
      <c r="S618" s="90"/>
    </row>
    <row r="619" spans="1:24" ht="15.75" x14ac:dyDescent="0.2">
      <c r="A619" s="97">
        <v>3102</v>
      </c>
      <c r="B619" s="17"/>
      <c r="C619" s="17"/>
      <c r="D619" s="17"/>
      <c r="E619" s="17"/>
      <c r="F619" s="17"/>
      <c r="G619" s="17"/>
      <c r="H619" s="17"/>
      <c r="I619" s="17"/>
      <c r="J619" s="17"/>
      <c r="K619" s="54"/>
      <c r="L619" s="151"/>
      <c r="M619" s="152"/>
      <c r="N619" s="153"/>
      <c r="O619" s="154"/>
      <c r="P619" s="155"/>
      <c r="Q619" s="155"/>
      <c r="R619" s="156"/>
      <c r="S619" s="90"/>
    </row>
    <row r="620" spans="1:24" ht="18" customHeight="1" x14ac:dyDescent="0.2">
      <c r="A620" s="114"/>
      <c r="B620" s="231" t="s">
        <v>106</v>
      </c>
      <c r="C620" s="231"/>
      <c r="D620" s="231"/>
      <c r="E620" s="231"/>
      <c r="F620" s="231"/>
      <c r="G620" s="231"/>
      <c r="H620" s="231"/>
      <c r="I620" s="231"/>
      <c r="J620" s="231"/>
      <c r="K620" s="37">
        <f>SUM(K602:K616)</f>
        <v>0</v>
      </c>
      <c r="L620" s="109">
        <f>((SUM(K609:K610))/B602)</f>
        <v>0</v>
      </c>
      <c r="M620" s="109" t="str">
        <f>IF(K620=0,"",K620/B602)</f>
        <v/>
      </c>
      <c r="N620" s="109" t="e">
        <f>M620-L620</f>
        <v>#VALUE!</v>
      </c>
      <c r="O620" s="89"/>
      <c r="P620" s="85"/>
      <c r="Q620" s="134"/>
      <c r="R620" s="89"/>
      <c r="S620" s="90"/>
    </row>
    <row r="621" spans="1:24" ht="12.75" customHeight="1" x14ac:dyDescent="0.2"/>
    <row r="622" spans="1:24" ht="12.75" customHeight="1" x14ac:dyDescent="0.2"/>
    <row r="623" spans="1:24" ht="26.25" x14ac:dyDescent="0.2">
      <c r="A623" s="90"/>
      <c r="B623" s="232" t="s">
        <v>94</v>
      </c>
      <c r="C623" s="233"/>
      <c r="D623" s="233"/>
      <c r="E623" s="233"/>
      <c r="F623" s="233"/>
      <c r="G623" s="233"/>
      <c r="H623" s="233"/>
      <c r="I623" s="233"/>
      <c r="J623" s="233"/>
      <c r="K623" s="78" t="s">
        <v>130</v>
      </c>
      <c r="L623" s="89"/>
      <c r="M623" s="89"/>
      <c r="N623" s="85"/>
      <c r="O623" s="89"/>
      <c r="P623" s="85"/>
      <c r="Q623" s="85"/>
      <c r="R623" s="85"/>
      <c r="S623" s="90"/>
    </row>
    <row r="624" spans="1:24" ht="20.25" x14ac:dyDescent="0.2">
      <c r="A624" s="234" t="s">
        <v>9</v>
      </c>
      <c r="B624" s="235" t="s">
        <v>95</v>
      </c>
      <c r="C624" s="236"/>
      <c r="D624" s="236"/>
      <c r="E624" s="236"/>
      <c r="F624" s="236"/>
      <c r="G624" s="236"/>
      <c r="H624" s="236"/>
      <c r="I624" s="236"/>
      <c r="J624" s="237"/>
      <c r="K624" s="238" t="s">
        <v>10</v>
      </c>
      <c r="L624" s="230" t="s">
        <v>2</v>
      </c>
      <c r="M624" s="230" t="s">
        <v>3</v>
      </c>
      <c r="N624" s="240" t="s">
        <v>4</v>
      </c>
      <c r="O624" s="230" t="s">
        <v>5</v>
      </c>
      <c r="P624" s="228" t="s">
        <v>6</v>
      </c>
      <c r="Q624" s="228" t="s">
        <v>7</v>
      </c>
      <c r="R624" s="230" t="s">
        <v>96</v>
      </c>
      <c r="S624" s="90"/>
    </row>
    <row r="625" spans="1:19" ht="15.75" x14ac:dyDescent="0.2">
      <c r="A625" s="229"/>
      <c r="B625" s="97" t="s">
        <v>97</v>
      </c>
      <c r="C625" s="97" t="s">
        <v>98</v>
      </c>
      <c r="D625" s="97" t="s">
        <v>99</v>
      </c>
      <c r="E625" s="97" t="s">
        <v>100</v>
      </c>
      <c r="F625" s="97" t="s">
        <v>101</v>
      </c>
      <c r="G625" s="97" t="s">
        <v>102</v>
      </c>
      <c r="H625" s="97" t="s">
        <v>103</v>
      </c>
      <c r="I625" s="97" t="s">
        <v>104</v>
      </c>
      <c r="J625" s="97" t="s">
        <v>105</v>
      </c>
      <c r="K625" s="229"/>
      <c r="L625" s="229"/>
      <c r="M625" s="229"/>
      <c r="N625" s="229"/>
      <c r="O625" s="229"/>
      <c r="P625" s="229"/>
      <c r="Q625" s="229"/>
      <c r="R625" s="229"/>
      <c r="S625" s="90"/>
    </row>
    <row r="626" spans="1:19" ht="15.75" x14ac:dyDescent="0.2">
      <c r="A626" s="97">
        <v>2302</v>
      </c>
      <c r="B626" s="17">
        <v>64</v>
      </c>
      <c r="C626" s="17"/>
      <c r="D626" s="17"/>
      <c r="E626" s="17"/>
      <c r="F626" s="17"/>
      <c r="G626" s="17"/>
      <c r="H626" s="17"/>
      <c r="I626" s="17"/>
      <c r="J626" s="17"/>
      <c r="K626" s="54"/>
      <c r="L626" s="143"/>
      <c r="M626" s="144"/>
      <c r="N626" s="104"/>
      <c r="O626" s="98"/>
      <c r="P626" s="19">
        <f>B626</f>
        <v>64</v>
      </c>
      <c r="Q626" s="99"/>
      <c r="R626" s="98"/>
      <c r="S626" s="90"/>
    </row>
    <row r="627" spans="1:19" ht="15.75" x14ac:dyDescent="0.2">
      <c r="A627" s="97">
        <v>2401</v>
      </c>
      <c r="B627" s="17"/>
      <c r="C627" s="17">
        <v>61</v>
      </c>
      <c r="D627" s="17"/>
      <c r="E627" s="17"/>
      <c r="F627" s="17"/>
      <c r="G627" s="17"/>
      <c r="H627" s="17"/>
      <c r="I627" s="17"/>
      <c r="J627" s="17"/>
      <c r="K627" s="54"/>
      <c r="L627" s="145"/>
      <c r="M627" s="49"/>
      <c r="N627" s="146"/>
      <c r="O627" s="21">
        <f>IF(C627=0,"",C627/B626)</f>
        <v>0.953125</v>
      </c>
      <c r="P627" s="22">
        <v>62</v>
      </c>
      <c r="Q627" s="100">
        <f t="shared" ref="Q627:Q634" si="52">IF(P627=0,"",P627/P626)</f>
        <v>0.96875</v>
      </c>
      <c r="R627" s="100">
        <f t="shared" ref="R627:R634" si="53">IF(P627=0,"",100%-Q627)</f>
        <v>3.125E-2</v>
      </c>
      <c r="S627" s="90"/>
    </row>
    <row r="628" spans="1:19" ht="15.75" x14ac:dyDescent="0.2">
      <c r="A628" s="97">
        <v>2402</v>
      </c>
      <c r="B628" s="17"/>
      <c r="C628" s="17"/>
      <c r="D628" s="17">
        <v>57</v>
      </c>
      <c r="E628" s="17"/>
      <c r="F628" s="17"/>
      <c r="G628" s="17"/>
      <c r="H628" s="17"/>
      <c r="I628" s="17"/>
      <c r="J628" s="17"/>
      <c r="K628" s="54"/>
      <c r="L628" s="145"/>
      <c r="M628" s="49"/>
      <c r="N628" s="146"/>
      <c r="O628" s="21">
        <f>IF(D628=0,"",D628/C627)</f>
        <v>0.93442622950819676</v>
      </c>
      <c r="P628" s="22">
        <v>58</v>
      </c>
      <c r="Q628" s="100">
        <f t="shared" si="52"/>
        <v>0.93548387096774188</v>
      </c>
      <c r="R628" s="100">
        <f t="shared" si="53"/>
        <v>6.4516129032258118E-2</v>
      </c>
      <c r="S628" s="160">
        <f>P628/P626</f>
        <v>0.90625</v>
      </c>
    </row>
    <row r="629" spans="1:19" ht="15.75" x14ac:dyDescent="0.2">
      <c r="A629" s="97">
        <v>2501</v>
      </c>
      <c r="B629" s="17"/>
      <c r="C629" s="17"/>
      <c r="D629" s="17"/>
      <c r="E629" s="17">
        <v>53</v>
      </c>
      <c r="F629" s="17"/>
      <c r="G629" s="17"/>
      <c r="H629" s="17"/>
      <c r="I629" s="17"/>
      <c r="J629" s="17"/>
      <c r="K629" s="54"/>
      <c r="L629" s="145"/>
      <c r="M629" s="49"/>
      <c r="N629" s="146"/>
      <c r="O629" s="21">
        <f>IF(E629=0,"",E629/D628)</f>
        <v>0.92982456140350878</v>
      </c>
      <c r="P629" s="22">
        <v>57</v>
      </c>
      <c r="Q629" s="100">
        <f t="shared" si="52"/>
        <v>0.98275862068965514</v>
      </c>
      <c r="R629" s="100">
        <f t="shared" si="53"/>
        <v>1.7241379310344862E-2</v>
      </c>
      <c r="S629" s="90"/>
    </row>
    <row r="630" spans="1:19" ht="15.75" x14ac:dyDescent="0.2">
      <c r="A630" s="97">
        <v>2502</v>
      </c>
      <c r="B630" s="17"/>
      <c r="C630" s="17"/>
      <c r="D630" s="17"/>
      <c r="E630" s="17"/>
      <c r="F630" s="17">
        <v>51</v>
      </c>
      <c r="G630" s="17"/>
      <c r="H630" s="17"/>
      <c r="I630" s="17"/>
      <c r="J630" s="17"/>
      <c r="K630" s="54"/>
      <c r="L630" s="145"/>
      <c r="M630" s="49"/>
      <c r="N630" s="146"/>
      <c r="O630" s="21">
        <f>IF(F630=0,"",F630/E629)</f>
        <v>0.96226415094339623</v>
      </c>
      <c r="P630" s="22">
        <v>55</v>
      </c>
      <c r="Q630" s="100">
        <f t="shared" si="52"/>
        <v>0.96491228070175439</v>
      </c>
      <c r="R630" s="100">
        <f t="shared" si="53"/>
        <v>3.5087719298245612E-2</v>
      </c>
      <c r="S630" s="90"/>
    </row>
    <row r="631" spans="1:19" ht="15.75" x14ac:dyDescent="0.2">
      <c r="A631" s="97">
        <v>2601</v>
      </c>
      <c r="B631" s="17"/>
      <c r="C631" s="17"/>
      <c r="D631" s="17"/>
      <c r="E631" s="17"/>
      <c r="F631" s="17"/>
      <c r="G631" s="17"/>
      <c r="H631" s="17"/>
      <c r="I631" s="17"/>
      <c r="J631" s="17"/>
      <c r="K631" s="54"/>
      <c r="L631" s="145"/>
      <c r="M631" s="49"/>
      <c r="N631" s="146"/>
      <c r="O631" s="21" t="str">
        <f>IF(G631=0,"",G631/F630)</f>
        <v/>
      </c>
      <c r="P631" s="22"/>
      <c r="Q631" s="100" t="str">
        <f t="shared" si="52"/>
        <v/>
      </c>
      <c r="R631" s="100" t="str">
        <f t="shared" si="53"/>
        <v/>
      </c>
      <c r="S631" s="90"/>
    </row>
    <row r="632" spans="1:19" ht="15.75" x14ac:dyDescent="0.2">
      <c r="A632" s="97">
        <v>2602</v>
      </c>
      <c r="B632" s="17"/>
      <c r="C632" s="17"/>
      <c r="D632" s="17"/>
      <c r="E632" s="17"/>
      <c r="F632" s="17"/>
      <c r="G632" s="17"/>
      <c r="H632" s="17"/>
      <c r="I632" s="17"/>
      <c r="J632" s="17"/>
      <c r="K632" s="54"/>
      <c r="L632" s="145"/>
      <c r="M632" s="49"/>
      <c r="N632" s="146"/>
      <c r="O632" s="21" t="str">
        <f>IF(H632=0,"",H632/G631)</f>
        <v/>
      </c>
      <c r="P632" s="22"/>
      <c r="Q632" s="100" t="str">
        <f t="shared" si="52"/>
        <v/>
      </c>
      <c r="R632" s="100" t="str">
        <f t="shared" si="53"/>
        <v/>
      </c>
      <c r="S632" s="90"/>
    </row>
    <row r="633" spans="1:19" ht="15.75" x14ac:dyDescent="0.2">
      <c r="A633" s="97">
        <v>2701</v>
      </c>
      <c r="B633" s="17"/>
      <c r="C633" s="17"/>
      <c r="D633" s="17"/>
      <c r="E633" s="17"/>
      <c r="F633" s="17"/>
      <c r="G633" s="17"/>
      <c r="H633" s="17"/>
      <c r="I633" s="17"/>
      <c r="J633" s="17"/>
      <c r="K633" s="54"/>
      <c r="L633" s="145"/>
      <c r="M633" s="49"/>
      <c r="N633" s="146"/>
      <c r="O633" s="21" t="str">
        <f>IF(I633=0,"",I633/H632)</f>
        <v/>
      </c>
      <c r="P633" s="22"/>
      <c r="Q633" s="100" t="str">
        <f t="shared" si="52"/>
        <v/>
      </c>
      <c r="R633" s="100" t="str">
        <f t="shared" si="53"/>
        <v/>
      </c>
      <c r="S633" s="90"/>
    </row>
    <row r="634" spans="1:19" ht="15.75" x14ac:dyDescent="0.2">
      <c r="A634" s="97">
        <v>2702</v>
      </c>
      <c r="B634" s="17"/>
      <c r="C634" s="17"/>
      <c r="D634" s="17"/>
      <c r="E634" s="17"/>
      <c r="F634" s="17"/>
      <c r="G634" s="17"/>
      <c r="H634" s="17"/>
      <c r="I634" s="17"/>
      <c r="J634" s="17"/>
      <c r="K634" s="54"/>
      <c r="L634" s="145"/>
      <c r="M634" s="49"/>
      <c r="N634" s="146"/>
      <c r="O634" s="24" t="str">
        <f>IF(J634=0,"",J634/I633)</f>
        <v/>
      </c>
      <c r="P634" s="22"/>
      <c r="Q634" s="24" t="str">
        <f t="shared" si="52"/>
        <v/>
      </c>
      <c r="R634" s="24" t="str">
        <f t="shared" si="53"/>
        <v/>
      </c>
      <c r="S634" s="90"/>
    </row>
    <row r="635" spans="1:19" ht="15.75" x14ac:dyDescent="0.2">
      <c r="A635" s="97">
        <v>2801</v>
      </c>
      <c r="B635" s="17"/>
      <c r="C635" s="17"/>
      <c r="D635" s="17"/>
      <c r="E635" s="17"/>
      <c r="F635" s="17"/>
      <c r="G635" s="17"/>
      <c r="H635" s="17"/>
      <c r="I635" s="17"/>
      <c r="J635" s="17"/>
      <c r="K635" s="54"/>
      <c r="L635" s="145"/>
      <c r="M635" s="49"/>
      <c r="N635" s="147"/>
      <c r="O635" s="67"/>
      <c r="P635" s="22"/>
      <c r="Q635" s="67"/>
      <c r="R635" s="101"/>
      <c r="S635" s="90"/>
    </row>
    <row r="636" spans="1:19" ht="15.75" x14ac:dyDescent="0.2">
      <c r="A636" s="97">
        <v>2802</v>
      </c>
      <c r="B636" s="17"/>
      <c r="C636" s="17"/>
      <c r="D636" s="17"/>
      <c r="E636" s="17"/>
      <c r="F636" s="17"/>
      <c r="G636" s="17"/>
      <c r="H636" s="17"/>
      <c r="I636" s="17"/>
      <c r="J636" s="17"/>
      <c r="K636" s="54"/>
      <c r="L636" s="145"/>
      <c r="M636" s="49"/>
      <c r="N636" s="147"/>
      <c r="O636" s="148"/>
      <c r="P636" s="51"/>
      <c r="Q636" s="149"/>
      <c r="R636" s="148"/>
      <c r="S636" s="90"/>
    </row>
    <row r="637" spans="1:19" ht="15.75" x14ac:dyDescent="0.2">
      <c r="A637" s="97">
        <v>2901</v>
      </c>
      <c r="B637" s="17"/>
      <c r="C637" s="17"/>
      <c r="D637" s="17"/>
      <c r="E637" s="17"/>
      <c r="F637" s="17"/>
      <c r="G637" s="17"/>
      <c r="H637" s="17"/>
      <c r="I637" s="17"/>
      <c r="J637" s="17"/>
      <c r="K637" s="54"/>
      <c r="L637" s="145"/>
      <c r="M637" s="49"/>
      <c r="N637" s="147"/>
      <c r="O637" s="148"/>
      <c r="P637" s="51"/>
      <c r="Q637" s="149"/>
      <c r="R637" s="148"/>
      <c r="S637" s="90"/>
    </row>
    <row r="638" spans="1:19" ht="15.75" x14ac:dyDescent="0.2">
      <c r="A638" s="97">
        <v>2902</v>
      </c>
      <c r="B638" s="17"/>
      <c r="C638" s="17"/>
      <c r="D638" s="17"/>
      <c r="E638" s="17"/>
      <c r="F638" s="17"/>
      <c r="G638" s="17"/>
      <c r="H638" s="17"/>
      <c r="I638" s="17"/>
      <c r="J638" s="17"/>
      <c r="K638" s="54"/>
      <c r="L638" s="145"/>
      <c r="M638" s="49"/>
      <c r="N638" s="147"/>
      <c r="O638" s="148"/>
      <c r="P638" s="51"/>
      <c r="Q638" s="149"/>
      <c r="R638" s="148"/>
      <c r="S638" s="90"/>
    </row>
    <row r="639" spans="1:19" ht="15.75" x14ac:dyDescent="0.2">
      <c r="A639" s="97">
        <v>3001</v>
      </c>
      <c r="B639" s="17"/>
      <c r="C639" s="17"/>
      <c r="D639" s="17"/>
      <c r="E639" s="17"/>
      <c r="F639" s="17"/>
      <c r="G639" s="17"/>
      <c r="H639" s="17"/>
      <c r="I639" s="17"/>
      <c r="J639" s="17"/>
      <c r="K639" s="54"/>
      <c r="L639" s="145"/>
      <c r="M639" s="49"/>
      <c r="N639" s="147"/>
      <c r="O639" s="148"/>
      <c r="P639" s="51"/>
      <c r="Q639" s="149"/>
      <c r="R639" s="148"/>
      <c r="S639" s="90"/>
    </row>
    <row r="640" spans="1:19" ht="15.75" x14ac:dyDescent="0.2">
      <c r="A640" s="97">
        <v>3002</v>
      </c>
      <c r="B640" s="17"/>
      <c r="C640" s="17"/>
      <c r="D640" s="17"/>
      <c r="E640" s="17"/>
      <c r="F640" s="17"/>
      <c r="G640" s="17"/>
      <c r="H640" s="17"/>
      <c r="I640" s="17"/>
      <c r="J640" s="17"/>
      <c r="K640" s="54"/>
      <c r="L640" s="145"/>
      <c r="M640" s="49"/>
      <c r="N640" s="147"/>
      <c r="O640" s="200"/>
      <c r="P640" s="201"/>
      <c r="Q640" s="202"/>
      <c r="R640" s="203"/>
      <c r="S640" s="90"/>
    </row>
    <row r="641" spans="1:19" ht="15.75" x14ac:dyDescent="0.2">
      <c r="A641" s="97">
        <v>3101</v>
      </c>
      <c r="B641" s="17"/>
      <c r="C641" s="17"/>
      <c r="D641" s="17"/>
      <c r="E641" s="17"/>
      <c r="F641" s="17"/>
      <c r="G641" s="17"/>
      <c r="H641" s="17"/>
      <c r="I641" s="17"/>
      <c r="J641" s="17"/>
      <c r="K641" s="54"/>
      <c r="L641" s="145"/>
      <c r="M641" s="49"/>
      <c r="N641" s="147"/>
      <c r="O641" s="102" t="s">
        <v>81</v>
      </c>
      <c r="P641" s="103"/>
      <c r="Q641" s="104" t="str">
        <f>IF(SUM(K632:K640)=0,"",SUM(K632:K640))</f>
        <v/>
      </c>
      <c r="R641" s="105" t="s">
        <v>10</v>
      </c>
      <c r="S641" s="90"/>
    </row>
    <row r="642" spans="1:19" ht="15.75" x14ac:dyDescent="0.2">
      <c r="A642" s="97">
        <v>3102</v>
      </c>
      <c r="B642" s="17"/>
      <c r="C642" s="17"/>
      <c r="D642" s="17"/>
      <c r="E642" s="17"/>
      <c r="F642" s="17"/>
      <c r="G642" s="17"/>
      <c r="H642" s="17"/>
      <c r="I642" s="17"/>
      <c r="J642" s="17"/>
      <c r="K642" s="54"/>
      <c r="L642" s="145"/>
      <c r="M642" s="49"/>
      <c r="N642" s="147"/>
      <c r="O642" s="106" t="s">
        <v>83</v>
      </c>
      <c r="P642" s="32" t="str">
        <f>IF(P641/B626=0,"",P641/B626)</f>
        <v/>
      </c>
      <c r="Q642" s="107" t="e">
        <f>IF(P641/Q641=0,"",P641/Q641)</f>
        <v>#VALUE!</v>
      </c>
      <c r="R642" s="108" t="s">
        <v>84</v>
      </c>
      <c r="S642" s="90"/>
    </row>
    <row r="643" spans="1:19" ht="15.75" x14ac:dyDescent="0.2">
      <c r="A643" s="97">
        <v>3201</v>
      </c>
      <c r="B643" s="17"/>
      <c r="C643" s="17"/>
      <c r="D643" s="17"/>
      <c r="E643" s="17"/>
      <c r="F643" s="17"/>
      <c r="G643" s="17"/>
      <c r="H643" s="17"/>
      <c r="I643" s="17"/>
      <c r="J643" s="17"/>
      <c r="K643" s="54"/>
      <c r="L643" s="151"/>
      <c r="M643" s="152"/>
      <c r="N643" s="153"/>
      <c r="O643" s="154"/>
      <c r="P643" s="155"/>
      <c r="Q643" s="155"/>
      <c r="R643" s="156"/>
      <c r="S643" s="90"/>
    </row>
    <row r="644" spans="1:19" ht="18" customHeight="1" x14ac:dyDescent="0.2">
      <c r="A644" s="114"/>
      <c r="B644" s="231" t="s">
        <v>106</v>
      </c>
      <c r="C644" s="231"/>
      <c r="D644" s="231"/>
      <c r="E644" s="231"/>
      <c r="F644" s="231"/>
      <c r="G644" s="231"/>
      <c r="H644" s="231"/>
      <c r="I644" s="231"/>
      <c r="J644" s="231"/>
      <c r="K644" s="37">
        <f>SUM(K626:K640)</f>
        <v>0</v>
      </c>
      <c r="L644" s="109">
        <f>((SUM(K633:K634))/B626)</f>
        <v>0</v>
      </c>
      <c r="M644" s="109" t="str">
        <f>IF(K644=0,"",K644/B626)</f>
        <v/>
      </c>
      <c r="N644" s="109" t="e">
        <f>M644-L644</f>
        <v>#VALUE!</v>
      </c>
      <c r="O644" s="89"/>
      <c r="P644" s="85"/>
      <c r="Q644" s="134"/>
      <c r="R644" s="89"/>
      <c r="S644" s="90"/>
    </row>
    <row r="645" spans="1:19" ht="12.75" customHeight="1" x14ac:dyDescent="0.2"/>
    <row r="646" spans="1:19" ht="12.75" customHeight="1" x14ac:dyDescent="0.2"/>
    <row r="647" spans="1:19" ht="26.25" x14ac:dyDescent="0.2">
      <c r="A647" s="90"/>
      <c r="B647" s="232" t="s">
        <v>94</v>
      </c>
      <c r="C647" s="233"/>
      <c r="D647" s="233"/>
      <c r="E647" s="233"/>
      <c r="F647" s="233"/>
      <c r="G647" s="233"/>
      <c r="H647" s="233"/>
      <c r="I647" s="233"/>
      <c r="J647" s="233"/>
      <c r="K647" s="78" t="s">
        <v>131</v>
      </c>
      <c r="L647" s="89"/>
      <c r="M647" s="89"/>
      <c r="N647" s="85"/>
      <c r="O647" s="89"/>
      <c r="P647" s="85"/>
      <c r="Q647" s="85"/>
      <c r="R647" s="85"/>
      <c r="S647" s="90"/>
    </row>
    <row r="648" spans="1:19" ht="20.25" x14ac:dyDescent="0.2">
      <c r="A648" s="234" t="s">
        <v>9</v>
      </c>
      <c r="B648" s="235" t="s">
        <v>95</v>
      </c>
      <c r="C648" s="236"/>
      <c r="D648" s="236"/>
      <c r="E648" s="236"/>
      <c r="F648" s="236"/>
      <c r="G648" s="236"/>
      <c r="H648" s="236"/>
      <c r="I648" s="236"/>
      <c r="J648" s="237"/>
      <c r="K648" s="238" t="s">
        <v>10</v>
      </c>
      <c r="L648" s="230" t="s">
        <v>2</v>
      </c>
      <c r="M648" s="230" t="s">
        <v>3</v>
      </c>
      <c r="N648" s="240" t="s">
        <v>4</v>
      </c>
      <c r="O648" s="230" t="s">
        <v>5</v>
      </c>
      <c r="P648" s="228" t="s">
        <v>6</v>
      </c>
      <c r="Q648" s="228" t="s">
        <v>7</v>
      </c>
      <c r="R648" s="230" t="s">
        <v>96</v>
      </c>
      <c r="S648" s="90"/>
    </row>
    <row r="649" spans="1:19" ht="15.75" x14ac:dyDescent="0.2">
      <c r="A649" s="229"/>
      <c r="B649" s="97" t="s">
        <v>97</v>
      </c>
      <c r="C649" s="97" t="s">
        <v>98</v>
      </c>
      <c r="D649" s="97" t="s">
        <v>99</v>
      </c>
      <c r="E649" s="97" t="s">
        <v>100</v>
      </c>
      <c r="F649" s="97" t="s">
        <v>101</v>
      </c>
      <c r="G649" s="97" t="s">
        <v>102</v>
      </c>
      <c r="H649" s="97" t="s">
        <v>103</v>
      </c>
      <c r="I649" s="97" t="s">
        <v>104</v>
      </c>
      <c r="J649" s="97" t="s">
        <v>105</v>
      </c>
      <c r="K649" s="229"/>
      <c r="L649" s="229"/>
      <c r="M649" s="229"/>
      <c r="N649" s="229"/>
      <c r="O649" s="229"/>
      <c r="P649" s="229"/>
      <c r="Q649" s="229"/>
      <c r="R649" s="229"/>
      <c r="S649" s="90"/>
    </row>
    <row r="650" spans="1:19" ht="15.75" x14ac:dyDescent="0.2">
      <c r="A650" s="97">
        <v>2401</v>
      </c>
      <c r="B650" s="17">
        <v>36</v>
      </c>
      <c r="C650" s="17"/>
      <c r="D650" s="17"/>
      <c r="E650" s="17"/>
      <c r="F650" s="17"/>
      <c r="G650" s="17"/>
      <c r="H650" s="17"/>
      <c r="I650" s="17"/>
      <c r="J650" s="17"/>
      <c r="K650" s="54"/>
      <c r="L650" s="143"/>
      <c r="M650" s="144"/>
      <c r="N650" s="104"/>
      <c r="O650" s="98"/>
      <c r="P650" s="19">
        <f>B650</f>
        <v>36</v>
      </c>
      <c r="Q650" s="99"/>
      <c r="R650" s="98"/>
      <c r="S650" s="90"/>
    </row>
    <row r="651" spans="1:19" ht="15.75" x14ac:dyDescent="0.2">
      <c r="A651" s="97">
        <v>2402</v>
      </c>
      <c r="B651" s="17"/>
      <c r="C651" s="17">
        <v>32</v>
      </c>
      <c r="D651" s="17"/>
      <c r="E651" s="17"/>
      <c r="F651" s="17"/>
      <c r="G651" s="17"/>
      <c r="H651" s="17"/>
      <c r="I651" s="17"/>
      <c r="J651" s="17"/>
      <c r="K651" s="54"/>
      <c r="L651" s="145"/>
      <c r="M651" s="49"/>
      <c r="N651" s="146"/>
      <c r="O651" s="21">
        <f>IF(C651=0,"",C651/B650)</f>
        <v>0.88888888888888884</v>
      </c>
      <c r="P651" s="22">
        <v>32</v>
      </c>
      <c r="Q651" s="100">
        <f t="shared" ref="Q651:Q658" si="54">IF(P651=0,"",P651/P650)</f>
        <v>0.88888888888888884</v>
      </c>
      <c r="R651" s="100">
        <f t="shared" ref="R651:R658" si="55">IF(P651=0,"",100%-Q651)</f>
        <v>0.11111111111111116</v>
      </c>
      <c r="S651" s="90"/>
    </row>
    <row r="652" spans="1:19" ht="15.75" x14ac:dyDescent="0.2">
      <c r="A652" s="97">
        <v>2501</v>
      </c>
      <c r="B652" s="17"/>
      <c r="C652" s="17"/>
      <c r="D652" s="17">
        <v>28</v>
      </c>
      <c r="E652" s="17"/>
      <c r="F652" s="17"/>
      <c r="G652" s="17"/>
      <c r="H652" s="17"/>
      <c r="I652" s="17"/>
      <c r="J652" s="17"/>
      <c r="K652" s="54"/>
      <c r="L652" s="145"/>
      <c r="M652" s="49"/>
      <c r="N652" s="146"/>
      <c r="O652" s="21">
        <f>IF(D652=0,"",D652/C651)</f>
        <v>0.875</v>
      </c>
      <c r="P652" s="22">
        <v>28</v>
      </c>
      <c r="Q652" s="100">
        <f t="shared" si="54"/>
        <v>0.875</v>
      </c>
      <c r="R652" s="100">
        <f t="shared" si="55"/>
        <v>0.125</v>
      </c>
      <c r="S652" s="160">
        <f>P652/P650</f>
        <v>0.77777777777777779</v>
      </c>
    </row>
    <row r="653" spans="1:19" ht="15.75" x14ac:dyDescent="0.2">
      <c r="A653" s="97">
        <v>2502</v>
      </c>
      <c r="B653" s="17"/>
      <c r="C653" s="17"/>
      <c r="D653" s="17"/>
      <c r="E653" s="17">
        <v>24</v>
      </c>
      <c r="F653" s="17"/>
      <c r="G653" s="17"/>
      <c r="H653" s="17"/>
      <c r="I653" s="17"/>
      <c r="J653" s="17"/>
      <c r="K653" s="54"/>
      <c r="L653" s="145"/>
      <c r="M653" s="49"/>
      <c r="N653" s="146"/>
      <c r="O653" s="21">
        <f>IF(E653=0,"",E653/D652)</f>
        <v>0.8571428571428571</v>
      </c>
      <c r="P653" s="22">
        <v>26</v>
      </c>
      <c r="Q653" s="100">
        <f t="shared" si="54"/>
        <v>0.9285714285714286</v>
      </c>
      <c r="R653" s="100">
        <f t="shared" si="55"/>
        <v>7.1428571428571397E-2</v>
      </c>
      <c r="S653" s="90"/>
    </row>
    <row r="654" spans="1:19" ht="15.75" x14ac:dyDescent="0.2">
      <c r="A654" s="97">
        <v>2601</v>
      </c>
      <c r="B654" s="17"/>
      <c r="C654" s="17"/>
      <c r="D654" s="17"/>
      <c r="E654" s="17"/>
      <c r="F654" s="17"/>
      <c r="G654" s="17"/>
      <c r="H654" s="17"/>
      <c r="I654" s="17"/>
      <c r="J654" s="17"/>
      <c r="K654" s="54"/>
      <c r="L654" s="145"/>
      <c r="M654" s="49"/>
      <c r="N654" s="146"/>
      <c r="O654" s="21" t="str">
        <f>IF(F654=0,"",F654/E653)</f>
        <v/>
      </c>
      <c r="P654" s="22"/>
      <c r="Q654" s="100" t="str">
        <f t="shared" si="54"/>
        <v/>
      </c>
      <c r="R654" s="100" t="str">
        <f t="shared" si="55"/>
        <v/>
      </c>
      <c r="S654" s="90"/>
    </row>
    <row r="655" spans="1:19" ht="15.75" x14ac:dyDescent="0.2">
      <c r="A655" s="97">
        <v>2602</v>
      </c>
      <c r="B655" s="17"/>
      <c r="C655" s="17"/>
      <c r="D655" s="17"/>
      <c r="E655" s="17"/>
      <c r="F655" s="17"/>
      <c r="G655" s="17"/>
      <c r="H655" s="17"/>
      <c r="I655" s="17"/>
      <c r="J655" s="17"/>
      <c r="K655" s="54"/>
      <c r="L655" s="145"/>
      <c r="M655" s="49"/>
      <c r="N655" s="146"/>
      <c r="O655" s="21" t="str">
        <f>IF(G655=0,"",G655/F654)</f>
        <v/>
      </c>
      <c r="P655" s="22"/>
      <c r="Q655" s="100" t="str">
        <f t="shared" si="54"/>
        <v/>
      </c>
      <c r="R655" s="100" t="str">
        <f t="shared" si="55"/>
        <v/>
      </c>
      <c r="S655" s="90"/>
    </row>
    <row r="656" spans="1:19" ht="15.75" x14ac:dyDescent="0.2">
      <c r="A656" s="97">
        <v>2701</v>
      </c>
      <c r="B656" s="17"/>
      <c r="C656" s="17"/>
      <c r="D656" s="17"/>
      <c r="E656" s="17"/>
      <c r="F656" s="17"/>
      <c r="G656" s="17"/>
      <c r="H656" s="17"/>
      <c r="I656" s="17"/>
      <c r="J656" s="17"/>
      <c r="K656" s="54"/>
      <c r="L656" s="145"/>
      <c r="M656" s="49"/>
      <c r="N656" s="146"/>
      <c r="O656" s="21" t="str">
        <f>IF(H656=0,"",H656/G655)</f>
        <v/>
      </c>
      <c r="P656" s="22"/>
      <c r="Q656" s="100" t="str">
        <f t="shared" si="54"/>
        <v/>
      </c>
      <c r="R656" s="100" t="str">
        <f t="shared" si="55"/>
        <v/>
      </c>
      <c r="S656" s="90"/>
    </row>
    <row r="657" spans="1:19" ht="15.75" x14ac:dyDescent="0.2">
      <c r="A657" s="97">
        <v>2702</v>
      </c>
      <c r="B657" s="17"/>
      <c r="C657" s="17"/>
      <c r="D657" s="17"/>
      <c r="E657" s="17"/>
      <c r="F657" s="17"/>
      <c r="G657" s="17"/>
      <c r="H657" s="17"/>
      <c r="I657" s="17"/>
      <c r="J657" s="17"/>
      <c r="K657" s="54"/>
      <c r="L657" s="145"/>
      <c r="M657" s="49"/>
      <c r="N657" s="146"/>
      <c r="O657" s="21" t="str">
        <f>IF(I657=0,"",I657/H656)</f>
        <v/>
      </c>
      <c r="P657" s="22"/>
      <c r="Q657" s="100" t="str">
        <f t="shared" si="54"/>
        <v/>
      </c>
      <c r="R657" s="100" t="str">
        <f t="shared" si="55"/>
        <v/>
      </c>
      <c r="S657" s="90"/>
    </row>
    <row r="658" spans="1:19" ht="15.75" x14ac:dyDescent="0.2">
      <c r="A658" s="97">
        <v>2801</v>
      </c>
      <c r="B658" s="17"/>
      <c r="C658" s="17"/>
      <c r="D658" s="17"/>
      <c r="E658" s="17"/>
      <c r="F658" s="17"/>
      <c r="G658" s="17"/>
      <c r="H658" s="17"/>
      <c r="I658" s="17"/>
      <c r="J658" s="17"/>
      <c r="K658" s="54"/>
      <c r="L658" s="145"/>
      <c r="M658" s="49"/>
      <c r="N658" s="146"/>
      <c r="O658" s="24" t="str">
        <f>IF(J658=0,"",J658/I657)</f>
        <v/>
      </c>
      <c r="P658" s="22"/>
      <c r="Q658" s="24" t="str">
        <f t="shared" si="54"/>
        <v/>
      </c>
      <c r="R658" s="24" t="str">
        <f t="shared" si="55"/>
        <v/>
      </c>
      <c r="S658" s="90"/>
    </row>
    <row r="659" spans="1:19" ht="15.75" x14ac:dyDescent="0.2">
      <c r="A659" s="97">
        <v>2802</v>
      </c>
      <c r="B659" s="17"/>
      <c r="C659" s="17"/>
      <c r="D659" s="17"/>
      <c r="E659" s="17"/>
      <c r="F659" s="17"/>
      <c r="G659" s="17"/>
      <c r="H659" s="17"/>
      <c r="I659" s="17"/>
      <c r="J659" s="17"/>
      <c r="K659" s="54"/>
      <c r="L659" s="145"/>
      <c r="M659" s="49"/>
      <c r="N659" s="147"/>
      <c r="O659" s="67"/>
      <c r="P659" s="22"/>
      <c r="Q659" s="67"/>
      <c r="R659" s="101"/>
      <c r="S659" s="90"/>
    </row>
    <row r="660" spans="1:19" ht="15.75" x14ac:dyDescent="0.2">
      <c r="A660" s="97">
        <v>2901</v>
      </c>
      <c r="B660" s="17"/>
      <c r="C660" s="17"/>
      <c r="D660" s="17"/>
      <c r="E660" s="17"/>
      <c r="F660" s="17"/>
      <c r="G660" s="17"/>
      <c r="H660" s="17"/>
      <c r="I660" s="17"/>
      <c r="J660" s="17"/>
      <c r="K660" s="54"/>
      <c r="L660" s="145"/>
      <c r="M660" s="49"/>
      <c r="N660" s="147"/>
      <c r="O660" s="148"/>
      <c r="P660" s="51"/>
      <c r="Q660" s="149"/>
      <c r="R660" s="148"/>
      <c r="S660" s="90"/>
    </row>
    <row r="661" spans="1:19" ht="15.75" x14ac:dyDescent="0.2">
      <c r="A661" s="97">
        <v>2902</v>
      </c>
      <c r="B661" s="17"/>
      <c r="C661" s="17"/>
      <c r="D661" s="17"/>
      <c r="E661" s="17"/>
      <c r="F661" s="17"/>
      <c r="G661" s="17"/>
      <c r="H661" s="17"/>
      <c r="I661" s="17"/>
      <c r="J661" s="17"/>
      <c r="K661" s="54"/>
      <c r="L661" s="145"/>
      <c r="M661" s="49"/>
      <c r="N661" s="147"/>
      <c r="O661" s="148"/>
      <c r="P661" s="51"/>
      <c r="Q661" s="149"/>
      <c r="R661" s="148"/>
      <c r="S661" s="90"/>
    </row>
    <row r="662" spans="1:19" ht="15.75" x14ac:dyDescent="0.2">
      <c r="A662" s="97">
        <v>3001</v>
      </c>
      <c r="B662" s="17"/>
      <c r="C662" s="17"/>
      <c r="D662" s="17"/>
      <c r="E662" s="17"/>
      <c r="F662" s="17"/>
      <c r="G662" s="17"/>
      <c r="H662" s="17"/>
      <c r="I662" s="17"/>
      <c r="J662" s="17"/>
      <c r="K662" s="54"/>
      <c r="L662" s="145"/>
      <c r="M662" s="49"/>
      <c r="N662" s="147"/>
      <c r="O662" s="148"/>
      <c r="P662" s="51"/>
      <c r="Q662" s="149"/>
      <c r="R662" s="148"/>
      <c r="S662" s="90"/>
    </row>
    <row r="663" spans="1:19" ht="15.75" x14ac:dyDescent="0.2">
      <c r="A663" s="97">
        <v>3002</v>
      </c>
      <c r="B663" s="17"/>
      <c r="C663" s="17"/>
      <c r="D663" s="17"/>
      <c r="E663" s="17"/>
      <c r="F663" s="17"/>
      <c r="G663" s="17"/>
      <c r="H663" s="17"/>
      <c r="I663" s="17"/>
      <c r="J663" s="17"/>
      <c r="K663" s="54"/>
      <c r="L663" s="145"/>
      <c r="M663" s="49"/>
      <c r="N663" s="147"/>
      <c r="O663" s="148"/>
      <c r="P663" s="51"/>
      <c r="Q663" s="149"/>
      <c r="R663" s="148"/>
      <c r="S663" s="90"/>
    </row>
    <row r="664" spans="1:19" ht="15.75" x14ac:dyDescent="0.2">
      <c r="A664" s="97">
        <v>3101</v>
      </c>
      <c r="B664" s="17"/>
      <c r="C664" s="17"/>
      <c r="D664" s="17"/>
      <c r="E664" s="17"/>
      <c r="F664" s="17"/>
      <c r="G664" s="17"/>
      <c r="H664" s="17"/>
      <c r="I664" s="17"/>
      <c r="J664" s="17"/>
      <c r="K664" s="54"/>
      <c r="L664" s="145"/>
      <c r="M664" s="49"/>
      <c r="N664" s="147"/>
      <c r="O664" s="200"/>
      <c r="P664" s="201"/>
      <c r="Q664" s="202"/>
      <c r="R664" s="203"/>
      <c r="S664" s="90"/>
    </row>
    <row r="665" spans="1:19" ht="15.75" x14ac:dyDescent="0.2">
      <c r="A665" s="97">
        <v>3102</v>
      </c>
      <c r="B665" s="17"/>
      <c r="C665" s="17"/>
      <c r="D665" s="17"/>
      <c r="E665" s="17"/>
      <c r="F665" s="17"/>
      <c r="G665" s="17"/>
      <c r="H665" s="17"/>
      <c r="I665" s="17"/>
      <c r="J665" s="17"/>
      <c r="K665" s="54"/>
      <c r="L665" s="145"/>
      <c r="M665" s="49"/>
      <c r="N665" s="147"/>
      <c r="O665" s="102" t="s">
        <v>81</v>
      </c>
      <c r="P665" s="103"/>
      <c r="Q665" s="104" t="str">
        <f>IF(SUM(K656:K664)=0,"",SUM(K656:K664))</f>
        <v/>
      </c>
      <c r="R665" s="105" t="s">
        <v>10</v>
      </c>
      <c r="S665" s="90"/>
    </row>
    <row r="666" spans="1:19" ht="15.75" x14ac:dyDescent="0.2">
      <c r="A666" s="97">
        <v>3201</v>
      </c>
      <c r="B666" s="17"/>
      <c r="C666" s="17"/>
      <c r="D666" s="17"/>
      <c r="E666" s="17"/>
      <c r="F666" s="17"/>
      <c r="G666" s="17"/>
      <c r="H666" s="17"/>
      <c r="I666" s="17"/>
      <c r="J666" s="17"/>
      <c r="K666" s="54"/>
      <c r="L666" s="145"/>
      <c r="M666" s="49"/>
      <c r="N666" s="147"/>
      <c r="O666" s="106" t="s">
        <v>83</v>
      </c>
      <c r="P666" s="32" t="str">
        <f>IF(P665/B650=0,"",P665/B650)</f>
        <v/>
      </c>
      <c r="Q666" s="107" t="e">
        <f>IF(P665/Q665=0,"",P665/Q665)</f>
        <v>#VALUE!</v>
      </c>
      <c r="R666" s="108" t="s">
        <v>84</v>
      </c>
      <c r="S666" s="90"/>
    </row>
    <row r="667" spans="1:19" ht="15.75" x14ac:dyDescent="0.2">
      <c r="A667" s="97">
        <v>3202</v>
      </c>
      <c r="B667" s="17"/>
      <c r="C667" s="17"/>
      <c r="D667" s="17"/>
      <c r="E667" s="17"/>
      <c r="F667" s="17"/>
      <c r="G667" s="17"/>
      <c r="H667" s="17"/>
      <c r="I667" s="17"/>
      <c r="J667" s="17"/>
      <c r="K667" s="54"/>
      <c r="L667" s="151"/>
      <c r="M667" s="152"/>
      <c r="N667" s="153"/>
      <c r="O667" s="154"/>
      <c r="P667" s="155"/>
      <c r="Q667" s="155"/>
      <c r="R667" s="156"/>
      <c r="S667" s="90"/>
    </row>
    <row r="668" spans="1:19" ht="18" customHeight="1" x14ac:dyDescent="0.2">
      <c r="A668" s="114"/>
      <c r="B668" s="231" t="s">
        <v>106</v>
      </c>
      <c r="C668" s="231"/>
      <c r="D668" s="231"/>
      <c r="E668" s="231"/>
      <c r="F668" s="231"/>
      <c r="G668" s="231"/>
      <c r="H668" s="231"/>
      <c r="I668" s="231"/>
      <c r="J668" s="231"/>
      <c r="K668" s="37">
        <f>SUM(K650:K664)</f>
        <v>0</v>
      </c>
      <c r="L668" s="109">
        <f>((SUM(K657:K658))/B650)</f>
        <v>0</v>
      </c>
      <c r="M668" s="109" t="str">
        <f>IF(K668=0,"",K668/B650)</f>
        <v/>
      </c>
      <c r="N668" s="109" t="e">
        <f>M668-L668</f>
        <v>#VALUE!</v>
      </c>
      <c r="O668" s="89"/>
      <c r="P668" s="85"/>
      <c r="Q668" s="134"/>
      <c r="R668" s="89"/>
      <c r="S668" s="90"/>
    </row>
    <row r="669" spans="1:19" ht="12.75" customHeight="1" x14ac:dyDescent="0.2"/>
    <row r="670" spans="1:19" ht="12.75" customHeight="1" x14ac:dyDescent="0.2"/>
    <row r="671" spans="1:19" ht="26.25" x14ac:dyDescent="0.2">
      <c r="A671" s="90"/>
      <c r="B671" s="232" t="s">
        <v>94</v>
      </c>
      <c r="C671" s="233"/>
      <c r="D671" s="233"/>
      <c r="E671" s="233"/>
      <c r="F671" s="233"/>
      <c r="G671" s="233"/>
      <c r="H671" s="233"/>
      <c r="I671" s="233"/>
      <c r="J671" s="233"/>
      <c r="K671" s="78" t="s">
        <v>132</v>
      </c>
      <c r="L671" s="89"/>
      <c r="M671" s="89"/>
      <c r="N671" s="85"/>
      <c r="O671" s="89"/>
      <c r="P671" s="85"/>
      <c r="Q671" s="85"/>
      <c r="R671" s="85"/>
      <c r="S671" s="90"/>
    </row>
    <row r="672" spans="1:19" ht="20.25" x14ac:dyDescent="0.2">
      <c r="A672" s="234" t="s">
        <v>9</v>
      </c>
      <c r="B672" s="235" t="s">
        <v>95</v>
      </c>
      <c r="C672" s="236"/>
      <c r="D672" s="236"/>
      <c r="E672" s="236"/>
      <c r="F672" s="236"/>
      <c r="G672" s="236"/>
      <c r="H672" s="236"/>
      <c r="I672" s="236"/>
      <c r="J672" s="237"/>
      <c r="K672" s="238" t="s">
        <v>10</v>
      </c>
      <c r="L672" s="230" t="s">
        <v>2</v>
      </c>
      <c r="M672" s="230" t="s">
        <v>3</v>
      </c>
      <c r="N672" s="240" t="s">
        <v>4</v>
      </c>
      <c r="O672" s="230" t="s">
        <v>5</v>
      </c>
      <c r="P672" s="228" t="s">
        <v>6</v>
      </c>
      <c r="Q672" s="228" t="s">
        <v>7</v>
      </c>
      <c r="R672" s="230" t="s">
        <v>96</v>
      </c>
      <c r="S672" s="90"/>
    </row>
    <row r="673" spans="1:19" ht="15.75" x14ac:dyDescent="0.2">
      <c r="A673" s="229"/>
      <c r="B673" s="97" t="s">
        <v>97</v>
      </c>
      <c r="C673" s="97" t="s">
        <v>98</v>
      </c>
      <c r="D673" s="97" t="s">
        <v>99</v>
      </c>
      <c r="E673" s="97" t="s">
        <v>100</v>
      </c>
      <c r="F673" s="97" t="s">
        <v>101</v>
      </c>
      <c r="G673" s="97" t="s">
        <v>102</v>
      </c>
      <c r="H673" s="97" t="s">
        <v>103</v>
      </c>
      <c r="I673" s="97" t="s">
        <v>104</v>
      </c>
      <c r="J673" s="97" t="s">
        <v>105</v>
      </c>
      <c r="K673" s="229"/>
      <c r="L673" s="229"/>
      <c r="M673" s="229"/>
      <c r="N673" s="229"/>
      <c r="O673" s="229"/>
      <c r="P673" s="229"/>
      <c r="Q673" s="229"/>
      <c r="R673" s="229"/>
      <c r="S673" s="90"/>
    </row>
    <row r="674" spans="1:19" ht="15.75" x14ac:dyDescent="0.2">
      <c r="A674" s="97">
        <v>2402</v>
      </c>
      <c r="B674" s="17">
        <v>100</v>
      </c>
      <c r="C674" s="17"/>
      <c r="D674" s="17"/>
      <c r="E674" s="17"/>
      <c r="F674" s="17"/>
      <c r="G674" s="17"/>
      <c r="H674" s="17"/>
      <c r="I674" s="17"/>
      <c r="J674" s="17"/>
      <c r="K674" s="54"/>
      <c r="L674" s="143"/>
      <c r="M674" s="144"/>
      <c r="N674" s="104"/>
      <c r="O674" s="98"/>
      <c r="P674" s="19">
        <f>B674</f>
        <v>100</v>
      </c>
      <c r="Q674" s="99"/>
      <c r="R674" s="98"/>
      <c r="S674" s="90"/>
    </row>
    <row r="675" spans="1:19" ht="15.75" x14ac:dyDescent="0.2">
      <c r="A675" s="97">
        <v>2501</v>
      </c>
      <c r="B675" s="17"/>
      <c r="C675" s="17">
        <v>90</v>
      </c>
      <c r="D675" s="17"/>
      <c r="E675" s="17"/>
      <c r="F675" s="17"/>
      <c r="G675" s="17"/>
      <c r="H675" s="17"/>
      <c r="I675" s="17"/>
      <c r="J675" s="17"/>
      <c r="K675" s="54"/>
      <c r="L675" s="145"/>
      <c r="M675" s="49"/>
      <c r="N675" s="146"/>
      <c r="O675" s="21">
        <f>IF(C675=0,"",C675/B674)</f>
        <v>0.9</v>
      </c>
      <c r="P675" s="22">
        <v>90</v>
      </c>
      <c r="Q675" s="100">
        <f t="shared" ref="Q675:Q682" si="56">IF(P675=0,"",P675/P674)</f>
        <v>0.9</v>
      </c>
      <c r="R675" s="100">
        <f t="shared" ref="R675:R682" si="57">IF(P675=0,"",100%-Q675)</f>
        <v>9.9999999999999978E-2</v>
      </c>
      <c r="S675" s="90"/>
    </row>
    <row r="676" spans="1:19" ht="15.75" x14ac:dyDescent="0.2">
      <c r="A676" s="97">
        <v>2502</v>
      </c>
      <c r="B676" s="17"/>
      <c r="C676" s="17"/>
      <c r="D676" s="17">
        <v>87</v>
      </c>
      <c r="E676" s="17"/>
      <c r="F676" s="17"/>
      <c r="G676" s="17"/>
      <c r="H676" s="17"/>
      <c r="I676" s="17"/>
      <c r="J676" s="17"/>
      <c r="K676" s="54"/>
      <c r="L676" s="145"/>
      <c r="M676" s="49"/>
      <c r="N676" s="146"/>
      <c r="O676" s="21">
        <f>IF(D676=0,"",D676/C675)</f>
        <v>0.96666666666666667</v>
      </c>
      <c r="P676" s="22">
        <v>88</v>
      </c>
      <c r="Q676" s="100">
        <f t="shared" si="56"/>
        <v>0.97777777777777775</v>
      </c>
      <c r="R676" s="100">
        <f t="shared" si="57"/>
        <v>2.2222222222222254E-2</v>
      </c>
      <c r="S676" s="160">
        <f>P676/P674</f>
        <v>0.88</v>
      </c>
    </row>
    <row r="677" spans="1:19" ht="15.75" x14ac:dyDescent="0.2">
      <c r="A677" s="97">
        <v>2601</v>
      </c>
      <c r="B677" s="17"/>
      <c r="C677" s="17"/>
      <c r="D677" s="17"/>
      <c r="E677" s="17"/>
      <c r="F677" s="17"/>
      <c r="G677" s="17"/>
      <c r="H677" s="17"/>
      <c r="I677" s="17"/>
      <c r="J677" s="17"/>
      <c r="K677" s="54"/>
      <c r="L677" s="145"/>
      <c r="M677" s="49"/>
      <c r="N677" s="146"/>
      <c r="O677" s="21" t="str">
        <f>IF(E677=0,"",E677/D676)</f>
        <v/>
      </c>
      <c r="P677" s="22"/>
      <c r="Q677" s="100" t="str">
        <f t="shared" si="56"/>
        <v/>
      </c>
      <c r="R677" s="100" t="str">
        <f t="shared" si="57"/>
        <v/>
      </c>
      <c r="S677" s="90"/>
    </row>
    <row r="678" spans="1:19" ht="15.75" x14ac:dyDescent="0.2">
      <c r="A678" s="97">
        <v>2602</v>
      </c>
      <c r="B678" s="17"/>
      <c r="C678" s="17"/>
      <c r="D678" s="17"/>
      <c r="E678" s="17"/>
      <c r="F678" s="17"/>
      <c r="G678" s="17"/>
      <c r="H678" s="17"/>
      <c r="I678" s="17"/>
      <c r="J678" s="17"/>
      <c r="K678" s="54"/>
      <c r="L678" s="145"/>
      <c r="M678" s="49"/>
      <c r="N678" s="146"/>
      <c r="O678" s="21" t="str">
        <f>IF(F678=0,"",F678/E677)</f>
        <v/>
      </c>
      <c r="P678" s="22"/>
      <c r="Q678" s="100" t="str">
        <f t="shared" si="56"/>
        <v/>
      </c>
      <c r="R678" s="100" t="str">
        <f t="shared" si="57"/>
        <v/>
      </c>
      <c r="S678" s="90"/>
    </row>
    <row r="679" spans="1:19" ht="15.75" x14ac:dyDescent="0.2">
      <c r="A679" s="97">
        <v>2701</v>
      </c>
      <c r="B679" s="17"/>
      <c r="C679" s="17"/>
      <c r="D679" s="17"/>
      <c r="E679" s="17"/>
      <c r="F679" s="17"/>
      <c r="G679" s="17"/>
      <c r="H679" s="17"/>
      <c r="I679" s="17"/>
      <c r="J679" s="17"/>
      <c r="K679" s="54"/>
      <c r="L679" s="145"/>
      <c r="M679" s="49"/>
      <c r="N679" s="146"/>
      <c r="O679" s="21" t="str">
        <f>IF(G679=0,"",G679/F678)</f>
        <v/>
      </c>
      <c r="P679" s="22"/>
      <c r="Q679" s="100" t="str">
        <f t="shared" si="56"/>
        <v/>
      </c>
      <c r="R679" s="100" t="str">
        <f t="shared" si="57"/>
        <v/>
      </c>
      <c r="S679" s="90"/>
    </row>
    <row r="680" spans="1:19" ht="15.75" x14ac:dyDescent="0.2">
      <c r="A680" s="97">
        <v>2702</v>
      </c>
      <c r="B680" s="17"/>
      <c r="C680" s="17"/>
      <c r="D680" s="17"/>
      <c r="E680" s="17"/>
      <c r="F680" s="17"/>
      <c r="G680" s="17"/>
      <c r="H680" s="17"/>
      <c r="I680" s="17"/>
      <c r="J680" s="17"/>
      <c r="K680" s="54"/>
      <c r="L680" s="145"/>
      <c r="M680" s="49"/>
      <c r="N680" s="146"/>
      <c r="O680" s="21" t="str">
        <f>IF(H680=0,"",H680/G679)</f>
        <v/>
      </c>
      <c r="P680" s="22"/>
      <c r="Q680" s="100" t="str">
        <f t="shared" si="56"/>
        <v/>
      </c>
      <c r="R680" s="100" t="str">
        <f t="shared" si="57"/>
        <v/>
      </c>
      <c r="S680" s="90"/>
    </row>
    <row r="681" spans="1:19" ht="15.75" x14ac:dyDescent="0.2">
      <c r="A681" s="97">
        <v>2801</v>
      </c>
      <c r="B681" s="17"/>
      <c r="C681" s="17"/>
      <c r="D681" s="17"/>
      <c r="E681" s="17"/>
      <c r="F681" s="17"/>
      <c r="G681" s="17"/>
      <c r="H681" s="17"/>
      <c r="I681" s="17"/>
      <c r="J681" s="17"/>
      <c r="K681" s="54"/>
      <c r="L681" s="145"/>
      <c r="M681" s="49"/>
      <c r="N681" s="146"/>
      <c r="O681" s="21" t="str">
        <f>IF(I681=0,"",I681/H680)</f>
        <v/>
      </c>
      <c r="P681" s="22"/>
      <c r="Q681" s="100" t="str">
        <f t="shared" si="56"/>
        <v/>
      </c>
      <c r="R681" s="100" t="str">
        <f t="shared" si="57"/>
        <v/>
      </c>
      <c r="S681" s="90"/>
    </row>
    <row r="682" spans="1:19" ht="15.75" x14ac:dyDescent="0.2">
      <c r="A682" s="97">
        <v>2802</v>
      </c>
      <c r="B682" s="17"/>
      <c r="C682" s="17"/>
      <c r="D682" s="17"/>
      <c r="E682" s="17"/>
      <c r="F682" s="17"/>
      <c r="G682" s="17"/>
      <c r="H682" s="17"/>
      <c r="I682" s="17"/>
      <c r="J682" s="17"/>
      <c r="K682" s="54"/>
      <c r="L682" s="145"/>
      <c r="M682" s="49"/>
      <c r="N682" s="146"/>
      <c r="O682" s="24" t="str">
        <f>IF(J682=0,"",J682/I681)</f>
        <v/>
      </c>
      <c r="P682" s="22"/>
      <c r="Q682" s="24" t="str">
        <f t="shared" si="56"/>
        <v/>
      </c>
      <c r="R682" s="24" t="str">
        <f t="shared" si="57"/>
        <v/>
      </c>
      <c r="S682" s="90"/>
    </row>
    <row r="683" spans="1:19" ht="15.75" x14ac:dyDescent="0.2">
      <c r="A683" s="97">
        <v>2901</v>
      </c>
      <c r="B683" s="17"/>
      <c r="C683" s="17"/>
      <c r="D683" s="17"/>
      <c r="E683" s="17"/>
      <c r="F683" s="17"/>
      <c r="G683" s="17"/>
      <c r="H683" s="17"/>
      <c r="I683" s="17"/>
      <c r="J683" s="17"/>
      <c r="K683" s="54"/>
      <c r="L683" s="145"/>
      <c r="M683" s="49"/>
      <c r="N683" s="147"/>
      <c r="O683" s="67"/>
      <c r="P683" s="22"/>
      <c r="Q683" s="67"/>
      <c r="R683" s="101"/>
      <c r="S683" s="90"/>
    </row>
    <row r="684" spans="1:19" ht="15.75" x14ac:dyDescent="0.2">
      <c r="A684" s="97">
        <v>2902</v>
      </c>
      <c r="B684" s="17"/>
      <c r="C684" s="17"/>
      <c r="D684" s="17"/>
      <c r="E684" s="17"/>
      <c r="F684" s="17"/>
      <c r="G684" s="17"/>
      <c r="H684" s="17"/>
      <c r="I684" s="17"/>
      <c r="J684" s="17"/>
      <c r="K684" s="54"/>
      <c r="L684" s="145"/>
      <c r="M684" s="49"/>
      <c r="N684" s="147"/>
      <c r="O684" s="148"/>
      <c r="P684" s="51"/>
      <c r="Q684" s="149"/>
      <c r="R684" s="148"/>
      <c r="S684" s="90"/>
    </row>
    <row r="685" spans="1:19" ht="15.75" x14ac:dyDescent="0.2">
      <c r="A685" s="97">
        <v>3001</v>
      </c>
      <c r="B685" s="17"/>
      <c r="C685" s="17"/>
      <c r="D685" s="17"/>
      <c r="E685" s="17"/>
      <c r="F685" s="17"/>
      <c r="G685" s="17"/>
      <c r="H685" s="17"/>
      <c r="I685" s="17"/>
      <c r="J685" s="17"/>
      <c r="K685" s="54"/>
      <c r="L685" s="145"/>
      <c r="M685" s="49"/>
      <c r="N685" s="147"/>
      <c r="O685" s="148"/>
      <c r="P685" s="51"/>
      <c r="Q685" s="149"/>
      <c r="R685" s="148"/>
      <c r="S685" s="90"/>
    </row>
    <row r="686" spans="1:19" ht="15.75" x14ac:dyDescent="0.2">
      <c r="A686" s="97">
        <v>3002</v>
      </c>
      <c r="B686" s="17"/>
      <c r="C686" s="17"/>
      <c r="D686" s="17"/>
      <c r="E686" s="17"/>
      <c r="F686" s="17"/>
      <c r="G686" s="17"/>
      <c r="H686" s="17"/>
      <c r="I686" s="17"/>
      <c r="J686" s="17"/>
      <c r="K686" s="54"/>
      <c r="L686" s="145"/>
      <c r="M686" s="49"/>
      <c r="N686" s="147"/>
      <c r="O686" s="148"/>
      <c r="P686" s="51"/>
      <c r="Q686" s="149"/>
      <c r="R686" s="148"/>
      <c r="S686" s="90"/>
    </row>
    <row r="687" spans="1:19" ht="15.75" x14ac:dyDescent="0.2">
      <c r="A687" s="97">
        <v>3101</v>
      </c>
      <c r="B687" s="17"/>
      <c r="C687" s="17"/>
      <c r="D687" s="17"/>
      <c r="E687" s="17"/>
      <c r="F687" s="17"/>
      <c r="G687" s="17"/>
      <c r="H687" s="17"/>
      <c r="I687" s="17"/>
      <c r="J687" s="17"/>
      <c r="K687" s="54"/>
      <c r="L687" s="145"/>
      <c r="M687" s="49"/>
      <c r="N687" s="147"/>
      <c r="O687" s="148"/>
      <c r="P687" s="51"/>
      <c r="Q687" s="149"/>
      <c r="R687" s="148"/>
      <c r="S687" s="90"/>
    </row>
    <row r="688" spans="1:19" ht="15.75" x14ac:dyDescent="0.2">
      <c r="A688" s="97">
        <v>3102</v>
      </c>
      <c r="B688" s="17"/>
      <c r="C688" s="17"/>
      <c r="D688" s="17"/>
      <c r="E688" s="17"/>
      <c r="F688" s="17"/>
      <c r="G688" s="17"/>
      <c r="H688" s="17"/>
      <c r="I688" s="17"/>
      <c r="J688" s="17"/>
      <c r="K688" s="54"/>
      <c r="L688" s="145"/>
      <c r="M688" s="49"/>
      <c r="N688" s="147"/>
      <c r="O688" s="200"/>
      <c r="P688" s="201"/>
      <c r="Q688" s="202"/>
      <c r="R688" s="203"/>
      <c r="S688" s="90"/>
    </row>
    <row r="689" spans="1:19" ht="15.75" x14ac:dyDescent="0.2">
      <c r="A689" s="97">
        <v>3201</v>
      </c>
      <c r="B689" s="17"/>
      <c r="C689" s="17"/>
      <c r="D689" s="17"/>
      <c r="E689" s="17"/>
      <c r="F689" s="17"/>
      <c r="G689" s="17"/>
      <c r="H689" s="17"/>
      <c r="I689" s="17"/>
      <c r="J689" s="17"/>
      <c r="K689" s="54"/>
      <c r="L689" s="145"/>
      <c r="M689" s="49"/>
      <c r="N689" s="147"/>
      <c r="O689" s="102" t="s">
        <v>81</v>
      </c>
      <c r="P689" s="103"/>
      <c r="Q689" s="104" t="str">
        <f>IF(SUM(K680:K688)=0,"",SUM(K680:K688))</f>
        <v/>
      </c>
      <c r="R689" s="105" t="s">
        <v>10</v>
      </c>
      <c r="S689" s="90"/>
    </row>
    <row r="690" spans="1:19" ht="15.75" x14ac:dyDescent="0.2">
      <c r="A690" s="97">
        <v>3202</v>
      </c>
      <c r="B690" s="17"/>
      <c r="C690" s="17"/>
      <c r="D690" s="17"/>
      <c r="E690" s="17"/>
      <c r="F690" s="17"/>
      <c r="G690" s="17"/>
      <c r="H690" s="17"/>
      <c r="I690" s="17"/>
      <c r="J690" s="17"/>
      <c r="K690" s="54"/>
      <c r="L690" s="145"/>
      <c r="M690" s="49"/>
      <c r="N690" s="147"/>
      <c r="O690" s="106" t="s">
        <v>83</v>
      </c>
      <c r="P690" s="32" t="str">
        <f>IF(P689/B674=0,"",P689/B674)</f>
        <v/>
      </c>
      <c r="Q690" s="107" t="e">
        <f>IF(P689/Q689=0,"",P689/Q689)</f>
        <v>#VALUE!</v>
      </c>
      <c r="R690" s="108" t="s">
        <v>84</v>
      </c>
      <c r="S690" s="90"/>
    </row>
    <row r="691" spans="1:19" ht="15.75" x14ac:dyDescent="0.2">
      <c r="A691" s="97">
        <v>3301</v>
      </c>
      <c r="B691" s="17"/>
      <c r="C691" s="17"/>
      <c r="D691" s="17"/>
      <c r="E691" s="17"/>
      <c r="F691" s="17"/>
      <c r="G691" s="17"/>
      <c r="H691" s="17"/>
      <c r="I691" s="17"/>
      <c r="J691" s="17"/>
      <c r="K691" s="54"/>
      <c r="L691" s="151"/>
      <c r="M691" s="152"/>
      <c r="N691" s="153"/>
      <c r="O691" s="154"/>
      <c r="P691" s="155"/>
      <c r="Q691" s="155"/>
      <c r="R691" s="156"/>
      <c r="S691" s="90"/>
    </row>
    <row r="692" spans="1:19" ht="18" customHeight="1" x14ac:dyDescent="0.2">
      <c r="A692" s="114"/>
      <c r="B692" s="231" t="s">
        <v>106</v>
      </c>
      <c r="C692" s="231"/>
      <c r="D692" s="231"/>
      <c r="E692" s="231"/>
      <c r="F692" s="231"/>
      <c r="G692" s="231"/>
      <c r="H692" s="231"/>
      <c r="I692" s="231"/>
      <c r="J692" s="231"/>
      <c r="K692" s="37">
        <f>SUM(K674:K688)</f>
        <v>0</v>
      </c>
      <c r="L692" s="109">
        <f>((SUM(K681:K682))/B674)</f>
        <v>0</v>
      </c>
      <c r="M692" s="109" t="str">
        <f>IF(K692=0,"",K692/B674)</f>
        <v/>
      </c>
      <c r="N692" s="109" t="e">
        <f>M692-L692</f>
        <v>#VALUE!</v>
      </c>
      <c r="O692" s="89"/>
      <c r="P692" s="85"/>
      <c r="Q692" s="134"/>
      <c r="R692" s="89"/>
      <c r="S692" s="90"/>
    </row>
    <row r="693" spans="1:19" ht="12.75" customHeight="1" x14ac:dyDescent="0.2"/>
    <row r="694" spans="1:19" ht="12.75" customHeight="1" x14ac:dyDescent="0.2"/>
    <row r="695" spans="1:19" ht="26.25" x14ac:dyDescent="0.2">
      <c r="A695" s="90"/>
      <c r="B695" s="232" t="s">
        <v>94</v>
      </c>
      <c r="C695" s="233"/>
      <c r="D695" s="233"/>
      <c r="E695" s="233"/>
      <c r="F695" s="233"/>
      <c r="G695" s="233"/>
      <c r="H695" s="233"/>
      <c r="I695" s="233"/>
      <c r="J695" s="233"/>
      <c r="K695" s="78" t="s">
        <v>133</v>
      </c>
      <c r="L695" s="89"/>
      <c r="M695" s="89"/>
      <c r="N695" s="85"/>
      <c r="O695" s="89"/>
      <c r="P695" s="85"/>
      <c r="Q695" s="85"/>
      <c r="R695" s="85"/>
      <c r="S695" s="90"/>
    </row>
    <row r="696" spans="1:19" ht="20.25" x14ac:dyDescent="0.2">
      <c r="A696" s="234" t="s">
        <v>9</v>
      </c>
      <c r="B696" s="235" t="s">
        <v>95</v>
      </c>
      <c r="C696" s="236"/>
      <c r="D696" s="236"/>
      <c r="E696" s="236"/>
      <c r="F696" s="236"/>
      <c r="G696" s="236"/>
      <c r="H696" s="236"/>
      <c r="I696" s="236"/>
      <c r="J696" s="237"/>
      <c r="K696" s="238" t="s">
        <v>10</v>
      </c>
      <c r="L696" s="230" t="s">
        <v>2</v>
      </c>
      <c r="M696" s="230" t="s">
        <v>3</v>
      </c>
      <c r="N696" s="240" t="s">
        <v>4</v>
      </c>
      <c r="O696" s="230" t="s">
        <v>5</v>
      </c>
      <c r="P696" s="228" t="s">
        <v>6</v>
      </c>
      <c r="Q696" s="228" t="s">
        <v>7</v>
      </c>
      <c r="R696" s="230" t="s">
        <v>96</v>
      </c>
      <c r="S696" s="90"/>
    </row>
    <row r="697" spans="1:19" ht="15.75" x14ac:dyDescent="0.2">
      <c r="A697" s="229"/>
      <c r="B697" s="97" t="s">
        <v>97</v>
      </c>
      <c r="C697" s="97" t="s">
        <v>98</v>
      </c>
      <c r="D697" s="97" t="s">
        <v>99</v>
      </c>
      <c r="E697" s="97" t="s">
        <v>100</v>
      </c>
      <c r="F697" s="97" t="s">
        <v>101</v>
      </c>
      <c r="G697" s="97" t="s">
        <v>102</v>
      </c>
      <c r="H697" s="97" t="s">
        <v>103</v>
      </c>
      <c r="I697" s="97" t="s">
        <v>104</v>
      </c>
      <c r="J697" s="97" t="s">
        <v>105</v>
      </c>
      <c r="K697" s="229"/>
      <c r="L697" s="229"/>
      <c r="M697" s="229"/>
      <c r="N697" s="229"/>
      <c r="O697" s="229"/>
      <c r="P697" s="229"/>
      <c r="Q697" s="229"/>
      <c r="R697" s="229"/>
      <c r="S697" s="90"/>
    </row>
    <row r="698" spans="1:19" ht="15.75" x14ac:dyDescent="0.2">
      <c r="A698" s="97">
        <v>2501</v>
      </c>
      <c r="B698" s="17">
        <v>38</v>
      </c>
      <c r="C698" s="17"/>
      <c r="D698" s="17"/>
      <c r="E698" s="17"/>
      <c r="F698" s="17"/>
      <c r="G698" s="17"/>
      <c r="H698" s="17"/>
      <c r="I698" s="17"/>
      <c r="J698" s="17"/>
      <c r="K698" s="54"/>
      <c r="L698" s="143"/>
      <c r="M698" s="144"/>
      <c r="N698" s="104"/>
      <c r="O698" s="98"/>
      <c r="P698" s="19">
        <f>B698</f>
        <v>38</v>
      </c>
      <c r="Q698" s="99"/>
      <c r="R698" s="98"/>
      <c r="S698" s="90"/>
    </row>
    <row r="699" spans="1:19" ht="15.75" x14ac:dyDescent="0.2">
      <c r="A699" s="97">
        <v>2502</v>
      </c>
      <c r="B699" s="17"/>
      <c r="C699" s="17">
        <v>29</v>
      </c>
      <c r="D699" s="17"/>
      <c r="E699" s="17"/>
      <c r="F699" s="17"/>
      <c r="G699" s="17"/>
      <c r="H699" s="17"/>
      <c r="I699" s="17"/>
      <c r="J699" s="17"/>
      <c r="K699" s="54"/>
      <c r="L699" s="145"/>
      <c r="M699" s="49"/>
      <c r="N699" s="146"/>
      <c r="O699" s="21">
        <f>IF(C699=0,"",C699/B698)</f>
        <v>0.76315789473684215</v>
      </c>
      <c r="P699" s="22">
        <v>29</v>
      </c>
      <c r="Q699" s="100">
        <f t="shared" ref="Q699:Q706" si="58">IF(P699=0,"",P699/P698)</f>
        <v>0.76315789473684215</v>
      </c>
      <c r="R699" s="100">
        <f t="shared" ref="R699:R706" si="59">IF(P699=0,"",100%-Q699)</f>
        <v>0.23684210526315785</v>
      </c>
      <c r="S699" s="90"/>
    </row>
    <row r="700" spans="1:19" ht="15.75" x14ac:dyDescent="0.2">
      <c r="A700" s="97">
        <v>2601</v>
      </c>
      <c r="B700" s="17"/>
      <c r="C700" s="17"/>
      <c r="D700" s="17"/>
      <c r="E700" s="17"/>
      <c r="F700" s="17"/>
      <c r="G700" s="17"/>
      <c r="H700" s="17"/>
      <c r="I700" s="17"/>
      <c r="J700" s="17"/>
      <c r="K700" s="54"/>
      <c r="L700" s="145"/>
      <c r="M700" s="49"/>
      <c r="N700" s="146"/>
      <c r="O700" s="21" t="str">
        <f>IF(D700=0,"",D700/C699)</f>
        <v/>
      </c>
      <c r="P700" s="22"/>
      <c r="Q700" s="100" t="str">
        <f t="shared" si="58"/>
        <v/>
      </c>
      <c r="R700" s="100" t="str">
        <f t="shared" si="59"/>
        <v/>
      </c>
      <c r="S700" s="160">
        <f>P700/P698</f>
        <v>0</v>
      </c>
    </row>
    <row r="701" spans="1:19" ht="15.75" x14ac:dyDescent="0.2">
      <c r="A701" s="97">
        <v>2602</v>
      </c>
      <c r="B701" s="17"/>
      <c r="C701" s="17"/>
      <c r="D701" s="17"/>
      <c r="E701" s="17"/>
      <c r="F701" s="17"/>
      <c r="G701" s="17"/>
      <c r="H701" s="17"/>
      <c r="I701" s="17"/>
      <c r="J701" s="17"/>
      <c r="K701" s="54"/>
      <c r="L701" s="145"/>
      <c r="M701" s="49"/>
      <c r="N701" s="146"/>
      <c r="O701" s="21" t="str">
        <f>IF(E701=0,"",E701/D700)</f>
        <v/>
      </c>
      <c r="P701" s="22"/>
      <c r="Q701" s="100" t="str">
        <f t="shared" si="58"/>
        <v/>
      </c>
      <c r="R701" s="100" t="str">
        <f t="shared" si="59"/>
        <v/>
      </c>
      <c r="S701" s="90"/>
    </row>
    <row r="702" spans="1:19" ht="15.75" x14ac:dyDescent="0.2">
      <c r="A702" s="97">
        <v>2701</v>
      </c>
      <c r="B702" s="17"/>
      <c r="C702" s="17"/>
      <c r="D702" s="17"/>
      <c r="E702" s="17"/>
      <c r="F702" s="17"/>
      <c r="G702" s="17"/>
      <c r="H702" s="17"/>
      <c r="I702" s="17"/>
      <c r="J702" s="17"/>
      <c r="K702" s="54"/>
      <c r="L702" s="145"/>
      <c r="M702" s="49"/>
      <c r="N702" s="146"/>
      <c r="O702" s="21" t="str">
        <f>IF(F702=0,"",F702/E701)</f>
        <v/>
      </c>
      <c r="P702" s="22"/>
      <c r="Q702" s="100" t="str">
        <f t="shared" si="58"/>
        <v/>
      </c>
      <c r="R702" s="100" t="str">
        <f t="shared" si="59"/>
        <v/>
      </c>
      <c r="S702" s="90"/>
    </row>
    <row r="703" spans="1:19" ht="15.75" x14ac:dyDescent="0.2">
      <c r="A703" s="97">
        <v>2702</v>
      </c>
      <c r="B703" s="17"/>
      <c r="C703" s="17"/>
      <c r="D703" s="17"/>
      <c r="E703" s="17"/>
      <c r="F703" s="17"/>
      <c r="G703" s="17"/>
      <c r="H703" s="17"/>
      <c r="I703" s="17"/>
      <c r="J703" s="17"/>
      <c r="K703" s="54"/>
      <c r="L703" s="145"/>
      <c r="M703" s="49"/>
      <c r="N703" s="146"/>
      <c r="O703" s="21" t="str">
        <f>IF(G703=0,"",G703/F702)</f>
        <v/>
      </c>
      <c r="P703" s="22"/>
      <c r="Q703" s="100" t="str">
        <f t="shared" si="58"/>
        <v/>
      </c>
      <c r="R703" s="100" t="str">
        <f t="shared" si="59"/>
        <v/>
      </c>
      <c r="S703" s="90"/>
    </row>
    <row r="704" spans="1:19" ht="15.75" x14ac:dyDescent="0.2">
      <c r="A704" s="97">
        <v>2801</v>
      </c>
      <c r="B704" s="17"/>
      <c r="C704" s="17"/>
      <c r="D704" s="17"/>
      <c r="E704" s="17"/>
      <c r="F704" s="17"/>
      <c r="G704" s="17"/>
      <c r="H704" s="17"/>
      <c r="I704" s="17"/>
      <c r="J704" s="17"/>
      <c r="K704" s="54"/>
      <c r="L704" s="145"/>
      <c r="M704" s="49"/>
      <c r="N704" s="146"/>
      <c r="O704" s="21" t="str">
        <f>IF(H704=0,"",H704/G703)</f>
        <v/>
      </c>
      <c r="P704" s="22"/>
      <c r="Q704" s="100" t="str">
        <f t="shared" si="58"/>
        <v/>
      </c>
      <c r="R704" s="100" t="str">
        <f t="shared" si="59"/>
        <v/>
      </c>
      <c r="S704" s="90"/>
    </row>
    <row r="705" spans="1:19" ht="15.75" x14ac:dyDescent="0.2">
      <c r="A705" s="97">
        <v>2802</v>
      </c>
      <c r="B705" s="17"/>
      <c r="C705" s="17"/>
      <c r="D705" s="17"/>
      <c r="E705" s="17"/>
      <c r="F705" s="17"/>
      <c r="G705" s="17"/>
      <c r="H705" s="17"/>
      <c r="I705" s="17"/>
      <c r="J705" s="17"/>
      <c r="K705" s="54"/>
      <c r="L705" s="145"/>
      <c r="M705" s="49"/>
      <c r="N705" s="146"/>
      <c r="O705" s="21" t="str">
        <f>IF(I705=0,"",I705/H704)</f>
        <v/>
      </c>
      <c r="P705" s="22"/>
      <c r="Q705" s="100" t="str">
        <f t="shared" si="58"/>
        <v/>
      </c>
      <c r="R705" s="100" t="str">
        <f t="shared" si="59"/>
        <v/>
      </c>
      <c r="S705" s="90"/>
    </row>
    <row r="706" spans="1:19" ht="15.75" x14ac:dyDescent="0.2">
      <c r="A706" s="97">
        <v>2901</v>
      </c>
      <c r="B706" s="17"/>
      <c r="C706" s="17"/>
      <c r="D706" s="17"/>
      <c r="E706" s="17"/>
      <c r="F706" s="17"/>
      <c r="G706" s="17"/>
      <c r="H706" s="17"/>
      <c r="I706" s="17"/>
      <c r="J706" s="17"/>
      <c r="K706" s="54"/>
      <c r="L706" s="145"/>
      <c r="M706" s="49"/>
      <c r="N706" s="146"/>
      <c r="O706" s="24" t="str">
        <f>IF(J706=0,"",J706/I705)</f>
        <v/>
      </c>
      <c r="P706" s="22"/>
      <c r="Q706" s="24" t="str">
        <f t="shared" si="58"/>
        <v/>
      </c>
      <c r="R706" s="24" t="str">
        <f t="shared" si="59"/>
        <v/>
      </c>
      <c r="S706" s="90"/>
    </row>
    <row r="707" spans="1:19" ht="15.75" x14ac:dyDescent="0.2">
      <c r="A707" s="97">
        <v>2902</v>
      </c>
      <c r="B707" s="17"/>
      <c r="C707" s="17"/>
      <c r="D707" s="17"/>
      <c r="E707" s="17"/>
      <c r="F707" s="17"/>
      <c r="G707" s="17"/>
      <c r="H707" s="17"/>
      <c r="I707" s="17"/>
      <c r="J707" s="17"/>
      <c r="K707" s="54"/>
      <c r="L707" s="145"/>
      <c r="M707" s="49"/>
      <c r="N707" s="147"/>
      <c r="O707" s="67"/>
      <c r="P707" s="22"/>
      <c r="Q707" s="67"/>
      <c r="R707" s="101"/>
      <c r="S707" s="90"/>
    </row>
    <row r="708" spans="1:19" ht="15.75" x14ac:dyDescent="0.2">
      <c r="A708" s="97">
        <v>3001</v>
      </c>
      <c r="B708" s="17"/>
      <c r="C708" s="17"/>
      <c r="D708" s="17"/>
      <c r="E708" s="17"/>
      <c r="F708" s="17"/>
      <c r="G708" s="17"/>
      <c r="H708" s="17"/>
      <c r="I708" s="17"/>
      <c r="J708" s="17"/>
      <c r="K708" s="54"/>
      <c r="L708" s="145"/>
      <c r="M708" s="49"/>
      <c r="N708" s="147"/>
      <c r="O708" s="148"/>
      <c r="P708" s="22"/>
      <c r="Q708" s="149"/>
      <c r="R708" s="148"/>
      <c r="S708" s="90"/>
    </row>
    <row r="709" spans="1:19" ht="15.75" x14ac:dyDescent="0.2">
      <c r="A709" s="97">
        <v>3002</v>
      </c>
      <c r="B709" s="17"/>
      <c r="C709" s="17"/>
      <c r="D709" s="17"/>
      <c r="E709" s="17"/>
      <c r="F709" s="17"/>
      <c r="G709" s="17"/>
      <c r="H709" s="17"/>
      <c r="I709" s="17"/>
      <c r="J709" s="17"/>
      <c r="K709" s="54"/>
      <c r="L709" s="145"/>
      <c r="M709" s="49"/>
      <c r="N709" s="147"/>
      <c r="O709" s="147"/>
      <c r="P709" s="22"/>
      <c r="Q709" s="149"/>
      <c r="R709" s="148"/>
      <c r="S709" s="90"/>
    </row>
    <row r="710" spans="1:19" ht="15.75" x14ac:dyDescent="0.2">
      <c r="A710" s="97">
        <v>3101</v>
      </c>
      <c r="B710" s="17"/>
      <c r="C710" s="17"/>
      <c r="D710" s="17"/>
      <c r="E710" s="17"/>
      <c r="F710" s="17"/>
      <c r="G710" s="17"/>
      <c r="H710" s="17"/>
      <c r="I710" s="17"/>
      <c r="J710" s="17"/>
      <c r="K710" s="54"/>
      <c r="L710" s="145"/>
      <c r="M710" s="49"/>
      <c r="N710" s="147"/>
      <c r="O710" s="147"/>
      <c r="P710" s="22"/>
      <c r="Q710" s="149"/>
      <c r="R710" s="148"/>
      <c r="S710" s="90"/>
    </row>
    <row r="711" spans="1:19" ht="15.75" x14ac:dyDescent="0.2">
      <c r="A711" s="97">
        <v>3102</v>
      </c>
      <c r="B711" s="17"/>
      <c r="C711" s="17"/>
      <c r="D711" s="17"/>
      <c r="E711" s="17"/>
      <c r="F711" s="17"/>
      <c r="G711" s="17"/>
      <c r="H711" s="17"/>
      <c r="I711" s="17"/>
      <c r="J711" s="17"/>
      <c r="K711" s="54"/>
      <c r="L711" s="145"/>
      <c r="M711" s="49"/>
      <c r="N711" s="147"/>
      <c r="O711" s="147"/>
      <c r="P711" s="22"/>
      <c r="Q711" s="149"/>
      <c r="R711" s="148"/>
      <c r="S711" s="90"/>
    </row>
    <row r="712" spans="1:19" ht="15.75" x14ac:dyDescent="0.2">
      <c r="A712" s="97">
        <v>3201</v>
      </c>
      <c r="B712" s="17"/>
      <c r="C712" s="17"/>
      <c r="D712" s="17"/>
      <c r="E712" s="17"/>
      <c r="F712" s="17"/>
      <c r="G712" s="17"/>
      <c r="H712" s="17"/>
      <c r="I712" s="17"/>
      <c r="J712" s="17"/>
      <c r="K712" s="54"/>
      <c r="L712" s="145"/>
      <c r="M712" s="49"/>
      <c r="N712" s="147"/>
      <c r="O712" s="200"/>
      <c r="P712" s="201"/>
      <c r="Q712" s="202"/>
      <c r="R712" s="203"/>
      <c r="S712" s="90"/>
    </row>
    <row r="713" spans="1:19" ht="15.75" x14ac:dyDescent="0.2">
      <c r="A713" s="97">
        <v>3202</v>
      </c>
      <c r="B713" s="17"/>
      <c r="C713" s="17"/>
      <c r="D713" s="17"/>
      <c r="E713" s="17"/>
      <c r="F713" s="17"/>
      <c r="G713" s="17"/>
      <c r="H713" s="17"/>
      <c r="I713" s="17"/>
      <c r="J713" s="17"/>
      <c r="K713" s="54"/>
      <c r="L713" s="145"/>
      <c r="M713" s="49"/>
      <c r="N713" s="147"/>
      <c r="O713" s="102" t="s">
        <v>81</v>
      </c>
      <c r="P713" s="103"/>
      <c r="Q713" s="104" t="str">
        <f>IF(SUM(K704:K712)=0,"",SUM(K704:K712))</f>
        <v/>
      </c>
      <c r="R713" s="105" t="s">
        <v>10</v>
      </c>
      <c r="S713" s="90"/>
    </row>
    <row r="714" spans="1:19" ht="15.75" x14ac:dyDescent="0.2">
      <c r="A714" s="97">
        <v>3301</v>
      </c>
      <c r="B714" s="17"/>
      <c r="C714" s="17"/>
      <c r="D714" s="17"/>
      <c r="E714" s="17"/>
      <c r="F714" s="17"/>
      <c r="G714" s="17"/>
      <c r="H714" s="17"/>
      <c r="I714" s="17"/>
      <c r="J714" s="17"/>
      <c r="K714" s="54"/>
      <c r="L714" s="145"/>
      <c r="M714" s="49"/>
      <c r="N714" s="147"/>
      <c r="O714" s="106" t="s">
        <v>83</v>
      </c>
      <c r="P714" s="32" t="str">
        <f>IF(P713/B698=0,"",P713/B698)</f>
        <v/>
      </c>
      <c r="Q714" s="107" t="e">
        <f>IF(P713/Q713=0,"",P713/Q713)</f>
        <v>#VALUE!</v>
      </c>
      <c r="R714" s="108" t="s">
        <v>84</v>
      </c>
      <c r="S714" s="90"/>
    </row>
    <row r="715" spans="1:19" ht="15.75" x14ac:dyDescent="0.2">
      <c r="A715" s="97">
        <v>3302</v>
      </c>
      <c r="B715" s="75"/>
      <c r="C715" s="75"/>
      <c r="D715" s="75"/>
      <c r="E715" s="75"/>
      <c r="F715" s="75"/>
      <c r="G715" s="75"/>
      <c r="H715" s="75"/>
      <c r="I715" s="75"/>
      <c r="J715" s="75"/>
      <c r="K715" s="54"/>
      <c r="L715" s="151"/>
      <c r="M715" s="152"/>
      <c r="N715" s="153"/>
      <c r="O715" s="154"/>
      <c r="P715" s="155"/>
      <c r="Q715" s="155"/>
      <c r="R715" s="156"/>
      <c r="S715" s="90"/>
    </row>
    <row r="716" spans="1:19" ht="18" customHeight="1" x14ac:dyDescent="0.2">
      <c r="A716" s="114"/>
      <c r="B716" s="231" t="s">
        <v>106</v>
      </c>
      <c r="C716" s="231"/>
      <c r="D716" s="231"/>
      <c r="E716" s="231"/>
      <c r="F716" s="231"/>
      <c r="G716" s="231"/>
      <c r="H716" s="231"/>
      <c r="I716" s="231"/>
      <c r="J716" s="231"/>
      <c r="K716" s="74">
        <f>SUM(K698:K712)</f>
        <v>0</v>
      </c>
      <c r="L716" s="109">
        <f>((SUM(K705:K706))/B698)</f>
        <v>0</v>
      </c>
      <c r="M716" s="109" t="str">
        <f>IF(K716=0,"",K716/B698)</f>
        <v/>
      </c>
      <c r="N716" s="109" t="e">
        <f>M716-L716</f>
        <v>#VALUE!</v>
      </c>
      <c r="O716" s="89"/>
      <c r="P716" s="85"/>
      <c r="Q716" s="134"/>
      <c r="R716" s="89"/>
      <c r="S716" s="90"/>
    </row>
    <row r="717" spans="1:19" ht="12.75" customHeight="1" x14ac:dyDescent="0.2"/>
    <row r="718" spans="1:19" ht="12.75" customHeight="1" x14ac:dyDescent="0.2"/>
    <row r="719" spans="1:19" s="225" customFormat="1" ht="26.25" x14ac:dyDescent="0.2">
      <c r="A719" s="90"/>
      <c r="B719" s="232" t="s">
        <v>94</v>
      </c>
      <c r="C719" s="233"/>
      <c r="D719" s="233"/>
      <c r="E719" s="233"/>
      <c r="F719" s="233"/>
      <c r="G719" s="233"/>
      <c r="H719" s="233"/>
      <c r="I719" s="233"/>
      <c r="J719" s="233"/>
      <c r="K719" s="78" t="s">
        <v>134</v>
      </c>
      <c r="L719" s="89"/>
      <c r="M719" s="89"/>
      <c r="N719" s="85"/>
      <c r="O719" s="89"/>
      <c r="P719" s="85"/>
      <c r="Q719" s="85"/>
      <c r="R719" s="85"/>
      <c r="S719" s="90"/>
    </row>
    <row r="720" spans="1:19" s="225" customFormat="1" ht="20.25" x14ac:dyDescent="0.2">
      <c r="A720" s="234" t="s">
        <v>9</v>
      </c>
      <c r="B720" s="235" t="s">
        <v>95</v>
      </c>
      <c r="C720" s="236"/>
      <c r="D720" s="236"/>
      <c r="E720" s="236"/>
      <c r="F720" s="236"/>
      <c r="G720" s="236"/>
      <c r="H720" s="236"/>
      <c r="I720" s="236"/>
      <c r="J720" s="237"/>
      <c r="K720" s="238" t="s">
        <v>10</v>
      </c>
      <c r="L720" s="230" t="s">
        <v>2</v>
      </c>
      <c r="M720" s="230" t="s">
        <v>3</v>
      </c>
      <c r="N720" s="240" t="s">
        <v>4</v>
      </c>
      <c r="O720" s="230" t="s">
        <v>5</v>
      </c>
      <c r="P720" s="228" t="s">
        <v>6</v>
      </c>
      <c r="Q720" s="228" t="s">
        <v>7</v>
      </c>
      <c r="R720" s="230" t="s">
        <v>96</v>
      </c>
      <c r="S720" s="90"/>
    </row>
    <row r="721" spans="1:19" s="225" customFormat="1" ht="15.75" x14ac:dyDescent="0.2">
      <c r="A721" s="229"/>
      <c r="B721" s="97" t="s">
        <v>97</v>
      </c>
      <c r="C721" s="97" t="s">
        <v>98</v>
      </c>
      <c r="D721" s="97" t="s">
        <v>99</v>
      </c>
      <c r="E721" s="97" t="s">
        <v>100</v>
      </c>
      <c r="F721" s="97" t="s">
        <v>101</v>
      </c>
      <c r="G721" s="97" t="s">
        <v>102</v>
      </c>
      <c r="H721" s="97" t="s">
        <v>103</v>
      </c>
      <c r="I721" s="97" t="s">
        <v>104</v>
      </c>
      <c r="J721" s="97" t="s">
        <v>105</v>
      </c>
      <c r="K721" s="229"/>
      <c r="L721" s="229"/>
      <c r="M721" s="229"/>
      <c r="N721" s="229"/>
      <c r="O721" s="229"/>
      <c r="P721" s="229"/>
      <c r="Q721" s="229"/>
      <c r="R721" s="229"/>
      <c r="S721" s="90"/>
    </row>
    <row r="722" spans="1:19" s="225" customFormat="1" ht="15.75" x14ac:dyDescent="0.2">
      <c r="A722" s="97">
        <v>2502</v>
      </c>
      <c r="B722" s="17">
        <v>71</v>
      </c>
      <c r="C722" s="17"/>
      <c r="D722" s="17"/>
      <c r="E722" s="17"/>
      <c r="F722" s="17"/>
      <c r="G722" s="17"/>
      <c r="H722" s="17"/>
      <c r="I722" s="17"/>
      <c r="J722" s="17"/>
      <c r="K722" s="54"/>
      <c r="L722" s="143"/>
      <c r="M722" s="144"/>
      <c r="N722" s="104"/>
      <c r="O722" s="98"/>
      <c r="P722" s="19">
        <f>B722</f>
        <v>71</v>
      </c>
      <c r="Q722" s="99"/>
      <c r="R722" s="98"/>
      <c r="S722" s="90"/>
    </row>
    <row r="723" spans="1:19" s="225" customFormat="1" ht="15.75" x14ac:dyDescent="0.2">
      <c r="A723" s="97">
        <v>2601</v>
      </c>
      <c r="B723" s="17"/>
      <c r="C723" s="17"/>
      <c r="D723" s="17"/>
      <c r="E723" s="17"/>
      <c r="F723" s="17"/>
      <c r="G723" s="17"/>
      <c r="H723" s="17"/>
      <c r="I723" s="17"/>
      <c r="J723" s="17"/>
      <c r="K723" s="54"/>
      <c r="L723" s="145"/>
      <c r="M723" s="49"/>
      <c r="N723" s="146"/>
      <c r="O723" s="21" t="str">
        <f>IF(C723=0,"",C723/B722)</f>
        <v/>
      </c>
      <c r="P723" s="22"/>
      <c r="Q723" s="100" t="str">
        <f t="shared" ref="Q723:Q730" si="60">IF(P723=0,"",P723/P722)</f>
        <v/>
      </c>
      <c r="R723" s="100" t="str">
        <f t="shared" ref="R723:R730" si="61">IF(P723=0,"",100%-Q723)</f>
        <v/>
      </c>
      <c r="S723" s="90"/>
    </row>
    <row r="724" spans="1:19" s="225" customFormat="1" ht="15.75" x14ac:dyDescent="0.2">
      <c r="A724" s="97">
        <v>2602</v>
      </c>
      <c r="B724" s="17"/>
      <c r="C724" s="17"/>
      <c r="D724" s="17"/>
      <c r="E724" s="17"/>
      <c r="F724" s="17"/>
      <c r="G724" s="17"/>
      <c r="H724" s="17"/>
      <c r="I724" s="17"/>
      <c r="J724" s="17"/>
      <c r="K724" s="54"/>
      <c r="L724" s="145"/>
      <c r="M724" s="49"/>
      <c r="N724" s="146"/>
      <c r="O724" s="21" t="str">
        <f>IF(D724=0,"",D724/C723)</f>
        <v/>
      </c>
      <c r="P724" s="22"/>
      <c r="Q724" s="100" t="str">
        <f t="shared" si="60"/>
        <v/>
      </c>
      <c r="R724" s="100" t="str">
        <f t="shared" si="61"/>
        <v/>
      </c>
      <c r="S724" s="160">
        <f>P724/P722</f>
        <v>0</v>
      </c>
    </row>
    <row r="725" spans="1:19" s="225" customFormat="1" ht="15.75" x14ac:dyDescent="0.2">
      <c r="A725" s="97">
        <v>2701</v>
      </c>
      <c r="B725" s="17"/>
      <c r="C725" s="17"/>
      <c r="D725" s="17"/>
      <c r="E725" s="17"/>
      <c r="F725" s="17"/>
      <c r="G725" s="17"/>
      <c r="H725" s="17"/>
      <c r="I725" s="17"/>
      <c r="J725" s="17"/>
      <c r="K725" s="54"/>
      <c r="L725" s="145"/>
      <c r="M725" s="49"/>
      <c r="N725" s="146"/>
      <c r="O725" s="21" t="str">
        <f>IF(E725=0,"",E725/D724)</f>
        <v/>
      </c>
      <c r="P725" s="22"/>
      <c r="Q725" s="100" t="str">
        <f t="shared" si="60"/>
        <v/>
      </c>
      <c r="R725" s="100" t="str">
        <f t="shared" si="61"/>
        <v/>
      </c>
      <c r="S725" s="90"/>
    </row>
    <row r="726" spans="1:19" s="225" customFormat="1" ht="15.75" x14ac:dyDescent="0.2">
      <c r="A726" s="97">
        <v>2702</v>
      </c>
      <c r="B726" s="17"/>
      <c r="C726" s="17"/>
      <c r="D726" s="17"/>
      <c r="E726" s="17"/>
      <c r="F726" s="17"/>
      <c r="G726" s="17"/>
      <c r="H726" s="17"/>
      <c r="I726" s="17"/>
      <c r="J726" s="17"/>
      <c r="K726" s="54"/>
      <c r="L726" s="145"/>
      <c r="M726" s="49"/>
      <c r="N726" s="146"/>
      <c r="O726" s="21" t="str">
        <f>IF(F726=0,"",F726/E725)</f>
        <v/>
      </c>
      <c r="P726" s="22"/>
      <c r="Q726" s="100" t="str">
        <f t="shared" si="60"/>
        <v/>
      </c>
      <c r="R726" s="100" t="str">
        <f t="shared" si="61"/>
        <v/>
      </c>
      <c r="S726" s="90"/>
    </row>
    <row r="727" spans="1:19" s="225" customFormat="1" ht="15.75" x14ac:dyDescent="0.2">
      <c r="A727" s="97">
        <v>2801</v>
      </c>
      <c r="B727" s="17"/>
      <c r="C727" s="17"/>
      <c r="D727" s="17"/>
      <c r="E727" s="17"/>
      <c r="F727" s="17"/>
      <c r="G727" s="17"/>
      <c r="H727" s="17"/>
      <c r="I727" s="17"/>
      <c r="J727" s="17"/>
      <c r="K727" s="54"/>
      <c r="L727" s="145"/>
      <c r="M727" s="49"/>
      <c r="N727" s="146"/>
      <c r="O727" s="21" t="str">
        <f>IF(G727=0,"",G727/F726)</f>
        <v/>
      </c>
      <c r="P727" s="22"/>
      <c r="Q727" s="100" t="str">
        <f t="shared" si="60"/>
        <v/>
      </c>
      <c r="R727" s="100" t="str">
        <f t="shared" si="61"/>
        <v/>
      </c>
      <c r="S727" s="90"/>
    </row>
    <row r="728" spans="1:19" s="225" customFormat="1" ht="15.75" x14ac:dyDescent="0.2">
      <c r="A728" s="97">
        <v>2802</v>
      </c>
      <c r="B728" s="17"/>
      <c r="C728" s="17"/>
      <c r="D728" s="17"/>
      <c r="E728" s="17"/>
      <c r="F728" s="17"/>
      <c r="G728" s="17"/>
      <c r="H728" s="17"/>
      <c r="I728" s="17"/>
      <c r="J728" s="17"/>
      <c r="K728" s="54"/>
      <c r="L728" s="145"/>
      <c r="M728" s="49"/>
      <c r="N728" s="146"/>
      <c r="O728" s="21" t="str">
        <f>IF(H728=0,"",H728/G727)</f>
        <v/>
      </c>
      <c r="P728" s="22"/>
      <c r="Q728" s="100" t="str">
        <f t="shared" si="60"/>
        <v/>
      </c>
      <c r="R728" s="100" t="str">
        <f t="shared" si="61"/>
        <v/>
      </c>
      <c r="S728" s="90"/>
    </row>
    <row r="729" spans="1:19" s="225" customFormat="1" ht="15.75" x14ac:dyDescent="0.2">
      <c r="A729" s="97">
        <v>2901</v>
      </c>
      <c r="B729" s="17"/>
      <c r="C729" s="17"/>
      <c r="D729" s="17"/>
      <c r="E729" s="17"/>
      <c r="F729" s="17"/>
      <c r="G729" s="17"/>
      <c r="H729" s="17"/>
      <c r="I729" s="17"/>
      <c r="J729" s="17"/>
      <c r="K729" s="54"/>
      <c r="L729" s="145"/>
      <c r="M729" s="49"/>
      <c r="N729" s="146"/>
      <c r="O729" s="21" t="str">
        <f>IF(I729=0,"",I729/H728)</f>
        <v/>
      </c>
      <c r="P729" s="22"/>
      <c r="Q729" s="100" t="str">
        <f t="shared" si="60"/>
        <v/>
      </c>
      <c r="R729" s="100" t="str">
        <f t="shared" si="61"/>
        <v/>
      </c>
      <c r="S729" s="90"/>
    </row>
    <row r="730" spans="1:19" s="225" customFormat="1" ht="15.75" x14ac:dyDescent="0.2">
      <c r="A730" s="97">
        <v>2902</v>
      </c>
      <c r="B730" s="17"/>
      <c r="C730" s="17"/>
      <c r="D730" s="17"/>
      <c r="E730" s="17"/>
      <c r="F730" s="17"/>
      <c r="G730" s="17"/>
      <c r="H730" s="17"/>
      <c r="I730" s="17"/>
      <c r="J730" s="17"/>
      <c r="K730" s="54"/>
      <c r="L730" s="145"/>
      <c r="M730" s="49"/>
      <c r="N730" s="146"/>
      <c r="O730" s="24" t="str">
        <f>IF(J730=0,"",J730/I729)</f>
        <v/>
      </c>
      <c r="P730" s="22"/>
      <c r="Q730" s="24" t="str">
        <f t="shared" si="60"/>
        <v/>
      </c>
      <c r="R730" s="24" t="str">
        <f t="shared" si="61"/>
        <v/>
      </c>
      <c r="S730" s="90"/>
    </row>
    <row r="731" spans="1:19" s="225" customFormat="1" ht="15.75" x14ac:dyDescent="0.2">
      <c r="A731" s="97">
        <v>3001</v>
      </c>
      <c r="B731" s="17"/>
      <c r="C731" s="17"/>
      <c r="D731" s="17"/>
      <c r="E731" s="17"/>
      <c r="F731" s="17"/>
      <c r="G731" s="17"/>
      <c r="H731" s="17"/>
      <c r="I731" s="17"/>
      <c r="J731" s="17"/>
      <c r="K731" s="54"/>
      <c r="L731" s="145"/>
      <c r="M731" s="49"/>
      <c r="N731" s="147"/>
      <c r="O731" s="67"/>
      <c r="P731" s="22"/>
      <c r="Q731" s="67"/>
      <c r="R731" s="101"/>
      <c r="S731" s="90"/>
    </row>
    <row r="732" spans="1:19" s="225" customFormat="1" ht="15.75" x14ac:dyDescent="0.2">
      <c r="A732" s="97">
        <v>3002</v>
      </c>
      <c r="B732" s="17"/>
      <c r="C732" s="17"/>
      <c r="D732" s="17"/>
      <c r="E732" s="17"/>
      <c r="F732" s="17"/>
      <c r="G732" s="17"/>
      <c r="H732" s="17"/>
      <c r="I732" s="17"/>
      <c r="J732" s="17"/>
      <c r="K732" s="54"/>
      <c r="L732" s="145"/>
      <c r="M732" s="49"/>
      <c r="N732" s="147"/>
      <c r="O732" s="148"/>
      <c r="P732" s="22"/>
      <c r="Q732" s="149"/>
      <c r="R732" s="148"/>
      <c r="S732" s="90"/>
    </row>
    <row r="733" spans="1:19" s="225" customFormat="1" ht="15.75" x14ac:dyDescent="0.2">
      <c r="A733" s="97">
        <v>3101</v>
      </c>
      <c r="B733" s="17"/>
      <c r="C733" s="17"/>
      <c r="D733" s="17"/>
      <c r="E733" s="17"/>
      <c r="F733" s="17"/>
      <c r="G733" s="17"/>
      <c r="H733" s="17"/>
      <c r="I733" s="17"/>
      <c r="J733" s="17"/>
      <c r="K733" s="54"/>
      <c r="L733" s="145"/>
      <c r="M733" s="49"/>
      <c r="N733" s="147"/>
      <c r="O733" s="147"/>
      <c r="P733" s="22"/>
      <c r="Q733" s="149"/>
      <c r="R733" s="148"/>
      <c r="S733" s="90"/>
    </row>
    <row r="734" spans="1:19" s="225" customFormat="1" ht="15.75" x14ac:dyDescent="0.2">
      <c r="A734" s="97">
        <v>3102</v>
      </c>
      <c r="B734" s="17"/>
      <c r="C734" s="17"/>
      <c r="D734" s="17"/>
      <c r="E734" s="17"/>
      <c r="F734" s="17"/>
      <c r="G734" s="17"/>
      <c r="H734" s="17"/>
      <c r="I734" s="17"/>
      <c r="J734" s="17"/>
      <c r="K734" s="54"/>
      <c r="L734" s="145"/>
      <c r="M734" s="49"/>
      <c r="N734" s="147"/>
      <c r="O734" s="147"/>
      <c r="P734" s="22"/>
      <c r="Q734" s="149"/>
      <c r="R734" s="148"/>
      <c r="S734" s="90"/>
    </row>
    <row r="735" spans="1:19" s="225" customFormat="1" ht="15.75" x14ac:dyDescent="0.2">
      <c r="A735" s="97">
        <v>3201</v>
      </c>
      <c r="B735" s="17"/>
      <c r="C735" s="17"/>
      <c r="D735" s="17"/>
      <c r="E735" s="17"/>
      <c r="F735" s="17"/>
      <c r="G735" s="17"/>
      <c r="H735" s="17"/>
      <c r="I735" s="17"/>
      <c r="J735" s="17"/>
      <c r="K735" s="54"/>
      <c r="L735" s="145"/>
      <c r="M735" s="49"/>
      <c r="N735" s="147"/>
      <c r="O735" s="147"/>
      <c r="P735" s="22"/>
      <c r="Q735" s="149"/>
      <c r="R735" s="148"/>
      <c r="S735" s="90"/>
    </row>
    <row r="736" spans="1:19" s="225" customFormat="1" ht="15.75" x14ac:dyDescent="0.2">
      <c r="A736" s="97">
        <v>3202</v>
      </c>
      <c r="B736" s="17"/>
      <c r="C736" s="17"/>
      <c r="D736" s="17"/>
      <c r="E736" s="17"/>
      <c r="F736" s="17"/>
      <c r="G736" s="17"/>
      <c r="H736" s="17"/>
      <c r="I736" s="17"/>
      <c r="J736" s="17"/>
      <c r="K736" s="54"/>
      <c r="L736" s="145"/>
      <c r="M736" s="49"/>
      <c r="N736" s="147"/>
      <c r="O736" s="200"/>
      <c r="P736" s="201"/>
      <c r="Q736" s="202"/>
      <c r="R736" s="203"/>
      <c r="S736" s="90"/>
    </row>
    <row r="737" spans="1:19" s="225" customFormat="1" ht="15.75" x14ac:dyDescent="0.2">
      <c r="A737" s="97">
        <v>3301</v>
      </c>
      <c r="B737" s="17"/>
      <c r="C737" s="17"/>
      <c r="D737" s="17"/>
      <c r="E737" s="17"/>
      <c r="F737" s="17"/>
      <c r="G737" s="17"/>
      <c r="H737" s="17"/>
      <c r="I737" s="17"/>
      <c r="J737" s="17"/>
      <c r="K737" s="54"/>
      <c r="L737" s="145"/>
      <c r="M737" s="49"/>
      <c r="N737" s="147"/>
      <c r="O737" s="102" t="s">
        <v>81</v>
      </c>
      <c r="P737" s="103"/>
      <c r="Q737" s="104" t="str">
        <f>IF(SUM(K728:K736)=0,"",SUM(K728:K736))</f>
        <v/>
      </c>
      <c r="R737" s="105" t="s">
        <v>10</v>
      </c>
      <c r="S737" s="90"/>
    </row>
    <row r="738" spans="1:19" s="225" customFormat="1" ht="15.75" x14ac:dyDescent="0.2">
      <c r="A738" s="97">
        <v>3302</v>
      </c>
      <c r="B738" s="17"/>
      <c r="C738" s="17"/>
      <c r="D738" s="17"/>
      <c r="E738" s="17"/>
      <c r="F738" s="17"/>
      <c r="G738" s="17"/>
      <c r="H738" s="17"/>
      <c r="I738" s="17"/>
      <c r="J738" s="17"/>
      <c r="K738" s="54"/>
      <c r="L738" s="145"/>
      <c r="M738" s="49"/>
      <c r="N738" s="147"/>
      <c r="O738" s="106" t="s">
        <v>83</v>
      </c>
      <c r="P738" s="32" t="str">
        <f>IF(P737/B722=0,"",P737/B722)</f>
        <v/>
      </c>
      <c r="Q738" s="107" t="e">
        <f>IF(P737/Q737=0,"",P737/Q737)</f>
        <v>#VALUE!</v>
      </c>
      <c r="R738" s="108" t="s">
        <v>84</v>
      </c>
      <c r="S738" s="90"/>
    </row>
    <row r="739" spans="1:19" s="225" customFormat="1" ht="15.75" x14ac:dyDescent="0.2">
      <c r="A739" s="97">
        <v>3401</v>
      </c>
      <c r="B739" s="75"/>
      <c r="C739" s="75"/>
      <c r="D739" s="75"/>
      <c r="E739" s="75"/>
      <c r="F739" s="75"/>
      <c r="G739" s="75"/>
      <c r="H739" s="75"/>
      <c r="I739" s="75"/>
      <c r="J739" s="75"/>
      <c r="K739" s="54"/>
      <c r="L739" s="151"/>
      <c r="M739" s="152"/>
      <c r="N739" s="153"/>
      <c r="O739" s="154"/>
      <c r="P739" s="155"/>
      <c r="Q739" s="155"/>
      <c r="R739" s="156"/>
      <c r="S739" s="90"/>
    </row>
    <row r="740" spans="1:19" s="225" customFormat="1" ht="18" customHeight="1" x14ac:dyDescent="0.2">
      <c r="A740" s="226"/>
      <c r="B740" s="231" t="s">
        <v>106</v>
      </c>
      <c r="C740" s="231"/>
      <c r="D740" s="231"/>
      <c r="E740" s="231"/>
      <c r="F740" s="231"/>
      <c r="G740" s="231"/>
      <c r="H740" s="231"/>
      <c r="I740" s="231"/>
      <c r="J740" s="231"/>
      <c r="K740" s="74">
        <f>SUM(K722:K736)</f>
        <v>0</v>
      </c>
      <c r="L740" s="109">
        <f>((SUM(K729:K730))/B722)</f>
        <v>0</v>
      </c>
      <c r="M740" s="109" t="str">
        <f>IF(K740=0,"",K740/B722)</f>
        <v/>
      </c>
      <c r="N740" s="109" t="e">
        <f>M740-L740</f>
        <v>#VALUE!</v>
      </c>
      <c r="O740" s="89"/>
      <c r="P740" s="85"/>
      <c r="Q740" s="134"/>
      <c r="R740" s="89"/>
      <c r="S740" s="90"/>
    </row>
    <row r="741" spans="1:19" ht="12.75" customHeight="1" x14ac:dyDescent="0.2"/>
    <row r="742" spans="1:19" ht="12.75" customHeight="1" x14ac:dyDescent="0.2"/>
    <row r="743" spans="1:19" ht="12.75" customHeight="1" x14ac:dyDescent="0.2"/>
    <row r="744" spans="1:19" ht="12.75" customHeight="1" x14ac:dyDescent="0.2"/>
    <row r="745" spans="1:19" ht="12.75" customHeight="1" x14ac:dyDescent="0.2"/>
    <row r="746" spans="1:19" ht="12.75" customHeight="1" x14ac:dyDescent="0.2"/>
    <row r="747" spans="1:19" ht="12.75" customHeight="1" x14ac:dyDescent="0.2"/>
    <row r="748" spans="1:19" ht="12.75" customHeight="1" x14ac:dyDescent="0.2"/>
    <row r="749" spans="1:19" ht="12.75" customHeight="1" x14ac:dyDescent="0.2"/>
    <row r="750" spans="1:19" ht="12.75" customHeight="1" x14ac:dyDescent="0.2"/>
    <row r="751" spans="1:19" ht="12.75" customHeight="1" x14ac:dyDescent="0.2"/>
    <row r="752" spans="1:19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</sheetData>
  <mergeCells count="372">
    <mergeCell ref="B716:J716"/>
    <mergeCell ref="Q672:Q673"/>
    <mergeCell ref="R672:R673"/>
    <mergeCell ref="B671:J671"/>
    <mergeCell ref="A672:A673"/>
    <mergeCell ref="B672:J672"/>
    <mergeCell ref="K672:K673"/>
    <mergeCell ref="L672:L673"/>
    <mergeCell ref="M672:M673"/>
    <mergeCell ref="N672:N673"/>
    <mergeCell ref="O672:O673"/>
    <mergeCell ref="P672:P673"/>
    <mergeCell ref="Q696:Q697"/>
    <mergeCell ref="R696:R697"/>
    <mergeCell ref="B695:J695"/>
    <mergeCell ref="A696:A697"/>
    <mergeCell ref="B696:J696"/>
    <mergeCell ref="K696:K697"/>
    <mergeCell ref="L696:L697"/>
    <mergeCell ref="M696:M697"/>
    <mergeCell ref="N696:N697"/>
    <mergeCell ref="O696:O697"/>
    <mergeCell ref="P696:P697"/>
    <mergeCell ref="B692:J692"/>
    <mergeCell ref="Q624:Q625"/>
    <mergeCell ref="R624:R625"/>
    <mergeCell ref="B623:J623"/>
    <mergeCell ref="A624:A625"/>
    <mergeCell ref="B624:J624"/>
    <mergeCell ref="K624:K625"/>
    <mergeCell ref="L624:L625"/>
    <mergeCell ref="M624:M625"/>
    <mergeCell ref="N624:N625"/>
    <mergeCell ref="O624:O625"/>
    <mergeCell ref="P624:P625"/>
    <mergeCell ref="N384:N385"/>
    <mergeCell ref="O384:O385"/>
    <mergeCell ref="P384:P385"/>
    <mergeCell ref="Q384:Q385"/>
    <mergeCell ref="R384:R385"/>
    <mergeCell ref="B383:J383"/>
    <mergeCell ref="A384:A385"/>
    <mergeCell ref="B384:J384"/>
    <mergeCell ref="K384:K385"/>
    <mergeCell ref="L384:L385"/>
    <mergeCell ref="M384:M385"/>
    <mergeCell ref="N361:N362"/>
    <mergeCell ref="O361:O362"/>
    <mergeCell ref="P361:P362"/>
    <mergeCell ref="Q361:Q362"/>
    <mergeCell ref="R361:R362"/>
    <mergeCell ref="B360:J360"/>
    <mergeCell ref="A361:A362"/>
    <mergeCell ref="B361:J361"/>
    <mergeCell ref="K361:K362"/>
    <mergeCell ref="L361:L362"/>
    <mergeCell ref="M361:M362"/>
    <mergeCell ref="N338:N339"/>
    <mergeCell ref="O338:O339"/>
    <mergeCell ref="P338:P339"/>
    <mergeCell ref="Q338:Q339"/>
    <mergeCell ref="R338:R339"/>
    <mergeCell ref="B337:J337"/>
    <mergeCell ref="A338:A339"/>
    <mergeCell ref="B338:J338"/>
    <mergeCell ref="K338:K339"/>
    <mergeCell ref="L338:L339"/>
    <mergeCell ref="M338:M339"/>
    <mergeCell ref="M315:M316"/>
    <mergeCell ref="N315:N316"/>
    <mergeCell ref="O315:O316"/>
    <mergeCell ref="P315:P316"/>
    <mergeCell ref="Q315:Q316"/>
    <mergeCell ref="R315:R316"/>
    <mergeCell ref="A315:A316"/>
    <mergeCell ref="B315:J315"/>
    <mergeCell ref="K315:K316"/>
    <mergeCell ref="L315:L316"/>
    <mergeCell ref="M292:M293"/>
    <mergeCell ref="N292:N293"/>
    <mergeCell ref="O292:O293"/>
    <mergeCell ref="P292:P293"/>
    <mergeCell ref="Q292:Q293"/>
    <mergeCell ref="R292:R293"/>
    <mergeCell ref="A292:A293"/>
    <mergeCell ref="B292:J292"/>
    <mergeCell ref="K292:K293"/>
    <mergeCell ref="L292:L293"/>
    <mergeCell ref="N269:N270"/>
    <mergeCell ref="O269:O270"/>
    <mergeCell ref="P269:P270"/>
    <mergeCell ref="Q269:Q270"/>
    <mergeCell ref="R269:R270"/>
    <mergeCell ref="B268:J268"/>
    <mergeCell ref="A269:A270"/>
    <mergeCell ref="B269:J269"/>
    <mergeCell ref="K269:K270"/>
    <mergeCell ref="L269:L270"/>
    <mergeCell ref="M269:M270"/>
    <mergeCell ref="N85:N86"/>
    <mergeCell ref="O85:O86"/>
    <mergeCell ref="P85:P86"/>
    <mergeCell ref="Q85:Q86"/>
    <mergeCell ref="R85:R86"/>
    <mergeCell ref="B84:J84"/>
    <mergeCell ref="A85:A86"/>
    <mergeCell ref="B85:J85"/>
    <mergeCell ref="K85:K86"/>
    <mergeCell ref="L85:L86"/>
    <mergeCell ref="M85:M86"/>
    <mergeCell ref="N576:N577"/>
    <mergeCell ref="O576:O577"/>
    <mergeCell ref="P576:P577"/>
    <mergeCell ref="Q576:Q577"/>
    <mergeCell ref="R576:R577"/>
    <mergeCell ref="B575:J575"/>
    <mergeCell ref="A576:A577"/>
    <mergeCell ref="B576:J576"/>
    <mergeCell ref="K576:K577"/>
    <mergeCell ref="L576:L577"/>
    <mergeCell ref="M576:M577"/>
    <mergeCell ref="N62:N63"/>
    <mergeCell ref="O62:O63"/>
    <mergeCell ref="P62:P63"/>
    <mergeCell ref="Q62:Q63"/>
    <mergeCell ref="R62:R63"/>
    <mergeCell ref="B61:J61"/>
    <mergeCell ref="A62:A63"/>
    <mergeCell ref="B62:J62"/>
    <mergeCell ref="K62:K63"/>
    <mergeCell ref="L62:L63"/>
    <mergeCell ref="M62:M63"/>
    <mergeCell ref="N39:N40"/>
    <mergeCell ref="O39:O40"/>
    <mergeCell ref="P39:P40"/>
    <mergeCell ref="Q39:Q40"/>
    <mergeCell ref="R39:R40"/>
    <mergeCell ref="B38:J38"/>
    <mergeCell ref="A39:A40"/>
    <mergeCell ref="B39:J39"/>
    <mergeCell ref="K39:K40"/>
    <mergeCell ref="L39:L40"/>
    <mergeCell ref="M39:M40"/>
    <mergeCell ref="O16:O17"/>
    <mergeCell ref="P16:P17"/>
    <mergeCell ref="Q16:Q17"/>
    <mergeCell ref="R16:R17"/>
    <mergeCell ref="B15:J15"/>
    <mergeCell ref="A16:A17"/>
    <mergeCell ref="B16:J16"/>
    <mergeCell ref="K16:K17"/>
    <mergeCell ref="L16:L17"/>
    <mergeCell ref="M16:M17"/>
    <mergeCell ref="N16:N17"/>
    <mergeCell ref="N552:N553"/>
    <mergeCell ref="O552:O553"/>
    <mergeCell ref="P552:P553"/>
    <mergeCell ref="Q552:Q553"/>
    <mergeCell ref="R552:R553"/>
    <mergeCell ref="B551:J551"/>
    <mergeCell ref="A552:A553"/>
    <mergeCell ref="B552:J552"/>
    <mergeCell ref="K552:K553"/>
    <mergeCell ref="L552:L553"/>
    <mergeCell ref="M552:M553"/>
    <mergeCell ref="N528:N529"/>
    <mergeCell ref="O528:O529"/>
    <mergeCell ref="P528:P529"/>
    <mergeCell ref="Q528:Q529"/>
    <mergeCell ref="R528:R529"/>
    <mergeCell ref="B527:J527"/>
    <mergeCell ref="A528:A529"/>
    <mergeCell ref="B528:J528"/>
    <mergeCell ref="K528:K529"/>
    <mergeCell ref="L528:L529"/>
    <mergeCell ref="M528:M529"/>
    <mergeCell ref="N504:N505"/>
    <mergeCell ref="O504:O505"/>
    <mergeCell ref="P504:P505"/>
    <mergeCell ref="Q504:Q505"/>
    <mergeCell ref="R504:R505"/>
    <mergeCell ref="B503:J503"/>
    <mergeCell ref="A504:A505"/>
    <mergeCell ref="B504:J504"/>
    <mergeCell ref="K504:K505"/>
    <mergeCell ref="L504:L505"/>
    <mergeCell ref="M504:M505"/>
    <mergeCell ref="N480:N481"/>
    <mergeCell ref="O480:O481"/>
    <mergeCell ref="P480:P481"/>
    <mergeCell ref="Q480:Q481"/>
    <mergeCell ref="R480:R481"/>
    <mergeCell ref="B479:J479"/>
    <mergeCell ref="A480:A481"/>
    <mergeCell ref="B480:J480"/>
    <mergeCell ref="K480:K481"/>
    <mergeCell ref="L480:L481"/>
    <mergeCell ref="M480:M481"/>
    <mergeCell ref="N456:N457"/>
    <mergeCell ref="O456:O457"/>
    <mergeCell ref="P456:P457"/>
    <mergeCell ref="Q456:Q457"/>
    <mergeCell ref="R456:R457"/>
    <mergeCell ref="B455:J455"/>
    <mergeCell ref="A456:A457"/>
    <mergeCell ref="B456:J456"/>
    <mergeCell ref="K456:K457"/>
    <mergeCell ref="L456:L457"/>
    <mergeCell ref="M456:M457"/>
    <mergeCell ref="N432:N433"/>
    <mergeCell ref="O432:O433"/>
    <mergeCell ref="P432:P433"/>
    <mergeCell ref="Q432:Q433"/>
    <mergeCell ref="R432:R433"/>
    <mergeCell ref="B431:J431"/>
    <mergeCell ref="A432:A433"/>
    <mergeCell ref="B432:J432"/>
    <mergeCell ref="K432:K433"/>
    <mergeCell ref="L432:L433"/>
    <mergeCell ref="M432:M433"/>
    <mergeCell ref="N408:N409"/>
    <mergeCell ref="O408:O409"/>
    <mergeCell ref="P408:P409"/>
    <mergeCell ref="Q408:Q409"/>
    <mergeCell ref="R408:R409"/>
    <mergeCell ref="B407:J407"/>
    <mergeCell ref="A408:A409"/>
    <mergeCell ref="B408:J408"/>
    <mergeCell ref="K408:K409"/>
    <mergeCell ref="L408:L409"/>
    <mergeCell ref="M408:M409"/>
    <mergeCell ref="N246:N247"/>
    <mergeCell ref="O246:O247"/>
    <mergeCell ref="P246:P247"/>
    <mergeCell ref="Q246:Q247"/>
    <mergeCell ref="R246:R247"/>
    <mergeCell ref="B245:J245"/>
    <mergeCell ref="A246:A247"/>
    <mergeCell ref="B246:J246"/>
    <mergeCell ref="K246:K247"/>
    <mergeCell ref="L246:L247"/>
    <mergeCell ref="M246:M247"/>
    <mergeCell ref="A200:A201"/>
    <mergeCell ref="B200:J200"/>
    <mergeCell ref="K200:K201"/>
    <mergeCell ref="L200:L201"/>
    <mergeCell ref="M200:M201"/>
    <mergeCell ref="N223:N224"/>
    <mergeCell ref="O223:O224"/>
    <mergeCell ref="P223:P224"/>
    <mergeCell ref="Q223:Q224"/>
    <mergeCell ref="B222:J222"/>
    <mergeCell ref="A223:A224"/>
    <mergeCell ref="B223:J223"/>
    <mergeCell ref="K223:K224"/>
    <mergeCell ref="L223:L224"/>
    <mergeCell ref="M223:M224"/>
    <mergeCell ref="B219:J219"/>
    <mergeCell ref="N177:N178"/>
    <mergeCell ref="O177:O178"/>
    <mergeCell ref="P177:P178"/>
    <mergeCell ref="Q177:Q178"/>
    <mergeCell ref="B176:J176"/>
    <mergeCell ref="A177:A178"/>
    <mergeCell ref="B177:J177"/>
    <mergeCell ref="K177:K178"/>
    <mergeCell ref="L177:L178"/>
    <mergeCell ref="M177:M178"/>
    <mergeCell ref="R177:R178"/>
    <mergeCell ref="N200:N201"/>
    <mergeCell ref="O200:O201"/>
    <mergeCell ref="P200:P201"/>
    <mergeCell ref="Q200:Q201"/>
    <mergeCell ref="R200:R201"/>
    <mergeCell ref="B199:J199"/>
    <mergeCell ref="R223:R224"/>
    <mergeCell ref="A108:A109"/>
    <mergeCell ref="B108:J108"/>
    <mergeCell ref="K108:K109"/>
    <mergeCell ref="L108:L109"/>
    <mergeCell ref="M108:M109"/>
    <mergeCell ref="N131:N132"/>
    <mergeCell ref="O131:O132"/>
    <mergeCell ref="P131:P132"/>
    <mergeCell ref="Q131:Q132"/>
    <mergeCell ref="B130:J130"/>
    <mergeCell ref="A131:A132"/>
    <mergeCell ref="B131:J131"/>
    <mergeCell ref="K131:K132"/>
    <mergeCell ref="L131:L132"/>
    <mergeCell ref="M131:M132"/>
    <mergeCell ref="A154:A155"/>
    <mergeCell ref="N108:N109"/>
    <mergeCell ref="O108:O109"/>
    <mergeCell ref="P108:P109"/>
    <mergeCell ref="Q108:Q109"/>
    <mergeCell ref="R108:R109"/>
    <mergeCell ref="B107:J107"/>
    <mergeCell ref="R131:R132"/>
    <mergeCell ref="N154:N155"/>
    <mergeCell ref="O154:O155"/>
    <mergeCell ref="P154:P155"/>
    <mergeCell ref="Q154:Q155"/>
    <mergeCell ref="R154:R155"/>
    <mergeCell ref="B153:J153"/>
    <mergeCell ref="B154:J154"/>
    <mergeCell ref="K154:K155"/>
    <mergeCell ref="L154:L155"/>
    <mergeCell ref="M154:M155"/>
    <mergeCell ref="Q600:Q601"/>
    <mergeCell ref="R600:R601"/>
    <mergeCell ref="B599:J599"/>
    <mergeCell ref="A600:A601"/>
    <mergeCell ref="B600:J600"/>
    <mergeCell ref="K600:K601"/>
    <mergeCell ref="L600:L601"/>
    <mergeCell ref="M600:M601"/>
    <mergeCell ref="N600:N601"/>
    <mergeCell ref="O600:O601"/>
    <mergeCell ref="P600:P601"/>
    <mergeCell ref="Q648:Q649"/>
    <mergeCell ref="R648:R649"/>
    <mergeCell ref="B647:J647"/>
    <mergeCell ref="A648:A649"/>
    <mergeCell ref="B648:J648"/>
    <mergeCell ref="K648:K649"/>
    <mergeCell ref="L648:L649"/>
    <mergeCell ref="M648:M649"/>
    <mergeCell ref="N648:N649"/>
    <mergeCell ref="O648:O649"/>
    <mergeCell ref="P648:P649"/>
    <mergeCell ref="B668:J668"/>
    <mergeCell ref="B644:J644"/>
    <mergeCell ref="B620:J620"/>
    <mergeCell ref="B596:J596"/>
    <mergeCell ref="B572:J572"/>
    <mergeCell ref="B548:J548"/>
    <mergeCell ref="B524:J524"/>
    <mergeCell ref="B500:J500"/>
    <mergeCell ref="B196:J196"/>
    <mergeCell ref="B476:J476"/>
    <mergeCell ref="B452:J452"/>
    <mergeCell ref="B428:J428"/>
    <mergeCell ref="B404:J404"/>
    <mergeCell ref="B380:J380"/>
    <mergeCell ref="B357:J357"/>
    <mergeCell ref="B334:J334"/>
    <mergeCell ref="B311:J311"/>
    <mergeCell ref="B288:J288"/>
    <mergeCell ref="B173:J173"/>
    <mergeCell ref="B150:J150"/>
    <mergeCell ref="B127:J127"/>
    <mergeCell ref="B104:J104"/>
    <mergeCell ref="B81:J81"/>
    <mergeCell ref="B35:J35"/>
    <mergeCell ref="B291:J291"/>
    <mergeCell ref="B314:J314"/>
    <mergeCell ref="B58:J58"/>
    <mergeCell ref="B265:J265"/>
    <mergeCell ref="B242:J242"/>
    <mergeCell ref="Q720:Q721"/>
    <mergeCell ref="R720:R721"/>
    <mergeCell ref="B740:J740"/>
    <mergeCell ref="B719:J719"/>
    <mergeCell ref="A720:A721"/>
    <mergeCell ref="B720:J720"/>
    <mergeCell ref="K720:K721"/>
    <mergeCell ref="L720:L721"/>
    <mergeCell ref="M720:M721"/>
    <mergeCell ref="N720:N721"/>
    <mergeCell ref="O720:O721"/>
    <mergeCell ref="P720:P721"/>
  </mergeCells>
  <pageMargins left="0.7" right="0.7" top="0.75" bottom="0.75" header="0" footer="0"/>
  <pageSetup orientation="landscape" r:id="rId1"/>
  <ignoredErrors>
    <ignoredError sqref="A88 A110 A157:A172 A179:A195" numberStoredAsText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S1012"/>
  <sheetViews>
    <sheetView topLeftCell="A217" workbookViewId="0">
      <selection activeCell="N239" sqref="N239"/>
    </sheetView>
  </sheetViews>
  <sheetFormatPr baseColWidth="10" defaultColWidth="12.5703125" defaultRowHeight="15" customHeight="1" x14ac:dyDescent="0.2"/>
  <cols>
    <col min="1" max="1" width="8.5703125" style="79" customWidth="1"/>
    <col min="2" max="10" width="7.140625" style="79" customWidth="1"/>
    <col min="11" max="11" width="15.7109375" style="79" bestFit="1" customWidth="1"/>
    <col min="12" max="18" width="12.85546875" style="79" customWidth="1"/>
    <col min="19" max="26" width="10" style="79" customWidth="1"/>
    <col min="27" max="16384" width="12.5703125" style="79"/>
  </cols>
  <sheetData>
    <row r="1" spans="1:18" s="220" customFormat="1" ht="15" customHeight="1" x14ac:dyDescent="0.2"/>
    <row r="2" spans="1:18" s="220" customFormat="1" ht="15" customHeight="1" x14ac:dyDescent="0.2"/>
    <row r="3" spans="1:18" s="220" customFormat="1" ht="15" customHeight="1" x14ac:dyDescent="0.2"/>
    <row r="4" spans="1:18" s="220" customFormat="1" ht="15" customHeight="1" x14ac:dyDescent="0.2"/>
    <row r="5" spans="1:18" s="220" customFormat="1" ht="15" customHeight="1" x14ac:dyDescent="0.2"/>
    <row r="6" spans="1:18" s="220" customFormat="1" ht="15" customHeight="1" x14ac:dyDescent="0.2"/>
    <row r="7" spans="1:18" s="220" customFormat="1" ht="15" customHeight="1" x14ac:dyDescent="0.2"/>
    <row r="8" spans="1:18" s="220" customFormat="1" ht="15" customHeight="1" x14ac:dyDescent="0.2"/>
    <row r="9" spans="1:18" s="220" customFormat="1" ht="15" customHeight="1" x14ac:dyDescent="0.2"/>
    <row r="10" spans="1:18" s="220" customFormat="1" ht="15" customHeight="1" x14ac:dyDescent="0.2"/>
    <row r="11" spans="1:18" s="220" customFormat="1" ht="15" customHeight="1" x14ac:dyDescent="0.2"/>
    <row r="12" spans="1:18" s="220" customFormat="1" ht="15" customHeight="1" x14ac:dyDescent="0.2"/>
    <row r="13" spans="1:18" s="220" customFormat="1" ht="12.75" customHeight="1" x14ac:dyDescent="0.2"/>
    <row r="14" spans="1:18" ht="12.75" customHeight="1" x14ac:dyDescent="0.2"/>
    <row r="15" spans="1:18" ht="26.25" x14ac:dyDescent="0.2">
      <c r="B15" s="232" t="s">
        <v>94</v>
      </c>
      <c r="C15" s="233"/>
      <c r="D15" s="233"/>
      <c r="E15" s="233"/>
      <c r="F15" s="233"/>
      <c r="G15" s="233"/>
      <c r="H15" s="233"/>
      <c r="I15" s="233"/>
      <c r="J15" s="233"/>
      <c r="K15" s="78" t="s">
        <v>51</v>
      </c>
      <c r="L15" s="89"/>
      <c r="M15" s="89"/>
      <c r="N15" s="85"/>
      <c r="O15" s="89"/>
      <c r="P15" s="85"/>
      <c r="Q15" s="85"/>
      <c r="R15" s="85"/>
    </row>
    <row r="16" spans="1:18" ht="20.25" x14ac:dyDescent="0.2">
      <c r="A16" s="234" t="s">
        <v>9</v>
      </c>
      <c r="B16" s="235" t="s">
        <v>95</v>
      </c>
      <c r="C16" s="236"/>
      <c r="D16" s="236"/>
      <c r="E16" s="236"/>
      <c r="F16" s="236"/>
      <c r="G16" s="236"/>
      <c r="H16" s="236"/>
      <c r="I16" s="236"/>
      <c r="J16" s="237"/>
      <c r="K16" s="238" t="s">
        <v>10</v>
      </c>
      <c r="L16" s="230" t="s">
        <v>2</v>
      </c>
      <c r="M16" s="230" t="s">
        <v>3</v>
      </c>
      <c r="N16" s="240" t="s">
        <v>4</v>
      </c>
      <c r="O16" s="230" t="s">
        <v>5</v>
      </c>
      <c r="P16" s="228" t="s">
        <v>6</v>
      </c>
      <c r="Q16" s="228" t="s">
        <v>7</v>
      </c>
      <c r="R16" s="230" t="s">
        <v>96</v>
      </c>
    </row>
    <row r="17" spans="1:19" ht="15.75" customHeight="1" x14ac:dyDescent="0.2">
      <c r="A17" s="229"/>
      <c r="B17" s="97" t="s">
        <v>97</v>
      </c>
      <c r="C17" s="97" t="s">
        <v>98</v>
      </c>
      <c r="D17" s="97" t="s">
        <v>99</v>
      </c>
      <c r="E17" s="97" t="s">
        <v>100</v>
      </c>
      <c r="F17" s="97" t="s">
        <v>101</v>
      </c>
      <c r="G17" s="97" t="s">
        <v>102</v>
      </c>
      <c r="H17" s="97" t="s">
        <v>103</v>
      </c>
      <c r="I17" s="97" t="s">
        <v>104</v>
      </c>
      <c r="J17" s="97" t="s">
        <v>105</v>
      </c>
      <c r="K17" s="229"/>
      <c r="L17" s="229"/>
      <c r="M17" s="229"/>
      <c r="N17" s="229"/>
      <c r="O17" s="229"/>
      <c r="P17" s="229"/>
      <c r="Q17" s="229"/>
      <c r="R17" s="229"/>
    </row>
    <row r="18" spans="1:19" ht="15.75" customHeight="1" x14ac:dyDescent="0.2">
      <c r="A18" s="97" t="s">
        <v>51</v>
      </c>
      <c r="B18" s="17">
        <v>14</v>
      </c>
      <c r="C18" s="17"/>
      <c r="D18" s="17"/>
      <c r="E18" s="17"/>
      <c r="F18" s="17"/>
      <c r="G18" s="17"/>
      <c r="H18" s="17"/>
      <c r="I18" s="17"/>
      <c r="J18" s="17"/>
      <c r="K18" s="54"/>
      <c r="L18" s="143"/>
      <c r="M18" s="144"/>
      <c r="N18" s="104"/>
      <c r="O18" s="98"/>
      <c r="P18" s="19">
        <f>B18</f>
        <v>14</v>
      </c>
      <c r="Q18" s="99"/>
      <c r="R18" s="98"/>
    </row>
    <row r="19" spans="1:19" ht="15.75" customHeight="1" x14ac:dyDescent="0.2">
      <c r="A19" s="97">
        <v>1001</v>
      </c>
      <c r="B19" s="17"/>
      <c r="C19" s="17">
        <v>11</v>
      </c>
      <c r="D19" s="17"/>
      <c r="E19" s="17"/>
      <c r="F19" s="17"/>
      <c r="G19" s="17"/>
      <c r="H19" s="17"/>
      <c r="I19" s="17"/>
      <c r="J19" s="17"/>
      <c r="K19" s="54"/>
      <c r="L19" s="145"/>
      <c r="M19" s="49"/>
      <c r="N19" s="146"/>
      <c r="O19" s="21">
        <f>IF(C19=0,"",C19/B18)</f>
        <v>0.7857142857142857</v>
      </c>
      <c r="P19" s="22">
        <v>11</v>
      </c>
      <c r="Q19" s="100">
        <f t="shared" ref="Q19:Q26" si="0">IF(P19=0,"",P19/P18)</f>
        <v>0.7857142857142857</v>
      </c>
      <c r="R19" s="100">
        <f t="shared" ref="R19:R26" si="1">IF(P19=0,"",100%-Q19)</f>
        <v>0.2142857142857143</v>
      </c>
    </row>
    <row r="20" spans="1:19" ht="15.75" customHeight="1" x14ac:dyDescent="0.2">
      <c r="A20" s="97">
        <v>1002</v>
      </c>
      <c r="B20" s="17"/>
      <c r="C20" s="17"/>
      <c r="D20" s="17">
        <v>8</v>
      </c>
      <c r="E20" s="17"/>
      <c r="F20" s="17"/>
      <c r="G20" s="17"/>
      <c r="H20" s="17"/>
      <c r="I20" s="17"/>
      <c r="J20" s="17"/>
      <c r="K20" s="54"/>
      <c r="L20" s="145"/>
      <c r="M20" s="49"/>
      <c r="N20" s="146"/>
      <c r="O20" s="21">
        <f>IF(D20=0,"",D20/C19)</f>
        <v>0.72727272727272729</v>
      </c>
      <c r="P20" s="22">
        <v>9</v>
      </c>
      <c r="Q20" s="100">
        <f t="shared" si="0"/>
        <v>0.81818181818181823</v>
      </c>
      <c r="R20" s="100">
        <f t="shared" si="1"/>
        <v>0.18181818181818177</v>
      </c>
      <c r="S20" s="124">
        <f>P20/P18</f>
        <v>0.6428571428571429</v>
      </c>
    </row>
    <row r="21" spans="1:19" ht="15.75" customHeight="1" x14ac:dyDescent="0.2">
      <c r="A21" s="97">
        <v>1101</v>
      </c>
      <c r="B21" s="17"/>
      <c r="C21" s="17"/>
      <c r="D21" s="17"/>
      <c r="E21" s="17">
        <v>7</v>
      </c>
      <c r="F21" s="17"/>
      <c r="G21" s="17"/>
      <c r="H21" s="17"/>
      <c r="I21" s="17"/>
      <c r="J21" s="17"/>
      <c r="K21" s="54"/>
      <c r="L21" s="145"/>
      <c r="M21" s="49"/>
      <c r="N21" s="146"/>
      <c r="O21" s="21">
        <f>IF(E21=0,"",E21/D20)</f>
        <v>0.875</v>
      </c>
      <c r="P21" s="22">
        <v>7</v>
      </c>
      <c r="Q21" s="100">
        <f t="shared" si="0"/>
        <v>0.77777777777777779</v>
      </c>
      <c r="R21" s="100">
        <f t="shared" si="1"/>
        <v>0.22222222222222221</v>
      </c>
    </row>
    <row r="22" spans="1:19" ht="15.75" customHeight="1" x14ac:dyDescent="0.2">
      <c r="A22" s="97">
        <v>1102</v>
      </c>
      <c r="B22" s="17"/>
      <c r="C22" s="17"/>
      <c r="D22" s="17"/>
      <c r="E22" s="17"/>
      <c r="F22" s="17">
        <v>6</v>
      </c>
      <c r="G22" s="17"/>
      <c r="H22" s="17"/>
      <c r="I22" s="17"/>
      <c r="J22" s="17"/>
      <c r="K22" s="54"/>
      <c r="L22" s="145"/>
      <c r="M22" s="49"/>
      <c r="N22" s="146"/>
      <c r="O22" s="21">
        <f>IF(F22=0,"",F22/E21)</f>
        <v>0.8571428571428571</v>
      </c>
      <c r="P22" s="22">
        <v>6</v>
      </c>
      <c r="Q22" s="100">
        <f t="shared" si="0"/>
        <v>0.8571428571428571</v>
      </c>
      <c r="R22" s="100">
        <f t="shared" si="1"/>
        <v>0.1428571428571429</v>
      </c>
    </row>
    <row r="23" spans="1:19" ht="15.75" customHeight="1" x14ac:dyDescent="0.2">
      <c r="A23" s="97">
        <v>1201</v>
      </c>
      <c r="B23" s="17"/>
      <c r="C23" s="17"/>
      <c r="D23" s="17"/>
      <c r="E23" s="17"/>
      <c r="F23" s="17"/>
      <c r="G23" s="17">
        <v>4</v>
      </c>
      <c r="H23" s="17"/>
      <c r="I23" s="17"/>
      <c r="J23" s="17"/>
      <c r="K23" s="54"/>
      <c r="L23" s="145"/>
      <c r="M23" s="49"/>
      <c r="N23" s="146"/>
      <c r="O23" s="21">
        <f>IF(G23=0,"",G23/F22)</f>
        <v>0.66666666666666663</v>
      </c>
      <c r="P23" s="22">
        <v>5</v>
      </c>
      <c r="Q23" s="100">
        <f t="shared" si="0"/>
        <v>0.83333333333333337</v>
      </c>
      <c r="R23" s="100">
        <f t="shared" si="1"/>
        <v>0.16666666666666663</v>
      </c>
    </row>
    <row r="24" spans="1:19" ht="15.75" customHeight="1" x14ac:dyDescent="0.2">
      <c r="A24" s="97">
        <v>1202</v>
      </c>
      <c r="B24" s="17"/>
      <c r="C24" s="17"/>
      <c r="D24" s="17"/>
      <c r="E24" s="17"/>
      <c r="F24" s="17"/>
      <c r="G24" s="17"/>
      <c r="H24" s="17">
        <v>4</v>
      </c>
      <c r="I24" s="17"/>
      <c r="J24" s="17"/>
      <c r="K24" s="54"/>
      <c r="L24" s="145"/>
      <c r="M24" s="49"/>
      <c r="N24" s="146"/>
      <c r="O24" s="21">
        <f>IF(H24=0,"",H24/G23)</f>
        <v>1</v>
      </c>
      <c r="P24" s="22">
        <v>6</v>
      </c>
      <c r="Q24" s="100">
        <f t="shared" si="0"/>
        <v>1.2</v>
      </c>
      <c r="R24" s="100">
        <f t="shared" si="1"/>
        <v>-0.19999999999999996</v>
      </c>
    </row>
    <row r="25" spans="1:19" ht="15.75" customHeight="1" x14ac:dyDescent="0.2">
      <c r="A25" s="97">
        <v>1301</v>
      </c>
      <c r="B25" s="17"/>
      <c r="C25" s="17"/>
      <c r="D25" s="17"/>
      <c r="E25" s="17"/>
      <c r="F25" s="17"/>
      <c r="G25" s="17"/>
      <c r="H25" s="17"/>
      <c r="I25" s="17">
        <v>4</v>
      </c>
      <c r="J25" s="17"/>
      <c r="K25" s="54"/>
      <c r="L25" s="145"/>
      <c r="M25" s="49"/>
      <c r="N25" s="146"/>
      <c r="O25" s="21">
        <f>IF(I25=0,"",I25/H24)</f>
        <v>1</v>
      </c>
      <c r="P25" s="22">
        <v>6</v>
      </c>
      <c r="Q25" s="100">
        <f t="shared" si="0"/>
        <v>1</v>
      </c>
      <c r="R25" s="100">
        <f t="shared" si="1"/>
        <v>0</v>
      </c>
    </row>
    <row r="26" spans="1:19" ht="15.75" customHeight="1" x14ac:dyDescent="0.2">
      <c r="A26" s="97">
        <v>1302</v>
      </c>
      <c r="B26" s="17"/>
      <c r="C26" s="17"/>
      <c r="D26" s="17"/>
      <c r="E26" s="17"/>
      <c r="F26" s="17"/>
      <c r="G26" s="17"/>
      <c r="H26" s="17"/>
      <c r="I26" s="17"/>
      <c r="J26" s="17">
        <v>4</v>
      </c>
      <c r="K26" s="54">
        <v>2</v>
      </c>
      <c r="L26" s="145"/>
      <c r="M26" s="49"/>
      <c r="N26" s="146"/>
      <c r="O26" s="24">
        <f>IF(J26=0,"",J26/I25)</f>
        <v>1</v>
      </c>
      <c r="P26" s="22">
        <v>6</v>
      </c>
      <c r="Q26" s="24">
        <f t="shared" si="0"/>
        <v>1</v>
      </c>
      <c r="R26" s="24">
        <f t="shared" si="1"/>
        <v>0</v>
      </c>
    </row>
    <row r="27" spans="1:19" ht="15.75" customHeight="1" x14ac:dyDescent="0.2">
      <c r="A27" s="97">
        <v>1401</v>
      </c>
      <c r="B27" s="17"/>
      <c r="C27" s="17"/>
      <c r="D27" s="17"/>
      <c r="E27" s="17"/>
      <c r="F27" s="17"/>
      <c r="G27" s="17"/>
      <c r="H27" s="17"/>
      <c r="I27" s="17"/>
      <c r="J27" s="17">
        <v>1</v>
      </c>
      <c r="K27" s="54">
        <v>1</v>
      </c>
      <c r="L27" s="145"/>
      <c r="M27" s="49"/>
      <c r="N27" s="147"/>
      <c r="O27" s="67"/>
      <c r="P27" s="22">
        <v>3</v>
      </c>
      <c r="Q27" s="67"/>
      <c r="R27" s="101"/>
    </row>
    <row r="28" spans="1:19" ht="15.75" customHeight="1" x14ac:dyDescent="0.2">
      <c r="A28" s="97">
        <v>1402</v>
      </c>
      <c r="B28" s="17"/>
      <c r="C28" s="17"/>
      <c r="D28" s="17"/>
      <c r="E28" s="17"/>
      <c r="F28" s="17"/>
      <c r="G28" s="17"/>
      <c r="H28" s="17"/>
      <c r="I28" s="17"/>
      <c r="J28" s="17">
        <v>1</v>
      </c>
      <c r="K28" s="54"/>
      <c r="L28" s="145"/>
      <c r="M28" s="49"/>
      <c r="N28" s="147"/>
      <c r="O28" s="148"/>
      <c r="P28" s="51">
        <v>2</v>
      </c>
      <c r="Q28" s="149"/>
      <c r="R28" s="148"/>
    </row>
    <row r="29" spans="1:19" ht="15.75" customHeight="1" x14ac:dyDescent="0.2">
      <c r="A29" s="97">
        <v>1501</v>
      </c>
      <c r="B29" s="17"/>
      <c r="C29" s="17"/>
      <c r="D29" s="17"/>
      <c r="E29" s="17"/>
      <c r="F29" s="17"/>
      <c r="G29" s="17"/>
      <c r="H29" s="17"/>
      <c r="I29" s="17"/>
      <c r="J29" s="17"/>
      <c r="K29" s="54"/>
      <c r="L29" s="145"/>
      <c r="M29" s="49"/>
      <c r="N29" s="147"/>
      <c r="O29" s="148"/>
      <c r="P29" s="51">
        <v>2</v>
      </c>
      <c r="Q29" s="149"/>
      <c r="R29" s="148"/>
    </row>
    <row r="30" spans="1:19" ht="15.75" customHeight="1" x14ac:dyDescent="0.2">
      <c r="A30" s="97">
        <v>1502</v>
      </c>
      <c r="B30" s="17"/>
      <c r="C30" s="17"/>
      <c r="D30" s="17"/>
      <c r="E30" s="17"/>
      <c r="F30" s="17"/>
      <c r="G30" s="17"/>
      <c r="H30" s="17"/>
      <c r="I30" s="17"/>
      <c r="J30" s="17">
        <v>1</v>
      </c>
      <c r="K30" s="54"/>
      <c r="L30" s="145"/>
      <c r="M30" s="49"/>
      <c r="N30" s="147"/>
      <c r="O30" s="148"/>
      <c r="P30" s="51">
        <v>1</v>
      </c>
      <c r="Q30" s="149"/>
      <c r="R30" s="148"/>
    </row>
    <row r="31" spans="1:19" ht="15.75" customHeight="1" x14ac:dyDescent="0.2">
      <c r="A31" s="97">
        <v>1601</v>
      </c>
      <c r="B31" s="17"/>
      <c r="C31" s="17"/>
      <c r="D31" s="17"/>
      <c r="E31" s="17"/>
      <c r="F31" s="17"/>
      <c r="G31" s="17"/>
      <c r="H31" s="17"/>
      <c r="I31" s="17"/>
      <c r="J31" s="17"/>
      <c r="K31" s="54"/>
      <c r="L31" s="145"/>
      <c r="M31" s="49"/>
      <c r="N31" s="147"/>
      <c r="O31" s="200"/>
      <c r="P31" s="201"/>
      <c r="Q31" s="202"/>
      <c r="R31" s="203"/>
    </row>
    <row r="32" spans="1:19" ht="15.75" customHeight="1" x14ac:dyDescent="0.2">
      <c r="A32" s="97">
        <v>1602</v>
      </c>
      <c r="B32" s="17"/>
      <c r="C32" s="17"/>
      <c r="D32" s="17"/>
      <c r="E32" s="17"/>
      <c r="F32" s="17"/>
      <c r="G32" s="17"/>
      <c r="H32" s="17"/>
      <c r="I32" s="17"/>
      <c r="J32" s="17"/>
      <c r="K32" s="54"/>
      <c r="L32" s="145"/>
      <c r="M32" s="49"/>
      <c r="N32" s="147"/>
      <c r="O32" s="102" t="s">
        <v>81</v>
      </c>
      <c r="P32" s="103">
        <v>3</v>
      </c>
      <c r="Q32" s="104">
        <f>IF(SUM(K24:K31)=0,"",SUM(K24:K31))</f>
        <v>3</v>
      </c>
      <c r="R32" s="105" t="s">
        <v>10</v>
      </c>
    </row>
    <row r="33" spans="1:19" ht="15.75" customHeight="1" x14ac:dyDescent="0.2">
      <c r="A33" s="97">
        <v>1701</v>
      </c>
      <c r="B33" s="17"/>
      <c r="C33" s="17"/>
      <c r="D33" s="17"/>
      <c r="E33" s="17"/>
      <c r="F33" s="17"/>
      <c r="G33" s="17"/>
      <c r="H33" s="17"/>
      <c r="I33" s="17"/>
      <c r="J33" s="17"/>
      <c r="K33" s="54"/>
      <c r="L33" s="145"/>
      <c r="M33" s="49"/>
      <c r="N33" s="147"/>
      <c r="O33" s="106" t="s">
        <v>83</v>
      </c>
      <c r="P33" s="32">
        <f>IF(P32/B18=0,"",P32/B18)</f>
        <v>0.21428571428571427</v>
      </c>
      <c r="Q33" s="107">
        <f>IF(P32/Q32=0,"",P32/Q32)</f>
        <v>1</v>
      </c>
      <c r="R33" s="108" t="s">
        <v>84</v>
      </c>
    </row>
    <row r="34" spans="1:19" ht="15.75" customHeight="1" x14ac:dyDescent="0.2">
      <c r="A34" s="97">
        <v>1702</v>
      </c>
      <c r="B34" s="17"/>
      <c r="C34" s="17"/>
      <c r="D34" s="17"/>
      <c r="E34" s="17"/>
      <c r="F34" s="17"/>
      <c r="G34" s="17"/>
      <c r="H34" s="17"/>
      <c r="I34" s="17"/>
      <c r="J34" s="17"/>
      <c r="K34" s="54"/>
      <c r="L34" s="151"/>
      <c r="M34" s="152"/>
      <c r="N34" s="153"/>
      <c r="O34" s="154"/>
      <c r="P34" s="155"/>
      <c r="Q34" s="155"/>
      <c r="R34" s="156"/>
    </row>
    <row r="35" spans="1:19" ht="18" customHeight="1" x14ac:dyDescent="0.2">
      <c r="A35" s="114"/>
      <c r="B35" s="231" t="s">
        <v>106</v>
      </c>
      <c r="C35" s="231"/>
      <c r="D35" s="231"/>
      <c r="E35" s="231"/>
      <c r="F35" s="231"/>
      <c r="G35" s="231"/>
      <c r="H35" s="231"/>
      <c r="I35" s="231"/>
      <c r="J35" s="231"/>
      <c r="K35" s="37">
        <f>SUM(K18:K31)</f>
        <v>3</v>
      </c>
      <c r="L35" s="109">
        <f>IF(K26=0,"",K26/B18)</f>
        <v>0.14285714285714285</v>
      </c>
      <c r="M35" s="109">
        <f>IF(K35=0,"",K35/B18)</f>
        <v>0.21428571428571427</v>
      </c>
      <c r="N35" s="109">
        <f>IF(K26=0,"",M35-L35)</f>
        <v>7.1428571428571425E-2</v>
      </c>
      <c r="O35" s="89"/>
      <c r="P35" s="85"/>
      <c r="Q35" s="134"/>
      <c r="R35" s="89"/>
    </row>
    <row r="36" spans="1:19" ht="12.75" customHeight="1" x14ac:dyDescent="0.2"/>
    <row r="37" spans="1:19" ht="12.75" customHeight="1" x14ac:dyDescent="0.2">
      <c r="L37" s="138"/>
      <c r="M37" s="138"/>
      <c r="N37" s="138"/>
    </row>
    <row r="38" spans="1:19" ht="26.25" customHeight="1" x14ac:dyDescent="0.2">
      <c r="B38" s="232" t="s">
        <v>94</v>
      </c>
      <c r="C38" s="233"/>
      <c r="D38" s="233"/>
      <c r="E38" s="233"/>
      <c r="F38" s="233"/>
      <c r="G38" s="233"/>
      <c r="H38" s="233"/>
      <c r="I38" s="233"/>
      <c r="J38" s="233"/>
      <c r="K38" s="78" t="s">
        <v>70</v>
      </c>
      <c r="L38" s="89"/>
      <c r="M38" s="89"/>
      <c r="N38" s="85"/>
      <c r="O38" s="89"/>
      <c r="P38" s="85"/>
      <c r="Q38" s="85"/>
      <c r="R38" s="85"/>
      <c r="S38" s="218" t="s">
        <v>124</v>
      </c>
    </row>
    <row r="39" spans="1:19" ht="20.25" customHeight="1" x14ac:dyDescent="0.2">
      <c r="A39" s="234" t="s">
        <v>9</v>
      </c>
      <c r="B39" s="235" t="s">
        <v>95</v>
      </c>
      <c r="C39" s="236"/>
      <c r="D39" s="236"/>
      <c r="E39" s="236"/>
      <c r="F39" s="236"/>
      <c r="G39" s="236"/>
      <c r="H39" s="236"/>
      <c r="I39" s="236"/>
      <c r="J39" s="237"/>
      <c r="K39" s="238" t="s">
        <v>10</v>
      </c>
      <c r="L39" s="230" t="s">
        <v>2</v>
      </c>
      <c r="M39" s="230" t="s">
        <v>3</v>
      </c>
      <c r="N39" s="240" t="s">
        <v>4</v>
      </c>
      <c r="O39" s="230" t="s">
        <v>5</v>
      </c>
      <c r="P39" s="228" t="s">
        <v>6</v>
      </c>
      <c r="Q39" s="228" t="s">
        <v>7</v>
      </c>
      <c r="R39" s="230" t="s">
        <v>96</v>
      </c>
    </row>
    <row r="40" spans="1:19" ht="15.75" customHeight="1" x14ac:dyDescent="0.2">
      <c r="A40" s="229"/>
      <c r="B40" s="97" t="s">
        <v>97</v>
      </c>
      <c r="C40" s="97" t="s">
        <v>98</v>
      </c>
      <c r="D40" s="97" t="s">
        <v>99</v>
      </c>
      <c r="E40" s="97" t="s">
        <v>100</v>
      </c>
      <c r="F40" s="97" t="s">
        <v>101</v>
      </c>
      <c r="G40" s="97" t="s">
        <v>102</v>
      </c>
      <c r="H40" s="97" t="s">
        <v>103</v>
      </c>
      <c r="I40" s="97" t="s">
        <v>104</v>
      </c>
      <c r="J40" s="97" t="s">
        <v>105</v>
      </c>
      <c r="K40" s="229"/>
      <c r="L40" s="229"/>
      <c r="M40" s="229"/>
      <c r="N40" s="229"/>
      <c r="O40" s="229"/>
      <c r="P40" s="229"/>
      <c r="Q40" s="229"/>
      <c r="R40" s="229"/>
    </row>
    <row r="41" spans="1:19" ht="15.75" customHeight="1" x14ac:dyDescent="0.2">
      <c r="A41" s="97">
        <v>1002</v>
      </c>
      <c r="B41" s="17">
        <v>10</v>
      </c>
      <c r="C41" s="17"/>
      <c r="D41" s="17"/>
      <c r="E41" s="17"/>
      <c r="F41" s="17"/>
      <c r="G41" s="17"/>
      <c r="H41" s="17"/>
      <c r="I41" s="17"/>
      <c r="J41" s="17"/>
      <c r="K41" s="54"/>
      <c r="L41" s="143"/>
      <c r="M41" s="144"/>
      <c r="N41" s="104"/>
      <c r="O41" s="98"/>
      <c r="P41" s="19">
        <f>B41</f>
        <v>10</v>
      </c>
      <c r="Q41" s="99"/>
      <c r="R41" s="98"/>
    </row>
    <row r="42" spans="1:19" ht="15.75" customHeight="1" x14ac:dyDescent="0.2">
      <c r="A42" s="97">
        <v>1101</v>
      </c>
      <c r="B42" s="17"/>
      <c r="C42" s="17">
        <v>6</v>
      </c>
      <c r="D42" s="17"/>
      <c r="E42" s="17"/>
      <c r="F42" s="17"/>
      <c r="G42" s="17"/>
      <c r="H42" s="17"/>
      <c r="I42" s="17"/>
      <c r="J42" s="17"/>
      <c r="K42" s="54"/>
      <c r="L42" s="145"/>
      <c r="M42" s="49"/>
      <c r="N42" s="146"/>
      <c r="O42" s="21">
        <f>IF(C42=0,"",C42/B41)</f>
        <v>0.6</v>
      </c>
      <c r="P42" s="22">
        <v>6</v>
      </c>
      <c r="Q42" s="100">
        <f t="shared" ref="Q42:Q49" si="2">IF(P42=0,"",P42/P41)</f>
        <v>0.6</v>
      </c>
      <c r="R42" s="100">
        <f t="shared" ref="R42:R49" si="3">IF(P42=0,"",100%-Q42)</f>
        <v>0.4</v>
      </c>
    </row>
    <row r="43" spans="1:19" ht="15.75" customHeight="1" x14ac:dyDescent="0.2">
      <c r="A43" s="97">
        <v>1102</v>
      </c>
      <c r="B43" s="17"/>
      <c r="C43" s="17"/>
      <c r="D43" s="17">
        <v>5</v>
      </c>
      <c r="E43" s="17"/>
      <c r="F43" s="17"/>
      <c r="G43" s="17"/>
      <c r="H43" s="17"/>
      <c r="I43" s="17"/>
      <c r="J43" s="17"/>
      <c r="K43" s="54"/>
      <c r="L43" s="145"/>
      <c r="M43" s="49"/>
      <c r="N43" s="146"/>
      <c r="O43" s="21">
        <f>IF(D43=0,"",D43/C42)</f>
        <v>0.83333333333333337</v>
      </c>
      <c r="P43" s="22">
        <v>6</v>
      </c>
      <c r="Q43" s="100">
        <f t="shared" si="2"/>
        <v>1</v>
      </c>
      <c r="R43" s="100">
        <f t="shared" si="3"/>
        <v>0</v>
      </c>
      <c r="S43" s="124">
        <f>P43/P41</f>
        <v>0.6</v>
      </c>
    </row>
    <row r="44" spans="1:19" ht="15.75" customHeight="1" x14ac:dyDescent="0.2">
      <c r="A44" s="97">
        <v>1201</v>
      </c>
      <c r="B44" s="17"/>
      <c r="C44" s="17"/>
      <c r="D44" s="17"/>
      <c r="E44" s="17">
        <v>5</v>
      </c>
      <c r="F44" s="17"/>
      <c r="G44" s="17"/>
      <c r="H44" s="17"/>
      <c r="I44" s="17"/>
      <c r="J44" s="17"/>
      <c r="K44" s="54"/>
      <c r="L44" s="145"/>
      <c r="M44" s="49"/>
      <c r="N44" s="146"/>
      <c r="O44" s="21">
        <f>IF(E44=0,"",E44/D43)</f>
        <v>1</v>
      </c>
      <c r="P44" s="22">
        <v>6</v>
      </c>
      <c r="Q44" s="100">
        <f t="shared" si="2"/>
        <v>1</v>
      </c>
      <c r="R44" s="100">
        <f t="shared" si="3"/>
        <v>0</v>
      </c>
    </row>
    <row r="45" spans="1:19" ht="15.75" customHeight="1" x14ac:dyDescent="0.2">
      <c r="A45" s="97">
        <v>1202</v>
      </c>
      <c r="B45" s="17"/>
      <c r="C45" s="17"/>
      <c r="D45" s="17"/>
      <c r="E45" s="17"/>
      <c r="F45" s="17">
        <v>5</v>
      </c>
      <c r="G45" s="17"/>
      <c r="H45" s="17"/>
      <c r="I45" s="17"/>
      <c r="J45" s="17"/>
      <c r="K45" s="54"/>
      <c r="L45" s="145"/>
      <c r="M45" s="49"/>
      <c r="N45" s="146"/>
      <c r="O45" s="21">
        <f>IF(F45=0,"",F45/E44)</f>
        <v>1</v>
      </c>
      <c r="P45" s="22">
        <v>6</v>
      </c>
      <c r="Q45" s="100">
        <f t="shared" si="2"/>
        <v>1</v>
      </c>
      <c r="R45" s="100">
        <f t="shared" si="3"/>
        <v>0</v>
      </c>
    </row>
    <row r="46" spans="1:19" ht="15.75" customHeight="1" x14ac:dyDescent="0.2">
      <c r="A46" s="97">
        <v>1301</v>
      </c>
      <c r="B46" s="17"/>
      <c r="C46" s="17"/>
      <c r="D46" s="17"/>
      <c r="E46" s="17"/>
      <c r="F46" s="17"/>
      <c r="G46" s="17">
        <v>5</v>
      </c>
      <c r="H46" s="17"/>
      <c r="I46" s="17"/>
      <c r="J46" s="17"/>
      <c r="K46" s="54"/>
      <c r="L46" s="145"/>
      <c r="M46" s="49"/>
      <c r="N46" s="146"/>
      <c r="O46" s="21">
        <f>IF(G46=0,"",G46/F45)</f>
        <v>1</v>
      </c>
      <c r="P46" s="22">
        <v>6</v>
      </c>
      <c r="Q46" s="100">
        <f t="shared" si="2"/>
        <v>1</v>
      </c>
      <c r="R46" s="100">
        <f t="shared" si="3"/>
        <v>0</v>
      </c>
    </row>
    <row r="47" spans="1:19" ht="15.75" customHeight="1" x14ac:dyDescent="0.2">
      <c r="A47" s="97">
        <v>1302</v>
      </c>
      <c r="B47" s="17"/>
      <c r="C47" s="17"/>
      <c r="D47" s="17"/>
      <c r="E47" s="17"/>
      <c r="F47" s="17"/>
      <c r="G47" s="17"/>
      <c r="H47" s="17">
        <v>5</v>
      </c>
      <c r="I47" s="17"/>
      <c r="J47" s="17"/>
      <c r="K47" s="54"/>
      <c r="L47" s="145"/>
      <c r="M47" s="49"/>
      <c r="N47" s="146"/>
      <c r="O47" s="21">
        <f>IF(H47=0,"",H47/G46)</f>
        <v>1</v>
      </c>
      <c r="P47" s="22">
        <v>6</v>
      </c>
      <c r="Q47" s="100">
        <f t="shared" si="2"/>
        <v>1</v>
      </c>
      <c r="R47" s="100">
        <f t="shared" si="3"/>
        <v>0</v>
      </c>
    </row>
    <row r="48" spans="1:19" ht="15.75" customHeight="1" x14ac:dyDescent="0.2">
      <c r="A48" s="97">
        <v>1401</v>
      </c>
      <c r="B48" s="17"/>
      <c r="C48" s="17"/>
      <c r="D48" s="17"/>
      <c r="E48" s="17"/>
      <c r="F48" s="17"/>
      <c r="G48" s="17"/>
      <c r="H48" s="17"/>
      <c r="I48" s="17">
        <v>5</v>
      </c>
      <c r="J48" s="17"/>
      <c r="K48" s="54"/>
      <c r="L48" s="145"/>
      <c r="M48" s="49"/>
      <c r="N48" s="146"/>
      <c r="O48" s="21">
        <f>IF(I48=0,"",I48/H47)</f>
        <v>1</v>
      </c>
      <c r="P48" s="22">
        <v>6</v>
      </c>
      <c r="Q48" s="100">
        <f t="shared" si="2"/>
        <v>1</v>
      </c>
      <c r="R48" s="100">
        <f t="shared" si="3"/>
        <v>0</v>
      </c>
    </row>
    <row r="49" spans="1:18" ht="15.75" customHeight="1" x14ac:dyDescent="0.2">
      <c r="A49" s="97">
        <v>1402</v>
      </c>
      <c r="B49" s="17"/>
      <c r="C49" s="17"/>
      <c r="D49" s="17"/>
      <c r="E49" s="17"/>
      <c r="F49" s="17"/>
      <c r="G49" s="17"/>
      <c r="H49" s="17"/>
      <c r="I49" s="17"/>
      <c r="J49" s="17">
        <v>5</v>
      </c>
      <c r="K49" s="54">
        <v>5</v>
      </c>
      <c r="L49" s="145"/>
      <c r="M49" s="49"/>
      <c r="N49" s="146"/>
      <c r="O49" s="24">
        <f>IF(J49=0,"",J49/I48)</f>
        <v>1</v>
      </c>
      <c r="P49" s="22">
        <v>6</v>
      </c>
      <c r="Q49" s="24">
        <f t="shared" si="2"/>
        <v>1</v>
      </c>
      <c r="R49" s="24">
        <f t="shared" si="3"/>
        <v>0</v>
      </c>
    </row>
    <row r="50" spans="1:18" ht="15.75" customHeight="1" x14ac:dyDescent="0.2">
      <c r="A50" s="97">
        <v>1501</v>
      </c>
      <c r="B50" s="17"/>
      <c r="C50" s="17"/>
      <c r="D50" s="17"/>
      <c r="E50" s="17"/>
      <c r="F50" s="17"/>
      <c r="G50" s="17"/>
      <c r="H50" s="17"/>
      <c r="I50" s="17"/>
      <c r="J50" s="17">
        <v>1</v>
      </c>
      <c r="K50" s="54">
        <v>1</v>
      </c>
      <c r="L50" s="145"/>
      <c r="M50" s="49"/>
      <c r="N50" s="147"/>
      <c r="O50" s="67"/>
      <c r="P50" s="22">
        <v>1</v>
      </c>
      <c r="Q50" s="67"/>
      <c r="R50" s="101"/>
    </row>
    <row r="51" spans="1:18" ht="15.75" customHeight="1" x14ac:dyDescent="0.2">
      <c r="A51" s="97">
        <v>1502</v>
      </c>
      <c r="B51" s="17"/>
      <c r="C51" s="17"/>
      <c r="D51" s="17"/>
      <c r="E51" s="17"/>
      <c r="F51" s="17"/>
      <c r="G51" s="17"/>
      <c r="H51" s="17"/>
      <c r="I51" s="17"/>
      <c r="J51" s="17"/>
      <c r="K51" s="54"/>
      <c r="L51" s="145"/>
      <c r="M51" s="49"/>
      <c r="N51" s="147"/>
      <c r="O51" s="148"/>
      <c r="P51" s="51"/>
      <c r="Q51" s="149"/>
      <c r="R51" s="148"/>
    </row>
    <row r="52" spans="1:18" ht="15.75" customHeight="1" x14ac:dyDescent="0.2">
      <c r="A52" s="97">
        <v>1601</v>
      </c>
      <c r="B52" s="17"/>
      <c r="C52" s="17"/>
      <c r="D52" s="17"/>
      <c r="E52" s="17"/>
      <c r="F52" s="17"/>
      <c r="G52" s="17"/>
      <c r="H52" s="17"/>
      <c r="I52" s="17"/>
      <c r="J52" s="17"/>
      <c r="K52" s="54"/>
      <c r="L52" s="145"/>
      <c r="M52" s="49"/>
      <c r="N52" s="147"/>
      <c r="O52" s="148"/>
      <c r="P52" s="51"/>
      <c r="Q52" s="149"/>
      <c r="R52" s="148"/>
    </row>
    <row r="53" spans="1:18" ht="15.75" customHeight="1" x14ac:dyDescent="0.2">
      <c r="A53" s="97">
        <v>1602</v>
      </c>
      <c r="B53" s="17"/>
      <c r="C53" s="17"/>
      <c r="D53" s="17"/>
      <c r="E53" s="17"/>
      <c r="F53" s="17"/>
      <c r="G53" s="17"/>
      <c r="H53" s="17"/>
      <c r="I53" s="17"/>
      <c r="J53" s="17"/>
      <c r="K53" s="54"/>
      <c r="L53" s="145"/>
      <c r="M53" s="49"/>
      <c r="N53" s="147"/>
      <c r="O53" s="148"/>
      <c r="P53" s="51"/>
      <c r="Q53" s="149"/>
      <c r="R53" s="148"/>
    </row>
    <row r="54" spans="1:18" ht="15.75" customHeight="1" x14ac:dyDescent="0.2">
      <c r="A54" s="97">
        <v>1701</v>
      </c>
      <c r="B54" s="17"/>
      <c r="C54" s="17"/>
      <c r="D54" s="17"/>
      <c r="E54" s="17"/>
      <c r="F54" s="17"/>
      <c r="G54" s="17"/>
      <c r="H54" s="17"/>
      <c r="I54" s="17"/>
      <c r="J54" s="17"/>
      <c r="K54" s="54"/>
      <c r="L54" s="145"/>
      <c r="M54" s="49"/>
      <c r="N54" s="147"/>
      <c r="O54" s="200"/>
      <c r="P54" s="201"/>
      <c r="Q54" s="202"/>
      <c r="R54" s="203"/>
    </row>
    <row r="55" spans="1:18" ht="15.75" customHeight="1" x14ac:dyDescent="0.2">
      <c r="A55" s="97">
        <v>1702</v>
      </c>
      <c r="B55" s="17"/>
      <c r="C55" s="17"/>
      <c r="D55" s="17"/>
      <c r="E55" s="17"/>
      <c r="F55" s="17"/>
      <c r="G55" s="17"/>
      <c r="H55" s="17"/>
      <c r="I55" s="17"/>
      <c r="J55" s="17"/>
      <c r="K55" s="54"/>
      <c r="L55" s="145"/>
      <c r="M55" s="49"/>
      <c r="N55" s="147"/>
      <c r="O55" s="102" t="s">
        <v>81</v>
      </c>
      <c r="P55" s="103">
        <v>6</v>
      </c>
      <c r="Q55" s="104">
        <f>IF(SUM(K47:K54)=0,"",SUM(K47:K54))</f>
        <v>6</v>
      </c>
      <c r="R55" s="105" t="s">
        <v>10</v>
      </c>
    </row>
    <row r="56" spans="1:18" ht="15.75" customHeight="1" x14ac:dyDescent="0.2">
      <c r="A56" s="97">
        <v>1801</v>
      </c>
      <c r="B56" s="17"/>
      <c r="C56" s="17"/>
      <c r="D56" s="17"/>
      <c r="E56" s="17"/>
      <c r="F56" s="17"/>
      <c r="G56" s="17"/>
      <c r="H56" s="17"/>
      <c r="I56" s="17"/>
      <c r="J56" s="17"/>
      <c r="K56" s="54"/>
      <c r="L56" s="145"/>
      <c r="M56" s="49"/>
      <c r="N56" s="147"/>
      <c r="O56" s="106" t="s">
        <v>83</v>
      </c>
      <c r="P56" s="32">
        <f>IF(P55/B41=0,"",P55/B41)</f>
        <v>0.6</v>
      </c>
      <c r="Q56" s="107">
        <f>IF(P55/Q55=0,"",P55/Q55)</f>
        <v>1</v>
      </c>
      <c r="R56" s="108" t="s">
        <v>84</v>
      </c>
    </row>
    <row r="57" spans="1:18" ht="15.75" customHeight="1" x14ac:dyDescent="0.2">
      <c r="A57" s="97">
        <v>1802</v>
      </c>
      <c r="B57" s="17"/>
      <c r="C57" s="17"/>
      <c r="D57" s="17"/>
      <c r="E57" s="17"/>
      <c r="F57" s="17"/>
      <c r="G57" s="17"/>
      <c r="H57" s="17"/>
      <c r="I57" s="17"/>
      <c r="J57" s="17"/>
      <c r="K57" s="54"/>
      <c r="L57" s="151"/>
      <c r="M57" s="152"/>
      <c r="N57" s="153"/>
      <c r="O57" s="154"/>
      <c r="P57" s="155"/>
      <c r="Q57" s="155"/>
      <c r="R57" s="156"/>
    </row>
    <row r="58" spans="1:18" ht="18" customHeight="1" x14ac:dyDescent="0.2">
      <c r="A58" s="114"/>
      <c r="B58" s="231" t="s">
        <v>106</v>
      </c>
      <c r="C58" s="231"/>
      <c r="D58" s="231"/>
      <c r="E58" s="231"/>
      <c r="F58" s="231"/>
      <c r="G58" s="231"/>
      <c r="H58" s="231"/>
      <c r="I58" s="231"/>
      <c r="J58" s="231"/>
      <c r="K58" s="37">
        <f>SUM(K41:K54)</f>
        <v>6</v>
      </c>
      <c r="L58" s="109">
        <f>IF(SUM(K49:K50)=0,"",SUM(K49:K50)/B41)</f>
        <v>0.6</v>
      </c>
      <c r="M58" s="109">
        <f>IF(K58=0,"",K58/B41)</f>
        <v>0.6</v>
      </c>
      <c r="N58" s="109">
        <f>IF(K49=0,"0%",M58-L58)</f>
        <v>0</v>
      </c>
      <c r="O58" s="89"/>
      <c r="P58" s="85"/>
      <c r="Q58" s="134"/>
      <c r="R58" s="89"/>
    </row>
    <row r="59" spans="1:18" ht="12.75" customHeight="1" x14ac:dyDescent="0.2"/>
    <row r="60" spans="1:18" ht="12.75" customHeight="1" x14ac:dyDescent="0.2"/>
    <row r="61" spans="1:18" ht="26.25" customHeight="1" x14ac:dyDescent="0.2">
      <c r="B61" s="232" t="s">
        <v>94</v>
      </c>
      <c r="C61" s="233"/>
      <c r="D61" s="233"/>
      <c r="E61" s="233"/>
      <c r="F61" s="233"/>
      <c r="G61" s="233"/>
      <c r="H61" s="233"/>
      <c r="I61" s="233"/>
      <c r="J61" s="233"/>
      <c r="K61" s="78" t="s">
        <v>71</v>
      </c>
      <c r="L61" s="89"/>
      <c r="M61" s="89"/>
      <c r="N61" s="85"/>
      <c r="O61" s="89"/>
      <c r="P61" s="85"/>
      <c r="Q61" s="85"/>
      <c r="R61" s="85"/>
    </row>
    <row r="62" spans="1:18" ht="20.25" customHeight="1" x14ac:dyDescent="0.2">
      <c r="A62" s="234" t="s">
        <v>9</v>
      </c>
      <c r="B62" s="235" t="s">
        <v>95</v>
      </c>
      <c r="C62" s="236"/>
      <c r="D62" s="236"/>
      <c r="E62" s="236"/>
      <c r="F62" s="236"/>
      <c r="G62" s="236"/>
      <c r="H62" s="236"/>
      <c r="I62" s="236"/>
      <c r="J62" s="237"/>
      <c r="K62" s="238" t="s">
        <v>10</v>
      </c>
      <c r="L62" s="230" t="s">
        <v>2</v>
      </c>
      <c r="M62" s="230" t="s">
        <v>3</v>
      </c>
      <c r="N62" s="240" t="s">
        <v>4</v>
      </c>
      <c r="O62" s="230" t="s">
        <v>5</v>
      </c>
      <c r="P62" s="228" t="s">
        <v>6</v>
      </c>
      <c r="Q62" s="228" t="s">
        <v>7</v>
      </c>
      <c r="R62" s="230" t="s">
        <v>96</v>
      </c>
    </row>
    <row r="63" spans="1:18" ht="15.75" customHeight="1" x14ac:dyDescent="0.2">
      <c r="A63" s="229"/>
      <c r="B63" s="97" t="s">
        <v>97</v>
      </c>
      <c r="C63" s="97" t="s">
        <v>98</v>
      </c>
      <c r="D63" s="97" t="s">
        <v>99</v>
      </c>
      <c r="E63" s="97" t="s">
        <v>100</v>
      </c>
      <c r="F63" s="97" t="s">
        <v>101</v>
      </c>
      <c r="G63" s="97" t="s">
        <v>102</v>
      </c>
      <c r="H63" s="97" t="s">
        <v>103</v>
      </c>
      <c r="I63" s="97" t="s">
        <v>104</v>
      </c>
      <c r="J63" s="97" t="s">
        <v>105</v>
      </c>
      <c r="K63" s="229"/>
      <c r="L63" s="229"/>
      <c r="M63" s="229"/>
      <c r="N63" s="229"/>
      <c r="O63" s="229"/>
      <c r="P63" s="229"/>
      <c r="Q63" s="229"/>
      <c r="R63" s="229"/>
    </row>
    <row r="64" spans="1:18" ht="15.75" customHeight="1" x14ac:dyDescent="0.2">
      <c r="A64" s="97">
        <v>1101</v>
      </c>
      <c r="B64" s="17">
        <v>5</v>
      </c>
      <c r="C64" s="17"/>
      <c r="D64" s="17"/>
      <c r="E64" s="17"/>
      <c r="F64" s="17"/>
      <c r="G64" s="17"/>
      <c r="H64" s="17"/>
      <c r="I64" s="17"/>
      <c r="J64" s="17"/>
      <c r="K64" s="54"/>
      <c r="L64" s="143"/>
      <c r="M64" s="144"/>
      <c r="N64" s="104"/>
      <c r="O64" s="98"/>
      <c r="P64" s="19">
        <f>B64</f>
        <v>5</v>
      </c>
      <c r="Q64" s="99"/>
      <c r="R64" s="98"/>
    </row>
    <row r="65" spans="1:19" ht="15.75" customHeight="1" x14ac:dyDescent="0.2">
      <c r="A65" s="97">
        <v>1102</v>
      </c>
      <c r="B65" s="17"/>
      <c r="C65" s="17">
        <v>4</v>
      </c>
      <c r="D65" s="17"/>
      <c r="E65" s="17"/>
      <c r="F65" s="17"/>
      <c r="G65" s="17"/>
      <c r="H65" s="17"/>
      <c r="I65" s="17"/>
      <c r="J65" s="17"/>
      <c r="K65" s="54"/>
      <c r="L65" s="145"/>
      <c r="M65" s="49"/>
      <c r="N65" s="146"/>
      <c r="O65" s="21">
        <f>IF(C65=0,"",C65/B64)</f>
        <v>0.8</v>
      </c>
      <c r="P65" s="22">
        <v>4</v>
      </c>
      <c r="Q65" s="100">
        <f t="shared" ref="Q65:Q72" si="4">IF(P65=0,"",P65/P64)</f>
        <v>0.8</v>
      </c>
      <c r="R65" s="100">
        <f t="shared" ref="R65:R72" si="5">IF(P65=0,"",100%-Q65)</f>
        <v>0.19999999999999996</v>
      </c>
    </row>
    <row r="66" spans="1:19" ht="15.75" customHeight="1" x14ac:dyDescent="0.2">
      <c r="A66" s="97">
        <v>1201</v>
      </c>
      <c r="B66" s="17"/>
      <c r="C66" s="17"/>
      <c r="D66" s="17">
        <v>4</v>
      </c>
      <c r="E66" s="17"/>
      <c r="F66" s="17"/>
      <c r="G66" s="17"/>
      <c r="H66" s="17"/>
      <c r="I66" s="17"/>
      <c r="J66" s="17"/>
      <c r="K66" s="54"/>
      <c r="L66" s="145"/>
      <c r="M66" s="49"/>
      <c r="N66" s="146"/>
      <c r="O66" s="21">
        <f>IF(D66=0,"",D66/C65)</f>
        <v>1</v>
      </c>
      <c r="P66" s="22">
        <v>4</v>
      </c>
      <c r="Q66" s="100">
        <f t="shared" si="4"/>
        <v>1</v>
      </c>
      <c r="R66" s="100">
        <f t="shared" si="5"/>
        <v>0</v>
      </c>
      <c r="S66" s="124">
        <f>P66/P64</f>
        <v>0.8</v>
      </c>
    </row>
    <row r="67" spans="1:19" ht="15.75" customHeight="1" x14ac:dyDescent="0.2">
      <c r="A67" s="97">
        <v>1202</v>
      </c>
      <c r="B67" s="17"/>
      <c r="C67" s="17"/>
      <c r="D67" s="17"/>
      <c r="E67" s="17">
        <v>3</v>
      </c>
      <c r="F67" s="17"/>
      <c r="G67" s="17"/>
      <c r="H67" s="17"/>
      <c r="I67" s="17"/>
      <c r="J67" s="17"/>
      <c r="K67" s="54"/>
      <c r="L67" s="145"/>
      <c r="M67" s="49"/>
      <c r="N67" s="146"/>
      <c r="O67" s="21">
        <f>IF(E67=0,"",E67/D66)</f>
        <v>0.75</v>
      </c>
      <c r="P67" s="22">
        <v>3</v>
      </c>
      <c r="Q67" s="100">
        <f t="shared" si="4"/>
        <v>0.75</v>
      </c>
      <c r="R67" s="100">
        <f t="shared" si="5"/>
        <v>0.25</v>
      </c>
    </row>
    <row r="68" spans="1:19" ht="15.75" customHeight="1" x14ac:dyDescent="0.2">
      <c r="A68" s="97">
        <v>1301</v>
      </c>
      <c r="B68" s="17"/>
      <c r="C68" s="17"/>
      <c r="D68" s="17"/>
      <c r="E68" s="17"/>
      <c r="F68" s="17">
        <v>3</v>
      </c>
      <c r="G68" s="17"/>
      <c r="H68" s="17"/>
      <c r="I68" s="17"/>
      <c r="J68" s="17"/>
      <c r="K68" s="54"/>
      <c r="L68" s="145"/>
      <c r="M68" s="49"/>
      <c r="N68" s="146"/>
      <c r="O68" s="21">
        <f>IF(F68=0,"",F68/E67)</f>
        <v>1</v>
      </c>
      <c r="P68" s="22">
        <v>3</v>
      </c>
      <c r="Q68" s="100">
        <f t="shared" si="4"/>
        <v>1</v>
      </c>
      <c r="R68" s="100">
        <f t="shared" si="5"/>
        <v>0</v>
      </c>
    </row>
    <row r="69" spans="1:19" ht="15.75" customHeight="1" x14ac:dyDescent="0.2">
      <c r="A69" s="97">
        <v>1302</v>
      </c>
      <c r="B69" s="17"/>
      <c r="C69" s="17"/>
      <c r="D69" s="17"/>
      <c r="E69" s="17"/>
      <c r="F69" s="17"/>
      <c r="G69" s="17">
        <v>2</v>
      </c>
      <c r="H69" s="17"/>
      <c r="I69" s="17"/>
      <c r="J69" s="17"/>
      <c r="K69" s="54"/>
      <c r="L69" s="145"/>
      <c r="M69" s="49"/>
      <c r="N69" s="146"/>
      <c r="O69" s="21">
        <f>IF(G69=0,"",G69/F68)</f>
        <v>0.66666666666666663</v>
      </c>
      <c r="P69" s="22">
        <v>3</v>
      </c>
      <c r="Q69" s="100">
        <f t="shared" si="4"/>
        <v>1</v>
      </c>
      <c r="R69" s="100">
        <f t="shared" si="5"/>
        <v>0</v>
      </c>
    </row>
    <row r="70" spans="1:19" ht="15.75" customHeight="1" x14ac:dyDescent="0.2">
      <c r="A70" s="97">
        <v>1401</v>
      </c>
      <c r="B70" s="17"/>
      <c r="C70" s="17"/>
      <c r="D70" s="17"/>
      <c r="E70" s="17"/>
      <c r="F70" s="17"/>
      <c r="G70" s="17"/>
      <c r="H70" s="17">
        <v>2</v>
      </c>
      <c r="I70" s="17"/>
      <c r="J70" s="17"/>
      <c r="K70" s="54"/>
      <c r="L70" s="145"/>
      <c r="M70" s="49"/>
      <c r="N70" s="146"/>
      <c r="O70" s="21">
        <f>IF(H70=0,"",H70/G69)</f>
        <v>1</v>
      </c>
      <c r="P70" s="22">
        <v>2</v>
      </c>
      <c r="Q70" s="100">
        <f t="shared" si="4"/>
        <v>0.66666666666666663</v>
      </c>
      <c r="R70" s="100">
        <f t="shared" si="5"/>
        <v>0.33333333333333337</v>
      </c>
    </row>
    <row r="71" spans="1:19" ht="15.75" customHeight="1" x14ac:dyDescent="0.2">
      <c r="A71" s="97">
        <v>1402</v>
      </c>
      <c r="B71" s="17"/>
      <c r="C71" s="17"/>
      <c r="D71" s="17"/>
      <c r="E71" s="17"/>
      <c r="F71" s="17"/>
      <c r="G71" s="17"/>
      <c r="H71" s="17"/>
      <c r="I71" s="17">
        <v>2</v>
      </c>
      <c r="J71" s="17"/>
      <c r="K71" s="54"/>
      <c r="L71" s="145"/>
      <c r="M71" s="49"/>
      <c r="N71" s="146"/>
      <c r="O71" s="21">
        <f>IF(I71=0,"",I71/H70)</f>
        <v>1</v>
      </c>
      <c r="P71" s="22">
        <v>2</v>
      </c>
      <c r="Q71" s="100">
        <f t="shared" si="4"/>
        <v>1</v>
      </c>
      <c r="R71" s="100">
        <f t="shared" si="5"/>
        <v>0</v>
      </c>
    </row>
    <row r="72" spans="1:19" ht="15.75" customHeight="1" x14ac:dyDescent="0.2">
      <c r="A72" s="97">
        <v>1501</v>
      </c>
      <c r="B72" s="17"/>
      <c r="C72" s="17"/>
      <c r="D72" s="17"/>
      <c r="E72" s="17"/>
      <c r="F72" s="17"/>
      <c r="G72" s="17"/>
      <c r="H72" s="17"/>
      <c r="I72" s="17"/>
      <c r="J72" s="17">
        <v>2</v>
      </c>
      <c r="K72" s="54">
        <v>2</v>
      </c>
      <c r="L72" s="145"/>
      <c r="M72" s="49"/>
      <c r="N72" s="146"/>
      <c r="O72" s="24">
        <f>IF(J72=0,"",J72/I71)</f>
        <v>1</v>
      </c>
      <c r="P72" s="22">
        <v>2</v>
      </c>
      <c r="Q72" s="24">
        <f t="shared" si="4"/>
        <v>1</v>
      </c>
      <c r="R72" s="24">
        <f t="shared" si="5"/>
        <v>0</v>
      </c>
    </row>
    <row r="73" spans="1:19" ht="15.75" customHeight="1" x14ac:dyDescent="0.2">
      <c r="A73" s="97">
        <v>1502</v>
      </c>
      <c r="B73" s="17"/>
      <c r="C73" s="17"/>
      <c r="D73" s="17"/>
      <c r="E73" s="17"/>
      <c r="F73" s="17"/>
      <c r="G73" s="17"/>
      <c r="H73" s="17"/>
      <c r="I73" s="17"/>
      <c r="J73" s="17"/>
      <c r="K73" s="54"/>
      <c r="L73" s="145"/>
      <c r="M73" s="49"/>
      <c r="N73" s="147"/>
      <c r="O73" s="67"/>
      <c r="P73" s="22"/>
      <c r="Q73" s="67"/>
      <c r="R73" s="101"/>
    </row>
    <row r="74" spans="1:19" ht="15.75" customHeight="1" x14ac:dyDescent="0.2">
      <c r="A74" s="97">
        <v>1601</v>
      </c>
      <c r="B74" s="17"/>
      <c r="C74" s="17"/>
      <c r="D74" s="17"/>
      <c r="E74" s="17"/>
      <c r="F74" s="17"/>
      <c r="G74" s="17"/>
      <c r="H74" s="17"/>
      <c r="I74" s="17"/>
      <c r="J74" s="17"/>
      <c r="K74" s="54"/>
      <c r="L74" s="145"/>
      <c r="M74" s="49"/>
      <c r="N74" s="147"/>
      <c r="O74" s="148"/>
      <c r="P74" s="51"/>
      <c r="Q74" s="149"/>
      <c r="R74" s="148"/>
    </row>
    <row r="75" spans="1:19" ht="15.75" customHeight="1" x14ac:dyDescent="0.2">
      <c r="A75" s="97">
        <v>1602</v>
      </c>
      <c r="B75" s="17"/>
      <c r="C75" s="17"/>
      <c r="D75" s="17"/>
      <c r="E75" s="17"/>
      <c r="F75" s="17"/>
      <c r="G75" s="17"/>
      <c r="H75" s="17"/>
      <c r="I75" s="17"/>
      <c r="J75" s="17"/>
      <c r="K75" s="54"/>
      <c r="L75" s="145"/>
      <c r="M75" s="49"/>
      <c r="N75" s="147"/>
      <c r="O75" s="148"/>
      <c r="P75" s="51"/>
      <c r="Q75" s="149"/>
      <c r="R75" s="148"/>
    </row>
    <row r="76" spans="1:19" ht="15.75" customHeight="1" x14ac:dyDescent="0.2">
      <c r="A76" s="97">
        <v>1701</v>
      </c>
      <c r="B76" s="17"/>
      <c r="C76" s="17"/>
      <c r="D76" s="17"/>
      <c r="E76" s="17"/>
      <c r="F76" s="17"/>
      <c r="G76" s="17"/>
      <c r="H76" s="17"/>
      <c r="I76" s="17"/>
      <c r="J76" s="17"/>
      <c r="K76" s="54"/>
      <c r="L76" s="145"/>
      <c r="M76" s="49"/>
      <c r="N76" s="147"/>
      <c r="O76" s="148"/>
      <c r="P76" s="51"/>
      <c r="Q76" s="149"/>
      <c r="R76" s="148"/>
    </row>
    <row r="77" spans="1:19" ht="15.75" customHeight="1" x14ac:dyDescent="0.2">
      <c r="A77" s="97">
        <v>1702</v>
      </c>
      <c r="B77" s="17"/>
      <c r="C77" s="17"/>
      <c r="D77" s="17"/>
      <c r="E77" s="17"/>
      <c r="F77" s="17"/>
      <c r="G77" s="17"/>
      <c r="H77" s="17"/>
      <c r="I77" s="17"/>
      <c r="J77" s="17"/>
      <c r="K77" s="54"/>
      <c r="L77" s="145"/>
      <c r="M77" s="49"/>
      <c r="N77" s="147"/>
      <c r="O77" s="200"/>
      <c r="P77" s="201"/>
      <c r="Q77" s="202"/>
      <c r="R77" s="203"/>
    </row>
    <row r="78" spans="1:19" ht="15.75" customHeight="1" x14ac:dyDescent="0.2">
      <c r="A78" s="97">
        <v>1801</v>
      </c>
      <c r="B78" s="17"/>
      <c r="C78" s="17"/>
      <c r="D78" s="17"/>
      <c r="E78" s="17"/>
      <c r="F78" s="17"/>
      <c r="G78" s="17"/>
      <c r="H78" s="17"/>
      <c r="I78" s="17"/>
      <c r="J78" s="17"/>
      <c r="K78" s="54"/>
      <c r="L78" s="145"/>
      <c r="M78" s="49"/>
      <c r="N78" s="147"/>
      <c r="O78" s="102" t="s">
        <v>81</v>
      </c>
      <c r="P78" s="103">
        <v>1</v>
      </c>
      <c r="Q78" s="104">
        <f>IF(SUM(K70:K77)=0,"",SUM(K70:K77))</f>
        <v>2</v>
      </c>
      <c r="R78" s="105" t="s">
        <v>10</v>
      </c>
    </row>
    <row r="79" spans="1:19" ht="15.75" customHeight="1" x14ac:dyDescent="0.2">
      <c r="A79" s="97">
        <v>1802</v>
      </c>
      <c r="B79" s="17"/>
      <c r="C79" s="17"/>
      <c r="D79" s="17"/>
      <c r="E79" s="17"/>
      <c r="F79" s="17"/>
      <c r="G79" s="17"/>
      <c r="H79" s="17"/>
      <c r="I79" s="17"/>
      <c r="J79" s="17"/>
      <c r="K79" s="54"/>
      <c r="L79" s="145"/>
      <c r="M79" s="49"/>
      <c r="N79" s="147"/>
      <c r="O79" s="106" t="s">
        <v>83</v>
      </c>
      <c r="P79" s="32">
        <f>IF(P78/B64=0,"",P78/B64)</f>
        <v>0.2</v>
      </c>
      <c r="Q79" s="107">
        <f>IF(P78/Q78=0,"",P78/Q78)</f>
        <v>0.5</v>
      </c>
      <c r="R79" s="108" t="s">
        <v>84</v>
      </c>
    </row>
    <row r="80" spans="1:19" ht="15.75" customHeight="1" x14ac:dyDescent="0.2">
      <c r="A80" s="97">
        <v>1901</v>
      </c>
      <c r="B80" s="17"/>
      <c r="C80" s="17"/>
      <c r="D80" s="17"/>
      <c r="E80" s="17"/>
      <c r="F80" s="17"/>
      <c r="G80" s="17"/>
      <c r="H80" s="17"/>
      <c r="I80" s="17"/>
      <c r="J80" s="17"/>
      <c r="K80" s="54"/>
      <c r="L80" s="151"/>
      <c r="M80" s="152"/>
      <c r="N80" s="153"/>
      <c r="O80" s="154"/>
      <c r="P80" s="155"/>
      <c r="Q80" s="155"/>
      <c r="R80" s="156"/>
    </row>
    <row r="81" spans="1:19" ht="18" customHeight="1" x14ac:dyDescent="0.2">
      <c r="A81" s="114"/>
      <c r="B81" s="231" t="s">
        <v>106</v>
      </c>
      <c r="C81" s="231"/>
      <c r="D81" s="231"/>
      <c r="E81" s="231"/>
      <c r="F81" s="231"/>
      <c r="G81" s="231"/>
      <c r="H81" s="231"/>
      <c r="I81" s="231"/>
      <c r="J81" s="231"/>
      <c r="K81" s="37">
        <f>SUM(K64:K77)</f>
        <v>2</v>
      </c>
      <c r="L81" s="109">
        <f>IF(K72=0,"",K72/B64)</f>
        <v>0.4</v>
      </c>
      <c r="M81" s="109">
        <f>IF(K81=0,"",K81/B64)</f>
        <v>0.4</v>
      </c>
      <c r="N81" s="109">
        <f>IF(K72=0,"",M81-L81)</f>
        <v>0</v>
      </c>
      <c r="O81" s="89"/>
      <c r="P81" s="85"/>
      <c r="Q81" s="134"/>
      <c r="R81" s="89"/>
    </row>
    <row r="82" spans="1:19" ht="12.75" customHeight="1" x14ac:dyDescent="0.2"/>
    <row r="83" spans="1:19" ht="12.75" customHeight="1" x14ac:dyDescent="0.2"/>
    <row r="84" spans="1:19" ht="26.25" customHeight="1" x14ac:dyDescent="0.2">
      <c r="B84" s="232" t="s">
        <v>94</v>
      </c>
      <c r="C84" s="233"/>
      <c r="D84" s="233"/>
      <c r="E84" s="233"/>
      <c r="F84" s="233"/>
      <c r="G84" s="233"/>
      <c r="H84" s="233"/>
      <c r="I84" s="233"/>
      <c r="J84" s="233"/>
      <c r="K84" s="78" t="s">
        <v>72</v>
      </c>
      <c r="L84" s="89"/>
      <c r="M84" s="89"/>
      <c r="N84" s="85"/>
      <c r="O84" s="89"/>
      <c r="P84" s="85"/>
      <c r="Q84" s="85"/>
      <c r="R84" s="85"/>
    </row>
    <row r="85" spans="1:19" ht="20.25" customHeight="1" x14ac:dyDescent="0.2">
      <c r="A85" s="234" t="s">
        <v>9</v>
      </c>
      <c r="B85" s="235" t="s">
        <v>95</v>
      </c>
      <c r="C85" s="236"/>
      <c r="D85" s="236"/>
      <c r="E85" s="236"/>
      <c r="F85" s="236"/>
      <c r="G85" s="236"/>
      <c r="H85" s="236"/>
      <c r="I85" s="236"/>
      <c r="J85" s="237"/>
      <c r="K85" s="238" t="s">
        <v>10</v>
      </c>
      <c r="L85" s="230" t="s">
        <v>2</v>
      </c>
      <c r="M85" s="230" t="s">
        <v>3</v>
      </c>
      <c r="N85" s="240" t="s">
        <v>4</v>
      </c>
      <c r="O85" s="230" t="s">
        <v>5</v>
      </c>
      <c r="P85" s="228" t="s">
        <v>6</v>
      </c>
      <c r="Q85" s="228" t="s">
        <v>7</v>
      </c>
      <c r="R85" s="230" t="s">
        <v>96</v>
      </c>
    </row>
    <row r="86" spans="1:19" ht="15.75" customHeight="1" x14ac:dyDescent="0.2">
      <c r="A86" s="229"/>
      <c r="B86" s="97" t="s">
        <v>97</v>
      </c>
      <c r="C86" s="97" t="s">
        <v>98</v>
      </c>
      <c r="D86" s="97" t="s">
        <v>99</v>
      </c>
      <c r="E86" s="97" t="s">
        <v>100</v>
      </c>
      <c r="F86" s="97" t="s">
        <v>101</v>
      </c>
      <c r="G86" s="97" t="s">
        <v>102</v>
      </c>
      <c r="H86" s="97" t="s">
        <v>103</v>
      </c>
      <c r="I86" s="97" t="s">
        <v>104</v>
      </c>
      <c r="J86" s="97" t="s">
        <v>105</v>
      </c>
      <c r="K86" s="229"/>
      <c r="L86" s="229"/>
      <c r="M86" s="229"/>
      <c r="N86" s="229"/>
      <c r="O86" s="229"/>
      <c r="P86" s="229"/>
      <c r="Q86" s="229"/>
      <c r="R86" s="229"/>
    </row>
    <row r="87" spans="1:19" ht="15.75" customHeight="1" x14ac:dyDescent="0.2">
      <c r="A87" s="97">
        <v>1102</v>
      </c>
      <c r="B87" s="17">
        <v>7</v>
      </c>
      <c r="C87" s="17"/>
      <c r="D87" s="17"/>
      <c r="E87" s="17"/>
      <c r="F87" s="17"/>
      <c r="G87" s="17"/>
      <c r="H87" s="17"/>
      <c r="I87" s="17"/>
      <c r="J87" s="17"/>
      <c r="K87" s="54"/>
      <c r="L87" s="143"/>
      <c r="M87" s="144"/>
      <c r="N87" s="104"/>
      <c r="O87" s="98"/>
      <c r="P87" s="19">
        <f>B87</f>
        <v>7</v>
      </c>
      <c r="Q87" s="99"/>
      <c r="R87" s="98"/>
    </row>
    <row r="88" spans="1:19" ht="15.75" customHeight="1" x14ac:dyDescent="0.2">
      <c r="A88" s="97">
        <v>1201</v>
      </c>
      <c r="B88" s="17"/>
      <c r="C88" s="17">
        <v>7</v>
      </c>
      <c r="D88" s="17"/>
      <c r="E88" s="17"/>
      <c r="F88" s="17"/>
      <c r="G88" s="17"/>
      <c r="H88" s="17"/>
      <c r="I88" s="17"/>
      <c r="J88" s="17"/>
      <c r="K88" s="54"/>
      <c r="L88" s="145"/>
      <c r="M88" s="49"/>
      <c r="N88" s="146"/>
      <c r="O88" s="21">
        <f>IF(C88=0,"",C88/B87)</f>
        <v>1</v>
      </c>
      <c r="P88" s="22">
        <v>7</v>
      </c>
      <c r="Q88" s="100">
        <f t="shared" ref="Q88:Q95" si="6">IF(P88=0,"",P88/P87)</f>
        <v>1</v>
      </c>
      <c r="R88" s="100">
        <f t="shared" ref="R88:R95" si="7">IF(P88=0,"",100%-Q88)</f>
        <v>0</v>
      </c>
    </row>
    <row r="89" spans="1:19" ht="15.75" customHeight="1" x14ac:dyDescent="0.2">
      <c r="A89" s="97">
        <v>1202</v>
      </c>
      <c r="B89" s="17"/>
      <c r="C89" s="17"/>
      <c r="D89" s="17">
        <v>4</v>
      </c>
      <c r="E89" s="17"/>
      <c r="F89" s="17"/>
      <c r="G89" s="17"/>
      <c r="H89" s="17"/>
      <c r="I89" s="17"/>
      <c r="J89" s="17"/>
      <c r="K89" s="54"/>
      <c r="L89" s="145"/>
      <c r="M89" s="49"/>
      <c r="N89" s="146"/>
      <c r="O89" s="21">
        <f>IF(D89=0,"",D89/C88)</f>
        <v>0.5714285714285714</v>
      </c>
      <c r="P89" s="22">
        <v>5</v>
      </c>
      <c r="Q89" s="100">
        <f t="shared" si="6"/>
        <v>0.7142857142857143</v>
      </c>
      <c r="R89" s="100">
        <f t="shared" si="7"/>
        <v>0.2857142857142857</v>
      </c>
      <c r="S89" s="124">
        <f>P89/P87</f>
        <v>0.7142857142857143</v>
      </c>
    </row>
    <row r="90" spans="1:19" ht="15.75" customHeight="1" x14ac:dyDescent="0.2">
      <c r="A90" s="97">
        <v>1301</v>
      </c>
      <c r="B90" s="17"/>
      <c r="C90" s="17"/>
      <c r="D90" s="17"/>
      <c r="E90" s="17">
        <v>4</v>
      </c>
      <c r="F90" s="17"/>
      <c r="G90" s="17"/>
      <c r="H90" s="17"/>
      <c r="I90" s="17"/>
      <c r="J90" s="17"/>
      <c r="K90" s="54"/>
      <c r="L90" s="145"/>
      <c r="M90" s="49"/>
      <c r="N90" s="146"/>
      <c r="O90" s="21">
        <f>IF(E90=0,"",E90/D89)</f>
        <v>1</v>
      </c>
      <c r="P90" s="22">
        <v>5</v>
      </c>
      <c r="Q90" s="100">
        <f t="shared" si="6"/>
        <v>1</v>
      </c>
      <c r="R90" s="100">
        <f t="shared" si="7"/>
        <v>0</v>
      </c>
    </row>
    <row r="91" spans="1:19" ht="15.75" customHeight="1" x14ac:dyDescent="0.2">
      <c r="A91" s="97">
        <v>1302</v>
      </c>
      <c r="B91" s="17"/>
      <c r="C91" s="17"/>
      <c r="D91" s="17"/>
      <c r="E91" s="17"/>
      <c r="F91" s="17">
        <v>4</v>
      </c>
      <c r="G91" s="17"/>
      <c r="H91" s="17"/>
      <c r="I91" s="17"/>
      <c r="J91" s="17"/>
      <c r="K91" s="54"/>
      <c r="L91" s="145"/>
      <c r="M91" s="49"/>
      <c r="N91" s="146"/>
      <c r="O91" s="21">
        <f>IF(F91=0,"",F91/E90)</f>
        <v>1</v>
      </c>
      <c r="P91" s="22">
        <v>5</v>
      </c>
      <c r="Q91" s="100">
        <f t="shared" si="6"/>
        <v>1</v>
      </c>
      <c r="R91" s="100">
        <f t="shared" si="7"/>
        <v>0</v>
      </c>
    </row>
    <row r="92" spans="1:19" ht="15.75" customHeight="1" x14ac:dyDescent="0.2">
      <c r="A92" s="97">
        <v>1401</v>
      </c>
      <c r="B92" s="17"/>
      <c r="C92" s="17"/>
      <c r="D92" s="17"/>
      <c r="E92" s="17"/>
      <c r="F92" s="17"/>
      <c r="G92" s="17">
        <v>4</v>
      </c>
      <c r="H92" s="17"/>
      <c r="I92" s="17"/>
      <c r="J92" s="17"/>
      <c r="K92" s="54"/>
      <c r="L92" s="145"/>
      <c r="M92" s="49"/>
      <c r="N92" s="146"/>
      <c r="O92" s="21">
        <f>IF(G92=0,"",G92/F91)</f>
        <v>1</v>
      </c>
      <c r="P92" s="22">
        <v>4</v>
      </c>
      <c r="Q92" s="100">
        <f t="shared" si="6"/>
        <v>0.8</v>
      </c>
      <c r="R92" s="100">
        <f t="shared" si="7"/>
        <v>0.19999999999999996</v>
      </c>
    </row>
    <row r="93" spans="1:19" ht="15.75" customHeight="1" x14ac:dyDescent="0.2">
      <c r="A93" s="97">
        <v>1402</v>
      </c>
      <c r="B93" s="17"/>
      <c r="C93" s="17"/>
      <c r="D93" s="17"/>
      <c r="E93" s="17"/>
      <c r="F93" s="17"/>
      <c r="G93" s="17"/>
      <c r="H93" s="17">
        <v>3</v>
      </c>
      <c r="I93" s="17"/>
      <c r="J93" s="17"/>
      <c r="K93" s="54"/>
      <c r="L93" s="145"/>
      <c r="M93" s="49"/>
      <c r="N93" s="146"/>
      <c r="O93" s="21">
        <f>IF(H93=0,"",H93/G92)</f>
        <v>0.75</v>
      </c>
      <c r="P93" s="22">
        <v>4</v>
      </c>
      <c r="Q93" s="100">
        <f t="shared" si="6"/>
        <v>1</v>
      </c>
      <c r="R93" s="100">
        <f t="shared" si="7"/>
        <v>0</v>
      </c>
    </row>
    <row r="94" spans="1:19" ht="15.75" customHeight="1" x14ac:dyDescent="0.2">
      <c r="A94" s="97">
        <v>1501</v>
      </c>
      <c r="B94" s="17"/>
      <c r="C94" s="17"/>
      <c r="D94" s="17"/>
      <c r="E94" s="17"/>
      <c r="F94" s="17"/>
      <c r="G94" s="17"/>
      <c r="H94" s="17"/>
      <c r="I94" s="17">
        <v>3</v>
      </c>
      <c r="J94" s="17"/>
      <c r="K94" s="54"/>
      <c r="L94" s="145"/>
      <c r="M94" s="49"/>
      <c r="N94" s="146"/>
      <c r="O94" s="21">
        <f>IF(I94=0,"",I94/H93)</f>
        <v>1</v>
      </c>
      <c r="P94" s="22">
        <v>3</v>
      </c>
      <c r="Q94" s="100">
        <f t="shared" si="6"/>
        <v>0.75</v>
      </c>
      <c r="R94" s="100">
        <f t="shared" si="7"/>
        <v>0.25</v>
      </c>
    </row>
    <row r="95" spans="1:19" ht="15.75" customHeight="1" x14ac:dyDescent="0.2">
      <c r="A95" s="97">
        <v>1502</v>
      </c>
      <c r="B95" s="17"/>
      <c r="C95" s="17"/>
      <c r="D95" s="17"/>
      <c r="E95" s="17"/>
      <c r="F95" s="17"/>
      <c r="G95" s="17"/>
      <c r="H95" s="17"/>
      <c r="I95" s="17"/>
      <c r="J95" s="17">
        <v>3</v>
      </c>
      <c r="K95" s="54">
        <v>3</v>
      </c>
      <c r="L95" s="145"/>
      <c r="M95" s="49"/>
      <c r="N95" s="146"/>
      <c r="O95" s="24">
        <f>IF(J95=0,"",J95/I94)</f>
        <v>1</v>
      </c>
      <c r="P95" s="22">
        <v>3</v>
      </c>
      <c r="Q95" s="24">
        <f t="shared" si="6"/>
        <v>1</v>
      </c>
      <c r="R95" s="24">
        <f t="shared" si="7"/>
        <v>0</v>
      </c>
    </row>
    <row r="96" spans="1:19" ht="15.75" customHeight="1" x14ac:dyDescent="0.2">
      <c r="A96" s="97">
        <v>1601</v>
      </c>
      <c r="B96" s="17"/>
      <c r="C96" s="17"/>
      <c r="D96" s="17"/>
      <c r="E96" s="17"/>
      <c r="F96" s="17"/>
      <c r="G96" s="17"/>
      <c r="H96" s="17"/>
      <c r="I96" s="17"/>
      <c r="J96" s="17">
        <v>1</v>
      </c>
      <c r="K96" s="54"/>
      <c r="L96" s="145"/>
      <c r="M96" s="49"/>
      <c r="N96" s="147"/>
      <c r="O96" s="67"/>
      <c r="P96" s="22">
        <v>1</v>
      </c>
      <c r="Q96" s="67"/>
      <c r="R96" s="101"/>
    </row>
    <row r="97" spans="1:19" ht="15.75" customHeight="1" x14ac:dyDescent="0.2">
      <c r="A97" s="97">
        <v>1602</v>
      </c>
      <c r="B97" s="17"/>
      <c r="C97" s="17"/>
      <c r="D97" s="17"/>
      <c r="E97" s="17"/>
      <c r="F97" s="17"/>
      <c r="G97" s="17"/>
      <c r="H97" s="17"/>
      <c r="I97" s="17"/>
      <c r="J97" s="17"/>
      <c r="K97" s="54"/>
      <c r="L97" s="145"/>
      <c r="M97" s="49"/>
      <c r="N97" s="147"/>
      <c r="O97" s="148"/>
      <c r="P97" s="51"/>
      <c r="Q97" s="149"/>
      <c r="R97" s="148"/>
    </row>
    <row r="98" spans="1:19" ht="15.75" customHeight="1" x14ac:dyDescent="0.2">
      <c r="A98" s="97">
        <v>1701</v>
      </c>
      <c r="B98" s="17"/>
      <c r="C98" s="17"/>
      <c r="D98" s="17"/>
      <c r="E98" s="17"/>
      <c r="F98" s="17"/>
      <c r="G98" s="17"/>
      <c r="H98" s="17"/>
      <c r="I98" s="17"/>
      <c r="J98" s="17"/>
      <c r="K98" s="54"/>
      <c r="L98" s="145"/>
      <c r="M98" s="49"/>
      <c r="N98" s="147"/>
      <c r="O98" s="148"/>
      <c r="P98" s="51"/>
      <c r="Q98" s="149"/>
      <c r="R98" s="148"/>
    </row>
    <row r="99" spans="1:19" ht="15.75" customHeight="1" x14ac:dyDescent="0.2">
      <c r="A99" s="97">
        <v>1702</v>
      </c>
      <c r="B99" s="17"/>
      <c r="C99" s="17"/>
      <c r="D99" s="17"/>
      <c r="E99" s="17"/>
      <c r="F99" s="17"/>
      <c r="G99" s="17"/>
      <c r="H99" s="17"/>
      <c r="I99" s="17"/>
      <c r="J99" s="17"/>
      <c r="K99" s="54"/>
      <c r="L99" s="145"/>
      <c r="M99" s="49"/>
      <c r="N99" s="147"/>
      <c r="O99" s="148"/>
      <c r="P99" s="51"/>
      <c r="Q99" s="149"/>
      <c r="R99" s="148"/>
    </row>
    <row r="100" spans="1:19" ht="15.75" customHeight="1" x14ac:dyDescent="0.2">
      <c r="A100" s="97">
        <v>1801</v>
      </c>
      <c r="B100" s="17"/>
      <c r="C100" s="17"/>
      <c r="D100" s="17"/>
      <c r="E100" s="17"/>
      <c r="F100" s="17"/>
      <c r="G100" s="17"/>
      <c r="H100" s="17"/>
      <c r="I100" s="17"/>
      <c r="J100" s="17"/>
      <c r="K100" s="54"/>
      <c r="L100" s="145"/>
      <c r="M100" s="49"/>
      <c r="N100" s="147"/>
      <c r="O100" s="200"/>
      <c r="P100" s="201"/>
      <c r="Q100" s="202"/>
      <c r="R100" s="203"/>
    </row>
    <row r="101" spans="1:19" ht="15.75" customHeight="1" x14ac:dyDescent="0.2">
      <c r="A101" s="97">
        <v>1802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54"/>
      <c r="L101" s="145"/>
      <c r="M101" s="49"/>
      <c r="N101" s="147"/>
      <c r="O101" s="102" t="s">
        <v>81</v>
      </c>
      <c r="P101" s="103">
        <v>2</v>
      </c>
      <c r="Q101" s="104">
        <f>IF(SUM(K93:K100)=0,"",SUM(K93:K100))</f>
        <v>3</v>
      </c>
      <c r="R101" s="105" t="s">
        <v>10</v>
      </c>
    </row>
    <row r="102" spans="1:19" ht="15.75" customHeight="1" x14ac:dyDescent="0.2">
      <c r="A102" s="97">
        <v>1901</v>
      </c>
      <c r="B102" s="17"/>
      <c r="C102" s="17"/>
      <c r="D102" s="17"/>
      <c r="E102" s="17"/>
      <c r="F102" s="17"/>
      <c r="G102" s="17"/>
      <c r="H102" s="17"/>
      <c r="I102" s="17"/>
      <c r="J102" s="17"/>
      <c r="K102" s="54"/>
      <c r="L102" s="145"/>
      <c r="M102" s="49"/>
      <c r="N102" s="147"/>
      <c r="O102" s="106" t="s">
        <v>83</v>
      </c>
      <c r="P102" s="32">
        <f>IF(P101/B87=0,"",P101/B87)</f>
        <v>0.2857142857142857</v>
      </c>
      <c r="Q102" s="107">
        <f>IF(P101/Q101=0,"",P101/Q101)</f>
        <v>0.66666666666666663</v>
      </c>
      <c r="R102" s="108" t="s">
        <v>84</v>
      </c>
    </row>
    <row r="103" spans="1:19" ht="15.75" customHeight="1" x14ac:dyDescent="0.2">
      <c r="A103" s="97">
        <v>1902</v>
      </c>
      <c r="B103" s="17"/>
      <c r="C103" s="17"/>
      <c r="D103" s="17"/>
      <c r="E103" s="17"/>
      <c r="F103" s="17"/>
      <c r="G103" s="17"/>
      <c r="H103" s="17"/>
      <c r="I103" s="17"/>
      <c r="J103" s="17"/>
      <c r="K103" s="54"/>
      <c r="L103" s="151"/>
      <c r="M103" s="152"/>
      <c r="N103" s="153"/>
      <c r="O103" s="154"/>
      <c r="P103" s="155"/>
      <c r="Q103" s="155"/>
      <c r="R103" s="156"/>
    </row>
    <row r="104" spans="1:19" ht="18" customHeight="1" x14ac:dyDescent="0.2">
      <c r="A104" s="114"/>
      <c r="B104" s="231" t="s">
        <v>106</v>
      </c>
      <c r="C104" s="231"/>
      <c r="D104" s="231"/>
      <c r="E104" s="231"/>
      <c r="F104" s="231"/>
      <c r="G104" s="231"/>
      <c r="H104" s="231"/>
      <c r="I104" s="231"/>
      <c r="J104" s="231"/>
      <c r="K104" s="37">
        <f>SUM(K87:K100)</f>
        <v>3</v>
      </c>
      <c r="L104" s="109">
        <f>IF(K95=0,"",K95/B87)</f>
        <v>0.42857142857142855</v>
      </c>
      <c r="M104" s="109">
        <f>IF(K104=0,"",K104/B87)</f>
        <v>0.42857142857142855</v>
      </c>
      <c r="N104" s="109">
        <f>IF(K95=0,"",M104-L104)</f>
        <v>0</v>
      </c>
      <c r="O104" s="89"/>
      <c r="P104" s="85"/>
      <c r="Q104" s="134"/>
      <c r="R104" s="89"/>
    </row>
    <row r="105" spans="1:19" ht="12.75" customHeight="1" x14ac:dyDescent="0.2">
      <c r="L105" s="138"/>
      <c r="M105" s="138"/>
      <c r="N105" s="138"/>
    </row>
    <row r="106" spans="1:19" ht="12.75" customHeight="1" x14ac:dyDescent="0.2"/>
    <row r="107" spans="1:19" ht="26.25" x14ac:dyDescent="0.2">
      <c r="B107" s="232" t="s">
        <v>94</v>
      </c>
      <c r="C107" s="233"/>
      <c r="D107" s="233"/>
      <c r="E107" s="233"/>
      <c r="F107" s="233"/>
      <c r="G107" s="233"/>
      <c r="H107" s="233"/>
      <c r="I107" s="233"/>
      <c r="J107" s="233"/>
      <c r="K107" s="78" t="s">
        <v>78</v>
      </c>
      <c r="L107" s="89"/>
      <c r="M107" s="89"/>
      <c r="N107" s="85"/>
      <c r="O107" s="89"/>
      <c r="P107" s="85"/>
      <c r="Q107" s="85"/>
      <c r="R107" s="85"/>
    </row>
    <row r="108" spans="1:19" ht="20.25" x14ac:dyDescent="0.2">
      <c r="A108" s="234" t="s">
        <v>9</v>
      </c>
      <c r="B108" s="235" t="s">
        <v>95</v>
      </c>
      <c r="C108" s="236"/>
      <c r="D108" s="236"/>
      <c r="E108" s="236"/>
      <c r="F108" s="236"/>
      <c r="G108" s="236"/>
      <c r="H108" s="236"/>
      <c r="I108" s="236"/>
      <c r="J108" s="237"/>
      <c r="K108" s="238" t="s">
        <v>10</v>
      </c>
      <c r="L108" s="230" t="s">
        <v>2</v>
      </c>
      <c r="M108" s="230" t="s">
        <v>3</v>
      </c>
      <c r="N108" s="240" t="s">
        <v>4</v>
      </c>
      <c r="O108" s="230" t="s">
        <v>5</v>
      </c>
      <c r="P108" s="228" t="s">
        <v>6</v>
      </c>
      <c r="Q108" s="228" t="s">
        <v>7</v>
      </c>
      <c r="R108" s="230" t="s">
        <v>96</v>
      </c>
    </row>
    <row r="109" spans="1:19" ht="15.75" customHeight="1" x14ac:dyDescent="0.2">
      <c r="A109" s="229"/>
      <c r="B109" s="97" t="s">
        <v>97</v>
      </c>
      <c r="C109" s="97" t="s">
        <v>98</v>
      </c>
      <c r="D109" s="97" t="s">
        <v>99</v>
      </c>
      <c r="E109" s="97" t="s">
        <v>100</v>
      </c>
      <c r="F109" s="97" t="s">
        <v>101</v>
      </c>
      <c r="G109" s="97" t="s">
        <v>102</v>
      </c>
      <c r="H109" s="97" t="s">
        <v>103</v>
      </c>
      <c r="I109" s="97" t="s">
        <v>104</v>
      </c>
      <c r="J109" s="97" t="s">
        <v>105</v>
      </c>
      <c r="K109" s="229"/>
      <c r="L109" s="229"/>
      <c r="M109" s="229"/>
      <c r="N109" s="229"/>
      <c r="O109" s="229"/>
      <c r="P109" s="229"/>
      <c r="Q109" s="229"/>
      <c r="R109" s="229"/>
    </row>
    <row r="110" spans="1:19" ht="15.75" customHeight="1" x14ac:dyDescent="0.2">
      <c r="A110" s="97">
        <v>1201</v>
      </c>
      <c r="B110" s="17">
        <v>4</v>
      </c>
      <c r="C110" s="17"/>
      <c r="D110" s="17"/>
      <c r="E110" s="17"/>
      <c r="F110" s="17"/>
      <c r="G110" s="17"/>
      <c r="H110" s="17"/>
      <c r="I110" s="17"/>
      <c r="J110" s="17"/>
      <c r="K110" s="54"/>
      <c r="L110" s="143"/>
      <c r="M110" s="144"/>
      <c r="N110" s="104"/>
      <c r="O110" s="98"/>
      <c r="P110" s="19">
        <f>B110</f>
        <v>4</v>
      </c>
      <c r="Q110" s="99"/>
      <c r="R110" s="98"/>
    </row>
    <row r="111" spans="1:19" ht="15.75" customHeight="1" x14ac:dyDescent="0.2">
      <c r="A111" s="97">
        <v>1202</v>
      </c>
      <c r="B111" s="17"/>
      <c r="C111" s="17">
        <v>4</v>
      </c>
      <c r="D111" s="17"/>
      <c r="E111" s="17"/>
      <c r="F111" s="17"/>
      <c r="G111" s="17"/>
      <c r="H111" s="17"/>
      <c r="I111" s="17"/>
      <c r="J111" s="17"/>
      <c r="K111" s="54"/>
      <c r="L111" s="145"/>
      <c r="M111" s="49"/>
      <c r="N111" s="146"/>
      <c r="O111" s="21">
        <f>IF(C111=0,"",C111/B110)</f>
        <v>1</v>
      </c>
      <c r="P111" s="22">
        <v>4</v>
      </c>
      <c r="Q111" s="100">
        <f t="shared" ref="Q111:Q118" si="8">IF(P111=0,"",P111/P110)</f>
        <v>1</v>
      </c>
      <c r="R111" s="100">
        <f t="shared" ref="R111:R118" si="9">IF(P111=0,"",100%-Q111)</f>
        <v>0</v>
      </c>
    </row>
    <row r="112" spans="1:19" ht="15.75" customHeight="1" x14ac:dyDescent="0.2">
      <c r="A112" s="97">
        <v>1301</v>
      </c>
      <c r="B112" s="17"/>
      <c r="C112" s="17"/>
      <c r="D112" s="17">
        <v>4</v>
      </c>
      <c r="E112" s="17"/>
      <c r="F112" s="17"/>
      <c r="G112" s="17"/>
      <c r="H112" s="17"/>
      <c r="I112" s="17"/>
      <c r="J112" s="17"/>
      <c r="K112" s="54"/>
      <c r="L112" s="145"/>
      <c r="M112" s="49"/>
      <c r="N112" s="146"/>
      <c r="O112" s="21">
        <f>IF(D112=0,"",D112/C111)</f>
        <v>1</v>
      </c>
      <c r="P112" s="22">
        <v>4</v>
      </c>
      <c r="Q112" s="100">
        <f t="shared" si="8"/>
        <v>1</v>
      </c>
      <c r="R112" s="100">
        <f t="shared" si="9"/>
        <v>0</v>
      </c>
      <c r="S112" s="124">
        <f>P112/P110</f>
        <v>1</v>
      </c>
    </row>
    <row r="113" spans="1:18" ht="15.75" customHeight="1" x14ac:dyDescent="0.2">
      <c r="A113" s="97">
        <v>1302</v>
      </c>
      <c r="B113" s="17"/>
      <c r="C113" s="17"/>
      <c r="D113" s="17"/>
      <c r="E113" s="17">
        <v>3</v>
      </c>
      <c r="F113" s="17"/>
      <c r="G113" s="17"/>
      <c r="H113" s="17"/>
      <c r="I113" s="17"/>
      <c r="J113" s="17"/>
      <c r="K113" s="54"/>
      <c r="L113" s="145"/>
      <c r="M113" s="49"/>
      <c r="N113" s="146"/>
      <c r="O113" s="21">
        <f>IF(E113=0,"",E113/D112)</f>
        <v>0.75</v>
      </c>
      <c r="P113" s="22">
        <v>4</v>
      </c>
      <c r="Q113" s="100">
        <f t="shared" si="8"/>
        <v>1</v>
      </c>
      <c r="R113" s="100">
        <f t="shared" si="9"/>
        <v>0</v>
      </c>
    </row>
    <row r="114" spans="1:18" ht="15.75" customHeight="1" x14ac:dyDescent="0.2">
      <c r="A114" s="97">
        <v>1401</v>
      </c>
      <c r="B114" s="17"/>
      <c r="C114" s="17"/>
      <c r="D114" s="17"/>
      <c r="E114" s="17"/>
      <c r="F114" s="17">
        <v>3</v>
      </c>
      <c r="G114" s="17"/>
      <c r="H114" s="17"/>
      <c r="I114" s="17"/>
      <c r="J114" s="17"/>
      <c r="K114" s="54"/>
      <c r="L114" s="145"/>
      <c r="M114" s="49"/>
      <c r="N114" s="146"/>
      <c r="O114" s="21">
        <f>IF(F114=0,"",F114/E113)</f>
        <v>1</v>
      </c>
      <c r="P114" s="22">
        <v>4</v>
      </c>
      <c r="Q114" s="100">
        <f t="shared" si="8"/>
        <v>1</v>
      </c>
      <c r="R114" s="100">
        <f t="shared" si="9"/>
        <v>0</v>
      </c>
    </row>
    <row r="115" spans="1:18" ht="15.75" customHeight="1" x14ac:dyDescent="0.2">
      <c r="A115" s="97">
        <v>1402</v>
      </c>
      <c r="B115" s="17"/>
      <c r="C115" s="17"/>
      <c r="D115" s="17"/>
      <c r="E115" s="17"/>
      <c r="F115" s="17"/>
      <c r="G115" s="17">
        <v>3</v>
      </c>
      <c r="H115" s="17"/>
      <c r="I115" s="17"/>
      <c r="J115" s="17"/>
      <c r="K115" s="54"/>
      <c r="L115" s="145"/>
      <c r="M115" s="49"/>
      <c r="N115" s="146"/>
      <c r="O115" s="21">
        <f>IF(G115=0,"",G115/F114)</f>
        <v>1</v>
      </c>
      <c r="P115" s="22">
        <v>4</v>
      </c>
      <c r="Q115" s="100">
        <f t="shared" si="8"/>
        <v>1</v>
      </c>
      <c r="R115" s="100">
        <f t="shared" si="9"/>
        <v>0</v>
      </c>
    </row>
    <row r="116" spans="1:18" ht="15.75" customHeight="1" x14ac:dyDescent="0.2">
      <c r="A116" s="97">
        <v>1501</v>
      </c>
      <c r="B116" s="17"/>
      <c r="C116" s="17"/>
      <c r="D116" s="17"/>
      <c r="E116" s="17"/>
      <c r="F116" s="17"/>
      <c r="G116" s="17"/>
      <c r="H116" s="17">
        <v>3</v>
      </c>
      <c r="I116" s="17"/>
      <c r="J116" s="17"/>
      <c r="K116" s="54"/>
      <c r="L116" s="145"/>
      <c r="M116" s="49"/>
      <c r="N116" s="146"/>
      <c r="O116" s="21">
        <f>IF(H116=0,"",H116/G115)</f>
        <v>1</v>
      </c>
      <c r="P116" s="22">
        <v>4</v>
      </c>
      <c r="Q116" s="100">
        <f t="shared" si="8"/>
        <v>1</v>
      </c>
      <c r="R116" s="100">
        <f t="shared" si="9"/>
        <v>0</v>
      </c>
    </row>
    <row r="117" spans="1:18" ht="15.75" customHeight="1" x14ac:dyDescent="0.2">
      <c r="A117" s="97">
        <v>1502</v>
      </c>
      <c r="B117" s="17"/>
      <c r="C117" s="17"/>
      <c r="D117" s="17"/>
      <c r="E117" s="17"/>
      <c r="F117" s="17"/>
      <c r="G117" s="17"/>
      <c r="H117" s="17"/>
      <c r="I117" s="17">
        <v>3</v>
      </c>
      <c r="J117" s="17"/>
      <c r="K117" s="54"/>
      <c r="L117" s="145"/>
      <c r="M117" s="49"/>
      <c r="N117" s="146"/>
      <c r="O117" s="21">
        <f>IF(I117=0,"",I117/H116)</f>
        <v>1</v>
      </c>
      <c r="P117" s="22">
        <v>4</v>
      </c>
      <c r="Q117" s="100">
        <f t="shared" si="8"/>
        <v>1</v>
      </c>
      <c r="R117" s="100">
        <f t="shared" si="9"/>
        <v>0</v>
      </c>
    </row>
    <row r="118" spans="1:18" ht="15.75" customHeight="1" x14ac:dyDescent="0.2">
      <c r="A118" s="97">
        <v>1601</v>
      </c>
      <c r="B118" s="17"/>
      <c r="C118" s="17"/>
      <c r="D118" s="17"/>
      <c r="E118" s="17"/>
      <c r="F118" s="17"/>
      <c r="G118" s="17"/>
      <c r="H118" s="17"/>
      <c r="I118" s="17"/>
      <c r="J118" s="17">
        <v>3</v>
      </c>
      <c r="K118" s="54">
        <v>3</v>
      </c>
      <c r="L118" s="145"/>
      <c r="M118" s="49"/>
      <c r="N118" s="146"/>
      <c r="O118" s="24">
        <f>IF(J118=0,"",J118/I117)</f>
        <v>1</v>
      </c>
      <c r="P118" s="22">
        <v>4</v>
      </c>
      <c r="Q118" s="24">
        <f t="shared" si="8"/>
        <v>1</v>
      </c>
      <c r="R118" s="24">
        <f t="shared" si="9"/>
        <v>0</v>
      </c>
    </row>
    <row r="119" spans="1:18" ht="15.75" customHeight="1" x14ac:dyDescent="0.2">
      <c r="A119" s="97">
        <v>1602</v>
      </c>
      <c r="B119" s="17"/>
      <c r="C119" s="17"/>
      <c r="D119" s="17"/>
      <c r="E119" s="17"/>
      <c r="F119" s="17"/>
      <c r="G119" s="17"/>
      <c r="H119" s="17"/>
      <c r="I119" s="17"/>
      <c r="J119" s="17"/>
      <c r="K119" s="54"/>
      <c r="L119" s="145"/>
      <c r="M119" s="49"/>
      <c r="N119" s="147"/>
      <c r="O119" s="67"/>
      <c r="P119" s="22"/>
      <c r="Q119" s="67"/>
      <c r="R119" s="101"/>
    </row>
    <row r="120" spans="1:18" ht="15.75" customHeight="1" x14ac:dyDescent="0.2">
      <c r="A120" s="97">
        <v>1701</v>
      </c>
      <c r="B120" s="17"/>
      <c r="C120" s="17"/>
      <c r="D120" s="17"/>
      <c r="E120" s="17"/>
      <c r="F120" s="17"/>
      <c r="G120" s="17"/>
      <c r="H120" s="17"/>
      <c r="I120" s="17"/>
      <c r="J120" s="17"/>
      <c r="K120" s="54"/>
      <c r="L120" s="145"/>
      <c r="M120" s="49"/>
      <c r="N120" s="147"/>
      <c r="O120" s="148"/>
      <c r="P120" s="51"/>
      <c r="Q120" s="149"/>
      <c r="R120" s="148"/>
    </row>
    <row r="121" spans="1:18" ht="15.75" customHeight="1" x14ac:dyDescent="0.2">
      <c r="A121" s="97">
        <v>1702</v>
      </c>
      <c r="B121" s="17"/>
      <c r="C121" s="17"/>
      <c r="D121" s="17"/>
      <c r="E121" s="17"/>
      <c r="F121" s="17"/>
      <c r="G121" s="17"/>
      <c r="H121" s="17"/>
      <c r="I121" s="17"/>
      <c r="J121" s="17"/>
      <c r="K121" s="54"/>
      <c r="L121" s="145"/>
      <c r="M121" s="49"/>
      <c r="N121" s="147"/>
      <c r="O121" s="148"/>
      <c r="P121" s="51"/>
      <c r="Q121" s="149"/>
      <c r="R121" s="148"/>
    </row>
    <row r="122" spans="1:18" ht="15.75" customHeight="1" x14ac:dyDescent="0.2">
      <c r="A122" s="97">
        <v>1801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54"/>
      <c r="L122" s="145"/>
      <c r="M122" s="49"/>
      <c r="N122" s="147"/>
      <c r="O122" s="148"/>
      <c r="P122" s="51"/>
      <c r="Q122" s="149"/>
      <c r="R122" s="148"/>
    </row>
    <row r="123" spans="1:18" ht="15.75" customHeight="1" x14ac:dyDescent="0.2">
      <c r="A123" s="97">
        <v>1802</v>
      </c>
      <c r="B123" s="17"/>
      <c r="C123" s="17"/>
      <c r="D123" s="17"/>
      <c r="E123" s="17"/>
      <c r="F123" s="17"/>
      <c r="G123" s="17"/>
      <c r="H123" s="17"/>
      <c r="I123" s="17"/>
      <c r="J123" s="17"/>
      <c r="K123" s="54"/>
      <c r="L123" s="145"/>
      <c r="M123" s="49"/>
      <c r="N123" s="147"/>
      <c r="O123" s="200"/>
      <c r="P123" s="201"/>
      <c r="Q123" s="202"/>
      <c r="R123" s="203"/>
    </row>
    <row r="124" spans="1:18" ht="15.75" customHeight="1" x14ac:dyDescent="0.2">
      <c r="A124" s="97">
        <v>1901</v>
      </c>
      <c r="B124" s="17"/>
      <c r="C124" s="17"/>
      <c r="D124" s="17"/>
      <c r="E124" s="17"/>
      <c r="F124" s="17"/>
      <c r="G124" s="17"/>
      <c r="H124" s="17"/>
      <c r="I124" s="17"/>
      <c r="J124" s="17"/>
      <c r="K124" s="54"/>
      <c r="L124" s="145"/>
      <c r="M124" s="49"/>
      <c r="N124" s="147"/>
      <c r="O124" s="102" t="s">
        <v>81</v>
      </c>
      <c r="P124" s="103">
        <v>3</v>
      </c>
      <c r="Q124" s="104">
        <f>IF(SUM(K116:K123)=0,"",SUM(K116:K123))</f>
        <v>3</v>
      </c>
      <c r="R124" s="105" t="s">
        <v>10</v>
      </c>
    </row>
    <row r="125" spans="1:18" ht="15.75" customHeight="1" x14ac:dyDescent="0.2">
      <c r="A125" s="97">
        <v>1902</v>
      </c>
      <c r="B125" s="17"/>
      <c r="C125" s="17"/>
      <c r="D125" s="17"/>
      <c r="E125" s="17"/>
      <c r="F125" s="17"/>
      <c r="G125" s="17"/>
      <c r="H125" s="17"/>
      <c r="I125" s="17"/>
      <c r="J125" s="17"/>
      <c r="K125" s="54"/>
      <c r="L125" s="145"/>
      <c r="M125" s="49"/>
      <c r="N125" s="147"/>
      <c r="O125" s="106" t="s">
        <v>83</v>
      </c>
      <c r="P125" s="32">
        <f>IF(P124/B110=0,"",P124/B110)</f>
        <v>0.75</v>
      </c>
      <c r="Q125" s="107">
        <f>IF(P124/Q124=0,"",P124/Q124)</f>
        <v>1</v>
      </c>
      <c r="R125" s="108" t="s">
        <v>84</v>
      </c>
    </row>
    <row r="126" spans="1:18" ht="15.75" customHeight="1" x14ac:dyDescent="0.2">
      <c r="A126" s="97">
        <v>2001</v>
      </c>
      <c r="B126" s="17"/>
      <c r="C126" s="17"/>
      <c r="D126" s="17"/>
      <c r="E126" s="17"/>
      <c r="F126" s="17"/>
      <c r="G126" s="17"/>
      <c r="H126" s="17"/>
      <c r="I126" s="17"/>
      <c r="J126" s="17"/>
      <c r="K126" s="54"/>
      <c r="L126" s="151"/>
      <c r="M126" s="152"/>
      <c r="N126" s="153"/>
      <c r="O126" s="154"/>
      <c r="P126" s="155"/>
      <c r="Q126" s="155"/>
      <c r="R126" s="156"/>
    </row>
    <row r="127" spans="1:18" ht="18" customHeight="1" x14ac:dyDescent="0.2">
      <c r="A127" s="114"/>
      <c r="B127" s="231" t="s">
        <v>106</v>
      </c>
      <c r="C127" s="231"/>
      <c r="D127" s="231"/>
      <c r="E127" s="231"/>
      <c r="F127" s="231"/>
      <c r="G127" s="231"/>
      <c r="H127" s="231"/>
      <c r="I127" s="231"/>
      <c r="J127" s="231"/>
      <c r="K127" s="37">
        <f>SUM(K110:K123)</f>
        <v>3</v>
      </c>
      <c r="L127" s="109">
        <f>IF(K118=0,"",K118/B110)</f>
        <v>0.75</v>
      </c>
      <c r="M127" s="109">
        <f>IF(K127=0,"",K127/B110)</f>
        <v>0.75</v>
      </c>
      <c r="N127" s="109">
        <f>IF(K118=0,"",M127-L127)</f>
        <v>0</v>
      </c>
      <c r="O127" s="89"/>
      <c r="P127" s="85"/>
      <c r="Q127" s="134"/>
      <c r="R127" s="89"/>
    </row>
    <row r="128" spans="1:18" ht="12.75" customHeight="1" x14ac:dyDescent="0.2"/>
    <row r="129" spans="1:19" ht="12.75" customHeight="1" x14ac:dyDescent="0.2"/>
    <row r="130" spans="1:19" ht="26.25" customHeight="1" x14ac:dyDescent="0.2">
      <c r="B130" s="232" t="s">
        <v>94</v>
      </c>
      <c r="C130" s="233"/>
      <c r="D130" s="233"/>
      <c r="E130" s="233"/>
      <c r="F130" s="233"/>
      <c r="G130" s="233"/>
      <c r="H130" s="233"/>
      <c r="I130" s="233"/>
      <c r="J130" s="233"/>
      <c r="K130" s="78" t="s">
        <v>79</v>
      </c>
      <c r="L130" s="89"/>
      <c r="M130" s="89"/>
      <c r="N130" s="85"/>
      <c r="O130" s="89"/>
      <c r="P130" s="85"/>
      <c r="Q130" s="85"/>
      <c r="R130" s="85"/>
    </row>
    <row r="131" spans="1:19" ht="20.25" customHeight="1" x14ac:dyDescent="0.2">
      <c r="A131" s="234" t="s">
        <v>9</v>
      </c>
      <c r="B131" s="235" t="s">
        <v>95</v>
      </c>
      <c r="C131" s="236"/>
      <c r="D131" s="236"/>
      <c r="E131" s="236"/>
      <c r="F131" s="236"/>
      <c r="G131" s="236"/>
      <c r="H131" s="236"/>
      <c r="I131" s="236"/>
      <c r="J131" s="237"/>
      <c r="K131" s="238" t="s">
        <v>10</v>
      </c>
      <c r="L131" s="230" t="s">
        <v>2</v>
      </c>
      <c r="M131" s="230" t="s">
        <v>3</v>
      </c>
      <c r="N131" s="240" t="s">
        <v>4</v>
      </c>
      <c r="O131" s="230" t="s">
        <v>5</v>
      </c>
      <c r="P131" s="228" t="s">
        <v>6</v>
      </c>
      <c r="Q131" s="228" t="s">
        <v>7</v>
      </c>
      <c r="R131" s="230" t="s">
        <v>96</v>
      </c>
    </row>
    <row r="132" spans="1:19" ht="15.75" customHeight="1" x14ac:dyDescent="0.2">
      <c r="A132" s="229"/>
      <c r="B132" s="97" t="s">
        <v>97</v>
      </c>
      <c r="C132" s="97" t="s">
        <v>98</v>
      </c>
      <c r="D132" s="97" t="s">
        <v>99</v>
      </c>
      <c r="E132" s="97" t="s">
        <v>100</v>
      </c>
      <c r="F132" s="97" t="s">
        <v>101</v>
      </c>
      <c r="G132" s="97" t="s">
        <v>102</v>
      </c>
      <c r="H132" s="97" t="s">
        <v>103</v>
      </c>
      <c r="I132" s="97" t="s">
        <v>104</v>
      </c>
      <c r="J132" s="97" t="s">
        <v>105</v>
      </c>
      <c r="K132" s="229"/>
      <c r="L132" s="229"/>
      <c r="M132" s="229"/>
      <c r="N132" s="229"/>
      <c r="O132" s="229"/>
      <c r="P132" s="229"/>
      <c r="Q132" s="229"/>
      <c r="R132" s="229"/>
    </row>
    <row r="133" spans="1:19" ht="15.75" customHeight="1" x14ac:dyDescent="0.2">
      <c r="A133" s="97">
        <v>1202</v>
      </c>
      <c r="B133" s="17">
        <v>6</v>
      </c>
      <c r="C133" s="17"/>
      <c r="D133" s="17"/>
      <c r="E133" s="17"/>
      <c r="F133" s="17"/>
      <c r="G133" s="17"/>
      <c r="H133" s="17"/>
      <c r="I133" s="17"/>
      <c r="J133" s="17"/>
      <c r="K133" s="54"/>
      <c r="L133" s="143"/>
      <c r="M133" s="144"/>
      <c r="N133" s="104"/>
      <c r="O133" s="98"/>
      <c r="P133" s="19">
        <f>B133</f>
        <v>6</v>
      </c>
      <c r="Q133" s="99"/>
      <c r="R133" s="98"/>
    </row>
    <row r="134" spans="1:19" ht="15.75" customHeight="1" x14ac:dyDescent="0.2">
      <c r="A134" s="97">
        <v>1301</v>
      </c>
      <c r="B134" s="17"/>
      <c r="C134" s="17">
        <v>5</v>
      </c>
      <c r="D134" s="17"/>
      <c r="E134" s="17"/>
      <c r="F134" s="17"/>
      <c r="G134" s="17"/>
      <c r="H134" s="17"/>
      <c r="I134" s="17"/>
      <c r="J134" s="17"/>
      <c r="K134" s="54"/>
      <c r="L134" s="145"/>
      <c r="M134" s="49"/>
      <c r="N134" s="146"/>
      <c r="O134" s="21">
        <f>IF(C134=0,"",C134/B133)</f>
        <v>0.83333333333333337</v>
      </c>
      <c r="P134" s="22">
        <v>5</v>
      </c>
      <c r="Q134" s="100">
        <f t="shared" ref="Q134:Q141" si="10">IF(P134=0,"",P134/P133)</f>
        <v>0.83333333333333337</v>
      </c>
      <c r="R134" s="100">
        <f t="shared" ref="R134:R141" si="11">IF(P134=0,"",100%-Q134)</f>
        <v>0.16666666666666663</v>
      </c>
    </row>
    <row r="135" spans="1:19" ht="15.75" customHeight="1" x14ac:dyDescent="0.2">
      <c r="A135" s="97">
        <v>1302</v>
      </c>
      <c r="B135" s="17"/>
      <c r="C135" s="17"/>
      <c r="D135" s="17">
        <v>5</v>
      </c>
      <c r="E135" s="17"/>
      <c r="F135" s="17"/>
      <c r="G135" s="17"/>
      <c r="H135" s="17"/>
      <c r="I135" s="17"/>
      <c r="J135" s="17"/>
      <c r="K135" s="54"/>
      <c r="L135" s="145"/>
      <c r="M135" s="49"/>
      <c r="N135" s="146"/>
      <c r="O135" s="21">
        <f>IF(D135=0,"",D135/C134)</f>
        <v>1</v>
      </c>
      <c r="P135" s="22">
        <v>5</v>
      </c>
      <c r="Q135" s="100">
        <f t="shared" si="10"/>
        <v>1</v>
      </c>
      <c r="R135" s="100">
        <f t="shared" si="11"/>
        <v>0</v>
      </c>
      <c r="S135" s="124">
        <f>P135/P133</f>
        <v>0.83333333333333337</v>
      </c>
    </row>
    <row r="136" spans="1:19" ht="15.75" customHeight="1" x14ac:dyDescent="0.2">
      <c r="A136" s="97">
        <v>1401</v>
      </c>
      <c r="B136" s="17"/>
      <c r="C136" s="17"/>
      <c r="D136" s="17"/>
      <c r="E136" s="17">
        <v>4</v>
      </c>
      <c r="F136" s="17"/>
      <c r="G136" s="17"/>
      <c r="H136" s="17"/>
      <c r="I136" s="17"/>
      <c r="J136" s="17"/>
      <c r="K136" s="54"/>
      <c r="L136" s="145"/>
      <c r="M136" s="49"/>
      <c r="N136" s="146"/>
      <c r="O136" s="21">
        <f>IF(E136=0,"",E136/D135)</f>
        <v>0.8</v>
      </c>
      <c r="P136" s="22">
        <v>5</v>
      </c>
      <c r="Q136" s="100">
        <f t="shared" si="10"/>
        <v>1</v>
      </c>
      <c r="R136" s="100">
        <f t="shared" si="11"/>
        <v>0</v>
      </c>
    </row>
    <row r="137" spans="1:19" ht="15.75" customHeight="1" x14ac:dyDescent="0.2">
      <c r="A137" s="97">
        <v>1402</v>
      </c>
      <c r="B137" s="17"/>
      <c r="C137" s="17"/>
      <c r="D137" s="17"/>
      <c r="E137" s="17"/>
      <c r="F137" s="17">
        <v>3</v>
      </c>
      <c r="G137" s="17"/>
      <c r="H137" s="17"/>
      <c r="I137" s="17"/>
      <c r="J137" s="17"/>
      <c r="K137" s="54"/>
      <c r="L137" s="145"/>
      <c r="M137" s="49"/>
      <c r="N137" s="146"/>
      <c r="O137" s="21">
        <f>IF(F137=0,"",F137/E136)</f>
        <v>0.75</v>
      </c>
      <c r="P137" s="22">
        <v>4</v>
      </c>
      <c r="Q137" s="100">
        <f t="shared" si="10"/>
        <v>0.8</v>
      </c>
      <c r="R137" s="100">
        <f t="shared" si="11"/>
        <v>0.19999999999999996</v>
      </c>
    </row>
    <row r="138" spans="1:19" ht="15.75" customHeight="1" x14ac:dyDescent="0.2">
      <c r="A138" s="97">
        <v>1501</v>
      </c>
      <c r="B138" s="17"/>
      <c r="C138" s="17"/>
      <c r="D138" s="17"/>
      <c r="E138" s="17"/>
      <c r="F138" s="17"/>
      <c r="G138" s="17">
        <v>3</v>
      </c>
      <c r="H138" s="17"/>
      <c r="I138" s="17"/>
      <c r="J138" s="17"/>
      <c r="K138" s="54"/>
      <c r="L138" s="145"/>
      <c r="M138" s="49"/>
      <c r="N138" s="146"/>
      <c r="O138" s="21">
        <f>IF(G138=0,"",G138/F137)</f>
        <v>1</v>
      </c>
      <c r="P138" s="22">
        <v>4</v>
      </c>
      <c r="Q138" s="100">
        <f t="shared" si="10"/>
        <v>1</v>
      </c>
      <c r="R138" s="100">
        <f t="shared" si="11"/>
        <v>0</v>
      </c>
    </row>
    <row r="139" spans="1:19" ht="15.75" customHeight="1" x14ac:dyDescent="0.2">
      <c r="A139" s="97">
        <v>1502</v>
      </c>
      <c r="B139" s="17"/>
      <c r="C139" s="17"/>
      <c r="D139" s="17"/>
      <c r="E139" s="17"/>
      <c r="F139" s="17"/>
      <c r="G139" s="17"/>
      <c r="H139" s="17">
        <v>3</v>
      </c>
      <c r="I139" s="17"/>
      <c r="J139" s="17"/>
      <c r="K139" s="54"/>
      <c r="L139" s="145"/>
      <c r="M139" s="49"/>
      <c r="N139" s="146"/>
      <c r="O139" s="21">
        <f>IF(H139=0,"",H139/G138)</f>
        <v>1</v>
      </c>
      <c r="P139" s="22">
        <v>4</v>
      </c>
      <c r="Q139" s="100">
        <f t="shared" si="10"/>
        <v>1</v>
      </c>
      <c r="R139" s="100">
        <f t="shared" si="11"/>
        <v>0</v>
      </c>
    </row>
    <row r="140" spans="1:19" ht="15.75" customHeight="1" x14ac:dyDescent="0.2">
      <c r="A140" s="97">
        <v>1601</v>
      </c>
      <c r="B140" s="17"/>
      <c r="C140" s="17"/>
      <c r="D140" s="17"/>
      <c r="E140" s="17"/>
      <c r="F140" s="17"/>
      <c r="G140" s="17"/>
      <c r="H140" s="17"/>
      <c r="I140" s="17">
        <v>3</v>
      </c>
      <c r="J140" s="17"/>
      <c r="K140" s="54"/>
      <c r="L140" s="145"/>
      <c r="M140" s="49"/>
      <c r="N140" s="146"/>
      <c r="O140" s="21">
        <f>IF(I140=0,"",I140/H139)</f>
        <v>1</v>
      </c>
      <c r="P140" s="22">
        <v>4</v>
      </c>
      <c r="Q140" s="100">
        <f t="shared" si="10"/>
        <v>1</v>
      </c>
      <c r="R140" s="100">
        <f t="shared" si="11"/>
        <v>0</v>
      </c>
    </row>
    <row r="141" spans="1:19" ht="15.75" customHeight="1" x14ac:dyDescent="0.2">
      <c r="A141" s="97">
        <v>1602</v>
      </c>
      <c r="B141" s="17"/>
      <c r="C141" s="17"/>
      <c r="D141" s="17"/>
      <c r="E141" s="17"/>
      <c r="F141" s="17"/>
      <c r="G141" s="17"/>
      <c r="H141" s="17"/>
      <c r="I141" s="17"/>
      <c r="J141" s="17">
        <v>3</v>
      </c>
      <c r="K141" s="54">
        <v>3</v>
      </c>
      <c r="L141" s="145"/>
      <c r="M141" s="49"/>
      <c r="N141" s="146"/>
      <c r="O141" s="24">
        <f>IF(J141=0,"",J141/I140)</f>
        <v>1</v>
      </c>
      <c r="P141" s="22">
        <v>3</v>
      </c>
      <c r="Q141" s="24">
        <f t="shared" si="10"/>
        <v>0.75</v>
      </c>
      <c r="R141" s="24">
        <f t="shared" si="11"/>
        <v>0.25</v>
      </c>
    </row>
    <row r="142" spans="1:19" ht="15.75" customHeight="1" x14ac:dyDescent="0.2">
      <c r="A142" s="97">
        <v>1701</v>
      </c>
      <c r="B142" s="17"/>
      <c r="C142" s="17"/>
      <c r="D142" s="17"/>
      <c r="E142" s="17"/>
      <c r="F142" s="17"/>
      <c r="G142" s="17"/>
      <c r="H142" s="17"/>
      <c r="I142" s="17"/>
      <c r="J142" s="17"/>
      <c r="K142" s="54"/>
      <c r="L142" s="145"/>
      <c r="M142" s="49"/>
      <c r="N142" s="147"/>
      <c r="O142" s="67"/>
      <c r="P142" s="22"/>
      <c r="Q142" s="67"/>
      <c r="R142" s="101"/>
    </row>
    <row r="143" spans="1:19" ht="15.75" customHeight="1" x14ac:dyDescent="0.2">
      <c r="A143" s="97">
        <v>1702</v>
      </c>
      <c r="B143" s="17"/>
      <c r="C143" s="17"/>
      <c r="D143" s="17"/>
      <c r="E143" s="17"/>
      <c r="F143" s="17"/>
      <c r="G143" s="17"/>
      <c r="H143" s="17"/>
      <c r="I143" s="17"/>
      <c r="J143" s="17"/>
      <c r="K143" s="54"/>
      <c r="L143" s="145"/>
      <c r="M143" s="49"/>
      <c r="N143" s="147"/>
      <c r="O143" s="148"/>
      <c r="P143" s="51"/>
      <c r="Q143" s="149"/>
      <c r="R143" s="148"/>
    </row>
    <row r="144" spans="1:19" ht="15.75" customHeight="1" x14ac:dyDescent="0.2">
      <c r="A144" s="97">
        <v>1801</v>
      </c>
      <c r="B144" s="17"/>
      <c r="C144" s="17"/>
      <c r="D144" s="17"/>
      <c r="E144" s="17"/>
      <c r="F144" s="17"/>
      <c r="G144" s="17"/>
      <c r="H144" s="17"/>
      <c r="I144" s="17"/>
      <c r="J144" s="17"/>
      <c r="K144" s="54"/>
      <c r="L144" s="145"/>
      <c r="M144" s="49"/>
      <c r="N144" s="147"/>
      <c r="O144" s="148"/>
      <c r="P144" s="51"/>
      <c r="Q144" s="149"/>
      <c r="R144" s="148"/>
    </row>
    <row r="145" spans="1:19" ht="15.75" customHeight="1" x14ac:dyDescent="0.2">
      <c r="A145" s="97">
        <v>1802</v>
      </c>
      <c r="B145" s="17"/>
      <c r="C145" s="17"/>
      <c r="D145" s="17"/>
      <c r="E145" s="17"/>
      <c r="F145" s="17"/>
      <c r="G145" s="17"/>
      <c r="H145" s="17"/>
      <c r="I145" s="17"/>
      <c r="J145" s="17"/>
      <c r="K145" s="54"/>
      <c r="L145" s="145"/>
      <c r="M145" s="49"/>
      <c r="N145" s="147"/>
      <c r="O145" s="148"/>
      <c r="P145" s="51"/>
      <c r="Q145" s="149"/>
      <c r="R145" s="148"/>
    </row>
    <row r="146" spans="1:19" ht="15.75" customHeight="1" x14ac:dyDescent="0.2">
      <c r="A146" s="97">
        <v>1901</v>
      </c>
      <c r="B146" s="17"/>
      <c r="C146" s="17"/>
      <c r="D146" s="17"/>
      <c r="E146" s="17"/>
      <c r="F146" s="17"/>
      <c r="G146" s="17"/>
      <c r="H146" s="17"/>
      <c r="I146" s="17"/>
      <c r="J146" s="17"/>
      <c r="K146" s="54"/>
      <c r="L146" s="145"/>
      <c r="M146" s="49"/>
      <c r="N146" s="147"/>
      <c r="O146" s="200"/>
      <c r="P146" s="201"/>
      <c r="Q146" s="202"/>
      <c r="R146" s="203"/>
    </row>
    <row r="147" spans="1:19" ht="15.75" customHeight="1" x14ac:dyDescent="0.2">
      <c r="A147" s="97">
        <v>1902</v>
      </c>
      <c r="B147" s="17"/>
      <c r="C147" s="17"/>
      <c r="D147" s="17"/>
      <c r="E147" s="17"/>
      <c r="F147" s="17"/>
      <c r="G147" s="17"/>
      <c r="H147" s="17"/>
      <c r="I147" s="17"/>
      <c r="J147" s="17"/>
      <c r="K147" s="54"/>
      <c r="L147" s="145"/>
      <c r="M147" s="49"/>
      <c r="N147" s="147"/>
      <c r="O147" s="102" t="s">
        <v>81</v>
      </c>
      <c r="P147" s="103">
        <v>3</v>
      </c>
      <c r="Q147" s="104">
        <f>IF(SUM(K139:K146)=0,"",SUM(K139:K146))</f>
        <v>3</v>
      </c>
      <c r="R147" s="105" t="s">
        <v>10</v>
      </c>
    </row>
    <row r="148" spans="1:19" ht="15.75" customHeight="1" x14ac:dyDescent="0.2">
      <c r="A148" s="97">
        <v>2001</v>
      </c>
      <c r="B148" s="17"/>
      <c r="C148" s="17"/>
      <c r="D148" s="17"/>
      <c r="E148" s="17"/>
      <c r="F148" s="17"/>
      <c r="G148" s="17"/>
      <c r="H148" s="17"/>
      <c r="I148" s="17"/>
      <c r="J148" s="17"/>
      <c r="K148" s="54"/>
      <c r="L148" s="145"/>
      <c r="M148" s="49"/>
      <c r="N148" s="147"/>
      <c r="O148" s="106" t="s">
        <v>83</v>
      </c>
      <c r="P148" s="32">
        <f>IF(P147/B133=0,"",P147/B133)</f>
        <v>0.5</v>
      </c>
      <c r="Q148" s="107">
        <f>IF(P147/Q147=0,"",P147/Q147)</f>
        <v>1</v>
      </c>
      <c r="R148" s="108" t="s">
        <v>84</v>
      </c>
    </row>
    <row r="149" spans="1:19" ht="15.75" customHeight="1" x14ac:dyDescent="0.2">
      <c r="A149" s="97">
        <v>2002</v>
      </c>
      <c r="B149" s="17"/>
      <c r="C149" s="17"/>
      <c r="D149" s="17"/>
      <c r="E149" s="17"/>
      <c r="F149" s="17"/>
      <c r="G149" s="17"/>
      <c r="H149" s="17"/>
      <c r="I149" s="17"/>
      <c r="J149" s="17"/>
      <c r="K149" s="54"/>
      <c r="L149" s="151"/>
      <c r="M149" s="152"/>
      <c r="N149" s="153"/>
      <c r="O149" s="154"/>
      <c r="P149" s="155"/>
      <c r="Q149" s="155"/>
      <c r="R149" s="156"/>
    </row>
    <row r="150" spans="1:19" ht="18" customHeight="1" x14ac:dyDescent="0.2">
      <c r="A150" s="114"/>
      <c r="B150" s="231" t="s">
        <v>106</v>
      </c>
      <c r="C150" s="231"/>
      <c r="D150" s="231"/>
      <c r="E150" s="231"/>
      <c r="F150" s="231"/>
      <c r="G150" s="231"/>
      <c r="H150" s="231"/>
      <c r="I150" s="231"/>
      <c r="J150" s="231"/>
      <c r="K150" s="37">
        <f>SUM(K133:K146)</f>
        <v>3</v>
      </c>
      <c r="L150" s="109">
        <f>IF(K141=0,"",K141/B133)</f>
        <v>0.5</v>
      </c>
      <c r="M150" s="109">
        <f>IF(K150=0,"",K150/B133)</f>
        <v>0.5</v>
      </c>
      <c r="N150" s="109">
        <f>IF(K141=0,"",M150-L150)</f>
        <v>0</v>
      </c>
      <c r="O150" s="89"/>
      <c r="P150" s="85"/>
      <c r="Q150" s="134"/>
      <c r="R150" s="89"/>
    </row>
    <row r="151" spans="1:19" ht="12.75" customHeight="1" x14ac:dyDescent="0.2">
      <c r="O151" s="89"/>
      <c r="P151" s="89"/>
      <c r="Q151" s="134"/>
      <c r="R151" s="89"/>
    </row>
    <row r="152" spans="1:19" ht="12.75" customHeight="1" x14ac:dyDescent="0.2"/>
    <row r="153" spans="1:19" ht="26.25" customHeight="1" x14ac:dyDescent="0.2">
      <c r="B153" s="232" t="s">
        <v>94</v>
      </c>
      <c r="C153" s="233"/>
      <c r="D153" s="233"/>
      <c r="E153" s="233"/>
      <c r="F153" s="233"/>
      <c r="G153" s="233"/>
      <c r="H153" s="233"/>
      <c r="I153" s="233"/>
      <c r="J153" s="233"/>
      <c r="K153" s="78" t="s">
        <v>80</v>
      </c>
      <c r="L153" s="89"/>
      <c r="M153" s="89"/>
      <c r="N153" s="85"/>
      <c r="O153" s="89"/>
      <c r="P153" s="85"/>
      <c r="Q153" s="85"/>
      <c r="R153" s="85"/>
    </row>
    <row r="154" spans="1:19" ht="20.25" customHeight="1" x14ac:dyDescent="0.2">
      <c r="A154" s="234" t="s">
        <v>9</v>
      </c>
      <c r="B154" s="235" t="s">
        <v>95</v>
      </c>
      <c r="C154" s="236"/>
      <c r="D154" s="236"/>
      <c r="E154" s="236"/>
      <c r="F154" s="236"/>
      <c r="G154" s="236"/>
      <c r="H154" s="236"/>
      <c r="I154" s="236"/>
      <c r="J154" s="237"/>
      <c r="K154" s="238" t="s">
        <v>10</v>
      </c>
      <c r="L154" s="230" t="s">
        <v>2</v>
      </c>
      <c r="M154" s="230" t="s">
        <v>3</v>
      </c>
      <c r="N154" s="240" t="s">
        <v>4</v>
      </c>
      <c r="O154" s="230" t="s">
        <v>5</v>
      </c>
      <c r="P154" s="228" t="s">
        <v>6</v>
      </c>
      <c r="Q154" s="228" t="s">
        <v>7</v>
      </c>
      <c r="R154" s="230" t="s">
        <v>96</v>
      </c>
    </row>
    <row r="155" spans="1:19" ht="15.75" customHeight="1" x14ac:dyDescent="0.2">
      <c r="A155" s="229"/>
      <c r="B155" s="97" t="s">
        <v>97</v>
      </c>
      <c r="C155" s="97" t="s">
        <v>98</v>
      </c>
      <c r="D155" s="97" t="s">
        <v>99</v>
      </c>
      <c r="E155" s="97" t="s">
        <v>100</v>
      </c>
      <c r="F155" s="97" t="s">
        <v>101</v>
      </c>
      <c r="G155" s="97" t="s">
        <v>102</v>
      </c>
      <c r="H155" s="97" t="s">
        <v>103</v>
      </c>
      <c r="I155" s="97" t="s">
        <v>104</v>
      </c>
      <c r="J155" s="97" t="s">
        <v>105</v>
      </c>
      <c r="K155" s="229"/>
      <c r="L155" s="229"/>
      <c r="M155" s="229"/>
      <c r="N155" s="229"/>
      <c r="O155" s="229"/>
      <c r="P155" s="229"/>
      <c r="Q155" s="229"/>
      <c r="R155" s="229"/>
    </row>
    <row r="156" spans="1:19" ht="15.75" customHeight="1" x14ac:dyDescent="0.2">
      <c r="A156" s="97">
        <v>1301</v>
      </c>
      <c r="B156" s="17">
        <v>4</v>
      </c>
      <c r="C156" s="17"/>
      <c r="D156" s="17"/>
      <c r="E156" s="17"/>
      <c r="F156" s="17"/>
      <c r="G156" s="17"/>
      <c r="H156" s="17"/>
      <c r="I156" s="17"/>
      <c r="J156" s="17"/>
      <c r="K156" s="54"/>
      <c r="L156" s="143"/>
      <c r="M156" s="144"/>
      <c r="N156" s="104"/>
      <c r="O156" s="98"/>
      <c r="P156" s="19">
        <f>B156</f>
        <v>4</v>
      </c>
      <c r="Q156" s="99"/>
      <c r="R156" s="98"/>
    </row>
    <row r="157" spans="1:19" ht="15.75" customHeight="1" x14ac:dyDescent="0.2">
      <c r="A157" s="97">
        <v>1302</v>
      </c>
      <c r="B157" s="17"/>
      <c r="C157" s="17">
        <v>2</v>
      </c>
      <c r="D157" s="17"/>
      <c r="E157" s="17"/>
      <c r="F157" s="17"/>
      <c r="G157" s="17"/>
      <c r="H157" s="17"/>
      <c r="I157" s="17"/>
      <c r="J157" s="17"/>
      <c r="K157" s="54"/>
      <c r="L157" s="145"/>
      <c r="M157" s="49"/>
      <c r="N157" s="146"/>
      <c r="O157" s="21">
        <f>IF(C157=0,"",C157/B156)</f>
        <v>0.5</v>
      </c>
      <c r="P157" s="22">
        <v>2</v>
      </c>
      <c r="Q157" s="100">
        <f t="shared" ref="Q157:Q164" si="12">IF(P157=0,"",P157/P156)</f>
        <v>0.5</v>
      </c>
      <c r="R157" s="100">
        <f t="shared" ref="R157:R164" si="13">IF(P157=0,"",100%-Q157)</f>
        <v>0.5</v>
      </c>
    </row>
    <row r="158" spans="1:19" ht="15.75" customHeight="1" x14ac:dyDescent="0.2">
      <c r="A158" s="97">
        <v>1401</v>
      </c>
      <c r="B158" s="17"/>
      <c r="C158" s="17"/>
      <c r="D158" s="17">
        <v>1</v>
      </c>
      <c r="E158" s="17"/>
      <c r="F158" s="17"/>
      <c r="G158" s="17"/>
      <c r="H158" s="17"/>
      <c r="I158" s="17"/>
      <c r="J158" s="17"/>
      <c r="K158" s="54"/>
      <c r="L158" s="145"/>
      <c r="M158" s="49"/>
      <c r="N158" s="146"/>
      <c r="O158" s="21">
        <f>IF(D158=0,"",D158/C157)</f>
        <v>0.5</v>
      </c>
      <c r="P158" s="22">
        <v>2</v>
      </c>
      <c r="Q158" s="100">
        <f t="shared" si="12"/>
        <v>1</v>
      </c>
      <c r="R158" s="100">
        <f t="shared" si="13"/>
        <v>0</v>
      </c>
      <c r="S158" s="124">
        <f>P158/P156</f>
        <v>0.5</v>
      </c>
    </row>
    <row r="159" spans="1:19" ht="15.75" customHeight="1" x14ac:dyDescent="0.2">
      <c r="A159" s="97">
        <v>1402</v>
      </c>
      <c r="B159" s="17"/>
      <c r="C159" s="17"/>
      <c r="D159" s="17"/>
      <c r="E159" s="17">
        <v>1</v>
      </c>
      <c r="F159" s="17"/>
      <c r="G159" s="17"/>
      <c r="H159" s="17"/>
      <c r="I159" s="17"/>
      <c r="J159" s="17"/>
      <c r="K159" s="54"/>
      <c r="L159" s="145"/>
      <c r="M159" s="49"/>
      <c r="N159" s="146"/>
      <c r="O159" s="21">
        <f>IF(E159=0,"",E159/D158)</f>
        <v>1</v>
      </c>
      <c r="P159" s="22">
        <v>2</v>
      </c>
      <c r="Q159" s="100">
        <f t="shared" si="12"/>
        <v>1</v>
      </c>
      <c r="R159" s="100">
        <f t="shared" si="13"/>
        <v>0</v>
      </c>
    </row>
    <row r="160" spans="1:19" ht="15.75" customHeight="1" x14ac:dyDescent="0.2">
      <c r="A160" s="97">
        <v>1501</v>
      </c>
      <c r="B160" s="17"/>
      <c r="C160" s="17"/>
      <c r="D160" s="17"/>
      <c r="E160" s="17"/>
      <c r="F160" s="17">
        <v>1</v>
      </c>
      <c r="G160" s="17"/>
      <c r="H160" s="17"/>
      <c r="I160" s="17"/>
      <c r="J160" s="17"/>
      <c r="K160" s="54"/>
      <c r="L160" s="145"/>
      <c r="M160" s="49"/>
      <c r="N160" s="146"/>
      <c r="O160" s="21">
        <f>IF(F160=0,"",F160/E159)</f>
        <v>1</v>
      </c>
      <c r="P160" s="22">
        <v>1</v>
      </c>
      <c r="Q160" s="100">
        <f t="shared" si="12"/>
        <v>0.5</v>
      </c>
      <c r="R160" s="100">
        <f t="shared" si="13"/>
        <v>0.5</v>
      </c>
    </row>
    <row r="161" spans="1:18" ht="15.75" customHeight="1" x14ac:dyDescent="0.2">
      <c r="A161" s="97">
        <v>1502</v>
      </c>
      <c r="B161" s="17"/>
      <c r="C161" s="17"/>
      <c r="D161" s="17"/>
      <c r="E161" s="17"/>
      <c r="F161" s="17"/>
      <c r="G161" s="17">
        <v>1</v>
      </c>
      <c r="H161" s="17"/>
      <c r="I161" s="17"/>
      <c r="J161" s="17"/>
      <c r="K161" s="54"/>
      <c r="L161" s="145"/>
      <c r="M161" s="49"/>
      <c r="N161" s="146"/>
      <c r="O161" s="21">
        <f>IF(G161=0,"",G161/F160)</f>
        <v>1</v>
      </c>
      <c r="P161" s="22">
        <v>1</v>
      </c>
      <c r="Q161" s="100">
        <f t="shared" si="12"/>
        <v>1</v>
      </c>
      <c r="R161" s="100">
        <f t="shared" si="13"/>
        <v>0</v>
      </c>
    </row>
    <row r="162" spans="1:18" ht="15.75" customHeight="1" x14ac:dyDescent="0.2">
      <c r="A162" s="97">
        <v>1601</v>
      </c>
      <c r="B162" s="17"/>
      <c r="C162" s="17"/>
      <c r="D162" s="17"/>
      <c r="E162" s="17"/>
      <c r="F162" s="17"/>
      <c r="G162" s="17"/>
      <c r="H162" s="17">
        <v>1</v>
      </c>
      <c r="I162" s="17"/>
      <c r="J162" s="17"/>
      <c r="K162" s="54"/>
      <c r="L162" s="145"/>
      <c r="M162" s="49"/>
      <c r="N162" s="146"/>
      <c r="O162" s="21">
        <f>IF(H162=0,"",H162/G161)</f>
        <v>1</v>
      </c>
      <c r="P162" s="22">
        <v>1</v>
      </c>
      <c r="Q162" s="100">
        <f t="shared" si="12"/>
        <v>1</v>
      </c>
      <c r="R162" s="100">
        <f t="shared" si="13"/>
        <v>0</v>
      </c>
    </row>
    <row r="163" spans="1:18" ht="15.75" customHeight="1" x14ac:dyDescent="0.2">
      <c r="A163" s="97">
        <v>1602</v>
      </c>
      <c r="B163" s="17"/>
      <c r="C163" s="17"/>
      <c r="D163" s="17"/>
      <c r="E163" s="17"/>
      <c r="F163" s="17"/>
      <c r="G163" s="17"/>
      <c r="H163" s="17"/>
      <c r="I163" s="17">
        <v>1</v>
      </c>
      <c r="J163" s="17"/>
      <c r="K163" s="54"/>
      <c r="L163" s="145"/>
      <c r="M163" s="49"/>
      <c r="N163" s="146"/>
      <c r="O163" s="21">
        <f>IF(I163=0,"",I163/H162)</f>
        <v>1</v>
      </c>
      <c r="P163" s="22">
        <v>1</v>
      </c>
      <c r="Q163" s="100">
        <f t="shared" si="12"/>
        <v>1</v>
      </c>
      <c r="R163" s="100">
        <f t="shared" si="13"/>
        <v>0</v>
      </c>
    </row>
    <row r="164" spans="1:18" ht="15.75" customHeight="1" x14ac:dyDescent="0.2">
      <c r="A164" s="97">
        <v>1701</v>
      </c>
      <c r="B164" s="17"/>
      <c r="C164" s="17"/>
      <c r="D164" s="17"/>
      <c r="E164" s="17"/>
      <c r="F164" s="17"/>
      <c r="G164" s="17"/>
      <c r="H164" s="17"/>
      <c r="I164" s="17"/>
      <c r="J164" s="17">
        <v>1</v>
      </c>
      <c r="K164" s="54">
        <v>1</v>
      </c>
      <c r="L164" s="145"/>
      <c r="M164" s="49"/>
      <c r="N164" s="146"/>
      <c r="O164" s="24">
        <f>IF(J164=0,"",J164/I163)</f>
        <v>1</v>
      </c>
      <c r="P164" s="22">
        <v>1</v>
      </c>
      <c r="Q164" s="24">
        <f t="shared" si="12"/>
        <v>1</v>
      </c>
      <c r="R164" s="24">
        <f t="shared" si="13"/>
        <v>0</v>
      </c>
    </row>
    <row r="165" spans="1:18" ht="15.75" customHeight="1" x14ac:dyDescent="0.2">
      <c r="A165" s="97">
        <v>1702</v>
      </c>
      <c r="B165" s="17"/>
      <c r="C165" s="17"/>
      <c r="D165" s="17"/>
      <c r="E165" s="17"/>
      <c r="F165" s="17"/>
      <c r="G165" s="17"/>
      <c r="H165" s="17"/>
      <c r="I165" s="17"/>
      <c r="J165" s="17"/>
      <c r="K165" s="54"/>
      <c r="L165" s="145"/>
      <c r="M165" s="49"/>
      <c r="N165" s="147"/>
      <c r="O165" s="67"/>
      <c r="P165" s="22"/>
      <c r="Q165" s="67"/>
      <c r="R165" s="101"/>
    </row>
    <row r="166" spans="1:18" ht="15.75" customHeight="1" x14ac:dyDescent="0.2">
      <c r="A166" s="97">
        <v>1801</v>
      </c>
      <c r="B166" s="17"/>
      <c r="C166" s="17"/>
      <c r="D166" s="17"/>
      <c r="E166" s="17"/>
      <c r="F166" s="17"/>
      <c r="G166" s="17"/>
      <c r="H166" s="17"/>
      <c r="I166" s="17"/>
      <c r="J166" s="17"/>
      <c r="K166" s="54"/>
      <c r="L166" s="145"/>
      <c r="M166" s="49"/>
      <c r="N166" s="147"/>
      <c r="O166" s="148"/>
      <c r="P166" s="51"/>
      <c r="Q166" s="149"/>
      <c r="R166" s="148"/>
    </row>
    <row r="167" spans="1:18" ht="15.75" customHeight="1" x14ac:dyDescent="0.2">
      <c r="A167" s="97">
        <v>1802</v>
      </c>
      <c r="B167" s="17"/>
      <c r="C167" s="17"/>
      <c r="D167" s="17"/>
      <c r="E167" s="17"/>
      <c r="F167" s="17"/>
      <c r="G167" s="17"/>
      <c r="H167" s="17"/>
      <c r="I167" s="17"/>
      <c r="J167" s="17"/>
      <c r="K167" s="54"/>
      <c r="L167" s="145"/>
      <c r="M167" s="49"/>
      <c r="N167" s="147"/>
      <c r="O167" s="148"/>
      <c r="P167" s="51"/>
      <c r="Q167" s="149"/>
      <c r="R167" s="148"/>
    </row>
    <row r="168" spans="1:18" ht="15.75" customHeight="1" x14ac:dyDescent="0.2">
      <c r="A168" s="97">
        <v>1901</v>
      </c>
      <c r="B168" s="17"/>
      <c r="C168" s="17"/>
      <c r="D168" s="17"/>
      <c r="E168" s="17"/>
      <c r="F168" s="17"/>
      <c r="G168" s="17"/>
      <c r="H168" s="17"/>
      <c r="I168" s="17"/>
      <c r="J168" s="17"/>
      <c r="K168" s="54"/>
      <c r="L168" s="145"/>
      <c r="M168" s="49"/>
      <c r="N168" s="147"/>
      <c r="O168" s="148"/>
      <c r="P168" s="51"/>
      <c r="Q168" s="149"/>
      <c r="R168" s="148"/>
    </row>
    <row r="169" spans="1:18" ht="15.75" customHeight="1" x14ac:dyDescent="0.2">
      <c r="A169" s="97">
        <v>1902</v>
      </c>
      <c r="B169" s="17"/>
      <c r="C169" s="17"/>
      <c r="D169" s="17"/>
      <c r="E169" s="17"/>
      <c r="F169" s="17"/>
      <c r="G169" s="17"/>
      <c r="H169" s="17"/>
      <c r="I169" s="17"/>
      <c r="J169" s="17"/>
      <c r="K169" s="54"/>
      <c r="L169" s="145"/>
      <c r="M169" s="49"/>
      <c r="N169" s="147"/>
      <c r="O169" s="200"/>
      <c r="P169" s="201"/>
      <c r="Q169" s="202"/>
      <c r="R169" s="203"/>
    </row>
    <row r="170" spans="1:18" ht="15.75" customHeight="1" x14ac:dyDescent="0.2">
      <c r="A170" s="97">
        <v>2001</v>
      </c>
      <c r="B170" s="17"/>
      <c r="C170" s="17"/>
      <c r="D170" s="17"/>
      <c r="E170" s="17"/>
      <c r="F170" s="17"/>
      <c r="G170" s="17"/>
      <c r="H170" s="17"/>
      <c r="I170" s="17"/>
      <c r="J170" s="17"/>
      <c r="K170" s="54"/>
      <c r="L170" s="145"/>
      <c r="M170" s="49"/>
      <c r="N170" s="147"/>
      <c r="O170" s="102" t="s">
        <v>81</v>
      </c>
      <c r="P170" s="103">
        <v>1</v>
      </c>
      <c r="Q170" s="104">
        <f>IF(SUM(K162:K169)=0,"",SUM(K162:K169))</f>
        <v>1</v>
      </c>
      <c r="R170" s="105" t="s">
        <v>10</v>
      </c>
    </row>
    <row r="171" spans="1:18" ht="15.75" customHeight="1" x14ac:dyDescent="0.2">
      <c r="A171" s="97">
        <v>2002</v>
      </c>
      <c r="B171" s="17"/>
      <c r="C171" s="17"/>
      <c r="D171" s="17"/>
      <c r="E171" s="17"/>
      <c r="F171" s="17"/>
      <c r="G171" s="17"/>
      <c r="H171" s="17"/>
      <c r="I171" s="17"/>
      <c r="J171" s="17"/>
      <c r="K171" s="54"/>
      <c r="L171" s="145"/>
      <c r="M171" s="49"/>
      <c r="N171" s="147"/>
      <c r="O171" s="106" t="s">
        <v>83</v>
      </c>
      <c r="P171" s="32">
        <f>IF(P170/B156=0,"",P170/B156)</f>
        <v>0.25</v>
      </c>
      <c r="Q171" s="107">
        <f>IF(P170/Q170=0,"",P170/Q170)</f>
        <v>1</v>
      </c>
      <c r="R171" s="108" t="s">
        <v>84</v>
      </c>
    </row>
    <row r="172" spans="1:18" ht="15.75" customHeight="1" x14ac:dyDescent="0.2">
      <c r="A172" s="97">
        <v>2101</v>
      </c>
      <c r="B172" s="17"/>
      <c r="C172" s="17"/>
      <c r="D172" s="17"/>
      <c r="E172" s="17"/>
      <c r="F172" s="17"/>
      <c r="G172" s="17"/>
      <c r="H172" s="17"/>
      <c r="I172" s="17"/>
      <c r="J172" s="17"/>
      <c r="K172" s="54"/>
      <c r="L172" s="151"/>
      <c r="M172" s="152"/>
      <c r="N172" s="153"/>
      <c r="O172" s="154"/>
      <c r="P172" s="155"/>
      <c r="Q172" s="155"/>
      <c r="R172" s="156"/>
    </row>
    <row r="173" spans="1:18" ht="18" customHeight="1" x14ac:dyDescent="0.2">
      <c r="A173" s="114"/>
      <c r="B173" s="231" t="s">
        <v>106</v>
      </c>
      <c r="C173" s="231"/>
      <c r="D173" s="231"/>
      <c r="E173" s="231"/>
      <c r="F173" s="231"/>
      <c r="G173" s="231"/>
      <c r="H173" s="231"/>
      <c r="I173" s="231"/>
      <c r="J173" s="231"/>
      <c r="K173" s="37">
        <f>SUM(K156:K169)</f>
        <v>1</v>
      </c>
      <c r="L173" s="109">
        <f>IF(K164=0,"",K164/B156)</f>
        <v>0.25</v>
      </c>
      <c r="M173" s="109">
        <f>IF(K173=0,"",K173/B156)</f>
        <v>0.25</v>
      </c>
      <c r="N173" s="109">
        <f>IF(K164=0,"",M173-L173)</f>
        <v>0</v>
      </c>
      <c r="O173" s="89"/>
      <c r="P173" s="85"/>
      <c r="Q173" s="134"/>
      <c r="R173" s="89"/>
    </row>
    <row r="174" spans="1:18" ht="12.75" customHeight="1" x14ac:dyDescent="0.2"/>
    <row r="175" spans="1:18" ht="12.75" customHeight="1" x14ac:dyDescent="0.2"/>
    <row r="176" spans="1:18" ht="26.25" customHeight="1" x14ac:dyDescent="0.2">
      <c r="B176" s="232" t="s">
        <v>94</v>
      </c>
      <c r="C176" s="233"/>
      <c r="D176" s="233"/>
      <c r="E176" s="233"/>
      <c r="F176" s="233"/>
      <c r="G176" s="233"/>
      <c r="H176" s="233"/>
      <c r="I176" s="233"/>
      <c r="J176" s="233"/>
      <c r="K176" s="78" t="s">
        <v>82</v>
      </c>
      <c r="L176" s="89"/>
      <c r="M176" s="89"/>
      <c r="N176" s="85"/>
      <c r="O176" s="89"/>
      <c r="P176" s="85"/>
      <c r="Q176" s="85"/>
      <c r="R176" s="85"/>
    </row>
    <row r="177" spans="1:19" ht="20.25" customHeight="1" x14ac:dyDescent="0.2">
      <c r="A177" s="234" t="s">
        <v>9</v>
      </c>
      <c r="B177" s="235" t="s">
        <v>95</v>
      </c>
      <c r="C177" s="236"/>
      <c r="D177" s="236"/>
      <c r="E177" s="236"/>
      <c r="F177" s="236"/>
      <c r="G177" s="236"/>
      <c r="H177" s="236"/>
      <c r="I177" s="236"/>
      <c r="J177" s="237"/>
      <c r="K177" s="238" t="s">
        <v>10</v>
      </c>
      <c r="L177" s="230" t="s">
        <v>2</v>
      </c>
      <c r="M177" s="230" t="s">
        <v>3</v>
      </c>
      <c r="N177" s="240" t="s">
        <v>4</v>
      </c>
      <c r="O177" s="230" t="s">
        <v>5</v>
      </c>
      <c r="P177" s="228" t="s">
        <v>6</v>
      </c>
      <c r="Q177" s="228" t="s">
        <v>7</v>
      </c>
      <c r="R177" s="230" t="s">
        <v>96</v>
      </c>
    </row>
    <row r="178" spans="1:19" ht="15.75" customHeight="1" x14ac:dyDescent="0.2">
      <c r="A178" s="229"/>
      <c r="B178" s="97" t="s">
        <v>97</v>
      </c>
      <c r="C178" s="97" t="s">
        <v>98</v>
      </c>
      <c r="D178" s="97" t="s">
        <v>99</v>
      </c>
      <c r="E178" s="97" t="s">
        <v>100</v>
      </c>
      <c r="F178" s="97" t="s">
        <v>101</v>
      </c>
      <c r="G178" s="97" t="s">
        <v>102</v>
      </c>
      <c r="H178" s="97" t="s">
        <v>103</v>
      </c>
      <c r="I178" s="97" t="s">
        <v>104</v>
      </c>
      <c r="J178" s="97" t="s">
        <v>105</v>
      </c>
      <c r="K178" s="229"/>
      <c r="L178" s="229"/>
      <c r="M178" s="229"/>
      <c r="N178" s="229"/>
      <c r="O178" s="229"/>
      <c r="P178" s="229"/>
      <c r="Q178" s="229"/>
      <c r="R178" s="229"/>
    </row>
    <row r="179" spans="1:19" ht="15.75" customHeight="1" x14ac:dyDescent="0.2">
      <c r="A179" s="97">
        <v>1302</v>
      </c>
      <c r="B179" s="17">
        <v>14</v>
      </c>
      <c r="C179" s="17"/>
      <c r="D179" s="17"/>
      <c r="E179" s="17"/>
      <c r="F179" s="17"/>
      <c r="G179" s="17"/>
      <c r="H179" s="17"/>
      <c r="I179" s="17"/>
      <c r="J179" s="17"/>
      <c r="K179" s="54"/>
      <c r="L179" s="143"/>
      <c r="M179" s="144"/>
      <c r="N179" s="104"/>
      <c r="O179" s="98"/>
      <c r="P179" s="19">
        <f>B179</f>
        <v>14</v>
      </c>
      <c r="Q179" s="99"/>
      <c r="R179" s="98"/>
    </row>
    <row r="180" spans="1:19" ht="15.75" customHeight="1" x14ac:dyDescent="0.2">
      <c r="A180" s="97" t="s">
        <v>85</v>
      </c>
      <c r="B180" s="17"/>
      <c r="C180" s="17">
        <v>12</v>
      </c>
      <c r="D180" s="17"/>
      <c r="E180" s="17"/>
      <c r="F180" s="17"/>
      <c r="G180" s="17"/>
      <c r="H180" s="17"/>
      <c r="I180" s="17"/>
      <c r="J180" s="17"/>
      <c r="K180" s="54"/>
      <c r="L180" s="145"/>
      <c r="M180" s="49"/>
      <c r="N180" s="146"/>
      <c r="O180" s="21">
        <f>IF(C180=0,"",C180/B179)</f>
        <v>0.8571428571428571</v>
      </c>
      <c r="P180" s="22">
        <v>12</v>
      </c>
      <c r="Q180" s="100">
        <f t="shared" ref="Q180:Q187" si="14">IF(P180=0,"",P180/P179)</f>
        <v>0.8571428571428571</v>
      </c>
      <c r="R180" s="100">
        <f t="shared" ref="R180:R187" si="15">IF(P180=0,"",100%-Q180)</f>
        <v>0.1428571428571429</v>
      </c>
    </row>
    <row r="181" spans="1:19" ht="15.75" customHeight="1" x14ac:dyDescent="0.2">
      <c r="A181" s="97" t="s">
        <v>86</v>
      </c>
      <c r="B181" s="17"/>
      <c r="C181" s="17"/>
      <c r="D181" s="17">
        <v>9</v>
      </c>
      <c r="E181" s="17"/>
      <c r="F181" s="17"/>
      <c r="G181" s="17"/>
      <c r="H181" s="17"/>
      <c r="I181" s="17"/>
      <c r="J181" s="17"/>
      <c r="K181" s="54"/>
      <c r="L181" s="145"/>
      <c r="M181" s="49"/>
      <c r="N181" s="146"/>
      <c r="O181" s="21">
        <f>IF(D181=0,"",D181/C180)</f>
        <v>0.75</v>
      </c>
      <c r="P181" s="22">
        <v>9</v>
      </c>
      <c r="Q181" s="100">
        <f t="shared" si="14"/>
        <v>0.75</v>
      </c>
      <c r="R181" s="100">
        <f t="shared" si="15"/>
        <v>0.25</v>
      </c>
      <c r="S181" s="124">
        <f>P181/P179</f>
        <v>0.6428571428571429</v>
      </c>
    </row>
    <row r="182" spans="1:19" ht="15.75" customHeight="1" x14ac:dyDescent="0.2">
      <c r="A182" s="97">
        <v>1501</v>
      </c>
      <c r="B182" s="17"/>
      <c r="C182" s="17"/>
      <c r="D182" s="17"/>
      <c r="E182" s="17">
        <v>8</v>
      </c>
      <c r="F182" s="17"/>
      <c r="G182" s="17"/>
      <c r="H182" s="17"/>
      <c r="I182" s="17"/>
      <c r="J182" s="17"/>
      <c r="K182" s="54"/>
      <c r="L182" s="145"/>
      <c r="M182" s="49"/>
      <c r="N182" s="146"/>
      <c r="O182" s="21">
        <f>IF(E182=0,"",E182/D181)</f>
        <v>0.88888888888888884</v>
      </c>
      <c r="P182" s="22">
        <v>8</v>
      </c>
      <c r="Q182" s="100">
        <f t="shared" si="14"/>
        <v>0.88888888888888884</v>
      </c>
      <c r="R182" s="100">
        <f t="shared" si="15"/>
        <v>0.11111111111111116</v>
      </c>
    </row>
    <row r="183" spans="1:19" ht="15.75" customHeight="1" x14ac:dyDescent="0.2">
      <c r="A183" s="97">
        <v>1502</v>
      </c>
      <c r="B183" s="17"/>
      <c r="C183" s="17"/>
      <c r="D183" s="17"/>
      <c r="E183" s="17"/>
      <c r="F183" s="17">
        <v>2</v>
      </c>
      <c r="G183" s="17"/>
      <c r="H183" s="17"/>
      <c r="I183" s="17"/>
      <c r="J183" s="17"/>
      <c r="K183" s="54"/>
      <c r="L183" s="145"/>
      <c r="M183" s="49"/>
      <c r="N183" s="146"/>
      <c r="O183" s="21">
        <f>IF(F183=0,"",F183/E182)</f>
        <v>0.25</v>
      </c>
      <c r="P183" s="22">
        <v>5</v>
      </c>
      <c r="Q183" s="100">
        <f t="shared" si="14"/>
        <v>0.625</v>
      </c>
      <c r="R183" s="100">
        <f t="shared" si="15"/>
        <v>0.375</v>
      </c>
    </row>
    <row r="184" spans="1:19" ht="15.75" customHeight="1" x14ac:dyDescent="0.2">
      <c r="A184" s="97">
        <v>1601</v>
      </c>
      <c r="B184" s="17"/>
      <c r="C184" s="17"/>
      <c r="D184" s="17"/>
      <c r="E184" s="17"/>
      <c r="F184" s="17"/>
      <c r="G184" s="17">
        <v>2</v>
      </c>
      <c r="H184" s="17"/>
      <c r="I184" s="17"/>
      <c r="J184" s="17"/>
      <c r="K184" s="54"/>
      <c r="L184" s="145"/>
      <c r="M184" s="49"/>
      <c r="N184" s="146"/>
      <c r="O184" s="21">
        <f>IF(G184=0,"",G184/F183)</f>
        <v>1</v>
      </c>
      <c r="P184" s="22">
        <v>5</v>
      </c>
      <c r="Q184" s="100">
        <f t="shared" si="14"/>
        <v>1</v>
      </c>
      <c r="R184" s="100">
        <f t="shared" si="15"/>
        <v>0</v>
      </c>
    </row>
    <row r="185" spans="1:19" ht="15.75" customHeight="1" x14ac:dyDescent="0.2">
      <c r="A185" s="97">
        <v>1602</v>
      </c>
      <c r="B185" s="17"/>
      <c r="C185" s="17"/>
      <c r="D185" s="17"/>
      <c r="E185" s="17"/>
      <c r="F185" s="17"/>
      <c r="G185" s="17"/>
      <c r="H185" s="17">
        <v>2</v>
      </c>
      <c r="I185" s="17"/>
      <c r="J185" s="17"/>
      <c r="K185" s="54"/>
      <c r="L185" s="145"/>
      <c r="M185" s="49"/>
      <c r="N185" s="146"/>
      <c r="O185" s="21">
        <f>IF(H185=0,"",H185/G184)</f>
        <v>1</v>
      </c>
      <c r="P185" s="22">
        <v>5</v>
      </c>
      <c r="Q185" s="100">
        <f t="shared" si="14"/>
        <v>1</v>
      </c>
      <c r="R185" s="100">
        <f t="shared" si="15"/>
        <v>0</v>
      </c>
    </row>
    <row r="186" spans="1:19" ht="15.75" customHeight="1" x14ac:dyDescent="0.2">
      <c r="A186" s="97" t="s">
        <v>110</v>
      </c>
      <c r="B186" s="17"/>
      <c r="C186" s="17"/>
      <c r="D186" s="17"/>
      <c r="E186" s="17"/>
      <c r="F186" s="17"/>
      <c r="G186" s="17"/>
      <c r="H186" s="17"/>
      <c r="I186" s="17">
        <v>2</v>
      </c>
      <c r="J186" s="17"/>
      <c r="K186" s="54"/>
      <c r="L186" s="145"/>
      <c r="M186" s="49"/>
      <c r="N186" s="146"/>
      <c r="O186" s="21">
        <f>IF(I186=0,"",I186/H185)</f>
        <v>1</v>
      </c>
      <c r="P186" s="22">
        <v>4</v>
      </c>
      <c r="Q186" s="100">
        <f t="shared" si="14"/>
        <v>0.8</v>
      </c>
      <c r="R186" s="100">
        <f t="shared" si="15"/>
        <v>0.19999999999999996</v>
      </c>
    </row>
    <row r="187" spans="1:19" ht="15.75" customHeight="1" x14ac:dyDescent="0.2">
      <c r="A187" s="97">
        <v>1702</v>
      </c>
      <c r="B187" s="17"/>
      <c r="C187" s="17"/>
      <c r="D187" s="17"/>
      <c r="E187" s="17"/>
      <c r="F187" s="17"/>
      <c r="G187" s="17"/>
      <c r="H187" s="17"/>
      <c r="I187" s="17"/>
      <c r="J187" s="17">
        <v>2</v>
      </c>
      <c r="K187" s="54">
        <v>2</v>
      </c>
      <c r="L187" s="145"/>
      <c r="M187" s="49"/>
      <c r="N187" s="146"/>
      <c r="O187" s="24">
        <f>IF(J187=0,"",J187/I186)</f>
        <v>1</v>
      </c>
      <c r="P187" s="22">
        <v>4</v>
      </c>
      <c r="Q187" s="24">
        <f t="shared" si="14"/>
        <v>1</v>
      </c>
      <c r="R187" s="24">
        <f t="shared" si="15"/>
        <v>0</v>
      </c>
    </row>
    <row r="188" spans="1:19" ht="15.75" customHeight="1" x14ac:dyDescent="0.2">
      <c r="A188" s="97">
        <v>1801</v>
      </c>
      <c r="B188" s="17"/>
      <c r="C188" s="17"/>
      <c r="D188" s="17"/>
      <c r="E188" s="17"/>
      <c r="F188" s="17"/>
      <c r="G188" s="17"/>
      <c r="H188" s="17"/>
      <c r="I188" s="17"/>
      <c r="J188" s="17">
        <v>2</v>
      </c>
      <c r="K188" s="54"/>
      <c r="L188" s="145"/>
      <c r="M188" s="49"/>
      <c r="N188" s="147"/>
      <c r="O188" s="67"/>
      <c r="P188" s="22">
        <v>2</v>
      </c>
      <c r="Q188" s="67"/>
      <c r="R188" s="101"/>
    </row>
    <row r="189" spans="1:19" ht="15.75" customHeight="1" x14ac:dyDescent="0.2">
      <c r="A189" s="97">
        <v>1802</v>
      </c>
      <c r="B189" s="17"/>
      <c r="C189" s="17"/>
      <c r="D189" s="17"/>
      <c r="E189" s="17"/>
      <c r="F189" s="17"/>
      <c r="G189" s="17"/>
      <c r="H189" s="17"/>
      <c r="I189" s="17"/>
      <c r="J189" s="17">
        <v>2</v>
      </c>
      <c r="K189" s="54">
        <v>2</v>
      </c>
      <c r="L189" s="145"/>
      <c r="M189" s="49"/>
      <c r="N189" s="147"/>
      <c r="O189" s="148"/>
      <c r="P189" s="51">
        <v>2</v>
      </c>
      <c r="Q189" s="149"/>
      <c r="R189" s="148"/>
    </row>
    <row r="190" spans="1:19" ht="15.75" customHeight="1" x14ac:dyDescent="0.2">
      <c r="A190" s="97">
        <v>1901</v>
      </c>
      <c r="B190" s="17"/>
      <c r="C190" s="17"/>
      <c r="D190" s="17"/>
      <c r="E190" s="17"/>
      <c r="F190" s="17"/>
      <c r="G190" s="17"/>
      <c r="H190" s="17"/>
      <c r="I190" s="17"/>
      <c r="J190" s="17"/>
      <c r="K190" s="54"/>
      <c r="L190" s="145"/>
      <c r="M190" s="49"/>
      <c r="N190" s="147"/>
      <c r="O190" s="148"/>
      <c r="P190" s="51"/>
      <c r="Q190" s="149"/>
      <c r="R190" s="148"/>
    </row>
    <row r="191" spans="1:19" ht="15.75" customHeight="1" x14ac:dyDescent="0.2">
      <c r="A191" s="97">
        <v>1902</v>
      </c>
      <c r="B191" s="17"/>
      <c r="C191" s="17"/>
      <c r="D191" s="17"/>
      <c r="E191" s="17"/>
      <c r="F191" s="17"/>
      <c r="G191" s="17"/>
      <c r="H191" s="17"/>
      <c r="I191" s="17"/>
      <c r="J191" s="17"/>
      <c r="K191" s="54"/>
      <c r="L191" s="145"/>
      <c r="M191" s="49"/>
      <c r="N191" s="147"/>
      <c r="O191" s="148"/>
      <c r="P191" s="51"/>
      <c r="Q191" s="149"/>
      <c r="R191" s="148"/>
    </row>
    <row r="192" spans="1:19" ht="15.75" customHeight="1" x14ac:dyDescent="0.2">
      <c r="A192" s="97">
        <v>2001</v>
      </c>
      <c r="B192" s="17"/>
      <c r="C192" s="17"/>
      <c r="D192" s="17"/>
      <c r="E192" s="17"/>
      <c r="F192" s="17"/>
      <c r="G192" s="17"/>
      <c r="H192" s="17"/>
      <c r="I192" s="17"/>
      <c r="J192" s="17"/>
      <c r="K192" s="54"/>
      <c r="L192" s="145"/>
      <c r="M192" s="49"/>
      <c r="N192" s="147"/>
      <c r="O192" s="200"/>
      <c r="P192" s="201"/>
      <c r="Q192" s="202"/>
      <c r="R192" s="203"/>
    </row>
    <row r="193" spans="1:19" ht="15.75" customHeight="1" x14ac:dyDescent="0.2">
      <c r="A193" s="97">
        <v>2002</v>
      </c>
      <c r="B193" s="17"/>
      <c r="C193" s="17"/>
      <c r="D193" s="17"/>
      <c r="E193" s="17"/>
      <c r="F193" s="17"/>
      <c r="G193" s="17"/>
      <c r="H193" s="17"/>
      <c r="I193" s="17"/>
      <c r="J193" s="17"/>
      <c r="K193" s="54"/>
      <c r="L193" s="145"/>
      <c r="M193" s="49"/>
      <c r="N193" s="147"/>
      <c r="O193" s="102" t="s">
        <v>81</v>
      </c>
      <c r="P193" s="103">
        <v>3</v>
      </c>
      <c r="Q193" s="104">
        <f>IF(SUM(K185:K192)=0,"",SUM(K185:K192))</f>
        <v>4</v>
      </c>
      <c r="R193" s="105" t="s">
        <v>10</v>
      </c>
    </row>
    <row r="194" spans="1:19" ht="15.75" customHeight="1" x14ac:dyDescent="0.2">
      <c r="A194" s="97">
        <v>2101</v>
      </c>
      <c r="B194" s="17"/>
      <c r="C194" s="17"/>
      <c r="D194" s="17"/>
      <c r="E194" s="17"/>
      <c r="F194" s="17"/>
      <c r="G194" s="17"/>
      <c r="H194" s="17"/>
      <c r="I194" s="17"/>
      <c r="J194" s="17"/>
      <c r="K194" s="54"/>
      <c r="L194" s="145"/>
      <c r="M194" s="49"/>
      <c r="N194" s="147"/>
      <c r="O194" s="106" t="s">
        <v>83</v>
      </c>
      <c r="P194" s="32">
        <f>IF(P193/B179=0,"",P193/B179)</f>
        <v>0.21428571428571427</v>
      </c>
      <c r="Q194" s="107">
        <f>IF(P193/Q193=0,"",P193/Q193)</f>
        <v>0.75</v>
      </c>
      <c r="R194" s="108" t="s">
        <v>84</v>
      </c>
    </row>
    <row r="195" spans="1:19" ht="15.75" customHeight="1" x14ac:dyDescent="0.2">
      <c r="A195" s="97">
        <v>2102</v>
      </c>
      <c r="B195" s="17"/>
      <c r="C195" s="17"/>
      <c r="D195" s="17"/>
      <c r="E195" s="17"/>
      <c r="F195" s="17"/>
      <c r="G195" s="17"/>
      <c r="H195" s="17"/>
      <c r="I195" s="17"/>
      <c r="J195" s="17"/>
      <c r="K195" s="54"/>
      <c r="L195" s="151"/>
      <c r="M195" s="152"/>
      <c r="N195" s="153"/>
      <c r="O195" s="154"/>
      <c r="P195" s="155"/>
      <c r="Q195" s="155"/>
      <c r="R195" s="156"/>
    </row>
    <row r="196" spans="1:19" ht="18" customHeight="1" x14ac:dyDescent="0.2">
      <c r="A196" s="114"/>
      <c r="B196" s="231" t="s">
        <v>106</v>
      </c>
      <c r="C196" s="231"/>
      <c r="D196" s="231"/>
      <c r="E196" s="231"/>
      <c r="F196" s="231"/>
      <c r="G196" s="231"/>
      <c r="H196" s="231"/>
      <c r="I196" s="231"/>
      <c r="J196" s="231"/>
      <c r="K196" s="37">
        <f>SUM(K179:K192)</f>
        <v>4</v>
      </c>
      <c r="L196" s="109">
        <f>IF(K187=0,"",K187/B179)</f>
        <v>0.14285714285714285</v>
      </c>
      <c r="M196" s="109">
        <f>IF(K196=0,"",K196/B179)</f>
        <v>0.2857142857142857</v>
      </c>
      <c r="N196" s="109">
        <f>IF(K187=0,"",M196-L196)</f>
        <v>0.14285714285714285</v>
      </c>
      <c r="O196" s="89"/>
      <c r="P196" s="85"/>
      <c r="Q196" s="134"/>
      <c r="R196" s="89"/>
    </row>
    <row r="197" spans="1:19" ht="12.75" customHeight="1" x14ac:dyDescent="0.2"/>
    <row r="198" spans="1:19" ht="12.75" customHeight="1" x14ac:dyDescent="0.2"/>
    <row r="199" spans="1:19" ht="26.25" customHeight="1" x14ac:dyDescent="0.2">
      <c r="B199" s="232" t="s">
        <v>94</v>
      </c>
      <c r="C199" s="233"/>
      <c r="D199" s="233"/>
      <c r="E199" s="233"/>
      <c r="F199" s="233"/>
      <c r="G199" s="233"/>
      <c r="H199" s="233"/>
      <c r="I199" s="233"/>
      <c r="J199" s="233"/>
      <c r="K199" s="78" t="s">
        <v>86</v>
      </c>
      <c r="L199" s="89"/>
      <c r="M199" s="89"/>
      <c r="N199" s="85"/>
      <c r="O199" s="89"/>
      <c r="P199" s="85"/>
      <c r="Q199" s="85"/>
      <c r="R199" s="85"/>
    </row>
    <row r="200" spans="1:19" ht="20.25" customHeight="1" x14ac:dyDescent="0.2">
      <c r="A200" s="234" t="s">
        <v>9</v>
      </c>
      <c r="B200" s="235" t="s">
        <v>95</v>
      </c>
      <c r="C200" s="236"/>
      <c r="D200" s="236"/>
      <c r="E200" s="236"/>
      <c r="F200" s="236"/>
      <c r="G200" s="236"/>
      <c r="H200" s="236"/>
      <c r="I200" s="236"/>
      <c r="J200" s="237"/>
      <c r="K200" s="238" t="s">
        <v>10</v>
      </c>
      <c r="L200" s="230" t="s">
        <v>2</v>
      </c>
      <c r="M200" s="230" t="s">
        <v>3</v>
      </c>
      <c r="N200" s="240" t="s">
        <v>4</v>
      </c>
      <c r="O200" s="230" t="s">
        <v>5</v>
      </c>
      <c r="P200" s="228" t="s">
        <v>6</v>
      </c>
      <c r="Q200" s="228" t="s">
        <v>7</v>
      </c>
      <c r="R200" s="230" t="s">
        <v>96</v>
      </c>
    </row>
    <row r="201" spans="1:19" ht="15.75" customHeight="1" x14ac:dyDescent="0.2">
      <c r="A201" s="229"/>
      <c r="B201" s="97" t="s">
        <v>97</v>
      </c>
      <c r="C201" s="97" t="s">
        <v>98</v>
      </c>
      <c r="D201" s="97" t="s">
        <v>99</v>
      </c>
      <c r="E201" s="97" t="s">
        <v>100</v>
      </c>
      <c r="F201" s="97" t="s">
        <v>101</v>
      </c>
      <c r="G201" s="97" t="s">
        <v>102</v>
      </c>
      <c r="H201" s="97" t="s">
        <v>103</v>
      </c>
      <c r="I201" s="97" t="s">
        <v>104</v>
      </c>
      <c r="J201" s="97" t="s">
        <v>105</v>
      </c>
      <c r="K201" s="229"/>
      <c r="L201" s="229"/>
      <c r="M201" s="229"/>
      <c r="N201" s="229"/>
      <c r="O201" s="229"/>
      <c r="P201" s="229"/>
      <c r="Q201" s="229"/>
      <c r="R201" s="229"/>
    </row>
    <row r="202" spans="1:19" ht="15.75" customHeight="1" x14ac:dyDescent="0.2">
      <c r="A202" s="97">
        <v>1402</v>
      </c>
      <c r="B202" s="17">
        <v>14</v>
      </c>
      <c r="C202" s="17"/>
      <c r="D202" s="17"/>
      <c r="E202" s="17"/>
      <c r="F202" s="17"/>
      <c r="G202" s="17"/>
      <c r="H202" s="17"/>
      <c r="I202" s="17"/>
      <c r="J202" s="17"/>
      <c r="K202" s="54"/>
      <c r="L202" s="143"/>
      <c r="M202" s="144"/>
      <c r="N202" s="104"/>
      <c r="O202" s="98"/>
      <c r="P202" s="19">
        <f>B202</f>
        <v>14</v>
      </c>
      <c r="Q202" s="99"/>
      <c r="R202" s="98"/>
    </row>
    <row r="203" spans="1:19" ht="15.75" customHeight="1" x14ac:dyDescent="0.2">
      <c r="A203" s="97">
        <v>1501</v>
      </c>
      <c r="B203" s="17"/>
      <c r="C203" s="17">
        <v>12</v>
      </c>
      <c r="D203" s="17"/>
      <c r="E203" s="17"/>
      <c r="F203" s="17"/>
      <c r="G203" s="17"/>
      <c r="H203" s="17"/>
      <c r="I203" s="17"/>
      <c r="J203" s="17"/>
      <c r="K203" s="54"/>
      <c r="L203" s="145"/>
      <c r="M203" s="49"/>
      <c r="N203" s="146"/>
      <c r="O203" s="21">
        <f>IF(C203=0,"",C203/B202)</f>
        <v>0.8571428571428571</v>
      </c>
      <c r="P203" s="22">
        <v>12</v>
      </c>
      <c r="Q203" s="100">
        <f t="shared" ref="Q203:Q210" si="16">IF(P203=0,"",P203/P202)</f>
        <v>0.8571428571428571</v>
      </c>
      <c r="R203" s="100">
        <f t="shared" ref="R203:R210" si="17">IF(P203=0,"",100%-Q203)</f>
        <v>0.1428571428571429</v>
      </c>
    </row>
    <row r="204" spans="1:19" ht="15.75" customHeight="1" x14ac:dyDescent="0.2">
      <c r="A204" s="97">
        <v>1502</v>
      </c>
      <c r="B204" s="17"/>
      <c r="C204" s="17"/>
      <c r="D204" s="17">
        <v>12</v>
      </c>
      <c r="E204" s="17"/>
      <c r="F204" s="17"/>
      <c r="G204" s="17"/>
      <c r="H204" s="17"/>
      <c r="I204" s="17"/>
      <c r="J204" s="17"/>
      <c r="K204" s="54"/>
      <c r="L204" s="145"/>
      <c r="M204" s="49"/>
      <c r="N204" s="146"/>
      <c r="O204" s="21">
        <f>IF(D204=0,"",D204/C203)</f>
        <v>1</v>
      </c>
      <c r="P204" s="22">
        <v>12</v>
      </c>
      <c r="Q204" s="100">
        <f t="shared" si="16"/>
        <v>1</v>
      </c>
      <c r="R204" s="100">
        <f t="shared" si="17"/>
        <v>0</v>
      </c>
      <c r="S204" s="124">
        <f>P204/P202</f>
        <v>0.8571428571428571</v>
      </c>
    </row>
    <row r="205" spans="1:19" ht="15.75" customHeight="1" x14ac:dyDescent="0.2">
      <c r="A205" s="97">
        <v>1601</v>
      </c>
      <c r="B205" s="17"/>
      <c r="C205" s="17"/>
      <c r="D205" s="17"/>
      <c r="E205" s="17">
        <v>10</v>
      </c>
      <c r="F205" s="17"/>
      <c r="G205" s="17"/>
      <c r="H205" s="17"/>
      <c r="I205" s="17"/>
      <c r="J205" s="17"/>
      <c r="K205" s="54"/>
      <c r="L205" s="145"/>
      <c r="M205" s="49"/>
      <c r="N205" s="146"/>
      <c r="O205" s="21">
        <f>IF(E205=0,"",E205/D204)</f>
        <v>0.83333333333333337</v>
      </c>
      <c r="P205" s="22">
        <v>11</v>
      </c>
      <c r="Q205" s="100">
        <f t="shared" si="16"/>
        <v>0.91666666666666663</v>
      </c>
      <c r="R205" s="100">
        <f t="shared" si="17"/>
        <v>8.333333333333337E-2</v>
      </c>
    </row>
    <row r="206" spans="1:19" ht="15.75" customHeight="1" x14ac:dyDescent="0.2">
      <c r="A206" s="97">
        <v>1602</v>
      </c>
      <c r="B206" s="17"/>
      <c r="C206" s="17"/>
      <c r="D206" s="17"/>
      <c r="E206" s="17"/>
      <c r="F206" s="17">
        <v>9</v>
      </c>
      <c r="G206" s="17"/>
      <c r="H206" s="17"/>
      <c r="I206" s="17"/>
      <c r="J206" s="17"/>
      <c r="K206" s="54"/>
      <c r="L206" s="145"/>
      <c r="M206" s="49"/>
      <c r="N206" s="146"/>
      <c r="O206" s="21">
        <f>IF(F206=0,"",F206/E205)</f>
        <v>0.9</v>
      </c>
      <c r="P206" s="22">
        <v>9</v>
      </c>
      <c r="Q206" s="100">
        <f t="shared" si="16"/>
        <v>0.81818181818181823</v>
      </c>
      <c r="R206" s="100">
        <f t="shared" si="17"/>
        <v>0.18181818181818177</v>
      </c>
    </row>
    <row r="207" spans="1:19" ht="15.75" customHeight="1" x14ac:dyDescent="0.2">
      <c r="A207" s="97">
        <v>1701</v>
      </c>
      <c r="B207" s="17"/>
      <c r="C207" s="17"/>
      <c r="D207" s="17"/>
      <c r="E207" s="17"/>
      <c r="F207" s="17"/>
      <c r="G207" s="17">
        <v>8</v>
      </c>
      <c r="H207" s="17"/>
      <c r="I207" s="17"/>
      <c r="J207" s="17"/>
      <c r="K207" s="54"/>
      <c r="L207" s="145"/>
      <c r="M207" s="49"/>
      <c r="N207" s="146"/>
      <c r="O207" s="21">
        <f>IF(G207=0,"",G207/F206)</f>
        <v>0.88888888888888884</v>
      </c>
      <c r="P207" s="22">
        <v>8</v>
      </c>
      <c r="Q207" s="100">
        <f t="shared" si="16"/>
        <v>0.88888888888888884</v>
      </c>
      <c r="R207" s="100">
        <f t="shared" si="17"/>
        <v>0.11111111111111116</v>
      </c>
    </row>
    <row r="208" spans="1:19" ht="15.75" customHeight="1" x14ac:dyDescent="0.2">
      <c r="A208" s="97">
        <v>1702</v>
      </c>
      <c r="B208" s="17"/>
      <c r="C208" s="17"/>
      <c r="D208" s="17"/>
      <c r="E208" s="17"/>
      <c r="F208" s="17"/>
      <c r="G208" s="17"/>
      <c r="H208" s="17">
        <v>8</v>
      </c>
      <c r="I208" s="17"/>
      <c r="J208" s="17"/>
      <c r="K208" s="54"/>
      <c r="L208" s="145"/>
      <c r="M208" s="49"/>
      <c r="N208" s="146"/>
      <c r="O208" s="21">
        <f>IF(H208=0,"",H208/G207)</f>
        <v>1</v>
      </c>
      <c r="P208" s="22">
        <v>8</v>
      </c>
      <c r="Q208" s="100">
        <f t="shared" si="16"/>
        <v>1</v>
      </c>
      <c r="R208" s="100">
        <f t="shared" si="17"/>
        <v>0</v>
      </c>
    </row>
    <row r="209" spans="1:18" ht="15.75" customHeight="1" x14ac:dyDescent="0.2">
      <c r="A209" s="97">
        <v>1801</v>
      </c>
      <c r="B209" s="17"/>
      <c r="C209" s="17"/>
      <c r="D209" s="17"/>
      <c r="E209" s="17"/>
      <c r="F209" s="17"/>
      <c r="G209" s="17"/>
      <c r="H209" s="17"/>
      <c r="I209" s="17">
        <v>8</v>
      </c>
      <c r="J209" s="17"/>
      <c r="K209" s="54"/>
      <c r="L209" s="145"/>
      <c r="M209" s="49"/>
      <c r="N209" s="146"/>
      <c r="O209" s="21">
        <f>IF(I209=0,"",I209/H208)</f>
        <v>1</v>
      </c>
      <c r="P209" s="22">
        <v>8</v>
      </c>
      <c r="Q209" s="100">
        <f t="shared" si="16"/>
        <v>1</v>
      </c>
      <c r="R209" s="100">
        <f t="shared" si="17"/>
        <v>0</v>
      </c>
    </row>
    <row r="210" spans="1:18" ht="15.75" customHeight="1" x14ac:dyDescent="0.2">
      <c r="A210" s="97">
        <v>1802</v>
      </c>
      <c r="B210" s="17"/>
      <c r="C210" s="17"/>
      <c r="D210" s="17"/>
      <c r="E210" s="17"/>
      <c r="F210" s="17"/>
      <c r="G210" s="17"/>
      <c r="H210" s="17"/>
      <c r="I210" s="17"/>
      <c r="J210" s="17">
        <v>7</v>
      </c>
      <c r="K210" s="54">
        <v>7</v>
      </c>
      <c r="L210" s="145"/>
      <c r="M210" s="49"/>
      <c r="N210" s="146"/>
      <c r="O210" s="24">
        <f>IF(J210=0,"",J210/I209)</f>
        <v>0.875</v>
      </c>
      <c r="P210" s="22">
        <v>8</v>
      </c>
      <c r="Q210" s="24">
        <f t="shared" si="16"/>
        <v>1</v>
      </c>
      <c r="R210" s="24">
        <f t="shared" si="17"/>
        <v>0</v>
      </c>
    </row>
    <row r="211" spans="1:18" ht="15.75" customHeight="1" x14ac:dyDescent="0.2">
      <c r="A211" s="97">
        <v>1901</v>
      </c>
      <c r="B211" s="17"/>
      <c r="C211" s="17"/>
      <c r="D211" s="17"/>
      <c r="E211" s="17"/>
      <c r="F211" s="17"/>
      <c r="G211" s="17"/>
      <c r="H211" s="17"/>
      <c r="I211" s="17"/>
      <c r="J211" s="17"/>
      <c r="K211" s="54"/>
      <c r="L211" s="145"/>
      <c r="M211" s="49"/>
      <c r="N211" s="147"/>
      <c r="O211" s="67"/>
      <c r="P211" s="22"/>
      <c r="Q211" s="67"/>
      <c r="R211" s="101"/>
    </row>
    <row r="212" spans="1:18" ht="15.75" customHeight="1" x14ac:dyDescent="0.2">
      <c r="A212" s="97">
        <v>1902</v>
      </c>
      <c r="B212" s="17"/>
      <c r="C212" s="17"/>
      <c r="D212" s="17"/>
      <c r="E212" s="17"/>
      <c r="F212" s="17"/>
      <c r="G212" s="17"/>
      <c r="H212" s="17"/>
      <c r="I212" s="17"/>
      <c r="J212" s="17"/>
      <c r="K212" s="54"/>
      <c r="L212" s="145"/>
      <c r="M212" s="49"/>
      <c r="N212" s="147"/>
      <c r="O212" s="148"/>
      <c r="P212" s="51"/>
      <c r="Q212" s="149"/>
      <c r="R212" s="148"/>
    </row>
    <row r="213" spans="1:18" ht="15.75" customHeight="1" x14ac:dyDescent="0.2">
      <c r="A213" s="97">
        <v>2001</v>
      </c>
      <c r="B213" s="17"/>
      <c r="C213" s="17"/>
      <c r="D213" s="17"/>
      <c r="E213" s="17"/>
      <c r="F213" s="17"/>
      <c r="G213" s="17"/>
      <c r="H213" s="17"/>
      <c r="I213" s="17"/>
      <c r="J213" s="17"/>
      <c r="K213" s="54"/>
      <c r="L213" s="145"/>
      <c r="M213" s="49"/>
      <c r="N213" s="147"/>
      <c r="O213" s="148"/>
      <c r="P213" s="51"/>
      <c r="Q213" s="149"/>
      <c r="R213" s="148"/>
    </row>
    <row r="214" spans="1:18" ht="15.75" customHeight="1" x14ac:dyDescent="0.2">
      <c r="A214" s="97">
        <v>2002</v>
      </c>
      <c r="B214" s="17"/>
      <c r="C214" s="17"/>
      <c r="D214" s="17"/>
      <c r="E214" s="17"/>
      <c r="F214" s="17"/>
      <c r="G214" s="17"/>
      <c r="H214" s="17"/>
      <c r="I214" s="17"/>
      <c r="J214" s="17"/>
      <c r="K214" s="54"/>
      <c r="L214" s="145"/>
      <c r="M214" s="49"/>
      <c r="N214" s="147"/>
      <c r="O214" s="148"/>
      <c r="P214" s="51"/>
      <c r="Q214" s="149"/>
      <c r="R214" s="148"/>
    </row>
    <row r="215" spans="1:18" ht="15.75" customHeight="1" x14ac:dyDescent="0.2">
      <c r="A215" s="97">
        <v>2101</v>
      </c>
      <c r="B215" s="17"/>
      <c r="C215" s="17"/>
      <c r="D215" s="17"/>
      <c r="E215" s="17"/>
      <c r="F215" s="17"/>
      <c r="G215" s="17"/>
      <c r="H215" s="17"/>
      <c r="I215" s="17"/>
      <c r="J215" s="17"/>
      <c r="K215" s="54"/>
      <c r="L215" s="145"/>
      <c r="M215" s="49"/>
      <c r="N215" s="147"/>
      <c r="O215" s="200"/>
      <c r="P215" s="201"/>
      <c r="Q215" s="202"/>
      <c r="R215" s="203"/>
    </row>
    <row r="216" spans="1:18" ht="15.75" customHeight="1" x14ac:dyDescent="0.2">
      <c r="A216" s="97">
        <v>2102</v>
      </c>
      <c r="B216" s="17"/>
      <c r="C216" s="17"/>
      <c r="D216" s="17"/>
      <c r="E216" s="17"/>
      <c r="F216" s="17"/>
      <c r="G216" s="17"/>
      <c r="H216" s="17"/>
      <c r="I216" s="17"/>
      <c r="J216" s="17"/>
      <c r="K216" s="54"/>
      <c r="L216" s="145"/>
      <c r="M216" s="49"/>
      <c r="N216" s="147"/>
      <c r="O216" s="102" t="s">
        <v>81</v>
      </c>
      <c r="P216" s="103">
        <v>5</v>
      </c>
      <c r="Q216" s="104">
        <f>IF(SUM(K208:K215)=0,"",SUM(K208:K215))</f>
        <v>7</v>
      </c>
      <c r="R216" s="105" t="s">
        <v>10</v>
      </c>
    </row>
    <row r="217" spans="1:18" ht="15.75" customHeight="1" x14ac:dyDescent="0.2">
      <c r="A217" s="97">
        <v>2201</v>
      </c>
      <c r="B217" s="17"/>
      <c r="C217" s="17"/>
      <c r="D217" s="17"/>
      <c r="E217" s="17"/>
      <c r="F217" s="17"/>
      <c r="G217" s="17"/>
      <c r="H217" s="17"/>
      <c r="I217" s="17"/>
      <c r="J217" s="17"/>
      <c r="K217" s="54"/>
      <c r="L217" s="145"/>
      <c r="M217" s="49"/>
      <c r="N217" s="147"/>
      <c r="O217" s="106" t="s">
        <v>83</v>
      </c>
      <c r="P217" s="32">
        <f>P216/B202</f>
        <v>0.35714285714285715</v>
      </c>
      <c r="Q217" s="107">
        <f>P216/Q216</f>
        <v>0.7142857142857143</v>
      </c>
      <c r="R217" s="108" t="s">
        <v>84</v>
      </c>
    </row>
    <row r="218" spans="1:18" ht="15.75" customHeight="1" x14ac:dyDescent="0.2">
      <c r="A218" s="97">
        <v>2202</v>
      </c>
      <c r="B218" s="17"/>
      <c r="C218" s="17"/>
      <c r="D218" s="17"/>
      <c r="E218" s="17"/>
      <c r="F218" s="17"/>
      <c r="G218" s="17"/>
      <c r="H218" s="17"/>
      <c r="I218" s="17"/>
      <c r="J218" s="17"/>
      <c r="K218" s="54"/>
      <c r="L218" s="151"/>
      <c r="M218" s="152"/>
      <c r="N218" s="153"/>
      <c r="O218" s="154"/>
      <c r="P218" s="155"/>
      <c r="Q218" s="155"/>
      <c r="R218" s="156"/>
    </row>
    <row r="219" spans="1:18" ht="18" customHeight="1" x14ac:dyDescent="0.2">
      <c r="A219" s="114"/>
      <c r="B219" s="231" t="s">
        <v>106</v>
      </c>
      <c r="C219" s="231"/>
      <c r="D219" s="231"/>
      <c r="E219" s="231"/>
      <c r="F219" s="231"/>
      <c r="G219" s="231"/>
      <c r="H219" s="231"/>
      <c r="I219" s="231"/>
      <c r="J219" s="231"/>
      <c r="K219" s="37">
        <f>SUM(K202:K215)</f>
        <v>7</v>
      </c>
      <c r="L219" s="109">
        <f>IF(K210=0,"",K210/B202)</f>
        <v>0.5</v>
      </c>
      <c r="M219" s="109">
        <f>IF(K219=0,"",K219/B202)</f>
        <v>0.5</v>
      </c>
      <c r="N219" s="109">
        <f>IF(K210=0,"",M219-L219)</f>
        <v>0</v>
      </c>
      <c r="O219" s="89"/>
      <c r="P219" s="85"/>
      <c r="Q219" s="134"/>
      <c r="R219" s="89"/>
    </row>
    <row r="220" spans="1:18" ht="12.75" customHeight="1" x14ac:dyDescent="0.2"/>
    <row r="221" spans="1:18" ht="12.75" customHeight="1" x14ac:dyDescent="0.2"/>
    <row r="222" spans="1:18" ht="26.25" customHeight="1" x14ac:dyDescent="0.2">
      <c r="B222" s="232" t="s">
        <v>94</v>
      </c>
      <c r="C222" s="233"/>
      <c r="D222" s="233"/>
      <c r="E222" s="233"/>
      <c r="F222" s="233"/>
      <c r="G222" s="233"/>
      <c r="H222" s="233"/>
      <c r="I222" s="233"/>
      <c r="J222" s="233"/>
      <c r="K222" s="78" t="s">
        <v>91</v>
      </c>
      <c r="L222" s="89"/>
      <c r="M222" s="89"/>
      <c r="N222" s="85"/>
      <c r="O222" s="89"/>
      <c r="P222" s="85"/>
      <c r="Q222" s="85"/>
      <c r="R222" s="85"/>
    </row>
    <row r="223" spans="1:18" ht="20.25" customHeight="1" x14ac:dyDescent="0.2">
      <c r="A223" s="234" t="s">
        <v>9</v>
      </c>
      <c r="B223" s="235" t="s">
        <v>95</v>
      </c>
      <c r="C223" s="236"/>
      <c r="D223" s="236"/>
      <c r="E223" s="236"/>
      <c r="F223" s="236"/>
      <c r="G223" s="236"/>
      <c r="H223" s="236"/>
      <c r="I223" s="236"/>
      <c r="J223" s="237"/>
      <c r="K223" s="238" t="s">
        <v>10</v>
      </c>
      <c r="L223" s="230" t="s">
        <v>2</v>
      </c>
      <c r="M223" s="230" t="s">
        <v>3</v>
      </c>
      <c r="N223" s="240" t="s">
        <v>4</v>
      </c>
      <c r="O223" s="230" t="s">
        <v>5</v>
      </c>
      <c r="P223" s="228" t="s">
        <v>6</v>
      </c>
      <c r="Q223" s="228" t="s">
        <v>7</v>
      </c>
      <c r="R223" s="230" t="s">
        <v>96</v>
      </c>
    </row>
    <row r="224" spans="1:18" ht="15.75" customHeight="1" x14ac:dyDescent="0.2">
      <c r="A224" s="229"/>
      <c r="B224" s="97" t="s">
        <v>97</v>
      </c>
      <c r="C224" s="97" t="s">
        <v>98</v>
      </c>
      <c r="D224" s="97" t="s">
        <v>99</v>
      </c>
      <c r="E224" s="97" t="s">
        <v>100</v>
      </c>
      <c r="F224" s="97" t="s">
        <v>101</v>
      </c>
      <c r="G224" s="97" t="s">
        <v>102</v>
      </c>
      <c r="H224" s="97" t="s">
        <v>103</v>
      </c>
      <c r="I224" s="97" t="s">
        <v>104</v>
      </c>
      <c r="J224" s="97" t="s">
        <v>105</v>
      </c>
      <c r="K224" s="229"/>
      <c r="L224" s="229"/>
      <c r="M224" s="229"/>
      <c r="N224" s="229"/>
      <c r="O224" s="229"/>
      <c r="P224" s="229"/>
      <c r="Q224" s="229"/>
      <c r="R224" s="229"/>
    </row>
    <row r="225" spans="1:19" ht="15.75" customHeight="1" x14ac:dyDescent="0.2">
      <c r="A225" s="97">
        <v>1501</v>
      </c>
      <c r="B225" s="17">
        <v>11</v>
      </c>
      <c r="C225" s="17"/>
      <c r="D225" s="17"/>
      <c r="E225" s="17"/>
      <c r="F225" s="17"/>
      <c r="G225" s="17"/>
      <c r="H225" s="17"/>
      <c r="I225" s="17"/>
      <c r="J225" s="17"/>
      <c r="K225" s="54"/>
      <c r="L225" s="143"/>
      <c r="M225" s="144"/>
      <c r="N225" s="104"/>
      <c r="O225" s="98"/>
      <c r="P225" s="19">
        <f>B225</f>
        <v>11</v>
      </c>
      <c r="Q225" s="99"/>
      <c r="R225" s="98"/>
    </row>
    <row r="226" spans="1:19" ht="15.75" customHeight="1" x14ac:dyDescent="0.2">
      <c r="A226" s="97">
        <v>1502</v>
      </c>
      <c r="B226" s="17"/>
      <c r="C226" s="17">
        <v>7</v>
      </c>
      <c r="D226" s="17"/>
      <c r="E226" s="17"/>
      <c r="F226" s="17"/>
      <c r="G226" s="17"/>
      <c r="H226" s="17"/>
      <c r="I226" s="17"/>
      <c r="J226" s="17"/>
      <c r="K226" s="54"/>
      <c r="L226" s="145"/>
      <c r="M226" s="49"/>
      <c r="N226" s="146"/>
      <c r="O226" s="21">
        <f>IF(C226=0,"",C226/B225)</f>
        <v>0.63636363636363635</v>
      </c>
      <c r="P226" s="22">
        <v>7</v>
      </c>
      <c r="Q226" s="100">
        <f t="shared" ref="Q226:Q233" si="18">IF(P226=0,"",P226/P225)</f>
        <v>0.63636363636363635</v>
      </c>
      <c r="R226" s="100">
        <f t="shared" ref="R226:R233" si="19">IF(P226=0,"",100%-Q226)</f>
        <v>0.36363636363636365</v>
      </c>
    </row>
    <row r="227" spans="1:19" ht="15.75" customHeight="1" x14ac:dyDescent="0.2">
      <c r="A227" s="97">
        <v>1601</v>
      </c>
      <c r="B227" s="17"/>
      <c r="C227" s="17"/>
      <c r="D227" s="17">
        <v>7</v>
      </c>
      <c r="E227" s="17"/>
      <c r="F227" s="17"/>
      <c r="G227" s="17"/>
      <c r="H227" s="17"/>
      <c r="I227" s="17"/>
      <c r="J227" s="17"/>
      <c r="K227" s="54"/>
      <c r="L227" s="145"/>
      <c r="M227" s="49"/>
      <c r="N227" s="146"/>
      <c r="O227" s="21">
        <f>IF(D227=0,"",D227/C226)</f>
        <v>1</v>
      </c>
      <c r="P227" s="22">
        <v>7</v>
      </c>
      <c r="Q227" s="100">
        <f t="shared" si="18"/>
        <v>1</v>
      </c>
      <c r="R227" s="100">
        <f t="shared" si="19"/>
        <v>0</v>
      </c>
      <c r="S227" s="124">
        <f>P227/P225</f>
        <v>0.63636363636363635</v>
      </c>
    </row>
    <row r="228" spans="1:19" ht="15.75" customHeight="1" x14ac:dyDescent="0.2">
      <c r="A228" s="97">
        <v>1602</v>
      </c>
      <c r="B228" s="17"/>
      <c r="C228" s="17"/>
      <c r="D228" s="17"/>
      <c r="E228" s="17">
        <v>7</v>
      </c>
      <c r="F228" s="17"/>
      <c r="G228" s="17"/>
      <c r="H228" s="17"/>
      <c r="I228" s="17"/>
      <c r="J228" s="17"/>
      <c r="K228" s="54"/>
      <c r="L228" s="145"/>
      <c r="M228" s="49"/>
      <c r="N228" s="146"/>
      <c r="O228" s="21">
        <f>IF(E228=0,"",E228/D227)</f>
        <v>1</v>
      </c>
      <c r="P228" s="22">
        <v>7</v>
      </c>
      <c r="Q228" s="100">
        <f t="shared" si="18"/>
        <v>1</v>
      </c>
      <c r="R228" s="100">
        <f t="shared" si="19"/>
        <v>0</v>
      </c>
    </row>
    <row r="229" spans="1:19" ht="15.75" customHeight="1" x14ac:dyDescent="0.2">
      <c r="A229" s="97">
        <v>1701</v>
      </c>
      <c r="B229" s="17"/>
      <c r="C229" s="17"/>
      <c r="D229" s="17"/>
      <c r="E229" s="17"/>
      <c r="F229" s="17">
        <v>6</v>
      </c>
      <c r="G229" s="17"/>
      <c r="H229" s="17"/>
      <c r="I229" s="17"/>
      <c r="J229" s="17"/>
      <c r="K229" s="54"/>
      <c r="L229" s="145"/>
      <c r="M229" s="49"/>
      <c r="N229" s="146"/>
      <c r="O229" s="21">
        <f>IF(F229=0,"",F229/E228)</f>
        <v>0.8571428571428571</v>
      </c>
      <c r="P229" s="22">
        <v>6</v>
      </c>
      <c r="Q229" s="100">
        <f t="shared" si="18"/>
        <v>0.8571428571428571</v>
      </c>
      <c r="R229" s="100">
        <f t="shared" si="19"/>
        <v>0.1428571428571429</v>
      </c>
    </row>
    <row r="230" spans="1:19" ht="15.75" customHeight="1" x14ac:dyDescent="0.2">
      <c r="A230" s="97">
        <v>1702</v>
      </c>
      <c r="B230" s="17"/>
      <c r="C230" s="17"/>
      <c r="D230" s="17"/>
      <c r="E230" s="17"/>
      <c r="F230" s="17"/>
      <c r="G230" s="17">
        <v>6</v>
      </c>
      <c r="H230" s="17"/>
      <c r="I230" s="17"/>
      <c r="J230" s="17"/>
      <c r="K230" s="54"/>
      <c r="L230" s="145"/>
      <c r="M230" s="49"/>
      <c r="N230" s="146"/>
      <c r="O230" s="21">
        <f>IF(G230=0,"",G230/F229)</f>
        <v>1</v>
      </c>
      <c r="P230" s="22">
        <v>6</v>
      </c>
      <c r="Q230" s="100">
        <f t="shared" si="18"/>
        <v>1</v>
      </c>
      <c r="R230" s="100">
        <f t="shared" si="19"/>
        <v>0</v>
      </c>
    </row>
    <row r="231" spans="1:19" ht="15.75" customHeight="1" x14ac:dyDescent="0.2">
      <c r="A231" s="97">
        <v>1801</v>
      </c>
      <c r="B231" s="17"/>
      <c r="C231" s="17"/>
      <c r="D231" s="17"/>
      <c r="E231" s="17"/>
      <c r="F231" s="17"/>
      <c r="G231" s="17"/>
      <c r="H231" s="17">
        <v>6</v>
      </c>
      <c r="I231" s="17"/>
      <c r="J231" s="17"/>
      <c r="K231" s="54"/>
      <c r="L231" s="145"/>
      <c r="M231" s="49"/>
      <c r="N231" s="146"/>
      <c r="O231" s="21">
        <f>IF(H231=0,"",H231/G230)</f>
        <v>1</v>
      </c>
      <c r="P231" s="22">
        <v>6</v>
      </c>
      <c r="Q231" s="100">
        <f t="shared" si="18"/>
        <v>1</v>
      </c>
      <c r="R231" s="100">
        <f t="shared" si="19"/>
        <v>0</v>
      </c>
    </row>
    <row r="232" spans="1:19" ht="15.75" customHeight="1" x14ac:dyDescent="0.2">
      <c r="A232" s="97">
        <v>1802</v>
      </c>
      <c r="B232" s="17"/>
      <c r="C232" s="17"/>
      <c r="D232" s="17"/>
      <c r="E232" s="17"/>
      <c r="F232" s="17"/>
      <c r="G232" s="17"/>
      <c r="H232" s="17"/>
      <c r="I232" s="17">
        <v>6</v>
      </c>
      <c r="J232" s="17"/>
      <c r="K232" s="54"/>
      <c r="L232" s="145"/>
      <c r="M232" s="49"/>
      <c r="N232" s="146"/>
      <c r="O232" s="21">
        <f>IF(I232=0,"",I232/H231)</f>
        <v>1</v>
      </c>
      <c r="P232" s="22">
        <v>6</v>
      </c>
      <c r="Q232" s="100">
        <f t="shared" si="18"/>
        <v>1</v>
      </c>
      <c r="R232" s="100">
        <f t="shared" si="19"/>
        <v>0</v>
      </c>
    </row>
    <row r="233" spans="1:19" ht="15.75" customHeight="1" x14ac:dyDescent="0.2">
      <c r="A233" s="97">
        <v>1901</v>
      </c>
      <c r="B233" s="17"/>
      <c r="C233" s="17"/>
      <c r="D233" s="17"/>
      <c r="E233" s="17"/>
      <c r="F233" s="17"/>
      <c r="G233" s="17"/>
      <c r="H233" s="17"/>
      <c r="I233" s="17"/>
      <c r="J233" s="17">
        <v>6</v>
      </c>
      <c r="K233" s="54">
        <v>6</v>
      </c>
      <c r="L233" s="145"/>
      <c r="M233" s="49"/>
      <c r="N233" s="146"/>
      <c r="O233" s="24">
        <f>IF(J233=0,"",J233/I232)</f>
        <v>1</v>
      </c>
      <c r="P233" s="22">
        <v>6</v>
      </c>
      <c r="Q233" s="24">
        <f t="shared" si="18"/>
        <v>1</v>
      </c>
      <c r="R233" s="24">
        <f t="shared" si="19"/>
        <v>0</v>
      </c>
    </row>
    <row r="234" spans="1:19" ht="15.75" customHeight="1" x14ac:dyDescent="0.2">
      <c r="A234" s="97">
        <v>1902</v>
      </c>
      <c r="B234" s="17"/>
      <c r="C234" s="17"/>
      <c r="D234" s="17"/>
      <c r="E234" s="17"/>
      <c r="F234" s="17"/>
      <c r="G234" s="17"/>
      <c r="H234" s="17"/>
      <c r="I234" s="17"/>
      <c r="J234" s="17"/>
      <c r="K234" s="54"/>
      <c r="L234" s="145"/>
      <c r="M234" s="49"/>
      <c r="N234" s="147"/>
      <c r="O234" s="67"/>
      <c r="P234" s="22"/>
      <c r="Q234" s="67"/>
      <c r="R234" s="101"/>
    </row>
    <row r="235" spans="1:19" ht="15.75" customHeight="1" x14ac:dyDescent="0.2">
      <c r="A235" s="97">
        <v>2001</v>
      </c>
      <c r="B235" s="17"/>
      <c r="C235" s="17"/>
      <c r="D235" s="17"/>
      <c r="E235" s="17"/>
      <c r="F235" s="17"/>
      <c r="G235" s="17"/>
      <c r="H235" s="17"/>
      <c r="I235" s="17"/>
      <c r="J235" s="17"/>
      <c r="K235" s="54"/>
      <c r="L235" s="145"/>
      <c r="M235" s="49"/>
      <c r="N235" s="147"/>
      <c r="O235" s="148"/>
      <c r="P235" s="51"/>
      <c r="Q235" s="149"/>
      <c r="R235" s="148"/>
    </row>
    <row r="236" spans="1:19" ht="15.75" customHeight="1" x14ac:dyDescent="0.2">
      <c r="A236" s="97">
        <v>2002</v>
      </c>
      <c r="B236" s="17"/>
      <c r="C236" s="17"/>
      <c r="D236" s="17"/>
      <c r="E236" s="17"/>
      <c r="F236" s="17"/>
      <c r="G236" s="17"/>
      <c r="H236" s="17"/>
      <c r="I236" s="17"/>
      <c r="J236" s="17"/>
      <c r="K236" s="54"/>
      <c r="L236" s="145"/>
      <c r="M236" s="49"/>
      <c r="N236" s="147"/>
      <c r="O236" s="148"/>
      <c r="P236" s="51"/>
      <c r="Q236" s="149"/>
      <c r="R236" s="148"/>
    </row>
    <row r="237" spans="1:19" ht="15.75" customHeight="1" x14ac:dyDescent="0.2">
      <c r="A237" s="97">
        <v>2101</v>
      </c>
      <c r="B237" s="17"/>
      <c r="C237" s="17"/>
      <c r="D237" s="17"/>
      <c r="E237" s="17"/>
      <c r="F237" s="17"/>
      <c r="G237" s="17"/>
      <c r="H237" s="17"/>
      <c r="I237" s="17"/>
      <c r="J237" s="17"/>
      <c r="K237" s="54"/>
      <c r="L237" s="145"/>
      <c r="M237" s="49"/>
      <c r="N237" s="147"/>
      <c r="O237" s="148"/>
      <c r="P237" s="51"/>
      <c r="Q237" s="149"/>
      <c r="R237" s="148"/>
    </row>
    <row r="238" spans="1:19" ht="15.75" customHeight="1" x14ac:dyDescent="0.2">
      <c r="A238" s="97">
        <v>2102</v>
      </c>
      <c r="B238" s="17"/>
      <c r="C238" s="17"/>
      <c r="D238" s="17"/>
      <c r="E238" s="17"/>
      <c r="F238" s="17"/>
      <c r="G238" s="17"/>
      <c r="H238" s="17"/>
      <c r="I238" s="17"/>
      <c r="J238" s="17"/>
      <c r="K238" s="54"/>
      <c r="L238" s="145"/>
      <c r="M238" s="49"/>
      <c r="N238" s="147"/>
      <c r="O238" s="200"/>
      <c r="P238" s="201"/>
      <c r="Q238" s="202"/>
      <c r="R238" s="203"/>
    </row>
    <row r="239" spans="1:19" ht="15.75" customHeight="1" x14ac:dyDescent="0.2">
      <c r="A239" s="97">
        <v>2201</v>
      </c>
      <c r="B239" s="17"/>
      <c r="C239" s="17"/>
      <c r="D239" s="17"/>
      <c r="E239" s="17"/>
      <c r="F239" s="17"/>
      <c r="G239" s="17"/>
      <c r="H239" s="17"/>
      <c r="I239" s="17"/>
      <c r="J239" s="17"/>
      <c r="K239" s="54"/>
      <c r="L239" s="145"/>
      <c r="M239" s="49"/>
      <c r="N239" s="147"/>
      <c r="O239" s="102" t="s">
        <v>81</v>
      </c>
      <c r="P239" s="103">
        <v>4</v>
      </c>
      <c r="Q239" s="104">
        <f>IF(SUM(K231:K238)=0,"",SUM(K231:K238))</f>
        <v>6</v>
      </c>
      <c r="R239" s="105" t="s">
        <v>10</v>
      </c>
    </row>
    <row r="240" spans="1:19" ht="15.75" customHeight="1" x14ac:dyDescent="0.2">
      <c r="A240" s="97">
        <v>2202</v>
      </c>
      <c r="B240" s="17"/>
      <c r="C240" s="17"/>
      <c r="D240" s="17"/>
      <c r="E240" s="17"/>
      <c r="F240" s="17"/>
      <c r="G240" s="17"/>
      <c r="H240" s="17"/>
      <c r="I240" s="17"/>
      <c r="J240" s="17"/>
      <c r="K240" s="54"/>
      <c r="L240" s="145"/>
      <c r="M240" s="49"/>
      <c r="N240" s="147"/>
      <c r="O240" s="106" t="s">
        <v>83</v>
      </c>
      <c r="P240" s="32">
        <f>P239/B225</f>
        <v>0.36363636363636365</v>
      </c>
      <c r="Q240" s="107">
        <f>P239/Q239</f>
        <v>0.66666666666666663</v>
      </c>
      <c r="R240" s="108" t="s">
        <v>84</v>
      </c>
    </row>
    <row r="241" spans="1:18" ht="15.75" customHeight="1" x14ac:dyDescent="0.2">
      <c r="A241" s="97">
        <v>2301</v>
      </c>
      <c r="B241" s="75"/>
      <c r="C241" s="75"/>
      <c r="D241" s="75"/>
      <c r="E241" s="75"/>
      <c r="F241" s="75"/>
      <c r="G241" s="75"/>
      <c r="H241" s="75"/>
      <c r="I241" s="75"/>
      <c r="J241" s="75"/>
      <c r="K241" s="54"/>
      <c r="L241" s="151"/>
      <c r="M241" s="152"/>
      <c r="N241" s="153"/>
      <c r="O241" s="154"/>
      <c r="P241" s="155"/>
      <c r="Q241" s="155"/>
      <c r="R241" s="156"/>
    </row>
    <row r="242" spans="1:18" ht="18" customHeight="1" x14ac:dyDescent="0.2">
      <c r="A242" s="114"/>
      <c r="B242" s="231" t="s">
        <v>106</v>
      </c>
      <c r="C242" s="231"/>
      <c r="D242" s="231"/>
      <c r="E242" s="231"/>
      <c r="F242" s="231"/>
      <c r="G242" s="231"/>
      <c r="H242" s="231"/>
      <c r="I242" s="231"/>
      <c r="J242" s="231"/>
      <c r="K242" s="74">
        <f>SUM(K225:K238)</f>
        <v>6</v>
      </c>
      <c r="L242" s="109">
        <f>IF(K233=0,"",K233/B225)</f>
        <v>0.54545454545454541</v>
      </c>
      <c r="M242" s="109">
        <f>IF(K242=0,"",K242/B225)</f>
        <v>0.54545454545454541</v>
      </c>
      <c r="N242" s="109">
        <f>IF(K233=0,"",M242-L242)</f>
        <v>0</v>
      </c>
      <c r="O242" s="89"/>
      <c r="P242" s="85"/>
      <c r="Q242" s="134"/>
      <c r="R242" s="89"/>
    </row>
    <row r="243" spans="1:18" ht="12.75" customHeight="1" x14ac:dyDescent="0.2"/>
    <row r="244" spans="1:18" ht="12.75" customHeight="1" x14ac:dyDescent="0.2"/>
    <row r="245" spans="1:18" ht="12.75" customHeight="1" x14ac:dyDescent="0.2"/>
    <row r="246" spans="1:18" ht="12.75" customHeight="1" x14ac:dyDescent="0.2">
      <c r="A246" s="216" t="s">
        <v>128</v>
      </c>
    </row>
    <row r="247" spans="1:18" ht="12.75" customHeight="1" x14ac:dyDescent="0.2"/>
    <row r="248" spans="1:18" ht="12.75" customHeight="1" x14ac:dyDescent="0.2"/>
    <row r="249" spans="1:18" ht="12.75" customHeight="1" x14ac:dyDescent="0.2"/>
    <row r="250" spans="1:18" ht="12.75" customHeight="1" x14ac:dyDescent="0.2"/>
    <row r="251" spans="1:18" ht="12.75" customHeight="1" x14ac:dyDescent="0.2"/>
    <row r="252" spans="1:18" ht="12.75" customHeight="1" x14ac:dyDescent="0.2"/>
    <row r="253" spans="1:18" ht="12.75" customHeight="1" x14ac:dyDescent="0.2"/>
    <row r="254" spans="1:18" ht="12.75" customHeight="1" x14ac:dyDescent="0.2"/>
    <row r="255" spans="1:18" ht="12.75" customHeight="1" x14ac:dyDescent="0.2"/>
    <row r="256" spans="1:18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</sheetData>
  <mergeCells count="120">
    <mergeCell ref="B242:J242"/>
    <mergeCell ref="B219:J219"/>
    <mergeCell ref="N223:N224"/>
    <mergeCell ref="O223:O224"/>
    <mergeCell ref="P223:P224"/>
    <mergeCell ref="Q223:Q224"/>
    <mergeCell ref="R223:R224"/>
    <mergeCell ref="B222:J222"/>
    <mergeCell ref="A223:A224"/>
    <mergeCell ref="B223:J223"/>
    <mergeCell ref="K223:K224"/>
    <mergeCell ref="L223:L224"/>
    <mergeCell ref="M223:M224"/>
    <mergeCell ref="B35:J35"/>
    <mergeCell ref="N62:N63"/>
    <mergeCell ref="O62:O63"/>
    <mergeCell ref="P62:P63"/>
    <mergeCell ref="Q62:Q63"/>
    <mergeCell ref="R62:R63"/>
    <mergeCell ref="B61:J61"/>
    <mergeCell ref="A62:A63"/>
    <mergeCell ref="B62:J62"/>
    <mergeCell ref="K62:K63"/>
    <mergeCell ref="L62:L63"/>
    <mergeCell ref="M62:M63"/>
    <mergeCell ref="B58:J58"/>
    <mergeCell ref="N39:N40"/>
    <mergeCell ref="O39:O40"/>
    <mergeCell ref="P39:P40"/>
    <mergeCell ref="Q39:Q40"/>
    <mergeCell ref="R39:R40"/>
    <mergeCell ref="B38:J38"/>
    <mergeCell ref="A39:A40"/>
    <mergeCell ref="B39:J39"/>
    <mergeCell ref="K39:K40"/>
    <mergeCell ref="L39:L40"/>
    <mergeCell ref="M39:M40"/>
    <mergeCell ref="O16:O17"/>
    <mergeCell ref="P16:P17"/>
    <mergeCell ref="Q16:Q17"/>
    <mergeCell ref="R16:R17"/>
    <mergeCell ref="B15:J15"/>
    <mergeCell ref="A16:A17"/>
    <mergeCell ref="B16:J16"/>
    <mergeCell ref="K16:K17"/>
    <mergeCell ref="L16:L17"/>
    <mergeCell ref="M16:M17"/>
    <mergeCell ref="N16:N17"/>
    <mergeCell ref="B173:J173"/>
    <mergeCell ref="N200:N201"/>
    <mergeCell ref="O200:O201"/>
    <mergeCell ref="P200:P201"/>
    <mergeCell ref="Q200:Q201"/>
    <mergeCell ref="R200:R201"/>
    <mergeCell ref="B199:J199"/>
    <mergeCell ref="A200:A201"/>
    <mergeCell ref="B200:J200"/>
    <mergeCell ref="K200:K201"/>
    <mergeCell ref="L200:L201"/>
    <mergeCell ref="M200:M201"/>
    <mergeCell ref="B196:J196"/>
    <mergeCell ref="N177:N178"/>
    <mergeCell ref="O177:O178"/>
    <mergeCell ref="P177:P178"/>
    <mergeCell ref="Q177:Q178"/>
    <mergeCell ref="R177:R178"/>
    <mergeCell ref="B176:J176"/>
    <mergeCell ref="A177:A178"/>
    <mergeCell ref="B177:J177"/>
    <mergeCell ref="K177:K178"/>
    <mergeCell ref="L177:L178"/>
    <mergeCell ref="M177:M178"/>
    <mergeCell ref="B127:J127"/>
    <mergeCell ref="N154:N155"/>
    <mergeCell ref="O154:O155"/>
    <mergeCell ref="P154:P155"/>
    <mergeCell ref="Q154:Q155"/>
    <mergeCell ref="R154:R155"/>
    <mergeCell ref="B153:J153"/>
    <mergeCell ref="A154:A155"/>
    <mergeCell ref="B154:J154"/>
    <mergeCell ref="K154:K155"/>
    <mergeCell ref="L154:L155"/>
    <mergeCell ref="M154:M155"/>
    <mergeCell ref="B150:J150"/>
    <mergeCell ref="N131:N132"/>
    <mergeCell ref="O131:O132"/>
    <mergeCell ref="P131:P132"/>
    <mergeCell ref="Q131:Q132"/>
    <mergeCell ref="R131:R132"/>
    <mergeCell ref="B130:J130"/>
    <mergeCell ref="A131:A132"/>
    <mergeCell ref="B131:J131"/>
    <mergeCell ref="K131:K132"/>
    <mergeCell ref="L131:L132"/>
    <mergeCell ref="M131:M132"/>
    <mergeCell ref="B81:J81"/>
    <mergeCell ref="N108:N109"/>
    <mergeCell ref="O108:O109"/>
    <mergeCell ref="P108:P109"/>
    <mergeCell ref="Q108:Q109"/>
    <mergeCell ref="R108:R109"/>
    <mergeCell ref="B107:J107"/>
    <mergeCell ref="A108:A109"/>
    <mergeCell ref="B108:J108"/>
    <mergeCell ref="K108:K109"/>
    <mergeCell ref="L108:L109"/>
    <mergeCell ref="M108:M109"/>
    <mergeCell ref="B104:J104"/>
    <mergeCell ref="N85:N86"/>
    <mergeCell ref="O85:O86"/>
    <mergeCell ref="P85:P86"/>
    <mergeCell ref="Q85:Q86"/>
    <mergeCell ref="R85:R86"/>
    <mergeCell ref="B84:J84"/>
    <mergeCell ref="A85:A86"/>
    <mergeCell ref="B85:J85"/>
    <mergeCell ref="K85:K86"/>
    <mergeCell ref="L85:L86"/>
    <mergeCell ref="M85:M86"/>
  </mergeCells>
  <pageMargins left="0.7" right="0.7" top="0.75" bottom="0.75" header="0" footer="0"/>
  <pageSetup orientation="landscape"/>
  <ignoredErrors>
    <ignoredError sqref="A18 A180:A195" numberStoredAsText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V989"/>
  <sheetViews>
    <sheetView topLeftCell="A28" zoomScaleNormal="100" workbookViewId="0">
      <selection activeCell="N53" sqref="N53"/>
    </sheetView>
  </sheetViews>
  <sheetFormatPr baseColWidth="10" defaultColWidth="12.5703125" defaultRowHeight="15" customHeight="1" x14ac:dyDescent="0.2"/>
  <cols>
    <col min="1" max="1" width="8.5703125" style="79" customWidth="1"/>
    <col min="2" max="10" width="7.140625" style="79" customWidth="1"/>
    <col min="11" max="11" width="15.7109375" style="79" bestFit="1" customWidth="1"/>
    <col min="12" max="18" width="12.85546875" style="79" customWidth="1"/>
    <col min="19" max="26" width="10.5703125" style="79" customWidth="1"/>
    <col min="27" max="16384" width="12.5703125" style="79"/>
  </cols>
  <sheetData>
    <row r="1" spans="1:18" s="220" customFormat="1" ht="15" customHeight="1" x14ac:dyDescent="0.2"/>
    <row r="2" spans="1:18" s="220" customFormat="1" ht="15" customHeight="1" x14ac:dyDescent="0.2"/>
    <row r="3" spans="1:18" s="220" customFormat="1" ht="15" customHeight="1" x14ac:dyDescent="0.2"/>
    <row r="4" spans="1:18" s="220" customFormat="1" ht="15" customHeight="1" x14ac:dyDescent="0.2"/>
    <row r="5" spans="1:18" s="220" customFormat="1" ht="15" customHeight="1" x14ac:dyDescent="0.2"/>
    <row r="6" spans="1:18" s="220" customFormat="1" ht="15" customHeight="1" x14ac:dyDescent="0.2"/>
    <row r="7" spans="1:18" s="220" customFormat="1" ht="15" customHeight="1" x14ac:dyDescent="0.2"/>
    <row r="8" spans="1:18" s="220" customFormat="1" ht="15" customHeight="1" x14ac:dyDescent="0.2"/>
    <row r="9" spans="1:18" s="220" customFormat="1" ht="15" customHeight="1" x14ac:dyDescent="0.2"/>
    <row r="10" spans="1:18" s="220" customFormat="1" ht="15" customHeight="1" x14ac:dyDescent="0.2"/>
    <row r="11" spans="1:18" s="220" customFormat="1" ht="15" customHeight="1" x14ac:dyDescent="0.2"/>
    <row r="12" spans="1:18" s="220" customFormat="1" ht="15" customHeight="1" x14ac:dyDescent="0.2"/>
    <row r="13" spans="1:18" s="220" customFormat="1" ht="12.75" customHeight="1" x14ac:dyDescent="0.2"/>
    <row r="14" spans="1:18" ht="12.75" customHeight="1" x14ac:dyDescent="0.2"/>
    <row r="15" spans="1:18" ht="26.25" x14ac:dyDescent="0.2">
      <c r="A15" s="214"/>
      <c r="B15" s="253" t="s">
        <v>94</v>
      </c>
      <c r="C15" s="253"/>
      <c r="D15" s="253"/>
      <c r="E15" s="253"/>
      <c r="F15" s="253"/>
      <c r="G15" s="253"/>
      <c r="H15" s="253"/>
      <c r="I15" s="253"/>
      <c r="J15" s="253"/>
      <c r="K15" s="78" t="s">
        <v>116</v>
      </c>
      <c r="L15" s="89"/>
      <c r="M15" s="89"/>
      <c r="N15" s="85"/>
      <c r="O15" s="89"/>
      <c r="P15" s="85"/>
      <c r="Q15" s="85"/>
      <c r="R15" s="85"/>
    </row>
    <row r="16" spans="1:18" ht="20.25" x14ac:dyDescent="0.2">
      <c r="A16" s="234" t="s">
        <v>9</v>
      </c>
      <c r="B16" s="235" t="s">
        <v>95</v>
      </c>
      <c r="C16" s="236"/>
      <c r="D16" s="236"/>
      <c r="E16" s="236"/>
      <c r="F16" s="236"/>
      <c r="G16" s="236"/>
      <c r="H16" s="236"/>
      <c r="I16" s="236"/>
      <c r="J16" s="237"/>
      <c r="K16" s="238" t="s">
        <v>10</v>
      </c>
      <c r="L16" s="230" t="s">
        <v>2</v>
      </c>
      <c r="M16" s="230" t="s">
        <v>3</v>
      </c>
      <c r="N16" s="240" t="s">
        <v>4</v>
      </c>
      <c r="O16" s="230" t="s">
        <v>5</v>
      </c>
      <c r="P16" s="228" t="s">
        <v>6</v>
      </c>
      <c r="Q16" s="228" t="s">
        <v>7</v>
      </c>
      <c r="R16" s="230" t="s">
        <v>96</v>
      </c>
    </row>
    <row r="17" spans="1:19" ht="15.75" x14ac:dyDescent="0.2">
      <c r="A17" s="229"/>
      <c r="B17" s="97" t="s">
        <v>97</v>
      </c>
      <c r="C17" s="97" t="s">
        <v>98</v>
      </c>
      <c r="D17" s="97" t="s">
        <v>99</v>
      </c>
      <c r="E17" s="97" t="s">
        <v>100</v>
      </c>
      <c r="F17" s="97" t="s">
        <v>101</v>
      </c>
      <c r="G17" s="97" t="s">
        <v>102</v>
      </c>
      <c r="H17" s="97" t="s">
        <v>103</v>
      </c>
      <c r="I17" s="97" t="s">
        <v>104</v>
      </c>
      <c r="J17" s="97" t="s">
        <v>105</v>
      </c>
      <c r="K17" s="239"/>
      <c r="L17" s="229"/>
      <c r="M17" s="229"/>
      <c r="N17" s="229"/>
      <c r="O17" s="229"/>
      <c r="P17" s="229"/>
      <c r="Q17" s="229"/>
      <c r="R17" s="229"/>
    </row>
    <row r="18" spans="1:19" ht="15.75" x14ac:dyDescent="0.2">
      <c r="A18" s="97">
        <v>2001</v>
      </c>
      <c r="B18" s="17">
        <v>9</v>
      </c>
      <c r="C18" s="17"/>
      <c r="D18" s="17"/>
      <c r="E18" s="17"/>
      <c r="F18" s="17"/>
      <c r="G18" s="17"/>
      <c r="H18" s="17"/>
      <c r="I18" s="17"/>
      <c r="J18" s="17"/>
      <c r="K18" s="54"/>
      <c r="L18" s="197"/>
      <c r="M18" s="204"/>
      <c r="N18" s="205"/>
      <c r="O18" s="98"/>
      <c r="P18" s="19">
        <f>B18</f>
        <v>9</v>
      </c>
      <c r="Q18" s="99"/>
      <c r="R18" s="98"/>
    </row>
    <row r="19" spans="1:19" ht="15.75" x14ac:dyDescent="0.2">
      <c r="A19" s="97">
        <v>2002</v>
      </c>
      <c r="B19" s="17"/>
      <c r="C19" s="17">
        <v>7</v>
      </c>
      <c r="D19" s="17"/>
      <c r="E19" s="17"/>
      <c r="F19" s="17"/>
      <c r="G19" s="17"/>
      <c r="H19" s="17"/>
      <c r="I19" s="17"/>
      <c r="J19" s="17"/>
      <c r="K19" s="54"/>
      <c r="L19" s="206"/>
      <c r="M19" s="89"/>
      <c r="N19" s="207"/>
      <c r="O19" s="21">
        <f>IF(C19=0,"",C19/B18)</f>
        <v>0.77777777777777779</v>
      </c>
      <c r="P19" s="22">
        <v>7</v>
      </c>
      <c r="Q19" s="100">
        <f t="shared" ref="Q19:Q26" si="0">IF(P19=0,"",P19/P18)</f>
        <v>0.77777777777777779</v>
      </c>
      <c r="R19" s="100">
        <f t="shared" ref="R19:R26" si="1">IF(P19=0,"",100%-Q19)</f>
        <v>0.22222222222222221</v>
      </c>
    </row>
    <row r="20" spans="1:19" ht="15.75" x14ac:dyDescent="0.2">
      <c r="A20" s="97">
        <v>2101</v>
      </c>
      <c r="B20" s="17"/>
      <c r="C20" s="17"/>
      <c r="D20" s="17">
        <v>4</v>
      </c>
      <c r="E20" s="17"/>
      <c r="F20" s="17"/>
      <c r="G20" s="17"/>
      <c r="H20" s="17"/>
      <c r="I20" s="17"/>
      <c r="J20" s="17"/>
      <c r="K20" s="54"/>
      <c r="L20" s="206"/>
      <c r="M20" s="89"/>
      <c r="N20" s="207"/>
      <c r="O20" s="21">
        <f>IF(D20=0,"",D20/C19)</f>
        <v>0.5714285714285714</v>
      </c>
      <c r="P20" s="22">
        <v>5</v>
      </c>
      <c r="Q20" s="100">
        <f t="shared" si="0"/>
        <v>0.7142857142857143</v>
      </c>
      <c r="R20" s="100">
        <f t="shared" si="1"/>
        <v>0.2857142857142857</v>
      </c>
      <c r="S20" s="124">
        <f>P20/P18</f>
        <v>0.55555555555555558</v>
      </c>
    </row>
    <row r="21" spans="1:19" ht="15.75" x14ac:dyDescent="0.2">
      <c r="A21" s="97">
        <v>2102</v>
      </c>
      <c r="B21" s="17"/>
      <c r="C21" s="17"/>
      <c r="D21" s="17"/>
      <c r="E21" s="17">
        <v>4</v>
      </c>
      <c r="F21" s="17"/>
      <c r="G21" s="17"/>
      <c r="H21" s="17"/>
      <c r="I21" s="17"/>
      <c r="J21" s="17"/>
      <c r="K21" s="54"/>
      <c r="L21" s="206"/>
      <c r="M21" s="89"/>
      <c r="N21" s="207"/>
      <c r="O21" s="21">
        <f>IF(E21=0,"",E21/D20)</f>
        <v>1</v>
      </c>
      <c r="P21" s="22">
        <v>5</v>
      </c>
      <c r="Q21" s="100">
        <f t="shared" si="0"/>
        <v>1</v>
      </c>
      <c r="R21" s="100">
        <f t="shared" si="1"/>
        <v>0</v>
      </c>
    </row>
    <row r="22" spans="1:19" ht="15.75" x14ac:dyDescent="0.2">
      <c r="A22" s="97">
        <v>2201</v>
      </c>
      <c r="B22" s="17"/>
      <c r="C22" s="17"/>
      <c r="D22" s="17"/>
      <c r="E22" s="17"/>
      <c r="F22" s="17">
        <v>4</v>
      </c>
      <c r="G22" s="17"/>
      <c r="H22" s="17"/>
      <c r="I22" s="17"/>
      <c r="J22" s="17"/>
      <c r="K22" s="54"/>
      <c r="L22" s="206"/>
      <c r="M22" s="89"/>
      <c r="N22" s="207"/>
      <c r="O22" s="21">
        <f>IF(F22=0,"",F22/E21)</f>
        <v>1</v>
      </c>
      <c r="P22" s="22">
        <v>4</v>
      </c>
      <c r="Q22" s="100">
        <f t="shared" si="0"/>
        <v>0.8</v>
      </c>
      <c r="R22" s="100">
        <f t="shared" si="1"/>
        <v>0.19999999999999996</v>
      </c>
    </row>
    <row r="23" spans="1:19" ht="15.75" x14ac:dyDescent="0.2">
      <c r="A23" s="97">
        <v>2202</v>
      </c>
      <c r="B23" s="17"/>
      <c r="C23" s="17"/>
      <c r="D23" s="17"/>
      <c r="E23" s="17"/>
      <c r="F23" s="17"/>
      <c r="G23" s="17">
        <v>4</v>
      </c>
      <c r="H23" s="17"/>
      <c r="I23" s="17"/>
      <c r="J23" s="17"/>
      <c r="K23" s="54"/>
      <c r="L23" s="206"/>
      <c r="M23" s="89"/>
      <c r="N23" s="207"/>
      <c r="O23" s="21">
        <f>IF(G23=0,"",G23/F22)</f>
        <v>1</v>
      </c>
      <c r="P23" s="22">
        <v>4</v>
      </c>
      <c r="Q23" s="100">
        <f t="shared" si="0"/>
        <v>1</v>
      </c>
      <c r="R23" s="100">
        <f t="shared" si="1"/>
        <v>0</v>
      </c>
    </row>
    <row r="24" spans="1:19" ht="15.75" x14ac:dyDescent="0.2">
      <c r="A24" s="97">
        <v>2301</v>
      </c>
      <c r="B24" s="17"/>
      <c r="C24" s="17"/>
      <c r="D24" s="17"/>
      <c r="E24" s="17"/>
      <c r="F24" s="17"/>
      <c r="G24" s="17"/>
      <c r="H24" s="17">
        <v>4</v>
      </c>
      <c r="I24" s="17"/>
      <c r="J24" s="17"/>
      <c r="K24" s="54"/>
      <c r="L24" s="206"/>
      <c r="M24" s="89"/>
      <c r="N24" s="207"/>
      <c r="O24" s="21">
        <f>IF(H24=0,"",H24/G23)</f>
        <v>1</v>
      </c>
      <c r="P24" s="22">
        <v>4</v>
      </c>
      <c r="Q24" s="100">
        <f t="shared" si="0"/>
        <v>1</v>
      </c>
      <c r="R24" s="100">
        <f t="shared" si="1"/>
        <v>0</v>
      </c>
    </row>
    <row r="25" spans="1:19" ht="15.75" x14ac:dyDescent="0.2">
      <c r="A25" s="97">
        <v>2302</v>
      </c>
      <c r="B25" s="17"/>
      <c r="C25" s="17"/>
      <c r="D25" s="17"/>
      <c r="E25" s="17"/>
      <c r="F25" s="17"/>
      <c r="G25" s="17"/>
      <c r="H25" s="17"/>
      <c r="I25" s="17">
        <v>3</v>
      </c>
      <c r="J25" s="17"/>
      <c r="K25" s="54"/>
      <c r="L25" s="206"/>
      <c r="M25" s="89"/>
      <c r="N25" s="207"/>
      <c r="O25" s="21">
        <f>IF(I25=0,"",I25/H24)</f>
        <v>0.75</v>
      </c>
      <c r="P25" s="22">
        <v>4</v>
      </c>
      <c r="Q25" s="100">
        <f t="shared" si="0"/>
        <v>1</v>
      </c>
      <c r="R25" s="100">
        <f t="shared" si="1"/>
        <v>0</v>
      </c>
    </row>
    <row r="26" spans="1:19" ht="15.75" x14ac:dyDescent="0.2">
      <c r="A26" s="97">
        <v>2401</v>
      </c>
      <c r="B26" s="17"/>
      <c r="C26" s="17"/>
      <c r="D26" s="17"/>
      <c r="E26" s="17"/>
      <c r="F26" s="17"/>
      <c r="G26" s="17"/>
      <c r="H26" s="17"/>
      <c r="I26" s="17"/>
      <c r="J26" s="17">
        <v>3</v>
      </c>
      <c r="K26" s="54"/>
      <c r="L26" s="206"/>
      <c r="M26" s="89"/>
      <c r="N26" s="207"/>
      <c r="O26" s="24">
        <f>IF(J26=0,"",J26/I25)</f>
        <v>1</v>
      </c>
      <c r="P26" s="22">
        <v>4</v>
      </c>
      <c r="Q26" s="24">
        <f t="shared" si="0"/>
        <v>1</v>
      </c>
      <c r="R26" s="24">
        <f t="shared" si="1"/>
        <v>0</v>
      </c>
    </row>
    <row r="27" spans="1:19" ht="15.75" x14ac:dyDescent="0.2">
      <c r="A27" s="97">
        <v>2402</v>
      </c>
      <c r="B27" s="17"/>
      <c r="C27" s="17"/>
      <c r="D27" s="17"/>
      <c r="E27" s="17"/>
      <c r="F27" s="17"/>
      <c r="G27" s="17"/>
      <c r="H27" s="17"/>
      <c r="I27" s="17"/>
      <c r="J27" s="64"/>
      <c r="K27" s="54"/>
      <c r="L27" s="206"/>
      <c r="M27" s="89"/>
      <c r="N27" s="85"/>
      <c r="O27" s="26"/>
      <c r="P27" s="27"/>
      <c r="Q27" s="26"/>
      <c r="R27" s="199"/>
    </row>
    <row r="28" spans="1:19" ht="15.75" x14ac:dyDescent="0.2">
      <c r="A28" s="97">
        <v>2501</v>
      </c>
      <c r="B28" s="17"/>
      <c r="C28" s="17"/>
      <c r="D28" s="17"/>
      <c r="E28" s="17"/>
      <c r="F28" s="17"/>
      <c r="G28" s="17"/>
      <c r="H28" s="17"/>
      <c r="I28" s="17"/>
      <c r="J28" s="64"/>
      <c r="K28" s="54"/>
      <c r="L28" s="206"/>
      <c r="M28" s="89"/>
      <c r="N28" s="85"/>
      <c r="O28" s="208"/>
      <c r="P28" s="28"/>
      <c r="Q28" s="209"/>
      <c r="R28" s="208"/>
    </row>
    <row r="29" spans="1:19" ht="15.75" x14ac:dyDescent="0.2">
      <c r="A29" s="97">
        <v>2502</v>
      </c>
      <c r="B29" s="17"/>
      <c r="C29" s="17"/>
      <c r="D29" s="17"/>
      <c r="E29" s="17"/>
      <c r="F29" s="17"/>
      <c r="G29" s="17"/>
      <c r="H29" s="17"/>
      <c r="I29" s="17"/>
      <c r="J29" s="17"/>
      <c r="K29" s="54"/>
      <c r="L29" s="206"/>
      <c r="M29" s="89"/>
      <c r="N29" s="85"/>
      <c r="O29" s="208"/>
      <c r="P29" s="28"/>
      <c r="Q29" s="209"/>
      <c r="R29" s="208"/>
    </row>
    <row r="30" spans="1:19" ht="15.75" x14ac:dyDescent="0.2">
      <c r="A30" s="97">
        <v>2601</v>
      </c>
      <c r="B30" s="17"/>
      <c r="C30" s="17"/>
      <c r="D30" s="17"/>
      <c r="E30" s="17"/>
      <c r="F30" s="17"/>
      <c r="G30" s="17"/>
      <c r="H30" s="17"/>
      <c r="I30" s="17"/>
      <c r="J30" s="17"/>
      <c r="K30" s="54"/>
      <c r="L30" s="206"/>
      <c r="M30" s="89"/>
      <c r="N30" s="85"/>
      <c r="O30" s="208"/>
      <c r="P30" s="28"/>
      <c r="Q30" s="209"/>
      <c r="R30" s="208"/>
    </row>
    <row r="31" spans="1:19" ht="15.75" x14ac:dyDescent="0.2">
      <c r="A31" s="97">
        <v>2602</v>
      </c>
      <c r="B31" s="17"/>
      <c r="C31" s="17"/>
      <c r="D31" s="17"/>
      <c r="E31" s="17"/>
      <c r="F31" s="17"/>
      <c r="G31" s="17"/>
      <c r="H31" s="17"/>
      <c r="I31" s="17"/>
      <c r="J31" s="17"/>
      <c r="K31" s="54"/>
      <c r="L31" s="206"/>
      <c r="M31" s="89"/>
      <c r="N31" s="85"/>
      <c r="O31" s="210"/>
      <c r="P31" s="211"/>
      <c r="Q31" s="212"/>
      <c r="R31" s="213"/>
    </row>
    <row r="32" spans="1:19" ht="15.75" x14ac:dyDescent="0.2">
      <c r="A32" s="97">
        <v>2701</v>
      </c>
      <c r="B32" s="17"/>
      <c r="C32" s="17"/>
      <c r="D32" s="17"/>
      <c r="E32" s="17"/>
      <c r="F32" s="17"/>
      <c r="G32" s="17"/>
      <c r="H32" s="17"/>
      <c r="I32" s="17"/>
      <c r="J32" s="17"/>
      <c r="K32" s="54"/>
      <c r="L32" s="206"/>
      <c r="M32" s="89"/>
      <c r="N32" s="85"/>
      <c r="O32" s="102" t="s">
        <v>81</v>
      </c>
      <c r="P32" s="103"/>
      <c r="Q32" s="104" t="str">
        <f>IF(SUM(K24:K31)=0,"",SUM(K24:K31))</f>
        <v/>
      </c>
      <c r="R32" s="105" t="s">
        <v>10</v>
      </c>
    </row>
    <row r="33" spans="1:21" ht="15.75" x14ac:dyDescent="0.2">
      <c r="A33" s="97">
        <v>2702</v>
      </c>
      <c r="B33" s="29"/>
      <c r="C33" s="29"/>
      <c r="D33" s="29"/>
      <c r="E33" s="29"/>
      <c r="F33" s="29"/>
      <c r="G33" s="29"/>
      <c r="H33" s="29"/>
      <c r="I33" s="29"/>
      <c r="J33" s="29"/>
      <c r="K33" s="39"/>
      <c r="L33" s="206"/>
      <c r="M33" s="89"/>
      <c r="N33" s="85"/>
      <c r="O33" s="106" t="s">
        <v>83</v>
      </c>
      <c r="P33" s="32">
        <f>P32/B18</f>
        <v>0</v>
      </c>
      <c r="Q33" s="107" t="e">
        <f>P32/Q32</f>
        <v>#VALUE!</v>
      </c>
      <c r="R33" s="108" t="s">
        <v>84</v>
      </c>
    </row>
    <row r="34" spans="1:21" ht="15.75" x14ac:dyDescent="0.2">
      <c r="A34" s="97">
        <v>2801</v>
      </c>
      <c r="B34" s="215"/>
      <c r="C34" s="215"/>
      <c r="D34" s="215"/>
      <c r="E34" s="215"/>
      <c r="F34" s="215"/>
      <c r="G34" s="215"/>
      <c r="H34" s="215"/>
      <c r="I34" s="215"/>
      <c r="J34" s="215"/>
      <c r="K34" s="39"/>
      <c r="L34" s="198"/>
      <c r="M34" s="154"/>
      <c r="N34" s="155"/>
      <c r="O34" s="154"/>
      <c r="P34" s="155"/>
      <c r="Q34" s="155"/>
      <c r="R34" s="156"/>
    </row>
    <row r="35" spans="1:21" ht="18" customHeight="1" x14ac:dyDescent="0.2">
      <c r="A35" s="114"/>
      <c r="B35" s="231" t="s">
        <v>106</v>
      </c>
      <c r="C35" s="231"/>
      <c r="D35" s="231"/>
      <c r="E35" s="231"/>
      <c r="F35" s="231"/>
      <c r="G35" s="231"/>
      <c r="H35" s="231"/>
      <c r="I35" s="231"/>
      <c r="J35" s="231"/>
      <c r="K35" s="74">
        <f>SUM(K18:K31)</f>
        <v>0</v>
      </c>
      <c r="L35" s="109" t="str">
        <f>IF(K26=0,"",K26/B18)</f>
        <v/>
      </c>
      <c r="M35" s="109" t="str">
        <f>IF(K35=0,"",K35/B18)</f>
        <v/>
      </c>
      <c r="N35" s="109" t="str">
        <f>IF(K26=0,"",M35-L35)</f>
        <v/>
      </c>
      <c r="O35" s="89"/>
      <c r="P35" s="85"/>
      <c r="Q35" s="134"/>
      <c r="R35" s="89"/>
      <c r="U35" s="161">
        <f>((S20+S43)/2)</f>
        <v>0.54444444444444451</v>
      </c>
    </row>
    <row r="36" spans="1:21" ht="12.75" customHeight="1" x14ac:dyDescent="0.2"/>
    <row r="37" spans="1:21" ht="12.75" customHeight="1" x14ac:dyDescent="0.2"/>
    <row r="38" spans="1:21" ht="26.25" x14ac:dyDescent="0.2">
      <c r="A38" s="214"/>
      <c r="B38" s="253" t="s">
        <v>94</v>
      </c>
      <c r="C38" s="253"/>
      <c r="D38" s="253"/>
      <c r="E38" s="253"/>
      <c r="F38" s="253"/>
      <c r="G38" s="253"/>
      <c r="H38" s="253"/>
      <c r="I38" s="253"/>
      <c r="J38" s="253"/>
      <c r="K38" s="78" t="s">
        <v>117</v>
      </c>
      <c r="L38" s="89"/>
      <c r="M38" s="89"/>
      <c r="N38" s="85"/>
      <c r="O38" s="89"/>
      <c r="P38" s="85"/>
      <c r="Q38" s="85"/>
      <c r="R38" s="85"/>
    </row>
    <row r="39" spans="1:21" ht="20.25" x14ac:dyDescent="0.2">
      <c r="A39" s="234" t="s">
        <v>9</v>
      </c>
      <c r="B39" s="235" t="s">
        <v>95</v>
      </c>
      <c r="C39" s="236"/>
      <c r="D39" s="236"/>
      <c r="E39" s="236"/>
      <c r="F39" s="236"/>
      <c r="G39" s="236"/>
      <c r="H39" s="236"/>
      <c r="I39" s="236"/>
      <c r="J39" s="237"/>
      <c r="K39" s="238" t="s">
        <v>10</v>
      </c>
      <c r="L39" s="230" t="s">
        <v>2</v>
      </c>
      <c r="M39" s="230" t="s">
        <v>3</v>
      </c>
      <c r="N39" s="240" t="s">
        <v>4</v>
      </c>
      <c r="O39" s="230" t="s">
        <v>5</v>
      </c>
      <c r="P39" s="228" t="s">
        <v>6</v>
      </c>
      <c r="Q39" s="228" t="s">
        <v>7</v>
      </c>
      <c r="R39" s="230" t="s">
        <v>96</v>
      </c>
    </row>
    <row r="40" spans="1:21" ht="15.75" x14ac:dyDescent="0.2">
      <c r="A40" s="229"/>
      <c r="B40" s="97" t="s">
        <v>97</v>
      </c>
      <c r="C40" s="97" t="s">
        <v>98</v>
      </c>
      <c r="D40" s="97" t="s">
        <v>99</v>
      </c>
      <c r="E40" s="97" t="s">
        <v>100</v>
      </c>
      <c r="F40" s="97" t="s">
        <v>101</v>
      </c>
      <c r="G40" s="97" t="s">
        <v>102</v>
      </c>
      <c r="H40" s="97" t="s">
        <v>103</v>
      </c>
      <c r="I40" s="97" t="s">
        <v>104</v>
      </c>
      <c r="J40" s="97" t="s">
        <v>105</v>
      </c>
      <c r="K40" s="239"/>
      <c r="L40" s="229"/>
      <c r="M40" s="229"/>
      <c r="N40" s="229"/>
      <c r="O40" s="229"/>
      <c r="P40" s="229"/>
      <c r="Q40" s="229"/>
      <c r="R40" s="229"/>
    </row>
    <row r="41" spans="1:21" ht="15.75" x14ac:dyDescent="0.2">
      <c r="A41" s="97">
        <v>2002</v>
      </c>
      <c r="B41" s="17">
        <v>15</v>
      </c>
      <c r="C41" s="17"/>
      <c r="D41" s="17"/>
      <c r="E41" s="17"/>
      <c r="F41" s="17"/>
      <c r="G41" s="17"/>
      <c r="H41" s="17"/>
      <c r="I41" s="17"/>
      <c r="J41" s="17"/>
      <c r="K41" s="54"/>
      <c r="L41" s="197"/>
      <c r="M41" s="204"/>
      <c r="N41" s="205"/>
      <c r="O41" s="98"/>
      <c r="P41" s="19">
        <f>B41</f>
        <v>15</v>
      </c>
      <c r="Q41" s="99"/>
      <c r="R41" s="98"/>
    </row>
    <row r="42" spans="1:21" ht="15.75" x14ac:dyDescent="0.2">
      <c r="A42" s="97">
        <v>2101</v>
      </c>
      <c r="B42" s="17"/>
      <c r="C42" s="17">
        <v>10</v>
      </c>
      <c r="D42" s="17"/>
      <c r="E42" s="17"/>
      <c r="F42" s="17"/>
      <c r="G42" s="17"/>
      <c r="H42" s="17"/>
      <c r="I42" s="17"/>
      <c r="J42" s="17"/>
      <c r="K42" s="54"/>
      <c r="L42" s="206"/>
      <c r="M42" s="89"/>
      <c r="N42" s="207"/>
      <c r="O42" s="21">
        <f>IF(C42=0,"",C42/B41)</f>
        <v>0.66666666666666663</v>
      </c>
      <c r="P42" s="22">
        <v>10</v>
      </c>
      <c r="Q42" s="100">
        <f t="shared" ref="Q42:Q49" si="2">IF(P42=0,"",P42/P41)</f>
        <v>0.66666666666666663</v>
      </c>
      <c r="R42" s="100">
        <f t="shared" ref="R42:R49" si="3">IF(P42=0,"",100%-Q42)</f>
        <v>0.33333333333333337</v>
      </c>
    </row>
    <row r="43" spans="1:21" ht="15.75" x14ac:dyDescent="0.2">
      <c r="A43" s="97">
        <v>2102</v>
      </c>
      <c r="B43" s="17"/>
      <c r="C43" s="17"/>
      <c r="D43" s="17">
        <v>7</v>
      </c>
      <c r="E43" s="17"/>
      <c r="F43" s="17"/>
      <c r="G43" s="17"/>
      <c r="H43" s="17"/>
      <c r="I43" s="17"/>
      <c r="J43" s="17"/>
      <c r="K43" s="54"/>
      <c r="L43" s="206"/>
      <c r="M43" s="89"/>
      <c r="N43" s="207"/>
      <c r="O43" s="21">
        <f>IF(D43=0,"",D43/C42)</f>
        <v>0.7</v>
      </c>
      <c r="P43" s="22">
        <v>8</v>
      </c>
      <c r="Q43" s="100">
        <f t="shared" si="2"/>
        <v>0.8</v>
      </c>
      <c r="R43" s="100">
        <f t="shared" si="3"/>
        <v>0.19999999999999996</v>
      </c>
      <c r="S43" s="124">
        <f>P43/P41</f>
        <v>0.53333333333333333</v>
      </c>
    </row>
    <row r="44" spans="1:21" ht="15.75" x14ac:dyDescent="0.2">
      <c r="A44" s="97">
        <v>2201</v>
      </c>
      <c r="B44" s="17"/>
      <c r="C44" s="17"/>
      <c r="D44" s="17"/>
      <c r="E44" s="17">
        <v>7</v>
      </c>
      <c r="F44" s="17"/>
      <c r="G44" s="17"/>
      <c r="H44" s="17"/>
      <c r="I44" s="17"/>
      <c r="J44" s="17"/>
      <c r="K44" s="54"/>
      <c r="L44" s="206"/>
      <c r="M44" s="89"/>
      <c r="N44" s="207"/>
      <c r="O44" s="21">
        <f>IF(E44=0,"",E44/D43)</f>
        <v>1</v>
      </c>
      <c r="P44" s="22">
        <v>7</v>
      </c>
      <c r="Q44" s="100">
        <f t="shared" si="2"/>
        <v>0.875</v>
      </c>
      <c r="R44" s="100">
        <f t="shared" si="3"/>
        <v>0.125</v>
      </c>
    </row>
    <row r="45" spans="1:21" ht="15.75" x14ac:dyDescent="0.2">
      <c r="A45" s="97">
        <v>2202</v>
      </c>
      <c r="B45" s="17"/>
      <c r="C45" s="17"/>
      <c r="D45" s="17"/>
      <c r="E45" s="17"/>
      <c r="F45" s="17">
        <v>7</v>
      </c>
      <c r="G45" s="17"/>
      <c r="H45" s="17"/>
      <c r="I45" s="17"/>
      <c r="J45" s="17"/>
      <c r="K45" s="54"/>
      <c r="L45" s="206"/>
      <c r="M45" s="89"/>
      <c r="N45" s="207"/>
      <c r="O45" s="21">
        <f>IF(F45=0,"",F45/E44)</f>
        <v>1</v>
      </c>
      <c r="P45" s="22">
        <v>7</v>
      </c>
      <c r="Q45" s="100">
        <f t="shared" si="2"/>
        <v>1</v>
      </c>
      <c r="R45" s="100">
        <f t="shared" si="3"/>
        <v>0</v>
      </c>
    </row>
    <row r="46" spans="1:21" ht="15.75" x14ac:dyDescent="0.2">
      <c r="A46" s="97">
        <v>2301</v>
      </c>
      <c r="B46" s="17"/>
      <c r="C46" s="17"/>
      <c r="D46" s="17"/>
      <c r="E46" s="17"/>
      <c r="F46" s="17"/>
      <c r="G46" s="17">
        <v>7</v>
      </c>
      <c r="H46" s="17"/>
      <c r="I46" s="17"/>
      <c r="J46" s="17"/>
      <c r="K46" s="54"/>
      <c r="L46" s="206"/>
      <c r="M46" s="89"/>
      <c r="N46" s="207"/>
      <c r="O46" s="21">
        <f>IF(G46=0,"",G46/F45)</f>
        <v>1</v>
      </c>
      <c r="P46" s="22">
        <v>7</v>
      </c>
      <c r="Q46" s="100">
        <f t="shared" si="2"/>
        <v>1</v>
      </c>
      <c r="R46" s="100">
        <f t="shared" si="3"/>
        <v>0</v>
      </c>
    </row>
    <row r="47" spans="1:21" ht="15.75" x14ac:dyDescent="0.2">
      <c r="A47" s="97">
        <v>2302</v>
      </c>
      <c r="B47" s="17"/>
      <c r="C47" s="17"/>
      <c r="D47" s="17"/>
      <c r="E47" s="17"/>
      <c r="F47" s="17"/>
      <c r="G47" s="17"/>
      <c r="H47" s="17">
        <v>5</v>
      </c>
      <c r="I47" s="17"/>
      <c r="J47" s="17"/>
      <c r="K47" s="54"/>
      <c r="L47" s="206"/>
      <c r="M47" s="89"/>
      <c r="N47" s="207"/>
      <c r="O47" s="21">
        <f>IF(H47=0,"",H47/G46)</f>
        <v>0.7142857142857143</v>
      </c>
      <c r="P47" s="22">
        <v>7</v>
      </c>
      <c r="Q47" s="100">
        <f t="shared" si="2"/>
        <v>1</v>
      </c>
      <c r="R47" s="100">
        <f t="shared" si="3"/>
        <v>0</v>
      </c>
    </row>
    <row r="48" spans="1:21" ht="15.75" x14ac:dyDescent="0.2">
      <c r="A48" s="97">
        <v>2401</v>
      </c>
      <c r="B48" s="17"/>
      <c r="C48" s="17"/>
      <c r="D48" s="17"/>
      <c r="E48" s="17"/>
      <c r="F48" s="17"/>
      <c r="G48" s="17"/>
      <c r="H48" s="17"/>
      <c r="I48" s="17">
        <v>3</v>
      </c>
      <c r="J48" s="17"/>
      <c r="K48" s="54"/>
      <c r="L48" s="206"/>
      <c r="M48" s="89"/>
      <c r="N48" s="207"/>
      <c r="O48" s="21">
        <f>IF(I48=0,"",I48/H47)</f>
        <v>0.6</v>
      </c>
      <c r="P48" s="22">
        <v>7</v>
      </c>
      <c r="Q48" s="100">
        <f t="shared" si="2"/>
        <v>1</v>
      </c>
      <c r="R48" s="100">
        <f t="shared" si="3"/>
        <v>0</v>
      </c>
    </row>
    <row r="49" spans="1:18" ht="15.75" x14ac:dyDescent="0.2">
      <c r="A49" s="97">
        <v>2402</v>
      </c>
      <c r="B49" s="17"/>
      <c r="C49" s="17"/>
      <c r="D49" s="17"/>
      <c r="E49" s="17"/>
      <c r="F49" s="17"/>
      <c r="G49" s="17"/>
      <c r="H49" s="17"/>
      <c r="I49" s="17"/>
      <c r="J49" s="17">
        <v>3</v>
      </c>
      <c r="K49" s="54">
        <v>3</v>
      </c>
      <c r="L49" s="206"/>
      <c r="M49" s="89"/>
      <c r="N49" s="207"/>
      <c r="O49" s="24">
        <f>IF(J49=0,"",J49/I48)</f>
        <v>1</v>
      </c>
      <c r="P49" s="22">
        <v>6</v>
      </c>
      <c r="Q49" s="24">
        <f t="shared" si="2"/>
        <v>0.8571428571428571</v>
      </c>
      <c r="R49" s="24">
        <f t="shared" si="3"/>
        <v>0.1428571428571429</v>
      </c>
    </row>
    <row r="50" spans="1:18" ht="15.75" x14ac:dyDescent="0.2">
      <c r="A50" s="97">
        <v>2501</v>
      </c>
      <c r="B50" s="17"/>
      <c r="C50" s="17"/>
      <c r="D50" s="17"/>
      <c r="E50" s="17"/>
      <c r="F50" s="17"/>
      <c r="G50" s="17"/>
      <c r="H50" s="17"/>
      <c r="I50" s="17"/>
      <c r="J50" s="17">
        <v>3</v>
      </c>
      <c r="K50" s="54">
        <v>3</v>
      </c>
      <c r="L50" s="206"/>
      <c r="M50" s="89"/>
      <c r="N50" s="85"/>
      <c r="O50" s="26"/>
      <c r="P50" s="27">
        <v>3</v>
      </c>
      <c r="Q50" s="26"/>
      <c r="R50" s="199"/>
    </row>
    <row r="51" spans="1:18" ht="15.75" x14ac:dyDescent="0.2">
      <c r="A51" s="97">
        <v>2502</v>
      </c>
      <c r="B51" s="17"/>
      <c r="C51" s="17"/>
      <c r="D51" s="17"/>
      <c r="E51" s="17"/>
      <c r="F51" s="17"/>
      <c r="G51" s="17"/>
      <c r="H51" s="17"/>
      <c r="I51" s="17"/>
      <c r="J51" s="17"/>
      <c r="K51" s="54"/>
      <c r="L51" s="206"/>
      <c r="M51" s="89"/>
      <c r="N51" s="85"/>
      <c r="O51" s="208"/>
      <c r="P51" s="28"/>
      <c r="Q51" s="209"/>
      <c r="R51" s="208"/>
    </row>
    <row r="52" spans="1:18" ht="15.75" x14ac:dyDescent="0.2">
      <c r="A52" s="97">
        <v>2601</v>
      </c>
      <c r="B52" s="17"/>
      <c r="C52" s="17"/>
      <c r="D52" s="17"/>
      <c r="E52" s="17"/>
      <c r="F52" s="17"/>
      <c r="G52" s="17"/>
      <c r="H52" s="17"/>
      <c r="I52" s="17"/>
      <c r="J52" s="17"/>
      <c r="K52" s="54"/>
      <c r="L52" s="206"/>
      <c r="M52" s="89"/>
      <c r="N52" s="85"/>
      <c r="O52" s="208"/>
      <c r="P52" s="28"/>
      <c r="Q52" s="209"/>
      <c r="R52" s="208"/>
    </row>
    <row r="53" spans="1:18" ht="15.75" x14ac:dyDescent="0.2">
      <c r="A53" s="97">
        <v>2602</v>
      </c>
      <c r="B53" s="17"/>
      <c r="C53" s="17"/>
      <c r="D53" s="17"/>
      <c r="E53" s="17"/>
      <c r="F53" s="17"/>
      <c r="G53" s="17"/>
      <c r="H53" s="17"/>
      <c r="I53" s="17"/>
      <c r="J53" s="17"/>
      <c r="K53" s="54"/>
      <c r="L53" s="206"/>
      <c r="M53" s="89"/>
      <c r="N53" s="85"/>
      <c r="O53" s="208"/>
      <c r="P53" s="28"/>
      <c r="Q53" s="209"/>
      <c r="R53" s="208"/>
    </row>
    <row r="54" spans="1:18" ht="15.75" x14ac:dyDescent="0.2">
      <c r="A54" s="97">
        <v>2701</v>
      </c>
      <c r="B54" s="17"/>
      <c r="C54" s="17"/>
      <c r="D54" s="17"/>
      <c r="E54" s="17"/>
      <c r="F54" s="17"/>
      <c r="G54" s="17"/>
      <c r="H54" s="17"/>
      <c r="I54" s="17"/>
      <c r="J54" s="17"/>
      <c r="K54" s="54"/>
      <c r="L54" s="206"/>
      <c r="M54" s="89"/>
      <c r="N54" s="85"/>
      <c r="O54" s="210"/>
      <c r="P54" s="211"/>
      <c r="Q54" s="212"/>
      <c r="R54" s="213"/>
    </row>
    <row r="55" spans="1:18" ht="15.75" x14ac:dyDescent="0.2">
      <c r="A55" s="97">
        <v>2702</v>
      </c>
      <c r="B55" s="17"/>
      <c r="C55" s="17"/>
      <c r="D55" s="17"/>
      <c r="E55" s="17"/>
      <c r="F55" s="17"/>
      <c r="G55" s="17"/>
      <c r="H55" s="17"/>
      <c r="I55" s="17"/>
      <c r="J55" s="17"/>
      <c r="K55" s="54"/>
      <c r="L55" s="206"/>
      <c r="M55" s="89"/>
      <c r="N55" s="85"/>
      <c r="O55" s="102" t="s">
        <v>81</v>
      </c>
      <c r="P55" s="103">
        <v>1</v>
      </c>
      <c r="Q55" s="104">
        <f>IF(SUM(K47:K54)=0,"",SUM(K47:K54))</f>
        <v>6</v>
      </c>
      <c r="R55" s="105" t="s">
        <v>10</v>
      </c>
    </row>
    <row r="56" spans="1:18" ht="15.75" x14ac:dyDescent="0.2">
      <c r="A56" s="97">
        <v>2801</v>
      </c>
      <c r="B56" s="29"/>
      <c r="C56" s="29"/>
      <c r="D56" s="29"/>
      <c r="E56" s="29"/>
      <c r="F56" s="29"/>
      <c r="G56" s="29"/>
      <c r="H56" s="29"/>
      <c r="I56" s="29"/>
      <c r="J56" s="29"/>
      <c r="K56" s="39"/>
      <c r="L56" s="206"/>
      <c r="M56" s="89"/>
      <c r="N56" s="85"/>
      <c r="O56" s="106" t="s">
        <v>83</v>
      </c>
      <c r="P56" s="32">
        <f>P55/B41</f>
        <v>6.6666666666666666E-2</v>
      </c>
      <c r="Q56" s="107">
        <f>P55/Q55</f>
        <v>0.16666666666666666</v>
      </c>
      <c r="R56" s="108" t="s">
        <v>84</v>
      </c>
    </row>
    <row r="57" spans="1:18" ht="15.75" x14ac:dyDescent="0.2">
      <c r="A57" s="97">
        <v>2802</v>
      </c>
      <c r="B57" s="29"/>
      <c r="C57" s="29"/>
      <c r="D57" s="29"/>
      <c r="E57" s="29"/>
      <c r="F57" s="29"/>
      <c r="G57" s="29"/>
      <c r="H57" s="29"/>
      <c r="I57" s="29"/>
      <c r="J57" s="29"/>
      <c r="K57" s="39"/>
      <c r="L57" s="198"/>
      <c r="M57" s="154"/>
      <c r="N57" s="155"/>
      <c r="O57" s="154"/>
      <c r="P57" s="155"/>
      <c r="Q57" s="155"/>
      <c r="R57" s="156"/>
    </row>
    <row r="58" spans="1:18" ht="18" customHeight="1" x14ac:dyDescent="0.2">
      <c r="A58" s="114"/>
      <c r="B58" s="231" t="s">
        <v>106</v>
      </c>
      <c r="C58" s="231"/>
      <c r="D58" s="231"/>
      <c r="E58" s="231"/>
      <c r="F58" s="231"/>
      <c r="G58" s="231"/>
      <c r="H58" s="231"/>
      <c r="I58" s="231"/>
      <c r="J58" s="231"/>
      <c r="K58" s="37">
        <f>SUM(K41:K54)</f>
        <v>6</v>
      </c>
      <c r="L58" s="109">
        <f>IF(K49=0,"",K49/B41)</f>
        <v>0.2</v>
      </c>
      <c r="M58" s="109">
        <f>IF(K58=0,"",K58/B41)</f>
        <v>0.4</v>
      </c>
      <c r="N58" s="109">
        <f>IF(K49=0,"",M58-L58)</f>
        <v>0.2</v>
      </c>
      <c r="O58" s="89"/>
      <c r="P58" s="85"/>
      <c r="Q58" s="134"/>
      <c r="R58" s="89"/>
    </row>
    <row r="59" spans="1:18" ht="12.75" customHeight="1" x14ac:dyDescent="0.2"/>
    <row r="60" spans="1:18" ht="12.75" customHeight="1" x14ac:dyDescent="0.2"/>
    <row r="61" spans="1:18" ht="26.25" x14ac:dyDescent="0.2">
      <c r="A61" s="214"/>
      <c r="B61" s="253" t="s">
        <v>94</v>
      </c>
      <c r="C61" s="253"/>
      <c r="D61" s="253"/>
      <c r="E61" s="253"/>
      <c r="F61" s="253"/>
      <c r="G61" s="253"/>
      <c r="H61" s="253"/>
      <c r="I61" s="253"/>
      <c r="J61" s="253"/>
      <c r="K61" s="78" t="s">
        <v>118</v>
      </c>
      <c r="L61" s="89"/>
      <c r="M61" s="89"/>
      <c r="N61" s="85"/>
      <c r="O61" s="89"/>
      <c r="P61" s="85"/>
      <c r="Q61" s="85"/>
      <c r="R61" s="85"/>
    </row>
    <row r="62" spans="1:18" ht="20.25" customHeight="1" x14ac:dyDescent="0.2">
      <c r="A62" s="234" t="s">
        <v>9</v>
      </c>
      <c r="B62" s="235" t="s">
        <v>95</v>
      </c>
      <c r="C62" s="236"/>
      <c r="D62" s="236"/>
      <c r="E62" s="236"/>
      <c r="F62" s="236"/>
      <c r="G62" s="236"/>
      <c r="H62" s="236"/>
      <c r="I62" s="236"/>
      <c r="J62" s="237"/>
      <c r="K62" s="238" t="s">
        <v>10</v>
      </c>
      <c r="L62" s="230" t="s">
        <v>2</v>
      </c>
      <c r="M62" s="230" t="s">
        <v>3</v>
      </c>
      <c r="N62" s="240" t="s">
        <v>4</v>
      </c>
      <c r="O62" s="230" t="s">
        <v>5</v>
      </c>
      <c r="P62" s="228" t="s">
        <v>6</v>
      </c>
      <c r="Q62" s="228" t="s">
        <v>7</v>
      </c>
      <c r="R62" s="230" t="s">
        <v>96</v>
      </c>
    </row>
    <row r="63" spans="1:18" ht="15.75" x14ac:dyDescent="0.2">
      <c r="A63" s="229"/>
      <c r="B63" s="97" t="s">
        <v>97</v>
      </c>
      <c r="C63" s="97" t="s">
        <v>98</v>
      </c>
      <c r="D63" s="97" t="s">
        <v>99</v>
      </c>
      <c r="E63" s="97" t="s">
        <v>100</v>
      </c>
      <c r="F63" s="97" t="s">
        <v>101</v>
      </c>
      <c r="G63" s="97" t="s">
        <v>102</v>
      </c>
      <c r="H63" s="97" t="s">
        <v>103</v>
      </c>
      <c r="I63" s="97" t="s">
        <v>104</v>
      </c>
      <c r="J63" s="97" t="s">
        <v>105</v>
      </c>
      <c r="K63" s="239"/>
      <c r="L63" s="229"/>
      <c r="M63" s="229"/>
      <c r="N63" s="229"/>
      <c r="O63" s="229"/>
      <c r="P63" s="229"/>
      <c r="Q63" s="229"/>
      <c r="R63" s="229"/>
    </row>
    <row r="64" spans="1:18" ht="15.75" x14ac:dyDescent="0.2">
      <c r="A64" s="97">
        <v>2101</v>
      </c>
      <c r="B64" s="17">
        <v>9</v>
      </c>
      <c r="C64" s="17"/>
      <c r="D64" s="17"/>
      <c r="E64" s="17"/>
      <c r="F64" s="17"/>
      <c r="G64" s="17"/>
      <c r="H64" s="17"/>
      <c r="I64" s="17"/>
      <c r="J64" s="17"/>
      <c r="K64" s="54"/>
      <c r="L64" s="197"/>
      <c r="M64" s="204"/>
      <c r="N64" s="205"/>
      <c r="O64" s="98"/>
      <c r="P64" s="19">
        <v>9</v>
      </c>
      <c r="Q64" s="99"/>
      <c r="R64" s="98"/>
    </row>
    <row r="65" spans="1:22" ht="15.75" x14ac:dyDescent="0.2">
      <c r="A65" s="97">
        <v>2102</v>
      </c>
      <c r="B65" s="17"/>
      <c r="C65" s="17">
        <v>7</v>
      </c>
      <c r="D65" s="17"/>
      <c r="E65" s="17"/>
      <c r="F65" s="17"/>
      <c r="G65" s="17"/>
      <c r="H65" s="17"/>
      <c r="I65" s="17"/>
      <c r="J65" s="17"/>
      <c r="K65" s="54"/>
      <c r="L65" s="206"/>
      <c r="M65" s="89"/>
      <c r="N65" s="207"/>
      <c r="O65" s="21">
        <f>IF(C65=0,"",C65/B64)</f>
        <v>0.77777777777777779</v>
      </c>
      <c r="P65" s="22">
        <v>7</v>
      </c>
      <c r="Q65" s="100">
        <f t="shared" ref="Q65:Q72" si="4">IF(P65=0,"",P65/P64)</f>
        <v>0.77777777777777779</v>
      </c>
      <c r="R65" s="100">
        <f t="shared" ref="R65:R72" si="5">IF(P65=0,"",100%-Q65)</f>
        <v>0.22222222222222221</v>
      </c>
    </row>
    <row r="66" spans="1:22" ht="15.75" x14ac:dyDescent="0.2">
      <c r="A66" s="97">
        <v>2201</v>
      </c>
      <c r="B66" s="17"/>
      <c r="C66" s="17"/>
      <c r="D66" s="17">
        <v>6</v>
      </c>
      <c r="E66" s="17"/>
      <c r="F66" s="17"/>
      <c r="G66" s="17"/>
      <c r="H66" s="17"/>
      <c r="I66" s="17"/>
      <c r="J66" s="17"/>
      <c r="K66" s="54"/>
      <c r="L66" s="206"/>
      <c r="M66" s="89"/>
      <c r="N66" s="207"/>
      <c r="O66" s="21">
        <f>IF(D66=0,"",D66/C65)</f>
        <v>0.8571428571428571</v>
      </c>
      <c r="P66" s="22">
        <v>6</v>
      </c>
      <c r="Q66" s="100">
        <f t="shared" si="4"/>
        <v>0.8571428571428571</v>
      </c>
      <c r="R66" s="100">
        <f t="shared" si="5"/>
        <v>0.1428571428571429</v>
      </c>
      <c r="S66" s="124">
        <f>P66/P64</f>
        <v>0.66666666666666663</v>
      </c>
    </row>
    <row r="67" spans="1:22" ht="15.75" x14ac:dyDescent="0.2">
      <c r="A67" s="97">
        <v>2202</v>
      </c>
      <c r="B67" s="17"/>
      <c r="C67" s="17"/>
      <c r="D67" s="17"/>
      <c r="E67" s="17">
        <v>5</v>
      </c>
      <c r="F67" s="17"/>
      <c r="G67" s="17"/>
      <c r="H67" s="17"/>
      <c r="I67" s="17"/>
      <c r="J67" s="17"/>
      <c r="K67" s="54"/>
      <c r="L67" s="206"/>
      <c r="M67" s="89"/>
      <c r="N67" s="207"/>
      <c r="O67" s="21">
        <f>IF(E67=0,"",E67/D66)</f>
        <v>0.83333333333333337</v>
      </c>
      <c r="P67" s="22">
        <v>6</v>
      </c>
      <c r="Q67" s="100">
        <f t="shared" si="4"/>
        <v>1</v>
      </c>
      <c r="R67" s="100">
        <f t="shared" si="5"/>
        <v>0</v>
      </c>
    </row>
    <row r="68" spans="1:22" ht="15.75" x14ac:dyDescent="0.2">
      <c r="A68" s="97">
        <v>2301</v>
      </c>
      <c r="B68" s="17"/>
      <c r="C68" s="17"/>
      <c r="D68" s="17"/>
      <c r="E68" s="17"/>
      <c r="F68" s="17">
        <v>5</v>
      </c>
      <c r="G68" s="17"/>
      <c r="H68" s="17"/>
      <c r="I68" s="17"/>
      <c r="J68" s="17"/>
      <c r="K68" s="54"/>
      <c r="L68" s="206"/>
      <c r="M68" s="89"/>
      <c r="N68" s="207"/>
      <c r="O68" s="21">
        <f>IF(F68=0,"",F68/E67)</f>
        <v>1</v>
      </c>
      <c r="P68" s="22">
        <v>6</v>
      </c>
      <c r="Q68" s="100">
        <f t="shared" si="4"/>
        <v>1</v>
      </c>
      <c r="R68" s="100">
        <f t="shared" si="5"/>
        <v>0</v>
      </c>
    </row>
    <row r="69" spans="1:22" ht="15.75" x14ac:dyDescent="0.2">
      <c r="A69" s="97">
        <v>2302</v>
      </c>
      <c r="B69" s="17"/>
      <c r="C69" s="17"/>
      <c r="D69" s="17"/>
      <c r="E69" s="17"/>
      <c r="F69" s="17"/>
      <c r="G69" s="17">
        <v>5</v>
      </c>
      <c r="H69" s="17"/>
      <c r="I69" s="17"/>
      <c r="J69" s="17"/>
      <c r="K69" s="54"/>
      <c r="L69" s="206"/>
      <c r="M69" s="89"/>
      <c r="N69" s="207"/>
      <c r="O69" s="21">
        <f>IF(G69=0,"",G69/F68)</f>
        <v>1</v>
      </c>
      <c r="P69" s="22">
        <v>6</v>
      </c>
      <c r="Q69" s="100">
        <f t="shared" si="4"/>
        <v>1</v>
      </c>
      <c r="R69" s="100">
        <f t="shared" si="5"/>
        <v>0</v>
      </c>
    </row>
    <row r="70" spans="1:22" ht="15.75" x14ac:dyDescent="0.2">
      <c r="A70" s="97">
        <v>2401</v>
      </c>
      <c r="B70" s="17"/>
      <c r="C70" s="17"/>
      <c r="D70" s="17"/>
      <c r="E70" s="17"/>
      <c r="F70" s="17"/>
      <c r="G70" s="17"/>
      <c r="H70" s="17">
        <v>5</v>
      </c>
      <c r="I70" s="17"/>
      <c r="J70" s="17"/>
      <c r="K70" s="54"/>
      <c r="L70" s="206"/>
      <c r="M70" s="89"/>
      <c r="N70" s="207"/>
      <c r="O70" s="21">
        <f>IF(H70=0,"",H70/G69)</f>
        <v>1</v>
      </c>
      <c r="P70" s="22">
        <v>6</v>
      </c>
      <c r="Q70" s="100">
        <f t="shared" si="4"/>
        <v>1</v>
      </c>
      <c r="R70" s="100">
        <f t="shared" si="5"/>
        <v>0</v>
      </c>
    </row>
    <row r="71" spans="1:22" ht="15.75" x14ac:dyDescent="0.2">
      <c r="A71" s="97">
        <v>2402</v>
      </c>
      <c r="B71" s="17"/>
      <c r="C71" s="17"/>
      <c r="D71" s="17"/>
      <c r="E71" s="17"/>
      <c r="F71" s="17"/>
      <c r="G71" s="17"/>
      <c r="H71" s="17"/>
      <c r="I71" s="17">
        <v>5</v>
      </c>
      <c r="J71" s="17"/>
      <c r="K71" s="54"/>
      <c r="L71" s="206"/>
      <c r="M71" s="89"/>
      <c r="N71" s="207"/>
      <c r="O71" s="21">
        <f>IF(I71=0,"",I71/H70)</f>
        <v>1</v>
      </c>
      <c r="P71" s="22">
        <v>6</v>
      </c>
      <c r="Q71" s="100">
        <f t="shared" si="4"/>
        <v>1</v>
      </c>
      <c r="R71" s="100">
        <f t="shared" si="5"/>
        <v>0</v>
      </c>
    </row>
    <row r="72" spans="1:22" ht="15.75" x14ac:dyDescent="0.2">
      <c r="A72" s="97">
        <v>2501</v>
      </c>
      <c r="B72" s="17"/>
      <c r="C72" s="17"/>
      <c r="D72" s="17"/>
      <c r="E72" s="17"/>
      <c r="F72" s="17"/>
      <c r="G72" s="17"/>
      <c r="H72" s="17"/>
      <c r="I72" s="17"/>
      <c r="J72" s="17">
        <v>4</v>
      </c>
      <c r="K72" s="54">
        <v>3</v>
      </c>
      <c r="L72" s="206"/>
      <c r="M72" s="89"/>
      <c r="N72" s="207"/>
      <c r="O72" s="24">
        <f>IF(J72=0,"",J72/I71)</f>
        <v>0.8</v>
      </c>
      <c r="P72" s="22">
        <v>6</v>
      </c>
      <c r="Q72" s="24">
        <f t="shared" si="4"/>
        <v>1</v>
      </c>
      <c r="R72" s="24">
        <f t="shared" si="5"/>
        <v>0</v>
      </c>
      <c r="V72" s="161">
        <f>AVERAGE(S66,S89)</f>
        <v>0.7807017543859649</v>
      </c>
    </row>
    <row r="73" spans="1:22" ht="15.75" x14ac:dyDescent="0.2">
      <c r="A73" s="97">
        <v>2502</v>
      </c>
      <c r="B73" s="17"/>
      <c r="C73" s="17"/>
      <c r="D73" s="17"/>
      <c r="E73" s="17"/>
      <c r="F73" s="17"/>
      <c r="G73" s="17"/>
      <c r="H73" s="17"/>
      <c r="I73" s="17"/>
      <c r="J73" s="17">
        <v>3</v>
      </c>
      <c r="K73" s="54">
        <v>1</v>
      </c>
      <c r="L73" s="206"/>
      <c r="M73" s="89"/>
      <c r="N73" s="85"/>
      <c r="O73" s="26"/>
      <c r="P73" s="27">
        <v>3</v>
      </c>
      <c r="Q73" s="26"/>
      <c r="R73" s="199"/>
    </row>
    <row r="74" spans="1:22" ht="15.75" x14ac:dyDescent="0.2">
      <c r="A74" s="97">
        <v>2601</v>
      </c>
      <c r="B74" s="17"/>
      <c r="C74" s="17"/>
      <c r="D74" s="17"/>
      <c r="E74" s="17"/>
      <c r="F74" s="17"/>
      <c r="G74" s="17"/>
      <c r="H74" s="17"/>
      <c r="I74" s="17"/>
      <c r="J74" s="17"/>
      <c r="K74" s="54"/>
      <c r="L74" s="206"/>
      <c r="M74" s="89"/>
      <c r="N74" s="85"/>
      <c r="O74" s="208"/>
      <c r="P74" s="28"/>
      <c r="Q74" s="209"/>
      <c r="R74" s="208"/>
    </row>
    <row r="75" spans="1:22" ht="15.75" x14ac:dyDescent="0.2">
      <c r="A75" s="97">
        <v>2602</v>
      </c>
      <c r="B75" s="17"/>
      <c r="C75" s="17"/>
      <c r="D75" s="17"/>
      <c r="E75" s="17"/>
      <c r="F75" s="17"/>
      <c r="G75" s="17"/>
      <c r="H75" s="17"/>
      <c r="I75" s="17"/>
      <c r="J75" s="17"/>
      <c r="K75" s="54"/>
      <c r="L75" s="206"/>
      <c r="M75" s="89"/>
      <c r="N75" s="85"/>
      <c r="O75" s="208"/>
      <c r="P75" s="28"/>
      <c r="Q75" s="209"/>
      <c r="R75" s="208"/>
    </row>
    <row r="76" spans="1:22" ht="15.75" x14ac:dyDescent="0.2">
      <c r="A76" s="97">
        <v>2701</v>
      </c>
      <c r="B76" s="17"/>
      <c r="C76" s="17"/>
      <c r="D76" s="17"/>
      <c r="E76" s="17"/>
      <c r="F76" s="17"/>
      <c r="G76" s="17"/>
      <c r="H76" s="17"/>
      <c r="I76" s="17"/>
      <c r="J76" s="17"/>
      <c r="K76" s="54"/>
      <c r="L76" s="206"/>
      <c r="M76" s="89"/>
      <c r="N76" s="85"/>
      <c r="O76" s="208"/>
      <c r="P76" s="28"/>
      <c r="Q76" s="209"/>
      <c r="R76" s="208"/>
    </row>
    <row r="77" spans="1:22" ht="15.75" x14ac:dyDescent="0.2">
      <c r="A77" s="97">
        <v>2702</v>
      </c>
      <c r="B77" s="17"/>
      <c r="C77" s="17"/>
      <c r="D77" s="17"/>
      <c r="E77" s="17"/>
      <c r="F77" s="17"/>
      <c r="G77" s="17"/>
      <c r="H77" s="17"/>
      <c r="I77" s="17"/>
      <c r="J77" s="17"/>
      <c r="K77" s="54"/>
      <c r="L77" s="206"/>
      <c r="M77" s="89"/>
      <c r="N77" s="85"/>
      <c r="O77" s="210"/>
      <c r="P77" s="211"/>
      <c r="Q77" s="212"/>
      <c r="R77" s="213"/>
    </row>
    <row r="78" spans="1:22" ht="15.75" x14ac:dyDescent="0.2">
      <c r="A78" s="97">
        <v>2801</v>
      </c>
      <c r="B78" s="17"/>
      <c r="C78" s="17"/>
      <c r="D78" s="17"/>
      <c r="E78" s="17"/>
      <c r="F78" s="17"/>
      <c r="G78" s="17"/>
      <c r="H78" s="17"/>
      <c r="I78" s="17"/>
      <c r="J78" s="17"/>
      <c r="K78" s="54"/>
      <c r="L78" s="206"/>
      <c r="M78" s="89"/>
      <c r="N78" s="85"/>
      <c r="O78" s="102" t="s">
        <v>81</v>
      </c>
      <c r="P78" s="103"/>
      <c r="Q78" s="104">
        <f>IF(SUM(K70:K77)=0,"",SUM(K70:K77))</f>
        <v>4</v>
      </c>
      <c r="R78" s="105" t="s">
        <v>10</v>
      </c>
    </row>
    <row r="79" spans="1:22" ht="15.75" x14ac:dyDescent="0.2">
      <c r="A79" s="97">
        <v>2802</v>
      </c>
      <c r="B79" s="29"/>
      <c r="C79" s="29"/>
      <c r="D79" s="29"/>
      <c r="E79" s="29"/>
      <c r="F79" s="29"/>
      <c r="G79" s="29"/>
      <c r="H79" s="29"/>
      <c r="I79" s="29"/>
      <c r="J79" s="29"/>
      <c r="K79" s="39"/>
      <c r="L79" s="206"/>
      <c r="M79" s="89"/>
      <c r="N79" s="85"/>
      <c r="O79" s="106" t="s">
        <v>83</v>
      </c>
      <c r="P79" s="32">
        <f>P78/B64</f>
        <v>0</v>
      </c>
      <c r="Q79" s="107">
        <f>P78/Q78</f>
        <v>0</v>
      </c>
      <c r="R79" s="108" t="s">
        <v>84</v>
      </c>
    </row>
    <row r="80" spans="1:22" ht="15.75" x14ac:dyDescent="0.2">
      <c r="A80" s="97">
        <v>2901</v>
      </c>
      <c r="B80" s="29"/>
      <c r="C80" s="29"/>
      <c r="D80" s="29"/>
      <c r="E80" s="29"/>
      <c r="F80" s="29"/>
      <c r="G80" s="29"/>
      <c r="H80" s="29"/>
      <c r="I80" s="29"/>
      <c r="J80" s="29"/>
      <c r="K80" s="39"/>
      <c r="L80" s="198"/>
      <c r="M80" s="154"/>
      <c r="N80" s="155"/>
      <c r="O80" s="154"/>
      <c r="P80" s="155"/>
      <c r="Q80" s="155"/>
      <c r="R80" s="156"/>
    </row>
    <row r="81" spans="1:19" ht="18" customHeight="1" x14ac:dyDescent="0.2">
      <c r="A81" s="114"/>
      <c r="B81" s="231" t="s">
        <v>106</v>
      </c>
      <c r="C81" s="231"/>
      <c r="D81" s="231"/>
      <c r="E81" s="231"/>
      <c r="F81" s="231"/>
      <c r="G81" s="231"/>
      <c r="H81" s="231"/>
      <c r="I81" s="231"/>
      <c r="J81" s="231"/>
      <c r="K81" s="37">
        <f>SUM(K64:K77)</f>
        <v>4</v>
      </c>
      <c r="L81" s="109">
        <f>IF(K72=0,"",K72/B64)</f>
        <v>0.33333333333333331</v>
      </c>
      <c r="M81" s="109">
        <f>IF(K81=0,"",K81/B64)</f>
        <v>0.44444444444444442</v>
      </c>
      <c r="N81" s="109">
        <f>IF(K72=0,"",M81-L81)</f>
        <v>0.1111111111111111</v>
      </c>
      <c r="O81" s="89"/>
      <c r="P81" s="85"/>
      <c r="Q81" s="134"/>
      <c r="R81" s="89"/>
    </row>
    <row r="82" spans="1:19" ht="12.75" customHeight="1" x14ac:dyDescent="0.2"/>
    <row r="83" spans="1:19" ht="12.75" customHeight="1" x14ac:dyDescent="0.2"/>
    <row r="84" spans="1:19" ht="26.25" x14ac:dyDescent="0.2">
      <c r="A84" s="214"/>
      <c r="B84" s="253" t="s">
        <v>94</v>
      </c>
      <c r="C84" s="253"/>
      <c r="D84" s="253"/>
      <c r="E84" s="253"/>
      <c r="F84" s="253"/>
      <c r="G84" s="253"/>
      <c r="H84" s="253"/>
      <c r="I84" s="253"/>
      <c r="J84" s="253"/>
      <c r="K84" s="78" t="s">
        <v>119</v>
      </c>
      <c r="L84" s="89"/>
      <c r="M84" s="89"/>
      <c r="N84" s="85"/>
      <c r="O84" s="89"/>
      <c r="P84" s="85"/>
      <c r="Q84" s="85"/>
      <c r="R84" s="85"/>
      <c r="S84" s="90"/>
    </row>
    <row r="85" spans="1:19" ht="20.25" customHeight="1" x14ac:dyDescent="0.2">
      <c r="A85" s="234" t="s">
        <v>9</v>
      </c>
      <c r="B85" s="235" t="s">
        <v>95</v>
      </c>
      <c r="C85" s="236"/>
      <c r="D85" s="236"/>
      <c r="E85" s="236"/>
      <c r="F85" s="236"/>
      <c r="G85" s="236"/>
      <c r="H85" s="236"/>
      <c r="I85" s="236"/>
      <c r="J85" s="237"/>
      <c r="K85" s="238" t="s">
        <v>10</v>
      </c>
      <c r="L85" s="230" t="s">
        <v>2</v>
      </c>
      <c r="M85" s="230" t="s">
        <v>3</v>
      </c>
      <c r="N85" s="240" t="s">
        <v>4</v>
      </c>
      <c r="O85" s="230" t="s">
        <v>5</v>
      </c>
      <c r="P85" s="228" t="s">
        <v>6</v>
      </c>
      <c r="Q85" s="228" t="s">
        <v>7</v>
      </c>
      <c r="R85" s="230" t="s">
        <v>96</v>
      </c>
      <c r="S85" s="90"/>
    </row>
    <row r="86" spans="1:19" ht="15.75" x14ac:dyDescent="0.2">
      <c r="A86" s="229"/>
      <c r="B86" s="97" t="s">
        <v>97</v>
      </c>
      <c r="C86" s="97" t="s">
        <v>98</v>
      </c>
      <c r="D86" s="97" t="s">
        <v>99</v>
      </c>
      <c r="E86" s="97" t="s">
        <v>100</v>
      </c>
      <c r="F86" s="97" t="s">
        <v>101</v>
      </c>
      <c r="G86" s="97" t="s">
        <v>102</v>
      </c>
      <c r="H86" s="97" t="s">
        <v>103</v>
      </c>
      <c r="I86" s="97" t="s">
        <v>104</v>
      </c>
      <c r="J86" s="97" t="s">
        <v>105</v>
      </c>
      <c r="K86" s="239"/>
      <c r="L86" s="229"/>
      <c r="M86" s="229"/>
      <c r="N86" s="229"/>
      <c r="O86" s="229"/>
      <c r="P86" s="229"/>
      <c r="Q86" s="229"/>
      <c r="R86" s="229"/>
      <c r="S86" s="90"/>
    </row>
    <row r="87" spans="1:19" ht="15.75" x14ac:dyDescent="0.2">
      <c r="A87" s="97">
        <v>2102</v>
      </c>
      <c r="B87" s="17">
        <v>19</v>
      </c>
      <c r="C87" s="17"/>
      <c r="D87" s="17"/>
      <c r="E87" s="17"/>
      <c r="F87" s="17"/>
      <c r="G87" s="17"/>
      <c r="H87" s="17"/>
      <c r="I87" s="17"/>
      <c r="J87" s="17"/>
      <c r="K87" s="54"/>
      <c r="L87" s="197"/>
      <c r="M87" s="204"/>
      <c r="N87" s="205"/>
      <c r="O87" s="98"/>
      <c r="P87" s="19">
        <f>B87</f>
        <v>19</v>
      </c>
      <c r="Q87" s="99"/>
      <c r="R87" s="98"/>
      <c r="S87" s="90"/>
    </row>
    <row r="88" spans="1:19" ht="15.75" x14ac:dyDescent="0.2">
      <c r="A88" s="97">
        <v>2201</v>
      </c>
      <c r="B88" s="17"/>
      <c r="C88" s="17">
        <v>18</v>
      </c>
      <c r="D88" s="17"/>
      <c r="E88" s="17"/>
      <c r="F88" s="17"/>
      <c r="G88" s="17"/>
      <c r="H88" s="17"/>
      <c r="I88" s="17"/>
      <c r="J88" s="17"/>
      <c r="K88" s="54"/>
      <c r="L88" s="206"/>
      <c r="M88" s="89"/>
      <c r="N88" s="207"/>
      <c r="O88" s="21">
        <f>IF(C88=0,"",C88/B87)</f>
        <v>0.94736842105263153</v>
      </c>
      <c r="P88" s="22">
        <v>18</v>
      </c>
      <c r="Q88" s="100">
        <f t="shared" ref="Q88:Q95" si="6">IF(P88=0,"",P88/P87)</f>
        <v>0.94736842105263153</v>
      </c>
      <c r="R88" s="100">
        <f t="shared" ref="R88:R95" si="7">IF(P88=0,"",100%-Q88)</f>
        <v>5.2631578947368474E-2</v>
      </c>
      <c r="S88" s="90"/>
    </row>
    <row r="89" spans="1:19" ht="15.75" x14ac:dyDescent="0.2">
      <c r="A89" s="97">
        <v>2202</v>
      </c>
      <c r="B89" s="17"/>
      <c r="C89" s="17"/>
      <c r="D89" s="17">
        <v>16</v>
      </c>
      <c r="E89" s="17"/>
      <c r="F89" s="17"/>
      <c r="G89" s="17"/>
      <c r="H89" s="17"/>
      <c r="I89" s="17"/>
      <c r="J89" s="17"/>
      <c r="K89" s="54"/>
      <c r="L89" s="206"/>
      <c r="M89" s="89"/>
      <c r="N89" s="207"/>
      <c r="O89" s="21">
        <f>IF(D89=0,"",D89/C88)</f>
        <v>0.88888888888888884</v>
      </c>
      <c r="P89" s="22">
        <v>17</v>
      </c>
      <c r="Q89" s="100">
        <f t="shared" si="6"/>
        <v>0.94444444444444442</v>
      </c>
      <c r="R89" s="100">
        <f t="shared" si="7"/>
        <v>5.555555555555558E-2</v>
      </c>
      <c r="S89" s="124">
        <f>P89/P87</f>
        <v>0.89473684210526316</v>
      </c>
    </row>
    <row r="90" spans="1:19" ht="15.75" x14ac:dyDescent="0.2">
      <c r="A90" s="97">
        <v>2301</v>
      </c>
      <c r="B90" s="17"/>
      <c r="C90" s="17"/>
      <c r="D90" s="17"/>
      <c r="E90" s="17">
        <v>16</v>
      </c>
      <c r="F90" s="17"/>
      <c r="G90" s="17"/>
      <c r="H90" s="17"/>
      <c r="I90" s="17"/>
      <c r="J90" s="17"/>
      <c r="K90" s="54"/>
      <c r="L90" s="206"/>
      <c r="M90" s="89"/>
      <c r="N90" s="207"/>
      <c r="O90" s="21">
        <f>IF(E90=0,"",E90/D89)</f>
        <v>1</v>
      </c>
      <c r="P90" s="22">
        <v>16</v>
      </c>
      <c r="Q90" s="100">
        <f t="shared" si="6"/>
        <v>0.94117647058823528</v>
      </c>
      <c r="R90" s="100">
        <f t="shared" si="7"/>
        <v>5.8823529411764719E-2</v>
      </c>
      <c r="S90" s="90"/>
    </row>
    <row r="91" spans="1:19" ht="15.75" x14ac:dyDescent="0.2">
      <c r="A91" s="97">
        <v>2302</v>
      </c>
      <c r="B91" s="17"/>
      <c r="C91" s="17"/>
      <c r="D91" s="17"/>
      <c r="E91" s="17"/>
      <c r="F91" s="17">
        <v>16</v>
      </c>
      <c r="G91" s="17"/>
      <c r="H91" s="17"/>
      <c r="I91" s="17"/>
      <c r="J91" s="17"/>
      <c r="K91" s="54"/>
      <c r="L91" s="206"/>
      <c r="M91" s="89"/>
      <c r="N91" s="207"/>
      <c r="O91" s="21">
        <f>IF(F91=0,"",F91/E90)</f>
        <v>1</v>
      </c>
      <c r="P91" s="22">
        <v>16</v>
      </c>
      <c r="Q91" s="100">
        <f t="shared" si="6"/>
        <v>1</v>
      </c>
      <c r="R91" s="100">
        <f t="shared" si="7"/>
        <v>0</v>
      </c>
      <c r="S91" s="90"/>
    </row>
    <row r="92" spans="1:19" ht="15.75" x14ac:dyDescent="0.2">
      <c r="A92" s="97">
        <v>2401</v>
      </c>
      <c r="B92" s="17"/>
      <c r="C92" s="17"/>
      <c r="D92" s="17"/>
      <c r="E92" s="17"/>
      <c r="F92" s="17"/>
      <c r="G92" s="17">
        <v>16</v>
      </c>
      <c r="H92" s="17"/>
      <c r="I92" s="17"/>
      <c r="J92" s="17"/>
      <c r="K92" s="54"/>
      <c r="L92" s="206"/>
      <c r="M92" s="89"/>
      <c r="N92" s="207"/>
      <c r="O92" s="21">
        <f>IF(G92=0,"",G92/F91)</f>
        <v>1</v>
      </c>
      <c r="P92" s="22">
        <v>16</v>
      </c>
      <c r="Q92" s="100">
        <f t="shared" si="6"/>
        <v>1</v>
      </c>
      <c r="R92" s="100">
        <f t="shared" si="7"/>
        <v>0</v>
      </c>
      <c r="S92" s="90"/>
    </row>
    <row r="93" spans="1:19" ht="15.75" x14ac:dyDescent="0.2">
      <c r="A93" s="97">
        <v>2402</v>
      </c>
      <c r="B93" s="17"/>
      <c r="C93" s="17"/>
      <c r="D93" s="17"/>
      <c r="E93" s="17"/>
      <c r="F93" s="17"/>
      <c r="G93" s="17"/>
      <c r="H93" s="17">
        <v>16</v>
      </c>
      <c r="I93" s="17"/>
      <c r="J93" s="17"/>
      <c r="K93" s="54"/>
      <c r="L93" s="206"/>
      <c r="M93" s="89"/>
      <c r="N93" s="207"/>
      <c r="O93" s="21">
        <f>IF(H93=0,"",H93/G92)</f>
        <v>1</v>
      </c>
      <c r="P93" s="22">
        <v>16</v>
      </c>
      <c r="Q93" s="100">
        <f t="shared" si="6"/>
        <v>1</v>
      </c>
      <c r="R93" s="100">
        <f t="shared" si="7"/>
        <v>0</v>
      </c>
      <c r="S93" s="90"/>
    </row>
    <row r="94" spans="1:19" ht="15.75" x14ac:dyDescent="0.2">
      <c r="A94" s="97">
        <v>2501</v>
      </c>
      <c r="B94" s="17"/>
      <c r="C94" s="17"/>
      <c r="D94" s="17"/>
      <c r="E94" s="17"/>
      <c r="F94" s="17"/>
      <c r="G94" s="17"/>
      <c r="H94" s="17"/>
      <c r="I94" s="17">
        <v>14</v>
      </c>
      <c r="J94" s="17"/>
      <c r="K94" s="54"/>
      <c r="L94" s="206"/>
      <c r="M94" s="89"/>
      <c r="N94" s="207"/>
      <c r="O94" s="21">
        <f>IF(I94=0,"",I94/H93)</f>
        <v>0.875</v>
      </c>
      <c r="P94" s="22">
        <v>16</v>
      </c>
      <c r="Q94" s="100">
        <f t="shared" si="6"/>
        <v>1</v>
      </c>
      <c r="R94" s="100">
        <f t="shared" si="7"/>
        <v>0</v>
      </c>
      <c r="S94" s="90"/>
    </row>
    <row r="95" spans="1:19" ht="15.75" x14ac:dyDescent="0.2">
      <c r="A95" s="97">
        <v>2502</v>
      </c>
      <c r="B95" s="17"/>
      <c r="C95" s="17"/>
      <c r="D95" s="17"/>
      <c r="E95" s="17"/>
      <c r="F95" s="17"/>
      <c r="G95" s="17"/>
      <c r="H95" s="17"/>
      <c r="I95" s="17"/>
      <c r="J95" s="17">
        <v>6</v>
      </c>
      <c r="K95" s="54">
        <v>5</v>
      </c>
      <c r="L95" s="206"/>
      <c r="M95" s="89"/>
      <c r="N95" s="207"/>
      <c r="O95" s="24">
        <f>IF(J95=0,"",J95/I94)</f>
        <v>0.42857142857142855</v>
      </c>
      <c r="P95" s="22">
        <v>15</v>
      </c>
      <c r="Q95" s="24">
        <f t="shared" si="6"/>
        <v>0.9375</v>
      </c>
      <c r="R95" s="24">
        <f t="shared" si="7"/>
        <v>6.25E-2</v>
      </c>
      <c r="S95" s="90"/>
    </row>
    <row r="96" spans="1:19" ht="15.75" x14ac:dyDescent="0.2">
      <c r="A96" s="97">
        <v>2601</v>
      </c>
      <c r="B96" s="17"/>
      <c r="C96" s="17"/>
      <c r="D96" s="17"/>
      <c r="E96" s="17"/>
      <c r="F96" s="17"/>
      <c r="G96" s="17"/>
      <c r="H96" s="17"/>
      <c r="I96" s="17"/>
      <c r="J96" s="17"/>
      <c r="K96" s="54"/>
      <c r="L96" s="206"/>
      <c r="M96" s="89"/>
      <c r="N96" s="85"/>
      <c r="O96" s="26"/>
      <c r="P96" s="27"/>
      <c r="Q96" s="26"/>
      <c r="R96" s="199"/>
      <c r="S96" s="90"/>
    </row>
    <row r="97" spans="1:19" ht="15.75" x14ac:dyDescent="0.2">
      <c r="A97" s="97">
        <v>2602</v>
      </c>
      <c r="B97" s="17"/>
      <c r="C97" s="17"/>
      <c r="D97" s="17"/>
      <c r="E97" s="17"/>
      <c r="F97" s="17"/>
      <c r="G97" s="17"/>
      <c r="H97" s="17"/>
      <c r="I97" s="17"/>
      <c r="J97" s="17"/>
      <c r="K97" s="54"/>
      <c r="L97" s="206"/>
      <c r="M97" s="89"/>
      <c r="N97" s="85"/>
      <c r="O97" s="208"/>
      <c r="P97" s="28"/>
      <c r="Q97" s="209"/>
      <c r="R97" s="208"/>
      <c r="S97" s="90"/>
    </row>
    <row r="98" spans="1:19" ht="15.75" x14ac:dyDescent="0.2">
      <c r="A98" s="97">
        <v>2701</v>
      </c>
      <c r="B98" s="17"/>
      <c r="C98" s="17"/>
      <c r="D98" s="17"/>
      <c r="E98" s="17"/>
      <c r="F98" s="17"/>
      <c r="G98" s="17"/>
      <c r="H98" s="17"/>
      <c r="I98" s="17"/>
      <c r="J98" s="17"/>
      <c r="K98" s="54"/>
      <c r="L98" s="206"/>
      <c r="M98" s="89"/>
      <c r="N98" s="85"/>
      <c r="O98" s="208"/>
      <c r="P98" s="28"/>
      <c r="Q98" s="209"/>
      <c r="R98" s="208"/>
      <c r="S98" s="90"/>
    </row>
    <row r="99" spans="1:19" ht="15.75" x14ac:dyDescent="0.2">
      <c r="A99" s="97">
        <v>2702</v>
      </c>
      <c r="B99" s="17"/>
      <c r="C99" s="17"/>
      <c r="D99" s="17"/>
      <c r="E99" s="17"/>
      <c r="F99" s="17"/>
      <c r="G99" s="17"/>
      <c r="H99" s="17"/>
      <c r="I99" s="17"/>
      <c r="J99" s="17"/>
      <c r="K99" s="54"/>
      <c r="L99" s="206"/>
      <c r="M99" s="89"/>
      <c r="N99" s="85"/>
      <c r="O99" s="208"/>
      <c r="P99" s="28"/>
      <c r="Q99" s="209"/>
      <c r="R99" s="208"/>
      <c r="S99" s="90"/>
    </row>
    <row r="100" spans="1:19" ht="15.75" x14ac:dyDescent="0.2">
      <c r="A100" s="97">
        <v>2801</v>
      </c>
      <c r="B100" s="17"/>
      <c r="C100" s="17"/>
      <c r="D100" s="17"/>
      <c r="E100" s="17"/>
      <c r="F100" s="17"/>
      <c r="G100" s="17"/>
      <c r="H100" s="17"/>
      <c r="I100" s="17"/>
      <c r="J100" s="17"/>
      <c r="K100" s="54"/>
      <c r="L100" s="206"/>
      <c r="M100" s="89"/>
      <c r="N100" s="85"/>
      <c r="O100" s="210"/>
      <c r="P100" s="211"/>
      <c r="Q100" s="212"/>
      <c r="R100" s="213"/>
      <c r="S100" s="90"/>
    </row>
    <row r="101" spans="1:19" ht="15.75" x14ac:dyDescent="0.2">
      <c r="A101" s="97">
        <v>2802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54"/>
      <c r="L101" s="206"/>
      <c r="M101" s="89"/>
      <c r="N101" s="85"/>
      <c r="O101" s="102" t="s">
        <v>81</v>
      </c>
      <c r="P101" s="103"/>
      <c r="Q101" s="104">
        <f>IF(SUM(K93:K100)=0,"",SUM(K93:K100))</f>
        <v>5</v>
      </c>
      <c r="R101" s="105" t="s">
        <v>10</v>
      </c>
      <c r="S101" s="90"/>
    </row>
    <row r="102" spans="1:19" ht="15.75" x14ac:dyDescent="0.2">
      <c r="A102" s="97">
        <v>2901</v>
      </c>
      <c r="B102" s="29"/>
      <c r="C102" s="29"/>
      <c r="D102" s="29"/>
      <c r="E102" s="29"/>
      <c r="F102" s="29"/>
      <c r="G102" s="29"/>
      <c r="H102" s="29"/>
      <c r="I102" s="29"/>
      <c r="J102" s="29"/>
      <c r="K102" s="39"/>
      <c r="L102" s="206"/>
      <c r="M102" s="89"/>
      <c r="N102" s="85"/>
      <c r="O102" s="106" t="s">
        <v>83</v>
      </c>
      <c r="P102" s="32">
        <f>P101/B87</f>
        <v>0</v>
      </c>
      <c r="Q102" s="107">
        <f>P101/Q101</f>
        <v>0</v>
      </c>
      <c r="R102" s="108" t="s">
        <v>84</v>
      </c>
      <c r="S102" s="90"/>
    </row>
    <row r="103" spans="1:19" ht="15.75" x14ac:dyDescent="0.2">
      <c r="A103" s="97">
        <v>2902</v>
      </c>
      <c r="B103" s="29"/>
      <c r="C103" s="29"/>
      <c r="D103" s="29"/>
      <c r="E103" s="29"/>
      <c r="F103" s="29"/>
      <c r="G103" s="29"/>
      <c r="H103" s="29"/>
      <c r="I103" s="29"/>
      <c r="J103" s="29"/>
      <c r="K103" s="39"/>
      <c r="L103" s="198"/>
      <c r="M103" s="154"/>
      <c r="N103" s="155"/>
      <c r="O103" s="154"/>
      <c r="P103" s="155"/>
      <c r="Q103" s="155"/>
      <c r="R103" s="156"/>
      <c r="S103" s="90"/>
    </row>
    <row r="104" spans="1:19" ht="18" customHeight="1" x14ac:dyDescent="0.2">
      <c r="A104" s="114"/>
      <c r="B104" s="231" t="s">
        <v>106</v>
      </c>
      <c r="C104" s="231"/>
      <c r="D104" s="231"/>
      <c r="E104" s="231"/>
      <c r="F104" s="231"/>
      <c r="G104" s="231"/>
      <c r="H104" s="231"/>
      <c r="I104" s="231"/>
      <c r="J104" s="231"/>
      <c r="K104" s="37">
        <f>SUM(K87:K100)</f>
        <v>5</v>
      </c>
      <c r="L104" s="109">
        <f>IF(K95=0,"",K95/B87)</f>
        <v>0.26315789473684209</v>
      </c>
      <c r="M104" s="109">
        <f>IF(K104=0,"",K104/B87)</f>
        <v>0.26315789473684209</v>
      </c>
      <c r="N104" s="109">
        <f>IF(K95=0,"",M104-L104)</f>
        <v>0</v>
      </c>
      <c r="O104" s="89"/>
      <c r="P104" s="85"/>
      <c r="Q104" s="134"/>
      <c r="R104" s="89"/>
      <c r="S104" s="90"/>
    </row>
    <row r="105" spans="1:19" ht="12.75" customHeight="1" x14ac:dyDescent="0.2"/>
    <row r="106" spans="1:19" ht="12.75" customHeight="1" x14ac:dyDescent="0.2"/>
    <row r="107" spans="1:19" ht="26.25" x14ac:dyDescent="0.2">
      <c r="A107" s="214"/>
      <c r="B107" s="253" t="s">
        <v>94</v>
      </c>
      <c r="C107" s="253"/>
      <c r="D107" s="253"/>
      <c r="E107" s="253"/>
      <c r="F107" s="253"/>
      <c r="G107" s="253"/>
      <c r="H107" s="253"/>
      <c r="I107" s="253"/>
      <c r="J107" s="253"/>
      <c r="K107" s="78" t="s">
        <v>120</v>
      </c>
      <c r="L107" s="89"/>
      <c r="M107" s="89"/>
      <c r="N107" s="85"/>
      <c r="O107" s="89"/>
      <c r="P107" s="85"/>
      <c r="Q107" s="85"/>
      <c r="R107" s="85"/>
      <c r="S107" s="90"/>
    </row>
    <row r="108" spans="1:19" ht="20.25" x14ac:dyDescent="0.2">
      <c r="A108" s="234" t="s">
        <v>9</v>
      </c>
      <c r="B108" s="235" t="s">
        <v>95</v>
      </c>
      <c r="C108" s="236"/>
      <c r="D108" s="236"/>
      <c r="E108" s="236"/>
      <c r="F108" s="236"/>
      <c r="G108" s="236"/>
      <c r="H108" s="236"/>
      <c r="I108" s="236"/>
      <c r="J108" s="237"/>
      <c r="K108" s="238" t="s">
        <v>10</v>
      </c>
      <c r="L108" s="230" t="s">
        <v>2</v>
      </c>
      <c r="M108" s="230" t="s">
        <v>3</v>
      </c>
      <c r="N108" s="240" t="s">
        <v>4</v>
      </c>
      <c r="O108" s="230" t="s">
        <v>5</v>
      </c>
      <c r="P108" s="228" t="s">
        <v>6</v>
      </c>
      <c r="Q108" s="228" t="s">
        <v>7</v>
      </c>
      <c r="R108" s="230" t="s">
        <v>96</v>
      </c>
      <c r="S108" s="90"/>
    </row>
    <row r="109" spans="1:19" ht="15.75" x14ac:dyDescent="0.2">
      <c r="A109" s="229"/>
      <c r="B109" s="97" t="s">
        <v>97</v>
      </c>
      <c r="C109" s="97" t="s">
        <v>98</v>
      </c>
      <c r="D109" s="97" t="s">
        <v>99</v>
      </c>
      <c r="E109" s="97" t="s">
        <v>100</v>
      </c>
      <c r="F109" s="97" t="s">
        <v>101</v>
      </c>
      <c r="G109" s="97" t="s">
        <v>102</v>
      </c>
      <c r="H109" s="97" t="s">
        <v>103</v>
      </c>
      <c r="I109" s="97" t="s">
        <v>104</v>
      </c>
      <c r="J109" s="97" t="s">
        <v>105</v>
      </c>
      <c r="K109" s="239"/>
      <c r="L109" s="229"/>
      <c r="M109" s="229"/>
      <c r="N109" s="229"/>
      <c r="O109" s="229"/>
      <c r="P109" s="229"/>
      <c r="Q109" s="229"/>
      <c r="R109" s="229"/>
      <c r="S109" s="90"/>
    </row>
    <row r="110" spans="1:19" ht="15.75" x14ac:dyDescent="0.2">
      <c r="A110" s="97">
        <v>2201</v>
      </c>
      <c r="B110" s="17">
        <v>12</v>
      </c>
      <c r="C110" s="17"/>
      <c r="D110" s="17"/>
      <c r="E110" s="17"/>
      <c r="F110" s="17"/>
      <c r="G110" s="17"/>
      <c r="H110" s="17"/>
      <c r="I110" s="17"/>
      <c r="J110" s="17"/>
      <c r="K110" s="54"/>
      <c r="L110" s="197"/>
      <c r="M110" s="204"/>
      <c r="N110" s="205"/>
      <c r="O110" s="98"/>
      <c r="P110" s="19">
        <f>B110</f>
        <v>12</v>
      </c>
      <c r="Q110" s="99"/>
      <c r="R110" s="98"/>
      <c r="S110" s="90"/>
    </row>
    <row r="111" spans="1:19" ht="15.75" x14ac:dyDescent="0.2">
      <c r="A111" s="97">
        <v>2202</v>
      </c>
      <c r="B111" s="17"/>
      <c r="C111" s="17">
        <v>10</v>
      </c>
      <c r="D111" s="17"/>
      <c r="E111" s="17"/>
      <c r="F111" s="17"/>
      <c r="G111" s="17"/>
      <c r="H111" s="17"/>
      <c r="I111" s="17"/>
      <c r="J111" s="17"/>
      <c r="K111" s="54"/>
      <c r="L111" s="206"/>
      <c r="M111" s="89"/>
      <c r="N111" s="207"/>
      <c r="O111" s="21">
        <f>IF(C111=0,"",C111/B110)</f>
        <v>0.83333333333333337</v>
      </c>
      <c r="P111" s="22">
        <v>10</v>
      </c>
      <c r="Q111" s="100">
        <f t="shared" ref="Q111:Q118" si="8">IF(P111=0,"",P111/P110)</f>
        <v>0.83333333333333337</v>
      </c>
      <c r="R111" s="100">
        <f t="shared" ref="R111:R118" si="9">IF(P111=0,"",100%-Q111)</f>
        <v>0.16666666666666663</v>
      </c>
      <c r="S111" s="90"/>
    </row>
    <row r="112" spans="1:19" ht="15.75" x14ac:dyDescent="0.2">
      <c r="A112" s="97">
        <v>2301</v>
      </c>
      <c r="B112" s="17"/>
      <c r="C112" s="17"/>
      <c r="D112" s="17">
        <v>10</v>
      </c>
      <c r="E112" s="17"/>
      <c r="F112" s="17"/>
      <c r="G112" s="17"/>
      <c r="H112" s="17"/>
      <c r="I112" s="17"/>
      <c r="J112" s="17"/>
      <c r="K112" s="54"/>
      <c r="L112" s="206"/>
      <c r="M112" s="89"/>
      <c r="N112" s="207"/>
      <c r="O112" s="21">
        <f>IF(D112=0,"",D112/C111)</f>
        <v>1</v>
      </c>
      <c r="P112" s="22">
        <v>10</v>
      </c>
      <c r="Q112" s="100">
        <f t="shared" si="8"/>
        <v>1</v>
      </c>
      <c r="R112" s="100">
        <f t="shared" si="9"/>
        <v>0</v>
      </c>
      <c r="S112" s="124">
        <f>P112/P110</f>
        <v>0.83333333333333337</v>
      </c>
    </row>
    <row r="113" spans="1:22" ht="15.75" x14ac:dyDescent="0.2">
      <c r="A113" s="97">
        <v>2302</v>
      </c>
      <c r="B113" s="17"/>
      <c r="C113" s="17"/>
      <c r="D113" s="17"/>
      <c r="E113" s="17">
        <v>9</v>
      </c>
      <c r="F113" s="17"/>
      <c r="G113" s="17"/>
      <c r="H113" s="17"/>
      <c r="I113" s="17"/>
      <c r="J113" s="17"/>
      <c r="K113" s="54"/>
      <c r="L113" s="206"/>
      <c r="M113" s="89"/>
      <c r="N113" s="207"/>
      <c r="O113" s="21">
        <f>IF(E113=0,"",E113/D112)</f>
        <v>0.9</v>
      </c>
      <c r="P113" s="22">
        <v>9</v>
      </c>
      <c r="Q113" s="100">
        <f t="shared" si="8"/>
        <v>0.9</v>
      </c>
      <c r="R113" s="100">
        <f t="shared" si="9"/>
        <v>9.9999999999999978E-2</v>
      </c>
      <c r="S113" s="90"/>
    </row>
    <row r="114" spans="1:22" ht="15.75" x14ac:dyDescent="0.2">
      <c r="A114" s="97">
        <v>2401</v>
      </c>
      <c r="B114" s="17"/>
      <c r="C114" s="17"/>
      <c r="D114" s="17"/>
      <c r="E114" s="17"/>
      <c r="F114" s="17">
        <v>8</v>
      </c>
      <c r="G114" s="17"/>
      <c r="H114" s="17"/>
      <c r="I114" s="17"/>
      <c r="J114" s="17"/>
      <c r="K114" s="54"/>
      <c r="L114" s="206"/>
      <c r="M114" s="89"/>
      <c r="N114" s="207"/>
      <c r="O114" s="21">
        <f>IF(F114=0,"",F114/E113)</f>
        <v>0.88888888888888884</v>
      </c>
      <c r="P114" s="22">
        <v>8</v>
      </c>
      <c r="Q114" s="100">
        <f t="shared" si="8"/>
        <v>0.88888888888888884</v>
      </c>
      <c r="R114" s="100">
        <f t="shared" si="9"/>
        <v>0.11111111111111116</v>
      </c>
      <c r="S114" s="90"/>
    </row>
    <row r="115" spans="1:22" ht="15.75" x14ac:dyDescent="0.2">
      <c r="A115" s="97">
        <v>2402</v>
      </c>
      <c r="B115" s="17"/>
      <c r="C115" s="17"/>
      <c r="D115" s="17"/>
      <c r="E115" s="17"/>
      <c r="F115" s="17"/>
      <c r="G115" s="17">
        <v>8</v>
      </c>
      <c r="H115" s="17"/>
      <c r="I115" s="17"/>
      <c r="J115" s="17"/>
      <c r="K115" s="54"/>
      <c r="L115" s="206"/>
      <c r="M115" s="89"/>
      <c r="N115" s="207"/>
      <c r="O115" s="21">
        <f>IF(G115=0,"",G115/F114)</f>
        <v>1</v>
      </c>
      <c r="P115" s="22">
        <v>8</v>
      </c>
      <c r="Q115" s="100">
        <f t="shared" si="8"/>
        <v>1</v>
      </c>
      <c r="R115" s="100">
        <f t="shared" si="9"/>
        <v>0</v>
      </c>
      <c r="S115" s="90"/>
    </row>
    <row r="116" spans="1:22" ht="15.75" x14ac:dyDescent="0.2">
      <c r="A116" s="97">
        <v>2501</v>
      </c>
      <c r="B116" s="17"/>
      <c r="C116" s="17"/>
      <c r="D116" s="17"/>
      <c r="E116" s="17"/>
      <c r="F116" s="17"/>
      <c r="G116" s="17"/>
      <c r="H116" s="17">
        <v>8</v>
      </c>
      <c r="I116" s="17"/>
      <c r="J116" s="17"/>
      <c r="K116" s="54"/>
      <c r="L116" s="206"/>
      <c r="M116" s="89"/>
      <c r="N116" s="207"/>
      <c r="O116" s="21">
        <f>IF(H116=0,"",H116/G115)</f>
        <v>1</v>
      </c>
      <c r="P116" s="22">
        <v>8</v>
      </c>
      <c r="Q116" s="100">
        <f t="shared" si="8"/>
        <v>1</v>
      </c>
      <c r="R116" s="100">
        <f t="shared" si="9"/>
        <v>0</v>
      </c>
      <c r="S116" s="90"/>
    </row>
    <row r="117" spans="1:22" ht="15.75" x14ac:dyDescent="0.2">
      <c r="A117" s="97">
        <v>2502</v>
      </c>
      <c r="B117" s="17"/>
      <c r="C117" s="17"/>
      <c r="D117" s="17"/>
      <c r="E117" s="17"/>
      <c r="F117" s="17"/>
      <c r="G117" s="17"/>
      <c r="H117" s="17"/>
      <c r="I117" s="17">
        <v>8</v>
      </c>
      <c r="J117" s="17"/>
      <c r="K117" s="54"/>
      <c r="L117" s="206"/>
      <c r="M117" s="89"/>
      <c r="N117" s="207"/>
      <c r="O117" s="21">
        <f>IF(I117=0,"",I117/H116)</f>
        <v>1</v>
      </c>
      <c r="P117" s="22">
        <v>8</v>
      </c>
      <c r="Q117" s="100">
        <f t="shared" si="8"/>
        <v>1</v>
      </c>
      <c r="R117" s="100">
        <f t="shared" si="9"/>
        <v>0</v>
      </c>
      <c r="S117" s="90"/>
    </row>
    <row r="118" spans="1:22" ht="15.75" x14ac:dyDescent="0.2">
      <c r="A118" s="97">
        <v>2601</v>
      </c>
      <c r="B118" s="17"/>
      <c r="C118" s="17"/>
      <c r="D118" s="17"/>
      <c r="E118" s="17"/>
      <c r="F118" s="17"/>
      <c r="G118" s="17"/>
      <c r="H118" s="17"/>
      <c r="I118" s="17"/>
      <c r="J118" s="17"/>
      <c r="K118" s="54"/>
      <c r="L118" s="206"/>
      <c r="M118" s="89"/>
      <c r="N118" s="207"/>
      <c r="O118" s="24" t="str">
        <f>IF(J118=0,"",J118/I117)</f>
        <v/>
      </c>
      <c r="P118" s="22"/>
      <c r="Q118" s="24" t="str">
        <f t="shared" si="8"/>
        <v/>
      </c>
      <c r="R118" s="24" t="str">
        <f t="shared" si="9"/>
        <v/>
      </c>
      <c r="S118" s="90"/>
    </row>
    <row r="119" spans="1:22" ht="15.75" x14ac:dyDescent="0.2">
      <c r="A119" s="97">
        <v>2602</v>
      </c>
      <c r="B119" s="17"/>
      <c r="C119" s="17"/>
      <c r="D119" s="17"/>
      <c r="E119" s="17"/>
      <c r="F119" s="17"/>
      <c r="G119" s="17"/>
      <c r="H119" s="17"/>
      <c r="I119" s="17"/>
      <c r="J119" s="17"/>
      <c r="K119" s="54"/>
      <c r="L119" s="206"/>
      <c r="M119" s="89"/>
      <c r="N119" s="85"/>
      <c r="O119" s="26"/>
      <c r="P119" s="27"/>
      <c r="Q119" s="26"/>
      <c r="R119" s="199"/>
      <c r="S119" s="90"/>
    </row>
    <row r="120" spans="1:22" ht="15.75" x14ac:dyDescent="0.2">
      <c r="A120" s="97">
        <v>2701</v>
      </c>
      <c r="B120" s="17"/>
      <c r="C120" s="17"/>
      <c r="D120" s="17"/>
      <c r="E120" s="17"/>
      <c r="F120" s="17"/>
      <c r="G120" s="17"/>
      <c r="H120" s="17"/>
      <c r="I120" s="17"/>
      <c r="J120" s="17"/>
      <c r="K120" s="54"/>
      <c r="L120" s="206"/>
      <c r="M120" s="89"/>
      <c r="N120" s="85"/>
      <c r="O120" s="208"/>
      <c r="P120" s="28"/>
      <c r="Q120" s="209"/>
      <c r="R120" s="208"/>
      <c r="S120" s="90"/>
    </row>
    <row r="121" spans="1:22" ht="15.75" x14ac:dyDescent="0.2">
      <c r="A121" s="97">
        <v>2702</v>
      </c>
      <c r="B121" s="17"/>
      <c r="C121" s="17"/>
      <c r="D121" s="17"/>
      <c r="E121" s="17"/>
      <c r="F121" s="17"/>
      <c r="G121" s="17"/>
      <c r="H121" s="17"/>
      <c r="I121" s="17"/>
      <c r="J121" s="17"/>
      <c r="K121" s="54"/>
      <c r="L121" s="206"/>
      <c r="M121" s="89"/>
      <c r="N121" s="85"/>
      <c r="O121" s="208"/>
      <c r="P121" s="28"/>
      <c r="Q121" s="209"/>
      <c r="R121" s="208"/>
      <c r="S121" s="90"/>
    </row>
    <row r="122" spans="1:22" ht="15.75" x14ac:dyDescent="0.2">
      <c r="A122" s="97">
        <v>2801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54"/>
      <c r="L122" s="206"/>
      <c r="M122" s="89"/>
      <c r="N122" s="85"/>
      <c r="O122" s="208"/>
      <c r="P122" s="28"/>
      <c r="Q122" s="209"/>
      <c r="R122" s="208"/>
      <c r="S122" s="90"/>
    </row>
    <row r="123" spans="1:22" ht="15.75" x14ac:dyDescent="0.2">
      <c r="A123" s="97">
        <v>2802</v>
      </c>
      <c r="B123" s="17"/>
      <c r="C123" s="17"/>
      <c r="D123" s="17"/>
      <c r="E123" s="17"/>
      <c r="F123" s="17"/>
      <c r="G123" s="17"/>
      <c r="H123" s="17"/>
      <c r="I123" s="17"/>
      <c r="J123" s="17"/>
      <c r="K123" s="54"/>
      <c r="L123" s="206"/>
      <c r="M123" s="89"/>
      <c r="N123" s="85"/>
      <c r="O123" s="210"/>
      <c r="P123" s="211"/>
      <c r="Q123" s="212"/>
      <c r="R123" s="213"/>
      <c r="S123" s="90"/>
    </row>
    <row r="124" spans="1:22" ht="15.75" x14ac:dyDescent="0.2">
      <c r="A124" s="97">
        <v>2901</v>
      </c>
      <c r="B124" s="17"/>
      <c r="C124" s="17"/>
      <c r="D124" s="17"/>
      <c r="E124" s="17"/>
      <c r="F124" s="17"/>
      <c r="G124" s="17"/>
      <c r="H124" s="17"/>
      <c r="I124" s="17"/>
      <c r="J124" s="17"/>
      <c r="K124" s="54"/>
      <c r="L124" s="206"/>
      <c r="M124" s="89"/>
      <c r="N124" s="85"/>
      <c r="O124" s="102" t="s">
        <v>81</v>
      </c>
      <c r="P124" s="103"/>
      <c r="Q124" s="104" t="str">
        <f>IF(SUM(K116:K123)=0,"",SUM(K116:K123))</f>
        <v/>
      </c>
      <c r="R124" s="105" t="s">
        <v>10</v>
      </c>
      <c r="S124" s="90"/>
    </row>
    <row r="125" spans="1:22" ht="15.75" x14ac:dyDescent="0.2">
      <c r="A125" s="97">
        <v>2902</v>
      </c>
      <c r="B125" s="29"/>
      <c r="C125" s="29"/>
      <c r="D125" s="29"/>
      <c r="E125" s="29"/>
      <c r="F125" s="29"/>
      <c r="G125" s="29"/>
      <c r="H125" s="29"/>
      <c r="I125" s="29"/>
      <c r="J125" s="29"/>
      <c r="K125" s="39"/>
      <c r="L125" s="206"/>
      <c r="M125" s="89"/>
      <c r="N125" s="85"/>
      <c r="O125" s="106" t="s">
        <v>83</v>
      </c>
      <c r="P125" s="32">
        <f>P124/B110</f>
        <v>0</v>
      </c>
      <c r="Q125" s="107" t="e">
        <f>P124/Q124</f>
        <v>#VALUE!</v>
      </c>
      <c r="R125" s="108" t="s">
        <v>84</v>
      </c>
      <c r="S125" s="90"/>
    </row>
    <row r="126" spans="1:22" ht="15.75" x14ac:dyDescent="0.2">
      <c r="A126" s="97">
        <v>3001</v>
      </c>
      <c r="B126" s="29"/>
      <c r="C126" s="29"/>
      <c r="D126" s="29"/>
      <c r="E126" s="29"/>
      <c r="F126" s="29"/>
      <c r="G126" s="29"/>
      <c r="H126" s="29"/>
      <c r="I126" s="29"/>
      <c r="J126" s="29"/>
      <c r="K126" s="39"/>
      <c r="L126" s="198"/>
      <c r="M126" s="154"/>
      <c r="N126" s="155"/>
      <c r="O126" s="154"/>
      <c r="P126" s="155"/>
      <c r="Q126" s="155"/>
      <c r="R126" s="156"/>
      <c r="S126" s="90"/>
      <c r="V126" s="217">
        <f>((S112+S135)/2)</f>
        <v>0.85666666666666669</v>
      </c>
    </row>
    <row r="127" spans="1:22" ht="18" customHeight="1" x14ac:dyDescent="0.2">
      <c r="A127" s="114"/>
      <c r="B127" s="231" t="s">
        <v>106</v>
      </c>
      <c r="C127" s="231"/>
      <c r="D127" s="231"/>
      <c r="E127" s="231"/>
      <c r="F127" s="231"/>
      <c r="G127" s="231"/>
      <c r="H127" s="231"/>
      <c r="I127" s="231"/>
      <c r="J127" s="231"/>
      <c r="K127" s="37">
        <f>SUM(K110:K123)</f>
        <v>0</v>
      </c>
      <c r="L127" s="109" t="str">
        <f>IF(K118=0,"",K118/B110)</f>
        <v/>
      </c>
      <c r="M127" s="109" t="str">
        <f>IF(K127=0,"",K127/B110)</f>
        <v/>
      </c>
      <c r="N127" s="109" t="str">
        <f>IF(K118=0,"",M127-L127)</f>
        <v/>
      </c>
      <c r="O127" s="89"/>
      <c r="P127" s="85"/>
      <c r="Q127" s="134"/>
      <c r="R127" s="89"/>
      <c r="S127" s="90"/>
    </row>
    <row r="128" spans="1:22" ht="12.75" customHeight="1" x14ac:dyDescent="0.2"/>
    <row r="129" spans="1:19" ht="12.75" customHeight="1" x14ac:dyDescent="0.2"/>
    <row r="130" spans="1:19" ht="26.25" x14ac:dyDescent="0.2">
      <c r="A130" s="214"/>
      <c r="B130" s="253" t="s">
        <v>94</v>
      </c>
      <c r="C130" s="253"/>
      <c r="D130" s="253"/>
      <c r="E130" s="253"/>
      <c r="F130" s="253"/>
      <c r="G130" s="253"/>
      <c r="H130" s="253"/>
      <c r="I130" s="253"/>
      <c r="J130" s="253"/>
      <c r="K130" s="78" t="s">
        <v>121</v>
      </c>
      <c r="L130" s="89"/>
      <c r="M130" s="89"/>
      <c r="N130" s="85"/>
      <c r="O130" s="89"/>
      <c r="P130" s="85"/>
      <c r="Q130" s="85"/>
      <c r="R130" s="85"/>
      <c r="S130" s="90"/>
    </row>
    <row r="131" spans="1:19" ht="20.25" x14ac:dyDescent="0.2">
      <c r="A131" s="234" t="s">
        <v>9</v>
      </c>
      <c r="B131" s="235" t="s">
        <v>95</v>
      </c>
      <c r="C131" s="236"/>
      <c r="D131" s="236"/>
      <c r="E131" s="236"/>
      <c r="F131" s="236"/>
      <c r="G131" s="236"/>
      <c r="H131" s="236"/>
      <c r="I131" s="236"/>
      <c r="J131" s="237"/>
      <c r="K131" s="238" t="s">
        <v>10</v>
      </c>
      <c r="L131" s="230" t="s">
        <v>2</v>
      </c>
      <c r="M131" s="230" t="s">
        <v>3</v>
      </c>
      <c r="N131" s="240" t="s">
        <v>4</v>
      </c>
      <c r="O131" s="230" t="s">
        <v>5</v>
      </c>
      <c r="P131" s="228" t="s">
        <v>6</v>
      </c>
      <c r="Q131" s="228" t="s">
        <v>7</v>
      </c>
      <c r="R131" s="230" t="s">
        <v>96</v>
      </c>
      <c r="S131" s="90"/>
    </row>
    <row r="132" spans="1:19" ht="15.75" x14ac:dyDescent="0.2">
      <c r="A132" s="229"/>
      <c r="B132" s="97" t="s">
        <v>97</v>
      </c>
      <c r="C132" s="97" t="s">
        <v>98</v>
      </c>
      <c r="D132" s="97" t="s">
        <v>99</v>
      </c>
      <c r="E132" s="97" t="s">
        <v>100</v>
      </c>
      <c r="F132" s="97" t="s">
        <v>101</v>
      </c>
      <c r="G132" s="97" t="s">
        <v>102</v>
      </c>
      <c r="H132" s="97" t="s">
        <v>103</v>
      </c>
      <c r="I132" s="97" t="s">
        <v>104</v>
      </c>
      <c r="J132" s="97" t="s">
        <v>105</v>
      </c>
      <c r="K132" s="229"/>
      <c r="L132" s="229"/>
      <c r="M132" s="229"/>
      <c r="N132" s="229"/>
      <c r="O132" s="229"/>
      <c r="P132" s="229"/>
      <c r="Q132" s="229"/>
      <c r="R132" s="229"/>
      <c r="S132" s="90"/>
    </row>
    <row r="133" spans="1:19" ht="15.75" x14ac:dyDescent="0.2">
      <c r="A133" s="97">
        <v>2202</v>
      </c>
      <c r="B133" s="17">
        <v>25</v>
      </c>
      <c r="C133" s="17"/>
      <c r="D133" s="17"/>
      <c r="E133" s="17"/>
      <c r="F133" s="17"/>
      <c r="G133" s="17"/>
      <c r="H133" s="17"/>
      <c r="I133" s="17"/>
      <c r="J133" s="17"/>
      <c r="K133" s="54"/>
      <c r="L133" s="197"/>
      <c r="M133" s="204"/>
      <c r="N133" s="205"/>
      <c r="O133" s="98"/>
      <c r="P133" s="19">
        <f>B133</f>
        <v>25</v>
      </c>
      <c r="Q133" s="99"/>
      <c r="R133" s="98"/>
      <c r="S133" s="90"/>
    </row>
    <row r="134" spans="1:19" ht="15.75" x14ac:dyDescent="0.2">
      <c r="A134" s="97">
        <v>2301</v>
      </c>
      <c r="B134" s="17"/>
      <c r="C134" s="17">
        <v>24</v>
      </c>
      <c r="D134" s="17"/>
      <c r="E134" s="17"/>
      <c r="F134" s="17"/>
      <c r="G134" s="17"/>
      <c r="H134" s="17"/>
      <c r="I134" s="17"/>
      <c r="J134" s="17"/>
      <c r="K134" s="54"/>
      <c r="L134" s="206"/>
      <c r="M134" s="89"/>
      <c r="N134" s="207"/>
      <c r="O134" s="21">
        <f>IF(C134=0,"",C134/B133)</f>
        <v>0.96</v>
      </c>
      <c r="P134" s="22">
        <v>24</v>
      </c>
      <c r="Q134" s="100">
        <f t="shared" ref="Q134:Q141" si="10">IF(P134=0,"",P134/P133)</f>
        <v>0.96</v>
      </c>
      <c r="R134" s="100">
        <f t="shared" ref="R134:R141" si="11">IF(P134=0,"",100%-Q134)</f>
        <v>4.0000000000000036E-2</v>
      </c>
      <c r="S134" s="90"/>
    </row>
    <row r="135" spans="1:19" ht="15.75" x14ac:dyDescent="0.2">
      <c r="A135" s="97">
        <v>2302</v>
      </c>
      <c r="B135" s="17"/>
      <c r="C135" s="17"/>
      <c r="D135" s="17">
        <v>21</v>
      </c>
      <c r="E135" s="17"/>
      <c r="F135" s="17"/>
      <c r="G135" s="17"/>
      <c r="H135" s="17"/>
      <c r="I135" s="17"/>
      <c r="J135" s="17"/>
      <c r="K135" s="54"/>
      <c r="L135" s="206"/>
      <c r="M135" s="89"/>
      <c r="N135" s="207"/>
      <c r="O135" s="21">
        <f>IF(D135=0,"",D135/C134)</f>
        <v>0.875</v>
      </c>
      <c r="P135" s="22">
        <v>22</v>
      </c>
      <c r="Q135" s="100">
        <f t="shared" si="10"/>
        <v>0.91666666666666663</v>
      </c>
      <c r="R135" s="100">
        <f t="shared" si="11"/>
        <v>8.333333333333337E-2</v>
      </c>
      <c r="S135" s="124">
        <f>P135/P133</f>
        <v>0.88</v>
      </c>
    </row>
    <row r="136" spans="1:19" ht="15.75" x14ac:dyDescent="0.2">
      <c r="A136" s="97">
        <v>2401</v>
      </c>
      <c r="B136" s="17"/>
      <c r="C136" s="17"/>
      <c r="D136" s="17"/>
      <c r="E136" s="17">
        <v>19</v>
      </c>
      <c r="F136" s="17"/>
      <c r="G136" s="17"/>
      <c r="H136" s="17"/>
      <c r="I136" s="17"/>
      <c r="J136" s="17"/>
      <c r="K136" s="54"/>
      <c r="L136" s="206"/>
      <c r="M136" s="89"/>
      <c r="N136" s="207"/>
      <c r="O136" s="21">
        <f>IF(E136=0,"",E136/D135)</f>
        <v>0.90476190476190477</v>
      </c>
      <c r="P136" s="22">
        <v>21</v>
      </c>
      <c r="Q136" s="100">
        <f t="shared" si="10"/>
        <v>0.95454545454545459</v>
      </c>
      <c r="R136" s="100">
        <f t="shared" si="11"/>
        <v>4.5454545454545414E-2</v>
      </c>
      <c r="S136" s="90"/>
    </row>
    <row r="137" spans="1:19" ht="15.75" x14ac:dyDescent="0.2">
      <c r="A137" s="97">
        <v>2402</v>
      </c>
      <c r="B137" s="17"/>
      <c r="C137" s="17"/>
      <c r="D137" s="17"/>
      <c r="E137" s="17"/>
      <c r="F137" s="17">
        <v>19</v>
      </c>
      <c r="G137" s="17"/>
      <c r="H137" s="17"/>
      <c r="I137" s="17"/>
      <c r="J137" s="17"/>
      <c r="K137" s="54"/>
      <c r="L137" s="206"/>
      <c r="M137" s="89"/>
      <c r="N137" s="207"/>
      <c r="O137" s="21">
        <f>IF(F137=0,"",F137/E136)</f>
        <v>1</v>
      </c>
      <c r="P137" s="22">
        <v>21</v>
      </c>
      <c r="Q137" s="100">
        <f t="shared" si="10"/>
        <v>1</v>
      </c>
      <c r="R137" s="100">
        <f t="shared" si="11"/>
        <v>0</v>
      </c>
      <c r="S137" s="90"/>
    </row>
    <row r="138" spans="1:19" ht="15.75" x14ac:dyDescent="0.2">
      <c r="A138" s="97">
        <v>2501</v>
      </c>
      <c r="B138" s="17"/>
      <c r="C138" s="17"/>
      <c r="D138" s="17"/>
      <c r="E138" s="17"/>
      <c r="F138" s="17"/>
      <c r="G138" s="17">
        <v>18</v>
      </c>
      <c r="H138" s="17"/>
      <c r="I138" s="17"/>
      <c r="J138" s="17"/>
      <c r="K138" s="54"/>
      <c r="L138" s="206"/>
      <c r="M138" s="89"/>
      <c r="N138" s="207"/>
      <c r="O138" s="66">
        <f>IF(G138=0,"",G138/F137)</f>
        <v>0.94736842105263153</v>
      </c>
      <c r="P138" s="22">
        <v>19</v>
      </c>
      <c r="Q138" s="100">
        <f t="shared" si="10"/>
        <v>0.90476190476190477</v>
      </c>
      <c r="R138" s="100">
        <f t="shared" si="11"/>
        <v>9.5238095238095233E-2</v>
      </c>
      <c r="S138" s="90"/>
    </row>
    <row r="139" spans="1:19" ht="15.75" x14ac:dyDescent="0.2">
      <c r="A139" s="97">
        <v>2502</v>
      </c>
      <c r="B139" s="17"/>
      <c r="C139" s="17"/>
      <c r="D139" s="17"/>
      <c r="E139" s="17"/>
      <c r="F139" s="17"/>
      <c r="G139" s="17"/>
      <c r="H139" s="17">
        <v>17</v>
      </c>
      <c r="I139" s="17"/>
      <c r="J139" s="17"/>
      <c r="K139" s="54"/>
      <c r="L139" s="206"/>
      <c r="M139" s="89"/>
      <c r="N139" s="207"/>
      <c r="O139" s="21">
        <f>IF(H139=0,"",H139/G138)</f>
        <v>0.94444444444444442</v>
      </c>
      <c r="P139" s="22">
        <v>18</v>
      </c>
      <c r="Q139" s="100">
        <f t="shared" si="10"/>
        <v>0.94736842105263153</v>
      </c>
      <c r="R139" s="100">
        <f t="shared" si="11"/>
        <v>5.2631578947368474E-2</v>
      </c>
      <c r="S139" s="90"/>
    </row>
    <row r="140" spans="1:19" ht="15.75" x14ac:dyDescent="0.2">
      <c r="A140" s="97">
        <v>2601</v>
      </c>
      <c r="B140" s="17"/>
      <c r="C140" s="17"/>
      <c r="D140" s="17"/>
      <c r="E140" s="17"/>
      <c r="F140" s="17"/>
      <c r="G140" s="17"/>
      <c r="H140" s="17"/>
      <c r="I140" s="17"/>
      <c r="J140" s="17"/>
      <c r="K140" s="54"/>
      <c r="L140" s="206"/>
      <c r="M140" s="89"/>
      <c r="N140" s="207"/>
      <c r="O140" s="21" t="str">
        <f>IF(I140=0,"",I140/H139)</f>
        <v/>
      </c>
      <c r="P140" s="22"/>
      <c r="Q140" s="100" t="str">
        <f t="shared" si="10"/>
        <v/>
      </c>
      <c r="R140" s="100" t="str">
        <f t="shared" si="11"/>
        <v/>
      </c>
      <c r="S140" s="90"/>
    </row>
    <row r="141" spans="1:19" ht="15.75" x14ac:dyDescent="0.2">
      <c r="A141" s="97">
        <v>2602</v>
      </c>
      <c r="B141" s="17"/>
      <c r="C141" s="17"/>
      <c r="D141" s="17"/>
      <c r="E141" s="17"/>
      <c r="F141" s="17"/>
      <c r="G141" s="17"/>
      <c r="H141" s="17"/>
      <c r="I141" s="17"/>
      <c r="J141" s="17"/>
      <c r="K141" s="54"/>
      <c r="L141" s="206"/>
      <c r="M141" s="89"/>
      <c r="N141" s="207"/>
      <c r="O141" s="24" t="str">
        <f>IF(J141=0,"",J141/I140)</f>
        <v/>
      </c>
      <c r="P141" s="22"/>
      <c r="Q141" s="24" t="str">
        <f t="shared" si="10"/>
        <v/>
      </c>
      <c r="R141" s="24" t="str">
        <f t="shared" si="11"/>
        <v/>
      </c>
      <c r="S141" s="90"/>
    </row>
    <row r="142" spans="1:19" ht="15.75" x14ac:dyDescent="0.2">
      <c r="A142" s="97">
        <v>2701</v>
      </c>
      <c r="B142" s="17"/>
      <c r="C142" s="17"/>
      <c r="D142" s="17"/>
      <c r="E142" s="17"/>
      <c r="F142" s="17"/>
      <c r="G142" s="17"/>
      <c r="H142" s="17"/>
      <c r="I142" s="17"/>
      <c r="J142" s="17"/>
      <c r="K142" s="54"/>
      <c r="L142" s="206"/>
      <c r="M142" s="89"/>
      <c r="N142" s="85"/>
      <c r="O142" s="26"/>
      <c r="P142" s="27"/>
      <c r="Q142" s="26"/>
      <c r="R142" s="199"/>
      <c r="S142" s="90"/>
    </row>
    <row r="143" spans="1:19" ht="15.75" x14ac:dyDescent="0.2">
      <c r="A143" s="97">
        <v>2702</v>
      </c>
      <c r="B143" s="17"/>
      <c r="C143" s="17"/>
      <c r="D143" s="17"/>
      <c r="E143" s="17"/>
      <c r="F143" s="17"/>
      <c r="G143" s="17"/>
      <c r="H143" s="17"/>
      <c r="I143" s="17"/>
      <c r="J143" s="17"/>
      <c r="K143" s="54"/>
      <c r="L143" s="206"/>
      <c r="M143" s="89"/>
      <c r="N143" s="85"/>
      <c r="O143" s="208"/>
      <c r="P143" s="28"/>
      <c r="Q143" s="209"/>
      <c r="R143" s="208"/>
      <c r="S143" s="90"/>
    </row>
    <row r="144" spans="1:19" ht="15.75" x14ac:dyDescent="0.2">
      <c r="A144" s="97">
        <v>2801</v>
      </c>
      <c r="B144" s="17"/>
      <c r="C144" s="17"/>
      <c r="D144" s="17"/>
      <c r="E144" s="17"/>
      <c r="F144" s="17"/>
      <c r="G144" s="17"/>
      <c r="H144" s="17"/>
      <c r="I144" s="17"/>
      <c r="J144" s="17"/>
      <c r="K144" s="54"/>
      <c r="L144" s="206"/>
      <c r="M144" s="89"/>
      <c r="N144" s="85"/>
      <c r="O144" s="208"/>
      <c r="P144" s="28"/>
      <c r="Q144" s="209"/>
      <c r="R144" s="208"/>
      <c r="S144" s="90"/>
    </row>
    <row r="145" spans="1:22" ht="15.75" x14ac:dyDescent="0.2">
      <c r="A145" s="97">
        <v>2802</v>
      </c>
      <c r="B145" s="17"/>
      <c r="C145" s="17"/>
      <c r="D145" s="17"/>
      <c r="E145" s="17"/>
      <c r="F145" s="17"/>
      <c r="G145" s="17"/>
      <c r="H145" s="17"/>
      <c r="I145" s="17"/>
      <c r="J145" s="17"/>
      <c r="K145" s="54"/>
      <c r="L145" s="206"/>
      <c r="M145" s="89"/>
      <c r="N145" s="85"/>
      <c r="O145" s="208"/>
      <c r="P145" s="28"/>
      <c r="Q145" s="209"/>
      <c r="R145" s="208"/>
      <c r="S145" s="90"/>
    </row>
    <row r="146" spans="1:22" ht="15.75" x14ac:dyDescent="0.2">
      <c r="A146" s="97">
        <v>2901</v>
      </c>
      <c r="B146" s="17"/>
      <c r="C146" s="17"/>
      <c r="D146" s="17"/>
      <c r="E146" s="17"/>
      <c r="F146" s="17"/>
      <c r="G146" s="17"/>
      <c r="H146" s="17"/>
      <c r="I146" s="17"/>
      <c r="J146" s="17"/>
      <c r="K146" s="54"/>
      <c r="L146" s="206"/>
      <c r="M146" s="89"/>
      <c r="N146" s="85"/>
      <c r="O146" s="210"/>
      <c r="P146" s="211"/>
      <c r="Q146" s="212"/>
      <c r="R146" s="213"/>
      <c r="S146" s="90"/>
    </row>
    <row r="147" spans="1:22" ht="15.75" x14ac:dyDescent="0.2">
      <c r="A147" s="97">
        <v>2902</v>
      </c>
      <c r="B147" s="17"/>
      <c r="C147" s="17"/>
      <c r="D147" s="17"/>
      <c r="E147" s="17"/>
      <c r="F147" s="17"/>
      <c r="G147" s="17"/>
      <c r="H147" s="17"/>
      <c r="I147" s="17"/>
      <c r="J147" s="17"/>
      <c r="K147" s="54"/>
      <c r="L147" s="206"/>
      <c r="M147" s="89"/>
      <c r="N147" s="85"/>
      <c r="O147" s="102" t="s">
        <v>81</v>
      </c>
      <c r="P147" s="103"/>
      <c r="Q147" s="104" t="str">
        <f>IF(SUM(K139:K146)=0,"",SUM(K139:K146))</f>
        <v/>
      </c>
      <c r="R147" s="105" t="s">
        <v>10</v>
      </c>
      <c r="S147" s="90"/>
    </row>
    <row r="148" spans="1:22" ht="15.75" x14ac:dyDescent="0.2">
      <c r="A148" s="97">
        <v>3001</v>
      </c>
      <c r="B148" s="29"/>
      <c r="C148" s="29"/>
      <c r="D148" s="29"/>
      <c r="E148" s="29"/>
      <c r="F148" s="29"/>
      <c r="G148" s="29"/>
      <c r="H148" s="29"/>
      <c r="I148" s="29"/>
      <c r="J148" s="29"/>
      <c r="K148" s="39"/>
      <c r="L148" s="206"/>
      <c r="M148" s="89"/>
      <c r="N148" s="85"/>
      <c r="O148" s="106" t="s">
        <v>83</v>
      </c>
      <c r="P148" s="32">
        <f>P147/B133</f>
        <v>0</v>
      </c>
      <c r="Q148" s="107" t="e">
        <f>P147/Q147</f>
        <v>#VALUE!</v>
      </c>
      <c r="R148" s="108" t="s">
        <v>84</v>
      </c>
      <c r="S148" s="90"/>
    </row>
    <row r="149" spans="1:22" ht="15.75" x14ac:dyDescent="0.2">
      <c r="A149" s="97">
        <v>3002</v>
      </c>
      <c r="B149" s="29"/>
      <c r="C149" s="29"/>
      <c r="D149" s="29"/>
      <c r="E149" s="29"/>
      <c r="F149" s="29"/>
      <c r="G149" s="29"/>
      <c r="H149" s="29"/>
      <c r="I149" s="29"/>
      <c r="J149" s="29"/>
      <c r="K149" s="39"/>
      <c r="L149" s="198"/>
      <c r="M149" s="154"/>
      <c r="N149" s="155"/>
      <c r="O149" s="154"/>
      <c r="P149" s="155"/>
      <c r="Q149" s="155"/>
      <c r="R149" s="156"/>
      <c r="S149" s="90"/>
    </row>
    <row r="150" spans="1:22" ht="18" customHeight="1" x14ac:dyDescent="0.2">
      <c r="A150" s="114"/>
      <c r="B150" s="231" t="s">
        <v>106</v>
      </c>
      <c r="C150" s="231"/>
      <c r="D150" s="231"/>
      <c r="E150" s="231"/>
      <c r="F150" s="231"/>
      <c r="G150" s="231"/>
      <c r="H150" s="231"/>
      <c r="I150" s="231"/>
      <c r="J150" s="231"/>
      <c r="K150" s="37">
        <f>SUM(K133:K146)</f>
        <v>0</v>
      </c>
      <c r="L150" s="109" t="str">
        <f>IF(K141=0,"",K141/B133)</f>
        <v/>
      </c>
      <c r="M150" s="109" t="str">
        <f>IF(K150=0,"",K150/B133)</f>
        <v/>
      </c>
      <c r="N150" s="109" t="str">
        <f>IF(K141=0,"",M150-L150)</f>
        <v/>
      </c>
      <c r="O150" s="89"/>
      <c r="P150" s="85"/>
      <c r="Q150" s="134"/>
      <c r="R150" s="89"/>
      <c r="S150" s="90"/>
    </row>
    <row r="151" spans="1:22" ht="12.75" customHeight="1" x14ac:dyDescent="0.2"/>
    <row r="152" spans="1:22" ht="12.75" customHeight="1" x14ac:dyDescent="0.2"/>
    <row r="153" spans="1:22" ht="26.25" x14ac:dyDescent="0.2">
      <c r="A153" s="214"/>
      <c r="B153" s="253" t="s">
        <v>94</v>
      </c>
      <c r="C153" s="253"/>
      <c r="D153" s="253"/>
      <c r="E153" s="253"/>
      <c r="F153" s="253"/>
      <c r="G153" s="253"/>
      <c r="H153" s="253"/>
      <c r="I153" s="253"/>
      <c r="J153" s="253"/>
      <c r="K153" s="78" t="s">
        <v>130</v>
      </c>
      <c r="L153" s="89"/>
      <c r="M153" s="89"/>
      <c r="N153" s="85"/>
      <c r="O153" s="89"/>
      <c r="P153" s="85"/>
      <c r="Q153" s="85"/>
      <c r="R153" s="85"/>
      <c r="S153" s="90"/>
    </row>
    <row r="154" spans="1:22" ht="20.25" x14ac:dyDescent="0.2">
      <c r="A154" s="234" t="s">
        <v>9</v>
      </c>
      <c r="B154" s="235" t="s">
        <v>95</v>
      </c>
      <c r="C154" s="236"/>
      <c r="D154" s="236"/>
      <c r="E154" s="236"/>
      <c r="F154" s="236"/>
      <c r="G154" s="236"/>
      <c r="H154" s="236"/>
      <c r="I154" s="236"/>
      <c r="J154" s="237"/>
      <c r="K154" s="238" t="s">
        <v>10</v>
      </c>
      <c r="L154" s="230" t="s">
        <v>2</v>
      </c>
      <c r="M154" s="230" t="s">
        <v>3</v>
      </c>
      <c r="N154" s="240" t="s">
        <v>4</v>
      </c>
      <c r="O154" s="230" t="s">
        <v>5</v>
      </c>
      <c r="P154" s="228" t="s">
        <v>6</v>
      </c>
      <c r="Q154" s="228" t="s">
        <v>7</v>
      </c>
      <c r="R154" s="230" t="s">
        <v>96</v>
      </c>
      <c r="S154" s="90"/>
    </row>
    <row r="155" spans="1:22" ht="15.75" x14ac:dyDescent="0.2">
      <c r="A155" s="229"/>
      <c r="B155" s="97" t="s">
        <v>97</v>
      </c>
      <c r="C155" s="97" t="s">
        <v>98</v>
      </c>
      <c r="D155" s="97" t="s">
        <v>99</v>
      </c>
      <c r="E155" s="97" t="s">
        <v>100</v>
      </c>
      <c r="F155" s="97" t="s">
        <v>101</v>
      </c>
      <c r="G155" s="97" t="s">
        <v>102</v>
      </c>
      <c r="H155" s="97" t="s">
        <v>103</v>
      </c>
      <c r="I155" s="97" t="s">
        <v>104</v>
      </c>
      <c r="J155" s="97" t="s">
        <v>105</v>
      </c>
      <c r="K155" s="229"/>
      <c r="L155" s="229"/>
      <c r="M155" s="229"/>
      <c r="N155" s="229"/>
      <c r="O155" s="229"/>
      <c r="P155" s="229"/>
      <c r="Q155" s="229"/>
      <c r="R155" s="229"/>
      <c r="S155" s="90"/>
    </row>
    <row r="156" spans="1:22" ht="15.75" x14ac:dyDescent="0.2">
      <c r="A156" s="97">
        <v>2302</v>
      </c>
      <c r="B156" s="17">
        <v>28</v>
      </c>
      <c r="C156" s="17"/>
      <c r="D156" s="17"/>
      <c r="E156" s="17"/>
      <c r="F156" s="17"/>
      <c r="G156" s="17"/>
      <c r="H156" s="17"/>
      <c r="I156" s="17"/>
      <c r="J156" s="17"/>
      <c r="K156" s="54"/>
      <c r="L156" s="197"/>
      <c r="M156" s="204"/>
      <c r="N156" s="205"/>
      <c r="O156" s="98"/>
      <c r="P156" s="19">
        <f>B156</f>
        <v>28</v>
      </c>
      <c r="Q156" s="99"/>
      <c r="R156" s="98"/>
      <c r="S156" s="90"/>
    </row>
    <row r="157" spans="1:22" ht="15.75" x14ac:dyDescent="0.2">
      <c r="A157" s="97">
        <v>2401</v>
      </c>
      <c r="B157" s="17"/>
      <c r="C157" s="17">
        <v>24</v>
      </c>
      <c r="D157" s="17"/>
      <c r="E157" s="17"/>
      <c r="F157" s="17"/>
      <c r="G157" s="17"/>
      <c r="H157" s="17"/>
      <c r="I157" s="17"/>
      <c r="J157" s="17"/>
      <c r="K157" s="54"/>
      <c r="L157" s="206"/>
      <c r="M157" s="89"/>
      <c r="N157" s="207"/>
      <c r="O157" s="21">
        <f>IF(C157=0,"",C157/B156)</f>
        <v>0.8571428571428571</v>
      </c>
      <c r="P157" s="22">
        <v>24</v>
      </c>
      <c r="Q157" s="100">
        <f t="shared" ref="Q157:Q164" si="12">IF(P157=0,"",P157/P156)</f>
        <v>0.8571428571428571</v>
      </c>
      <c r="R157" s="100">
        <f t="shared" ref="R157:R164" si="13">IF(P157=0,"",100%-Q157)</f>
        <v>0.1428571428571429</v>
      </c>
      <c r="S157" s="90"/>
    </row>
    <row r="158" spans="1:22" ht="15.75" x14ac:dyDescent="0.2">
      <c r="A158" s="97">
        <v>2402</v>
      </c>
      <c r="B158" s="17"/>
      <c r="C158" s="17"/>
      <c r="D158" s="17">
        <v>17</v>
      </c>
      <c r="E158" s="17"/>
      <c r="F158" s="17"/>
      <c r="G158" s="17"/>
      <c r="H158" s="17"/>
      <c r="I158" s="17"/>
      <c r="J158" s="17"/>
      <c r="K158" s="54"/>
      <c r="L158" s="206"/>
      <c r="M158" s="89"/>
      <c r="N158" s="207"/>
      <c r="O158" s="21">
        <f>IF(D158=0,"",D158/C157)</f>
        <v>0.70833333333333337</v>
      </c>
      <c r="P158" s="22">
        <v>18</v>
      </c>
      <c r="Q158" s="100">
        <f t="shared" si="12"/>
        <v>0.75</v>
      </c>
      <c r="R158" s="100">
        <f t="shared" si="13"/>
        <v>0.25</v>
      </c>
      <c r="S158" s="124">
        <f>P158/P156</f>
        <v>0.6428571428571429</v>
      </c>
    </row>
    <row r="159" spans="1:22" ht="15.75" x14ac:dyDescent="0.2">
      <c r="A159" s="97">
        <v>2501</v>
      </c>
      <c r="B159" s="17"/>
      <c r="C159" s="17"/>
      <c r="D159" s="17"/>
      <c r="E159" s="17">
        <v>17</v>
      </c>
      <c r="F159" s="17"/>
      <c r="G159" s="17"/>
      <c r="H159" s="17"/>
      <c r="I159" s="17"/>
      <c r="J159" s="17"/>
      <c r="K159" s="54"/>
      <c r="L159" s="206"/>
      <c r="M159" s="89"/>
      <c r="N159" s="207"/>
      <c r="O159" s="66">
        <f>IF(E159=0,"",E159/D158)</f>
        <v>1</v>
      </c>
      <c r="P159" s="22">
        <v>18</v>
      </c>
      <c r="Q159" s="100">
        <f t="shared" si="12"/>
        <v>1</v>
      </c>
      <c r="R159" s="100">
        <f t="shared" si="13"/>
        <v>0</v>
      </c>
      <c r="S159" s="218"/>
      <c r="T159" s="218"/>
      <c r="U159" s="218"/>
      <c r="V159" s="218"/>
    </row>
    <row r="160" spans="1:22" ht="15.75" x14ac:dyDescent="0.2">
      <c r="A160" s="97">
        <v>2502</v>
      </c>
      <c r="B160" s="17"/>
      <c r="C160" s="17"/>
      <c r="D160" s="17"/>
      <c r="E160" s="17"/>
      <c r="F160" s="17">
        <v>16</v>
      </c>
      <c r="G160" s="17"/>
      <c r="H160" s="17"/>
      <c r="I160" s="17"/>
      <c r="J160" s="17"/>
      <c r="K160" s="54"/>
      <c r="L160" s="206"/>
      <c r="M160" s="89"/>
      <c r="N160" s="207"/>
      <c r="O160" s="21">
        <f>IF(F160=0,"",F160/E159)</f>
        <v>0.94117647058823528</v>
      </c>
      <c r="P160" s="22">
        <v>16</v>
      </c>
      <c r="Q160" s="100">
        <f t="shared" si="12"/>
        <v>0.88888888888888884</v>
      </c>
      <c r="R160" s="100">
        <f t="shared" si="13"/>
        <v>0.11111111111111116</v>
      </c>
      <c r="S160" s="218"/>
      <c r="T160" s="218"/>
      <c r="U160" s="218"/>
      <c r="V160" s="218"/>
    </row>
    <row r="161" spans="1:22" ht="15.75" x14ac:dyDescent="0.2">
      <c r="A161" s="97">
        <v>2601</v>
      </c>
      <c r="B161" s="17"/>
      <c r="C161" s="17"/>
      <c r="D161" s="17"/>
      <c r="E161" s="17"/>
      <c r="F161" s="17"/>
      <c r="G161" s="17"/>
      <c r="H161" s="17"/>
      <c r="I161" s="17"/>
      <c r="J161" s="17"/>
      <c r="K161" s="54"/>
      <c r="L161" s="206"/>
      <c r="M161" s="89"/>
      <c r="N161" s="207"/>
      <c r="O161" s="21" t="str">
        <f>IF(G161=0,"",G161/F160)</f>
        <v/>
      </c>
      <c r="P161" s="22"/>
      <c r="Q161" s="100" t="str">
        <f t="shared" si="12"/>
        <v/>
      </c>
      <c r="R161" s="100" t="str">
        <f t="shared" si="13"/>
        <v/>
      </c>
      <c r="S161" s="218"/>
      <c r="T161" s="218"/>
      <c r="U161" s="218"/>
      <c r="V161" s="218"/>
    </row>
    <row r="162" spans="1:22" ht="15.75" x14ac:dyDescent="0.2">
      <c r="A162" s="97">
        <v>2602</v>
      </c>
      <c r="B162" s="17"/>
      <c r="C162" s="17"/>
      <c r="D162" s="17"/>
      <c r="E162" s="17"/>
      <c r="F162" s="17"/>
      <c r="G162" s="17"/>
      <c r="H162" s="17"/>
      <c r="I162" s="17"/>
      <c r="J162" s="17"/>
      <c r="K162" s="54"/>
      <c r="L162" s="206"/>
      <c r="M162" s="89"/>
      <c r="N162" s="207"/>
      <c r="O162" s="21" t="str">
        <f>IF(H162=0,"",H162/G161)</f>
        <v/>
      </c>
      <c r="P162" s="22"/>
      <c r="Q162" s="100" t="str">
        <f t="shared" si="12"/>
        <v/>
      </c>
      <c r="R162" s="100" t="str">
        <f t="shared" si="13"/>
        <v/>
      </c>
      <c r="S162" s="218"/>
      <c r="T162" s="218"/>
      <c r="U162" s="218"/>
      <c r="V162" s="218"/>
    </row>
    <row r="163" spans="1:22" ht="15.75" x14ac:dyDescent="0.2">
      <c r="A163" s="97">
        <v>2701</v>
      </c>
      <c r="B163" s="17"/>
      <c r="C163" s="17"/>
      <c r="D163" s="17"/>
      <c r="E163" s="17"/>
      <c r="F163" s="17"/>
      <c r="G163" s="17"/>
      <c r="H163" s="17"/>
      <c r="I163" s="17"/>
      <c r="J163" s="17"/>
      <c r="K163" s="54"/>
      <c r="L163" s="206"/>
      <c r="M163" s="89"/>
      <c r="N163" s="207"/>
      <c r="O163" s="21" t="str">
        <f>IF(I163=0,"",I163/H162)</f>
        <v/>
      </c>
      <c r="P163" s="22"/>
      <c r="Q163" s="100" t="str">
        <f t="shared" si="12"/>
        <v/>
      </c>
      <c r="R163" s="100" t="str">
        <f t="shared" si="13"/>
        <v/>
      </c>
      <c r="S163" s="90"/>
    </row>
    <row r="164" spans="1:22" ht="15.75" x14ac:dyDescent="0.2">
      <c r="A164" s="97">
        <v>2702</v>
      </c>
      <c r="B164" s="17"/>
      <c r="C164" s="17"/>
      <c r="D164" s="17"/>
      <c r="E164" s="17"/>
      <c r="F164" s="17"/>
      <c r="G164" s="17"/>
      <c r="H164" s="17"/>
      <c r="I164" s="17"/>
      <c r="J164" s="17"/>
      <c r="K164" s="54"/>
      <c r="L164" s="206"/>
      <c r="M164" s="89"/>
      <c r="N164" s="207"/>
      <c r="O164" s="24" t="str">
        <f>IF(J164=0,"",J164/I163)</f>
        <v/>
      </c>
      <c r="P164" s="22"/>
      <c r="Q164" s="24" t="str">
        <f t="shared" si="12"/>
        <v/>
      </c>
      <c r="R164" s="24" t="str">
        <f t="shared" si="13"/>
        <v/>
      </c>
      <c r="S164" s="90"/>
    </row>
    <row r="165" spans="1:22" ht="15.75" x14ac:dyDescent="0.2">
      <c r="A165" s="97">
        <v>2801</v>
      </c>
      <c r="B165" s="17"/>
      <c r="C165" s="17"/>
      <c r="D165" s="17"/>
      <c r="E165" s="17"/>
      <c r="F165" s="17"/>
      <c r="G165" s="17"/>
      <c r="H165" s="17"/>
      <c r="I165" s="17"/>
      <c r="J165" s="17"/>
      <c r="K165" s="54"/>
      <c r="L165" s="206"/>
      <c r="M165" s="89"/>
      <c r="N165" s="85"/>
      <c r="O165" s="26"/>
      <c r="P165" s="27"/>
      <c r="Q165" s="26"/>
      <c r="R165" s="199"/>
      <c r="S165" s="90"/>
    </row>
    <row r="166" spans="1:22" ht="15.75" x14ac:dyDescent="0.2">
      <c r="A166" s="97">
        <v>2802</v>
      </c>
      <c r="B166" s="17"/>
      <c r="C166" s="17"/>
      <c r="D166" s="17"/>
      <c r="E166" s="17"/>
      <c r="F166" s="17"/>
      <c r="G166" s="17"/>
      <c r="H166" s="17"/>
      <c r="I166" s="17"/>
      <c r="J166" s="17"/>
      <c r="K166" s="54"/>
      <c r="L166" s="206"/>
      <c r="M166" s="89"/>
      <c r="N166" s="85"/>
      <c r="O166" s="208"/>
      <c r="P166" s="28"/>
      <c r="Q166" s="209"/>
      <c r="R166" s="208"/>
      <c r="S166" s="90"/>
    </row>
    <row r="167" spans="1:22" ht="15.75" x14ac:dyDescent="0.2">
      <c r="A167" s="97">
        <v>2901</v>
      </c>
      <c r="B167" s="17"/>
      <c r="C167" s="17"/>
      <c r="D167" s="17"/>
      <c r="E167" s="17"/>
      <c r="F167" s="17"/>
      <c r="G167" s="17"/>
      <c r="H167" s="17"/>
      <c r="I167" s="17"/>
      <c r="J167" s="17"/>
      <c r="K167" s="54"/>
      <c r="L167" s="206"/>
      <c r="M167" s="89"/>
      <c r="N167" s="85"/>
      <c r="O167" s="208"/>
      <c r="P167" s="28"/>
      <c r="Q167" s="209"/>
      <c r="R167" s="208"/>
      <c r="S167" s="90"/>
    </row>
    <row r="168" spans="1:22" ht="15.75" x14ac:dyDescent="0.2">
      <c r="A168" s="97">
        <v>2902</v>
      </c>
      <c r="B168" s="17"/>
      <c r="C168" s="17"/>
      <c r="D168" s="17"/>
      <c r="E168" s="17"/>
      <c r="F168" s="17"/>
      <c r="G168" s="17"/>
      <c r="H168" s="17"/>
      <c r="I168" s="17"/>
      <c r="J168" s="17"/>
      <c r="K168" s="54"/>
      <c r="L168" s="206"/>
      <c r="M168" s="89"/>
      <c r="N168" s="85"/>
      <c r="O168" s="208"/>
      <c r="P168" s="28"/>
      <c r="Q168" s="209"/>
      <c r="R168" s="208"/>
      <c r="S168" s="90"/>
    </row>
    <row r="169" spans="1:22" ht="15.75" x14ac:dyDescent="0.2">
      <c r="A169" s="97">
        <v>3001</v>
      </c>
      <c r="B169" s="17"/>
      <c r="C169" s="17"/>
      <c r="D169" s="17"/>
      <c r="E169" s="17"/>
      <c r="F169" s="17"/>
      <c r="G169" s="17"/>
      <c r="H169" s="17"/>
      <c r="I169" s="17"/>
      <c r="J169" s="17"/>
      <c r="K169" s="54"/>
      <c r="L169" s="206"/>
      <c r="M169" s="89"/>
      <c r="N169" s="85"/>
      <c r="O169" s="210"/>
      <c r="P169" s="211"/>
      <c r="Q169" s="212"/>
      <c r="R169" s="213"/>
      <c r="S169" s="90"/>
    </row>
    <row r="170" spans="1:22" ht="15.75" x14ac:dyDescent="0.2">
      <c r="A170" s="97">
        <v>3002</v>
      </c>
      <c r="B170" s="17"/>
      <c r="C170" s="17"/>
      <c r="D170" s="17"/>
      <c r="E170" s="17"/>
      <c r="F170" s="17"/>
      <c r="G170" s="17"/>
      <c r="H170" s="17"/>
      <c r="I170" s="17"/>
      <c r="J170" s="17"/>
      <c r="K170" s="54"/>
      <c r="L170" s="206"/>
      <c r="M170" s="89"/>
      <c r="N170" s="85"/>
      <c r="O170" s="102" t="s">
        <v>81</v>
      </c>
      <c r="P170" s="103"/>
      <c r="Q170" s="104" t="str">
        <f>IF(SUM(K162:K169)=0,"",SUM(K162:K169))</f>
        <v/>
      </c>
      <c r="R170" s="105" t="s">
        <v>10</v>
      </c>
      <c r="S170" s="90"/>
    </row>
    <row r="171" spans="1:22" ht="15.75" x14ac:dyDescent="0.2">
      <c r="A171" s="97">
        <v>3101</v>
      </c>
      <c r="B171" s="29"/>
      <c r="C171" s="29"/>
      <c r="D171" s="29"/>
      <c r="E171" s="29"/>
      <c r="F171" s="29"/>
      <c r="G171" s="29"/>
      <c r="H171" s="29"/>
      <c r="I171" s="29"/>
      <c r="J171" s="29"/>
      <c r="K171" s="39"/>
      <c r="L171" s="206"/>
      <c r="M171" s="89"/>
      <c r="N171" s="85"/>
      <c r="O171" s="106" t="s">
        <v>83</v>
      </c>
      <c r="P171" s="32">
        <f>P170/B156</f>
        <v>0</v>
      </c>
      <c r="Q171" s="107" t="e">
        <f>P170/Q170</f>
        <v>#VALUE!</v>
      </c>
      <c r="R171" s="108" t="s">
        <v>84</v>
      </c>
      <c r="S171" s="90"/>
    </row>
    <row r="172" spans="1:22" ht="15.75" x14ac:dyDescent="0.2">
      <c r="A172" s="97">
        <v>3102</v>
      </c>
      <c r="B172" s="29"/>
      <c r="C172" s="29"/>
      <c r="D172" s="29"/>
      <c r="E172" s="29"/>
      <c r="F172" s="29"/>
      <c r="G172" s="29"/>
      <c r="H172" s="29"/>
      <c r="I172" s="29"/>
      <c r="J172" s="29"/>
      <c r="K172" s="39"/>
      <c r="L172" s="198"/>
      <c r="M172" s="154"/>
      <c r="N172" s="155"/>
      <c r="O172" s="154"/>
      <c r="P172" s="155"/>
      <c r="Q172" s="155"/>
      <c r="R172" s="156"/>
      <c r="S172" s="90"/>
    </row>
    <row r="173" spans="1:22" ht="18" customHeight="1" x14ac:dyDescent="0.2">
      <c r="A173" s="114"/>
      <c r="B173" s="231" t="s">
        <v>106</v>
      </c>
      <c r="C173" s="231"/>
      <c r="D173" s="231"/>
      <c r="E173" s="231"/>
      <c r="F173" s="231"/>
      <c r="G173" s="231"/>
      <c r="H173" s="231"/>
      <c r="I173" s="231"/>
      <c r="J173" s="231"/>
      <c r="K173" s="37">
        <f>SUM(K156:K169)</f>
        <v>0</v>
      </c>
      <c r="L173" s="109" t="str">
        <f>IF(K164=0,"",K164/B156)</f>
        <v/>
      </c>
      <c r="M173" s="109" t="str">
        <f>IF(K173=0,"",K173/B156)</f>
        <v/>
      </c>
      <c r="N173" s="109" t="str">
        <f>IF(K164=0,"",M173-L173)</f>
        <v/>
      </c>
      <c r="O173" s="89"/>
      <c r="P173" s="85"/>
      <c r="Q173" s="134"/>
      <c r="R173" s="89"/>
      <c r="S173" s="90"/>
    </row>
    <row r="174" spans="1:22" ht="12.75" customHeight="1" x14ac:dyDescent="0.2"/>
    <row r="175" spans="1:22" ht="12.75" customHeight="1" x14ac:dyDescent="0.2"/>
    <row r="176" spans="1:22" ht="26.25" x14ac:dyDescent="0.2">
      <c r="A176" s="214"/>
      <c r="B176" s="253" t="s">
        <v>94</v>
      </c>
      <c r="C176" s="253"/>
      <c r="D176" s="253"/>
      <c r="E176" s="253"/>
      <c r="F176" s="253"/>
      <c r="G176" s="253"/>
      <c r="H176" s="253"/>
      <c r="I176" s="253"/>
      <c r="J176" s="253"/>
      <c r="K176" s="78" t="s">
        <v>132</v>
      </c>
      <c r="L176" s="89"/>
      <c r="M176" s="89"/>
      <c r="N176" s="85"/>
      <c r="O176" s="89"/>
      <c r="P176" s="85"/>
      <c r="Q176" s="85"/>
      <c r="R176" s="85"/>
      <c r="S176" s="90"/>
    </row>
    <row r="177" spans="1:19" ht="20.25" x14ac:dyDescent="0.2">
      <c r="A177" s="234" t="s">
        <v>9</v>
      </c>
      <c r="B177" s="235" t="s">
        <v>95</v>
      </c>
      <c r="C177" s="236"/>
      <c r="D177" s="236"/>
      <c r="E177" s="236"/>
      <c r="F177" s="236"/>
      <c r="G177" s="236"/>
      <c r="H177" s="236"/>
      <c r="I177" s="236"/>
      <c r="J177" s="237"/>
      <c r="K177" s="238" t="s">
        <v>10</v>
      </c>
      <c r="L177" s="230" t="s">
        <v>2</v>
      </c>
      <c r="M177" s="230" t="s">
        <v>3</v>
      </c>
      <c r="N177" s="240" t="s">
        <v>4</v>
      </c>
      <c r="O177" s="230" t="s">
        <v>5</v>
      </c>
      <c r="P177" s="228" t="s">
        <v>6</v>
      </c>
      <c r="Q177" s="228" t="s">
        <v>7</v>
      </c>
      <c r="R177" s="230" t="s">
        <v>96</v>
      </c>
      <c r="S177" s="90"/>
    </row>
    <row r="178" spans="1:19" ht="15.75" x14ac:dyDescent="0.2">
      <c r="A178" s="229"/>
      <c r="B178" s="97" t="s">
        <v>97</v>
      </c>
      <c r="C178" s="97" t="s">
        <v>98</v>
      </c>
      <c r="D178" s="97" t="s">
        <v>99</v>
      </c>
      <c r="E178" s="97" t="s">
        <v>100</v>
      </c>
      <c r="F178" s="97" t="s">
        <v>101</v>
      </c>
      <c r="G178" s="97" t="s">
        <v>102</v>
      </c>
      <c r="H178" s="97" t="s">
        <v>103</v>
      </c>
      <c r="I178" s="97" t="s">
        <v>104</v>
      </c>
      <c r="J178" s="97" t="s">
        <v>105</v>
      </c>
      <c r="K178" s="229"/>
      <c r="L178" s="229"/>
      <c r="M178" s="229"/>
      <c r="N178" s="229"/>
      <c r="O178" s="229"/>
      <c r="P178" s="229"/>
      <c r="Q178" s="229"/>
      <c r="R178" s="229"/>
      <c r="S178" s="90"/>
    </row>
    <row r="179" spans="1:19" ht="15.75" x14ac:dyDescent="0.2">
      <c r="A179" s="97">
        <v>2402</v>
      </c>
      <c r="B179" s="17">
        <v>33</v>
      </c>
      <c r="C179" s="17"/>
      <c r="D179" s="17"/>
      <c r="E179" s="17"/>
      <c r="F179" s="17"/>
      <c r="G179" s="17"/>
      <c r="H179" s="17"/>
      <c r="I179" s="17"/>
      <c r="J179" s="17"/>
      <c r="K179" s="54"/>
      <c r="L179" s="197"/>
      <c r="M179" s="204"/>
      <c r="N179" s="205"/>
      <c r="O179" s="98"/>
      <c r="P179" s="19">
        <f>B179</f>
        <v>33</v>
      </c>
      <c r="Q179" s="99"/>
      <c r="R179" s="98"/>
      <c r="S179" s="90"/>
    </row>
    <row r="180" spans="1:19" ht="15.75" x14ac:dyDescent="0.2">
      <c r="A180" s="97">
        <v>2501</v>
      </c>
      <c r="B180" s="17"/>
      <c r="C180" s="17">
        <v>23</v>
      </c>
      <c r="D180" s="17"/>
      <c r="E180" s="17"/>
      <c r="F180" s="17"/>
      <c r="G180" s="17"/>
      <c r="H180" s="17"/>
      <c r="I180" s="17"/>
      <c r="J180" s="17"/>
      <c r="K180" s="54"/>
      <c r="L180" s="206"/>
      <c r="M180" s="89"/>
      <c r="N180" s="207"/>
      <c r="O180" s="21">
        <f>IF(C180=0,"",C180/B179)</f>
        <v>0.69696969696969702</v>
      </c>
      <c r="P180" s="22">
        <v>23</v>
      </c>
      <c r="Q180" s="100">
        <f t="shared" ref="Q180:Q187" si="14">IF(P180=0,"",P180/P179)</f>
        <v>0.69696969696969702</v>
      </c>
      <c r="R180" s="100">
        <f t="shared" ref="R180:R187" si="15">IF(P180=0,"",100%-Q180)</f>
        <v>0.30303030303030298</v>
      </c>
      <c r="S180" s="90"/>
    </row>
    <row r="181" spans="1:19" ht="15.75" x14ac:dyDescent="0.2">
      <c r="A181" s="97">
        <v>2502</v>
      </c>
      <c r="B181" s="17"/>
      <c r="C181" s="17"/>
      <c r="D181" s="17">
        <v>23</v>
      </c>
      <c r="E181" s="17"/>
      <c r="F181" s="17"/>
      <c r="G181" s="17"/>
      <c r="H181" s="17"/>
      <c r="I181" s="17"/>
      <c r="J181" s="17"/>
      <c r="K181" s="54"/>
      <c r="L181" s="206"/>
      <c r="M181" s="89"/>
      <c r="N181" s="207"/>
      <c r="O181" s="21">
        <f>IF(D181=0,"",D181/C180)</f>
        <v>1</v>
      </c>
      <c r="P181" s="22">
        <v>23</v>
      </c>
      <c r="Q181" s="100">
        <f t="shared" si="14"/>
        <v>1</v>
      </c>
      <c r="R181" s="100">
        <f t="shared" si="15"/>
        <v>0</v>
      </c>
      <c r="S181" s="124">
        <f>P181/P179</f>
        <v>0.69696969696969702</v>
      </c>
    </row>
    <row r="182" spans="1:19" ht="15.75" x14ac:dyDescent="0.2">
      <c r="A182" s="97">
        <v>2601</v>
      </c>
      <c r="B182" s="17"/>
      <c r="C182" s="17"/>
      <c r="D182" s="17"/>
      <c r="E182" s="17"/>
      <c r="F182" s="17"/>
      <c r="G182" s="17"/>
      <c r="H182" s="17"/>
      <c r="I182" s="17"/>
      <c r="J182" s="17"/>
      <c r="K182" s="54"/>
      <c r="L182" s="206"/>
      <c r="M182" s="89"/>
      <c r="N182" s="207"/>
      <c r="O182" s="21" t="str">
        <f>IF(E182=0,"",E182/D181)</f>
        <v/>
      </c>
      <c r="P182" s="22"/>
      <c r="Q182" s="100" t="str">
        <f t="shared" si="14"/>
        <v/>
      </c>
      <c r="R182" s="100" t="str">
        <f t="shared" si="15"/>
        <v/>
      </c>
      <c r="S182" s="90"/>
    </row>
    <row r="183" spans="1:19" ht="15.75" x14ac:dyDescent="0.2">
      <c r="A183" s="97">
        <v>2602</v>
      </c>
      <c r="B183" s="17"/>
      <c r="C183" s="17"/>
      <c r="D183" s="17"/>
      <c r="E183" s="17"/>
      <c r="F183" s="17"/>
      <c r="G183" s="17"/>
      <c r="H183" s="17"/>
      <c r="I183" s="17"/>
      <c r="J183" s="17"/>
      <c r="K183" s="54"/>
      <c r="L183" s="206"/>
      <c r="M183" s="89"/>
      <c r="N183" s="207"/>
      <c r="O183" s="21" t="str">
        <f>IF(F183=0,"",F183/E182)</f>
        <v/>
      </c>
      <c r="P183" s="22"/>
      <c r="Q183" s="100" t="str">
        <f t="shared" si="14"/>
        <v/>
      </c>
      <c r="R183" s="100" t="str">
        <f t="shared" si="15"/>
        <v/>
      </c>
      <c r="S183" s="90"/>
    </row>
    <row r="184" spans="1:19" ht="15.75" x14ac:dyDescent="0.2">
      <c r="A184" s="97">
        <v>2701</v>
      </c>
      <c r="B184" s="17"/>
      <c r="C184" s="17"/>
      <c r="D184" s="17"/>
      <c r="E184" s="17"/>
      <c r="F184" s="17"/>
      <c r="G184" s="17"/>
      <c r="H184" s="17"/>
      <c r="I184" s="17"/>
      <c r="J184" s="17"/>
      <c r="K184" s="54"/>
      <c r="L184" s="206"/>
      <c r="M184" s="89"/>
      <c r="N184" s="207"/>
      <c r="O184" s="21" t="str">
        <f>IF(G184=0,"",G184/F183)</f>
        <v/>
      </c>
      <c r="P184" s="22"/>
      <c r="Q184" s="100" t="str">
        <f t="shared" si="14"/>
        <v/>
      </c>
      <c r="R184" s="100" t="str">
        <f t="shared" si="15"/>
        <v/>
      </c>
      <c r="S184" s="90"/>
    </row>
    <row r="185" spans="1:19" ht="15.75" x14ac:dyDescent="0.2">
      <c r="A185" s="97">
        <v>2702</v>
      </c>
      <c r="B185" s="17"/>
      <c r="C185" s="17"/>
      <c r="D185" s="17"/>
      <c r="E185" s="17"/>
      <c r="F185" s="17"/>
      <c r="G185" s="17"/>
      <c r="H185" s="17"/>
      <c r="I185" s="17"/>
      <c r="J185" s="17"/>
      <c r="K185" s="54"/>
      <c r="L185" s="206"/>
      <c r="M185" s="89"/>
      <c r="N185" s="207"/>
      <c r="O185" s="21" t="str">
        <f>IF(H185=0,"",H185/G184)</f>
        <v/>
      </c>
      <c r="P185" s="22"/>
      <c r="Q185" s="100" t="str">
        <f t="shared" si="14"/>
        <v/>
      </c>
      <c r="R185" s="100" t="str">
        <f t="shared" si="15"/>
        <v/>
      </c>
      <c r="S185" s="90"/>
    </row>
    <row r="186" spans="1:19" ht="15.75" x14ac:dyDescent="0.2">
      <c r="A186" s="97">
        <v>2801</v>
      </c>
      <c r="B186" s="17"/>
      <c r="C186" s="17"/>
      <c r="D186" s="17"/>
      <c r="E186" s="17"/>
      <c r="F186" s="17"/>
      <c r="G186" s="17"/>
      <c r="H186" s="17"/>
      <c r="I186" s="17"/>
      <c r="J186" s="17"/>
      <c r="K186" s="54"/>
      <c r="L186" s="206"/>
      <c r="M186" s="89"/>
      <c r="N186" s="207"/>
      <c r="O186" s="21" t="str">
        <f>IF(I186=0,"",I186/H185)</f>
        <v/>
      </c>
      <c r="P186" s="22"/>
      <c r="Q186" s="100" t="str">
        <f t="shared" si="14"/>
        <v/>
      </c>
      <c r="R186" s="100" t="str">
        <f t="shared" si="15"/>
        <v/>
      </c>
      <c r="S186" s="90"/>
    </row>
    <row r="187" spans="1:19" ht="15.75" x14ac:dyDescent="0.2">
      <c r="A187" s="97">
        <v>2802</v>
      </c>
      <c r="B187" s="17"/>
      <c r="C187" s="17"/>
      <c r="D187" s="17"/>
      <c r="E187" s="17"/>
      <c r="F187" s="17"/>
      <c r="G187" s="17"/>
      <c r="H187" s="17"/>
      <c r="I187" s="17"/>
      <c r="J187" s="17"/>
      <c r="K187" s="54"/>
      <c r="L187" s="206"/>
      <c r="M187" s="89"/>
      <c r="N187" s="207"/>
      <c r="O187" s="24" t="str">
        <f>IF(J187=0,"",J187/I186)</f>
        <v/>
      </c>
      <c r="P187" s="22"/>
      <c r="Q187" s="24" t="str">
        <f t="shared" si="14"/>
        <v/>
      </c>
      <c r="R187" s="24" t="str">
        <f t="shared" si="15"/>
        <v/>
      </c>
      <c r="S187" s="90"/>
    </row>
    <row r="188" spans="1:19" ht="15.75" x14ac:dyDescent="0.2">
      <c r="A188" s="97">
        <v>2901</v>
      </c>
      <c r="B188" s="17"/>
      <c r="C188" s="17"/>
      <c r="D188" s="17"/>
      <c r="E188" s="17"/>
      <c r="F188" s="17"/>
      <c r="G188" s="17"/>
      <c r="H188" s="17"/>
      <c r="I188" s="17"/>
      <c r="J188" s="17"/>
      <c r="K188" s="54"/>
      <c r="L188" s="206"/>
      <c r="M188" s="89"/>
      <c r="N188" s="85"/>
      <c r="O188" s="26"/>
      <c r="P188" s="27"/>
      <c r="Q188" s="26"/>
      <c r="R188" s="199"/>
      <c r="S188" s="90"/>
    </row>
    <row r="189" spans="1:19" ht="15.75" x14ac:dyDescent="0.2">
      <c r="A189" s="97">
        <v>2902</v>
      </c>
      <c r="B189" s="17"/>
      <c r="C189" s="17"/>
      <c r="D189" s="17"/>
      <c r="E189" s="17"/>
      <c r="F189" s="17"/>
      <c r="G189" s="17"/>
      <c r="H189" s="17"/>
      <c r="I189" s="17"/>
      <c r="J189" s="17"/>
      <c r="K189" s="54"/>
      <c r="L189" s="206"/>
      <c r="M189" s="89"/>
      <c r="N189" s="85"/>
      <c r="O189" s="208"/>
      <c r="P189" s="28"/>
      <c r="Q189" s="209"/>
      <c r="R189" s="208"/>
      <c r="S189" s="90"/>
    </row>
    <row r="190" spans="1:19" ht="15.75" x14ac:dyDescent="0.2">
      <c r="A190" s="97">
        <v>3001</v>
      </c>
      <c r="B190" s="17"/>
      <c r="C190" s="17"/>
      <c r="D190" s="17"/>
      <c r="E190" s="17"/>
      <c r="F190" s="17"/>
      <c r="G190" s="17"/>
      <c r="H190" s="17"/>
      <c r="I190" s="17"/>
      <c r="J190" s="17"/>
      <c r="K190" s="54"/>
      <c r="L190" s="206"/>
      <c r="M190" s="89"/>
      <c r="N190" s="85"/>
      <c r="O190" s="208"/>
      <c r="P190" s="28"/>
      <c r="Q190" s="209"/>
      <c r="R190" s="208"/>
      <c r="S190" s="90"/>
    </row>
    <row r="191" spans="1:19" ht="15.75" x14ac:dyDescent="0.2">
      <c r="A191" s="97">
        <v>3002</v>
      </c>
      <c r="B191" s="17"/>
      <c r="C191" s="17"/>
      <c r="D191" s="17"/>
      <c r="E191" s="17"/>
      <c r="F191" s="17"/>
      <c r="G191" s="17"/>
      <c r="H191" s="17"/>
      <c r="I191" s="17"/>
      <c r="J191" s="17"/>
      <c r="K191" s="54"/>
      <c r="L191" s="206"/>
      <c r="M191" s="89"/>
      <c r="N191" s="85"/>
      <c r="O191" s="208"/>
      <c r="P191" s="28"/>
      <c r="Q191" s="209"/>
      <c r="R191" s="208"/>
      <c r="S191" s="90"/>
    </row>
    <row r="192" spans="1:19" ht="15.75" x14ac:dyDescent="0.2">
      <c r="A192" s="97">
        <v>3101</v>
      </c>
      <c r="B192" s="17"/>
      <c r="C192" s="17"/>
      <c r="D192" s="17"/>
      <c r="E192" s="17"/>
      <c r="F192" s="17"/>
      <c r="G192" s="17"/>
      <c r="H192" s="17"/>
      <c r="I192" s="17"/>
      <c r="J192" s="17"/>
      <c r="K192" s="54"/>
      <c r="L192" s="206"/>
      <c r="M192" s="89"/>
      <c r="N192" s="85"/>
      <c r="O192" s="210"/>
      <c r="P192" s="211"/>
      <c r="Q192" s="212"/>
      <c r="R192" s="213"/>
      <c r="S192" s="90"/>
    </row>
    <row r="193" spans="1:19" ht="15.75" x14ac:dyDescent="0.2">
      <c r="A193" s="97">
        <v>3102</v>
      </c>
      <c r="B193" s="17"/>
      <c r="C193" s="17"/>
      <c r="D193" s="17"/>
      <c r="E193" s="17"/>
      <c r="F193" s="17"/>
      <c r="G193" s="17"/>
      <c r="H193" s="17"/>
      <c r="I193" s="17"/>
      <c r="J193" s="17"/>
      <c r="K193" s="54"/>
      <c r="L193" s="206"/>
      <c r="M193" s="89"/>
      <c r="N193" s="85"/>
      <c r="O193" s="102" t="s">
        <v>81</v>
      </c>
      <c r="P193" s="103"/>
      <c r="Q193" s="104" t="str">
        <f>IF(SUM(K185:K192)=0,"",SUM(K185:K192))</f>
        <v/>
      </c>
      <c r="R193" s="105" t="s">
        <v>10</v>
      </c>
      <c r="S193" s="90"/>
    </row>
    <row r="194" spans="1:19" ht="15.75" x14ac:dyDescent="0.2">
      <c r="A194" s="97">
        <v>3201</v>
      </c>
      <c r="B194" s="29"/>
      <c r="C194" s="29"/>
      <c r="D194" s="29"/>
      <c r="E194" s="29"/>
      <c r="F194" s="29"/>
      <c r="G194" s="29"/>
      <c r="H194" s="29"/>
      <c r="I194" s="29"/>
      <c r="J194" s="29"/>
      <c r="K194" s="39"/>
      <c r="L194" s="206"/>
      <c r="M194" s="89"/>
      <c r="N194" s="85"/>
      <c r="O194" s="106" t="s">
        <v>83</v>
      </c>
      <c r="P194" s="32">
        <f>P193/B179</f>
        <v>0</v>
      </c>
      <c r="Q194" s="107" t="e">
        <f>P193/Q193</f>
        <v>#VALUE!</v>
      </c>
      <c r="R194" s="108" t="s">
        <v>84</v>
      </c>
      <c r="S194" s="90"/>
    </row>
    <row r="195" spans="1:19" ht="15.75" x14ac:dyDescent="0.2">
      <c r="A195" s="97">
        <v>3202</v>
      </c>
      <c r="B195" s="29"/>
      <c r="C195" s="29"/>
      <c r="D195" s="29"/>
      <c r="E195" s="29"/>
      <c r="F195" s="29"/>
      <c r="G195" s="29"/>
      <c r="H195" s="29"/>
      <c r="I195" s="29"/>
      <c r="J195" s="29"/>
      <c r="K195" s="39"/>
      <c r="L195" s="198"/>
      <c r="M195" s="154"/>
      <c r="N195" s="155"/>
      <c r="O195" s="154"/>
      <c r="P195" s="155"/>
      <c r="Q195" s="155"/>
      <c r="R195" s="156"/>
      <c r="S195" s="90"/>
    </row>
    <row r="196" spans="1:19" ht="18" customHeight="1" x14ac:dyDescent="0.2">
      <c r="A196" s="114"/>
      <c r="B196" s="231" t="s">
        <v>106</v>
      </c>
      <c r="C196" s="231"/>
      <c r="D196" s="231"/>
      <c r="E196" s="231"/>
      <c r="F196" s="231"/>
      <c r="G196" s="231"/>
      <c r="H196" s="231"/>
      <c r="I196" s="231"/>
      <c r="J196" s="231"/>
      <c r="K196" s="37">
        <f>SUM(K179:K192)</f>
        <v>0</v>
      </c>
      <c r="L196" s="109" t="str">
        <f>IF(K187=0,"",K187/B179)</f>
        <v/>
      </c>
      <c r="M196" s="109" t="str">
        <f>IF(K196=0,"",K196/B179)</f>
        <v/>
      </c>
      <c r="N196" s="109" t="str">
        <f>IF(K187=0,"",M196-L196)</f>
        <v/>
      </c>
      <c r="O196" s="89"/>
      <c r="P196" s="85"/>
      <c r="Q196" s="134"/>
      <c r="R196" s="89"/>
      <c r="S196" s="90"/>
    </row>
    <row r="197" spans="1:19" ht="12.75" customHeight="1" x14ac:dyDescent="0.2"/>
    <row r="198" spans="1:19" ht="12.75" customHeight="1" x14ac:dyDescent="0.2"/>
    <row r="199" spans="1:19" s="225" customFormat="1" ht="26.25" x14ac:dyDescent="0.2">
      <c r="A199" s="224"/>
      <c r="B199" s="253" t="s">
        <v>94</v>
      </c>
      <c r="C199" s="253"/>
      <c r="D199" s="253"/>
      <c r="E199" s="253"/>
      <c r="F199" s="253"/>
      <c r="G199" s="253"/>
      <c r="H199" s="253"/>
      <c r="I199" s="253"/>
      <c r="J199" s="253"/>
      <c r="K199" s="78" t="s">
        <v>134</v>
      </c>
      <c r="L199" s="89"/>
      <c r="M199" s="89"/>
      <c r="N199" s="85"/>
      <c r="O199" s="89"/>
      <c r="P199" s="85"/>
      <c r="Q199" s="85"/>
      <c r="R199" s="85"/>
      <c r="S199" s="90"/>
    </row>
    <row r="200" spans="1:19" s="225" customFormat="1" ht="20.25" x14ac:dyDescent="0.2">
      <c r="A200" s="234" t="s">
        <v>9</v>
      </c>
      <c r="B200" s="235" t="s">
        <v>95</v>
      </c>
      <c r="C200" s="236"/>
      <c r="D200" s="236"/>
      <c r="E200" s="236"/>
      <c r="F200" s="236"/>
      <c r="G200" s="236"/>
      <c r="H200" s="236"/>
      <c r="I200" s="236"/>
      <c r="J200" s="237"/>
      <c r="K200" s="238" t="s">
        <v>10</v>
      </c>
      <c r="L200" s="230" t="s">
        <v>2</v>
      </c>
      <c r="M200" s="230" t="s">
        <v>3</v>
      </c>
      <c r="N200" s="240" t="s">
        <v>4</v>
      </c>
      <c r="O200" s="230" t="s">
        <v>5</v>
      </c>
      <c r="P200" s="228" t="s">
        <v>6</v>
      </c>
      <c r="Q200" s="228" t="s">
        <v>7</v>
      </c>
      <c r="R200" s="230" t="s">
        <v>96</v>
      </c>
      <c r="S200" s="90"/>
    </row>
    <row r="201" spans="1:19" s="225" customFormat="1" ht="15.75" x14ac:dyDescent="0.2">
      <c r="A201" s="229"/>
      <c r="B201" s="97" t="s">
        <v>97</v>
      </c>
      <c r="C201" s="97" t="s">
        <v>98</v>
      </c>
      <c r="D201" s="97" t="s">
        <v>99</v>
      </c>
      <c r="E201" s="97" t="s">
        <v>100</v>
      </c>
      <c r="F201" s="97" t="s">
        <v>101</v>
      </c>
      <c r="G201" s="97" t="s">
        <v>102</v>
      </c>
      <c r="H201" s="97" t="s">
        <v>103</v>
      </c>
      <c r="I201" s="97" t="s">
        <v>104</v>
      </c>
      <c r="J201" s="97" t="s">
        <v>105</v>
      </c>
      <c r="K201" s="229"/>
      <c r="L201" s="229"/>
      <c r="M201" s="229"/>
      <c r="N201" s="229"/>
      <c r="O201" s="229"/>
      <c r="P201" s="229"/>
      <c r="Q201" s="229"/>
      <c r="R201" s="229"/>
      <c r="S201" s="90"/>
    </row>
    <row r="202" spans="1:19" s="225" customFormat="1" ht="15.75" x14ac:dyDescent="0.2">
      <c r="A202" s="97">
        <v>2502</v>
      </c>
      <c r="B202" s="17">
        <v>34</v>
      </c>
      <c r="C202" s="17"/>
      <c r="D202" s="17"/>
      <c r="E202" s="17"/>
      <c r="F202" s="17"/>
      <c r="G202" s="17"/>
      <c r="H202" s="17"/>
      <c r="I202" s="17"/>
      <c r="J202" s="17"/>
      <c r="K202" s="54"/>
      <c r="L202" s="197"/>
      <c r="M202" s="204"/>
      <c r="N202" s="205"/>
      <c r="O202" s="98"/>
      <c r="P202" s="19">
        <f>B202</f>
        <v>34</v>
      </c>
      <c r="Q202" s="99"/>
      <c r="R202" s="98"/>
      <c r="S202" s="90"/>
    </row>
    <row r="203" spans="1:19" s="225" customFormat="1" ht="15.75" x14ac:dyDescent="0.2">
      <c r="A203" s="97">
        <v>2601</v>
      </c>
      <c r="B203" s="17"/>
      <c r="C203" s="17"/>
      <c r="D203" s="17"/>
      <c r="E203" s="17"/>
      <c r="F203" s="17"/>
      <c r="G203" s="17"/>
      <c r="H203" s="17"/>
      <c r="I203" s="17"/>
      <c r="J203" s="17"/>
      <c r="K203" s="54"/>
      <c r="L203" s="206"/>
      <c r="M203" s="89"/>
      <c r="N203" s="207"/>
      <c r="O203" s="21" t="str">
        <f>IF(C203=0,"",C203/B202)</f>
        <v/>
      </c>
      <c r="P203" s="22"/>
      <c r="Q203" s="100" t="str">
        <f t="shared" ref="Q203:Q210" si="16">IF(P203=0,"",P203/P202)</f>
        <v/>
      </c>
      <c r="R203" s="100" t="str">
        <f t="shared" ref="R203:R210" si="17">IF(P203=0,"",100%-Q203)</f>
        <v/>
      </c>
      <c r="S203" s="90"/>
    </row>
    <row r="204" spans="1:19" s="225" customFormat="1" ht="15.75" x14ac:dyDescent="0.2">
      <c r="A204" s="97">
        <v>2602</v>
      </c>
      <c r="B204" s="17"/>
      <c r="C204" s="17"/>
      <c r="D204" s="17"/>
      <c r="E204" s="17"/>
      <c r="F204" s="17"/>
      <c r="G204" s="17"/>
      <c r="H204" s="17"/>
      <c r="I204" s="17"/>
      <c r="J204" s="17"/>
      <c r="K204" s="54"/>
      <c r="L204" s="206"/>
      <c r="M204" s="89"/>
      <c r="N204" s="207"/>
      <c r="O204" s="21" t="str">
        <f>IF(D204=0,"",D204/C203)</f>
        <v/>
      </c>
      <c r="P204" s="22"/>
      <c r="Q204" s="100" t="str">
        <f t="shared" si="16"/>
        <v/>
      </c>
      <c r="R204" s="100" t="str">
        <f t="shared" si="17"/>
        <v/>
      </c>
      <c r="S204" s="227">
        <f>P204/P202</f>
        <v>0</v>
      </c>
    </row>
    <row r="205" spans="1:19" s="225" customFormat="1" ht="15.75" x14ac:dyDescent="0.2">
      <c r="A205" s="97">
        <v>2701</v>
      </c>
      <c r="B205" s="17"/>
      <c r="C205" s="17"/>
      <c r="D205" s="17"/>
      <c r="E205" s="17"/>
      <c r="F205" s="17"/>
      <c r="G205" s="17"/>
      <c r="H205" s="17"/>
      <c r="I205" s="17"/>
      <c r="J205" s="17"/>
      <c r="K205" s="54"/>
      <c r="L205" s="206"/>
      <c r="M205" s="89"/>
      <c r="N205" s="207"/>
      <c r="O205" s="21" t="str">
        <f>IF(E205=0,"",E205/D204)</f>
        <v/>
      </c>
      <c r="P205" s="22"/>
      <c r="Q205" s="100" t="str">
        <f t="shared" si="16"/>
        <v/>
      </c>
      <c r="R205" s="100" t="str">
        <f t="shared" si="17"/>
        <v/>
      </c>
      <c r="S205" s="90"/>
    </row>
    <row r="206" spans="1:19" s="225" customFormat="1" ht="15.75" x14ac:dyDescent="0.2">
      <c r="A206" s="97">
        <v>2702</v>
      </c>
      <c r="B206" s="17"/>
      <c r="C206" s="17"/>
      <c r="D206" s="17"/>
      <c r="E206" s="17"/>
      <c r="F206" s="17"/>
      <c r="G206" s="17"/>
      <c r="H206" s="17"/>
      <c r="I206" s="17"/>
      <c r="J206" s="17"/>
      <c r="K206" s="54"/>
      <c r="L206" s="206"/>
      <c r="M206" s="89"/>
      <c r="N206" s="207"/>
      <c r="O206" s="21" t="str">
        <f>IF(F206=0,"",F206/E205)</f>
        <v/>
      </c>
      <c r="P206" s="22"/>
      <c r="Q206" s="100" t="str">
        <f t="shared" si="16"/>
        <v/>
      </c>
      <c r="R206" s="100" t="str">
        <f t="shared" si="17"/>
        <v/>
      </c>
      <c r="S206" s="90"/>
    </row>
    <row r="207" spans="1:19" s="225" customFormat="1" ht="15.75" x14ac:dyDescent="0.2">
      <c r="A207" s="97">
        <v>2801</v>
      </c>
      <c r="B207" s="17"/>
      <c r="C207" s="17"/>
      <c r="D207" s="17"/>
      <c r="E207" s="17"/>
      <c r="F207" s="17"/>
      <c r="G207" s="17"/>
      <c r="H207" s="17"/>
      <c r="I207" s="17"/>
      <c r="J207" s="17"/>
      <c r="K207" s="54"/>
      <c r="L207" s="206"/>
      <c r="M207" s="89"/>
      <c r="N207" s="207"/>
      <c r="O207" s="21" t="str">
        <f>IF(G207=0,"",G207/F206)</f>
        <v/>
      </c>
      <c r="P207" s="22"/>
      <c r="Q207" s="100" t="str">
        <f t="shared" si="16"/>
        <v/>
      </c>
      <c r="R207" s="100" t="str">
        <f t="shared" si="17"/>
        <v/>
      </c>
      <c r="S207" s="90"/>
    </row>
    <row r="208" spans="1:19" s="225" customFormat="1" ht="15.75" x14ac:dyDescent="0.2">
      <c r="A208" s="97">
        <v>2802</v>
      </c>
      <c r="B208" s="17"/>
      <c r="C208" s="17"/>
      <c r="D208" s="17"/>
      <c r="E208" s="17"/>
      <c r="F208" s="17"/>
      <c r="G208" s="17"/>
      <c r="H208" s="17"/>
      <c r="I208" s="17"/>
      <c r="J208" s="17"/>
      <c r="K208" s="54"/>
      <c r="L208" s="206"/>
      <c r="M208" s="89"/>
      <c r="N208" s="207"/>
      <c r="O208" s="21" t="str">
        <f>IF(H208=0,"",H208/G207)</f>
        <v/>
      </c>
      <c r="P208" s="22"/>
      <c r="Q208" s="100" t="str">
        <f t="shared" si="16"/>
        <v/>
      </c>
      <c r="R208" s="100" t="str">
        <f t="shared" si="17"/>
        <v/>
      </c>
      <c r="S208" s="90"/>
    </row>
    <row r="209" spans="1:19" s="225" customFormat="1" ht="15.75" x14ac:dyDescent="0.2">
      <c r="A209" s="97">
        <v>2901</v>
      </c>
      <c r="B209" s="17"/>
      <c r="C209" s="17"/>
      <c r="D209" s="17"/>
      <c r="E209" s="17"/>
      <c r="F209" s="17"/>
      <c r="G209" s="17"/>
      <c r="H209" s="17"/>
      <c r="I209" s="17"/>
      <c r="J209" s="17"/>
      <c r="K209" s="54"/>
      <c r="L209" s="206"/>
      <c r="M209" s="89"/>
      <c r="N209" s="207"/>
      <c r="O209" s="21" t="str">
        <f>IF(I209=0,"",I209/H208)</f>
        <v/>
      </c>
      <c r="P209" s="22"/>
      <c r="Q209" s="100" t="str">
        <f t="shared" si="16"/>
        <v/>
      </c>
      <c r="R209" s="100" t="str">
        <f t="shared" si="17"/>
        <v/>
      </c>
      <c r="S209" s="90"/>
    </row>
    <row r="210" spans="1:19" s="225" customFormat="1" ht="15.75" x14ac:dyDescent="0.2">
      <c r="A210" s="97">
        <v>2902</v>
      </c>
      <c r="B210" s="17"/>
      <c r="C210" s="17"/>
      <c r="D210" s="17"/>
      <c r="E210" s="17"/>
      <c r="F210" s="17"/>
      <c r="G210" s="17"/>
      <c r="H210" s="17"/>
      <c r="I210" s="17"/>
      <c r="J210" s="17"/>
      <c r="K210" s="54"/>
      <c r="L210" s="206"/>
      <c r="M210" s="89"/>
      <c r="N210" s="207"/>
      <c r="O210" s="24" t="str">
        <f>IF(J210=0,"",J210/I209)</f>
        <v/>
      </c>
      <c r="P210" s="22"/>
      <c r="Q210" s="24" t="str">
        <f t="shared" si="16"/>
        <v/>
      </c>
      <c r="R210" s="24" t="str">
        <f t="shared" si="17"/>
        <v/>
      </c>
      <c r="S210" s="90"/>
    </row>
    <row r="211" spans="1:19" s="225" customFormat="1" ht="15.75" x14ac:dyDescent="0.2">
      <c r="A211" s="97">
        <v>3001</v>
      </c>
      <c r="B211" s="17"/>
      <c r="C211" s="17"/>
      <c r="D211" s="17"/>
      <c r="E211" s="17"/>
      <c r="F211" s="17"/>
      <c r="G211" s="17"/>
      <c r="H211" s="17"/>
      <c r="I211" s="17"/>
      <c r="J211" s="17"/>
      <c r="K211" s="54"/>
      <c r="L211" s="206"/>
      <c r="M211" s="89"/>
      <c r="N211" s="85"/>
      <c r="O211" s="26"/>
      <c r="P211" s="27"/>
      <c r="Q211" s="26"/>
      <c r="R211" s="199"/>
      <c r="S211" s="90"/>
    </row>
    <row r="212" spans="1:19" s="225" customFormat="1" ht="15.75" x14ac:dyDescent="0.2">
      <c r="A212" s="97">
        <v>3002</v>
      </c>
      <c r="B212" s="17"/>
      <c r="C212" s="17"/>
      <c r="D212" s="17"/>
      <c r="E212" s="17"/>
      <c r="F212" s="17"/>
      <c r="G212" s="17"/>
      <c r="H212" s="17"/>
      <c r="I212" s="17"/>
      <c r="J212" s="17"/>
      <c r="K212" s="54"/>
      <c r="L212" s="206"/>
      <c r="M212" s="89"/>
      <c r="N212" s="85"/>
      <c r="O212" s="208"/>
      <c r="P212" s="28"/>
      <c r="Q212" s="209"/>
      <c r="R212" s="208"/>
      <c r="S212" s="90"/>
    </row>
    <row r="213" spans="1:19" s="225" customFormat="1" ht="15.75" x14ac:dyDescent="0.2">
      <c r="A213" s="97">
        <v>3101</v>
      </c>
      <c r="B213" s="17"/>
      <c r="C213" s="17"/>
      <c r="D213" s="17"/>
      <c r="E213" s="17"/>
      <c r="F213" s="17"/>
      <c r="G213" s="17"/>
      <c r="H213" s="17"/>
      <c r="I213" s="17"/>
      <c r="J213" s="17"/>
      <c r="K213" s="54"/>
      <c r="L213" s="206"/>
      <c r="M213" s="89"/>
      <c r="N213" s="85"/>
      <c r="O213" s="208"/>
      <c r="P213" s="28"/>
      <c r="Q213" s="209"/>
      <c r="R213" s="208"/>
      <c r="S213" s="90"/>
    </row>
    <row r="214" spans="1:19" s="225" customFormat="1" ht="15.75" x14ac:dyDescent="0.2">
      <c r="A214" s="97">
        <v>3102</v>
      </c>
      <c r="B214" s="17"/>
      <c r="C214" s="17"/>
      <c r="D214" s="17"/>
      <c r="E214" s="17"/>
      <c r="F214" s="17"/>
      <c r="G214" s="17"/>
      <c r="H214" s="17"/>
      <c r="I214" s="17"/>
      <c r="J214" s="17"/>
      <c r="K214" s="54"/>
      <c r="L214" s="206"/>
      <c r="M214" s="89"/>
      <c r="N214" s="85"/>
      <c r="O214" s="208"/>
      <c r="P214" s="28"/>
      <c r="Q214" s="209"/>
      <c r="R214" s="208"/>
      <c r="S214" s="90"/>
    </row>
    <row r="215" spans="1:19" s="225" customFormat="1" ht="15.75" x14ac:dyDescent="0.2">
      <c r="A215" s="97">
        <v>3201</v>
      </c>
      <c r="B215" s="17"/>
      <c r="C215" s="17"/>
      <c r="D215" s="17"/>
      <c r="E215" s="17"/>
      <c r="F215" s="17"/>
      <c r="G215" s="17"/>
      <c r="H215" s="17"/>
      <c r="I215" s="17"/>
      <c r="J215" s="17"/>
      <c r="K215" s="54"/>
      <c r="L215" s="206"/>
      <c r="M215" s="89"/>
      <c r="N215" s="85"/>
      <c r="O215" s="210"/>
      <c r="P215" s="211"/>
      <c r="Q215" s="212"/>
      <c r="R215" s="213"/>
      <c r="S215" s="90"/>
    </row>
    <row r="216" spans="1:19" s="225" customFormat="1" ht="15.75" x14ac:dyDescent="0.2">
      <c r="A216" s="97">
        <v>3202</v>
      </c>
      <c r="B216" s="17"/>
      <c r="C216" s="17"/>
      <c r="D216" s="17"/>
      <c r="E216" s="17"/>
      <c r="F216" s="17"/>
      <c r="G216" s="17"/>
      <c r="H216" s="17"/>
      <c r="I216" s="17"/>
      <c r="J216" s="17"/>
      <c r="K216" s="54"/>
      <c r="L216" s="206"/>
      <c r="M216" s="89"/>
      <c r="N216" s="85"/>
      <c r="O216" s="102" t="s">
        <v>81</v>
      </c>
      <c r="P216" s="103"/>
      <c r="Q216" s="104" t="str">
        <f>IF(SUM(K208:K215)=0,"",SUM(K208:K215))</f>
        <v/>
      </c>
      <c r="R216" s="105" t="s">
        <v>10</v>
      </c>
      <c r="S216" s="90"/>
    </row>
    <row r="217" spans="1:19" s="225" customFormat="1" ht="15.75" x14ac:dyDescent="0.2">
      <c r="A217" s="97">
        <v>3301</v>
      </c>
      <c r="B217" s="29"/>
      <c r="C217" s="29"/>
      <c r="D217" s="29"/>
      <c r="E217" s="29"/>
      <c r="F217" s="29"/>
      <c r="G217" s="29"/>
      <c r="H217" s="29"/>
      <c r="I217" s="29"/>
      <c r="J217" s="29"/>
      <c r="K217" s="39"/>
      <c r="L217" s="206"/>
      <c r="M217" s="89"/>
      <c r="N217" s="85"/>
      <c r="O217" s="106" t="s">
        <v>83</v>
      </c>
      <c r="P217" s="32">
        <f>P216/B202</f>
        <v>0</v>
      </c>
      <c r="Q217" s="107" t="e">
        <f>P216/Q216</f>
        <v>#VALUE!</v>
      </c>
      <c r="R217" s="108" t="s">
        <v>84</v>
      </c>
      <c r="S217" s="90"/>
    </row>
    <row r="218" spans="1:19" s="225" customFormat="1" ht="15.75" x14ac:dyDescent="0.2">
      <c r="A218" s="97">
        <v>3302</v>
      </c>
      <c r="B218" s="29"/>
      <c r="C218" s="29"/>
      <c r="D218" s="29"/>
      <c r="E218" s="29"/>
      <c r="F218" s="29"/>
      <c r="G218" s="29"/>
      <c r="H218" s="29"/>
      <c r="I218" s="29"/>
      <c r="J218" s="29"/>
      <c r="K218" s="39"/>
      <c r="L218" s="198"/>
      <c r="M218" s="154"/>
      <c r="N218" s="155"/>
      <c r="O218" s="154"/>
      <c r="P218" s="155"/>
      <c r="Q218" s="155"/>
      <c r="R218" s="156"/>
      <c r="S218" s="90"/>
    </row>
    <row r="219" spans="1:19" s="225" customFormat="1" ht="18" customHeight="1" x14ac:dyDescent="0.2">
      <c r="A219" s="226"/>
      <c r="B219" s="231" t="s">
        <v>106</v>
      </c>
      <c r="C219" s="231"/>
      <c r="D219" s="231"/>
      <c r="E219" s="231"/>
      <c r="F219" s="231"/>
      <c r="G219" s="231"/>
      <c r="H219" s="231"/>
      <c r="I219" s="231"/>
      <c r="J219" s="231"/>
      <c r="K219" s="37">
        <f>SUM(K202:K215)</f>
        <v>0</v>
      </c>
      <c r="L219" s="109" t="str">
        <f>IF(K210=0,"",K210/B202)</f>
        <v/>
      </c>
      <c r="M219" s="109" t="str">
        <f>IF(K219=0,"",K219/B202)</f>
        <v/>
      </c>
      <c r="N219" s="109" t="str">
        <f>IF(K210=0,"",M219-L219)</f>
        <v/>
      </c>
      <c r="O219" s="89"/>
      <c r="P219" s="85"/>
      <c r="Q219" s="134"/>
      <c r="R219" s="89"/>
      <c r="S219" s="90"/>
    </row>
    <row r="220" spans="1:19" ht="12.75" customHeight="1" x14ac:dyDescent="0.2"/>
    <row r="221" spans="1:19" ht="12.75" customHeight="1" x14ac:dyDescent="0.2"/>
    <row r="222" spans="1:19" ht="12.75" customHeight="1" x14ac:dyDescent="0.2"/>
    <row r="223" spans="1:19" ht="12.75" customHeight="1" x14ac:dyDescent="0.2"/>
    <row r="224" spans="1:19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</sheetData>
  <mergeCells count="108">
    <mergeCell ref="B196:J196"/>
    <mergeCell ref="R177:R178"/>
    <mergeCell ref="A177:A178"/>
    <mergeCell ref="B177:J177"/>
    <mergeCell ref="K177:K178"/>
    <mergeCell ref="L177:L178"/>
    <mergeCell ref="M177:M178"/>
    <mergeCell ref="N177:N178"/>
    <mergeCell ref="O177:O178"/>
    <mergeCell ref="P177:P178"/>
    <mergeCell ref="Q177:Q178"/>
    <mergeCell ref="R154:R155"/>
    <mergeCell ref="A154:A155"/>
    <mergeCell ref="B154:J154"/>
    <mergeCell ref="K154:K155"/>
    <mergeCell ref="L154:L155"/>
    <mergeCell ref="M154:M155"/>
    <mergeCell ref="N154:N155"/>
    <mergeCell ref="O154:O155"/>
    <mergeCell ref="P154:P155"/>
    <mergeCell ref="Q154:Q155"/>
    <mergeCell ref="R62:R63"/>
    <mergeCell ref="Q108:Q109"/>
    <mergeCell ref="R108:R109"/>
    <mergeCell ref="Q85:Q86"/>
    <mergeCell ref="R85:R86"/>
    <mergeCell ref="A131:A132"/>
    <mergeCell ref="B131:J131"/>
    <mergeCell ref="K131:K132"/>
    <mergeCell ref="N131:N132"/>
    <mergeCell ref="O131:O132"/>
    <mergeCell ref="L131:L132"/>
    <mergeCell ref="M131:M132"/>
    <mergeCell ref="A62:A63"/>
    <mergeCell ref="B62:J62"/>
    <mergeCell ref="K62:K63"/>
    <mergeCell ref="L62:L63"/>
    <mergeCell ref="M62:M63"/>
    <mergeCell ref="L39:L40"/>
    <mergeCell ref="M39:M40"/>
    <mergeCell ref="P131:P132"/>
    <mergeCell ref="Q131:Q132"/>
    <mergeCell ref="Q39:Q40"/>
    <mergeCell ref="R39:R40"/>
    <mergeCell ref="A16:A17"/>
    <mergeCell ref="B16:J16"/>
    <mergeCell ref="K16:K17"/>
    <mergeCell ref="L16:L17"/>
    <mergeCell ref="M16:M17"/>
    <mergeCell ref="O16:O17"/>
    <mergeCell ref="P16:P17"/>
    <mergeCell ref="Q16:Q17"/>
    <mergeCell ref="R16:R17"/>
    <mergeCell ref="N16:N17"/>
    <mergeCell ref="A39:A40"/>
    <mergeCell ref="B39:J39"/>
    <mergeCell ref="K39:K40"/>
    <mergeCell ref="N39:N40"/>
    <mergeCell ref="O39:O40"/>
    <mergeCell ref="P39:P40"/>
    <mergeCell ref="R131:R132"/>
    <mergeCell ref="Q62:Q63"/>
    <mergeCell ref="B15:J15"/>
    <mergeCell ref="B38:J38"/>
    <mergeCell ref="B61:J61"/>
    <mergeCell ref="B84:J84"/>
    <mergeCell ref="B107:J107"/>
    <mergeCell ref="N108:N109"/>
    <mergeCell ref="O108:O109"/>
    <mergeCell ref="P108:P109"/>
    <mergeCell ref="A85:A86"/>
    <mergeCell ref="B85:J85"/>
    <mergeCell ref="K85:K86"/>
    <mergeCell ref="N85:N86"/>
    <mergeCell ref="O85:O86"/>
    <mergeCell ref="P85:P86"/>
    <mergeCell ref="A108:A109"/>
    <mergeCell ref="B108:J108"/>
    <mergeCell ref="K108:K109"/>
    <mergeCell ref="L108:L109"/>
    <mergeCell ref="M108:M109"/>
    <mergeCell ref="L85:L86"/>
    <mergeCell ref="M85:M86"/>
    <mergeCell ref="N62:N63"/>
    <mergeCell ref="O62:O63"/>
    <mergeCell ref="P62:P63"/>
    <mergeCell ref="B153:J153"/>
    <mergeCell ref="B176:J176"/>
    <mergeCell ref="B35:J35"/>
    <mergeCell ref="B58:J58"/>
    <mergeCell ref="B81:J81"/>
    <mergeCell ref="B104:J104"/>
    <mergeCell ref="B127:J127"/>
    <mergeCell ref="B150:J150"/>
    <mergeCell ref="B173:J173"/>
    <mergeCell ref="B130:J130"/>
    <mergeCell ref="R200:R201"/>
    <mergeCell ref="B219:J219"/>
    <mergeCell ref="M200:M201"/>
    <mergeCell ref="N200:N201"/>
    <mergeCell ref="O200:O201"/>
    <mergeCell ref="P200:P201"/>
    <mergeCell ref="Q200:Q201"/>
    <mergeCell ref="B199:J199"/>
    <mergeCell ref="A200:A201"/>
    <mergeCell ref="B200:J200"/>
    <mergeCell ref="K200:K201"/>
    <mergeCell ref="L200:L201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Agroindustrial</vt:lpstr>
      <vt:lpstr>Forestales</vt:lpstr>
      <vt:lpstr>Forestal</vt:lpstr>
      <vt:lpstr>Alimentos</vt:lpstr>
      <vt:lpstr>Alim Sust</vt:lpstr>
      <vt:lpstr>Veterinaria</vt:lpstr>
      <vt:lpstr>Prod. Sustentable</vt:lpstr>
      <vt:lpstr>Agronegocios</vt:lpstr>
      <vt:lpstr>Neg agropec</vt:lpstr>
      <vt:lpstr>Biotecnología</vt:lpstr>
      <vt:lpstr>Esp. Frutas</vt:lpstr>
      <vt:lpstr>Esp LECHE</vt:lpstr>
      <vt:lpstr>Mtria ALIMENTOS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LuisRodolfo</dc:creator>
  <cp:lastModifiedBy>Azucena</cp:lastModifiedBy>
  <dcterms:created xsi:type="dcterms:W3CDTF">2021-01-20T16:36:37Z</dcterms:created>
  <dcterms:modified xsi:type="dcterms:W3CDTF">2026-01-22T22:55:09Z</dcterms:modified>
</cp:coreProperties>
</file>