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Estadistica1\Documents\estadisticas\trayectorias escolares\2025\E-J\SInObservaciones\"/>
    </mc:Choice>
  </mc:AlternateContent>
  <xr:revisionPtr revIDLastSave="0" documentId="8_{BA077C18-E82B-4E32-892A-5ABA780204BF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CONTADURIA" sheetId="1" r:id="rId1"/>
    <sheet name="DERECHO" sheetId="2" r:id="rId2"/>
    <sheet name="Proc Rec Min" sheetId="3" r:id="rId3"/>
    <sheet name="Bachillerat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gyPUXkIWusE0cS/gHdPwLL7GZyxA=="/>
    </ext>
  </extLst>
</workbook>
</file>

<file path=xl/calcChain.xml><?xml version="1.0" encoding="utf-8"?>
<calcChain xmlns="http://schemas.openxmlformats.org/spreadsheetml/2006/main">
  <c r="I126" i="4" l="1"/>
  <c r="M682" i="2"/>
  <c r="N682" i="2" s="1"/>
  <c r="L682" i="2"/>
  <c r="K682" i="2"/>
  <c r="P197" i="2"/>
  <c r="R196" i="2"/>
  <c r="S196" i="2"/>
  <c r="R197" i="2"/>
  <c r="S197" i="2"/>
  <c r="M205" i="2"/>
  <c r="W711" i="1"/>
  <c r="L858" i="2"/>
  <c r="K858" i="2"/>
  <c r="M858" i="2" s="1"/>
  <c r="N858" i="2" s="1"/>
  <c r="P856" i="2"/>
  <c r="Q855" i="2"/>
  <c r="Q856" i="2" s="1"/>
  <c r="Q850" i="2"/>
  <c r="R850" i="2" s="1"/>
  <c r="O850" i="2"/>
  <c r="Q849" i="2"/>
  <c r="R849" i="2" s="1"/>
  <c r="O849" i="2"/>
  <c r="Q848" i="2"/>
  <c r="R848" i="2" s="1"/>
  <c r="O848" i="2"/>
  <c r="Q847" i="2"/>
  <c r="R847" i="2" s="1"/>
  <c r="O847" i="2"/>
  <c r="Q846" i="2"/>
  <c r="R846" i="2" s="1"/>
  <c r="O846" i="2"/>
  <c r="Q845" i="2"/>
  <c r="R845" i="2" s="1"/>
  <c r="O845" i="2"/>
  <c r="Q844" i="2"/>
  <c r="R844" i="2" s="1"/>
  <c r="O844" i="2"/>
  <c r="O843" i="2"/>
  <c r="P842" i="2"/>
  <c r="S844" i="2" s="1"/>
  <c r="K660" i="2"/>
  <c r="L660" i="2"/>
  <c r="Q843" i="2" l="1"/>
  <c r="R843" i="2" s="1"/>
  <c r="I158" i="4"/>
  <c r="H158" i="4"/>
  <c r="J158" i="4" s="1"/>
  <c r="L149" i="4"/>
  <c r="M148" i="4"/>
  <c r="N149" i="4" s="1"/>
  <c r="O149" i="4" s="1"/>
  <c r="N357" i="3"/>
  <c r="L357" i="3"/>
  <c r="K357" i="3"/>
  <c r="M357" i="3" s="1"/>
  <c r="P355" i="3"/>
  <c r="Q354" i="3"/>
  <c r="Q355" i="3" s="1"/>
  <c r="R350" i="3"/>
  <c r="Q350" i="3"/>
  <c r="R349" i="3"/>
  <c r="Q349" i="3"/>
  <c r="O349" i="3"/>
  <c r="R348" i="3"/>
  <c r="Q348" i="3"/>
  <c r="O348" i="3"/>
  <c r="R347" i="3"/>
  <c r="Q347" i="3"/>
  <c r="O347" i="3"/>
  <c r="R346" i="3"/>
  <c r="Q346" i="3"/>
  <c r="O346" i="3"/>
  <c r="R345" i="3"/>
  <c r="Q345" i="3"/>
  <c r="O345" i="3"/>
  <c r="R344" i="3"/>
  <c r="Q344" i="3"/>
  <c r="O344" i="3"/>
  <c r="R343" i="3"/>
  <c r="Q343" i="3"/>
  <c r="O343" i="3"/>
  <c r="O342" i="3"/>
  <c r="P341" i="3"/>
  <c r="S343" i="3" s="1"/>
  <c r="N836" i="2"/>
  <c r="L836" i="2"/>
  <c r="K836" i="2"/>
  <c r="M836" i="2" s="1"/>
  <c r="P834" i="2"/>
  <c r="Q833" i="2"/>
  <c r="Q834" i="2" s="1"/>
  <c r="R828" i="2"/>
  <c r="Q828" i="2"/>
  <c r="O828" i="2"/>
  <c r="R827" i="2"/>
  <c r="Q827" i="2"/>
  <c r="O827" i="2"/>
  <c r="R826" i="2"/>
  <c r="Q826" i="2"/>
  <c r="O826" i="2"/>
  <c r="R825" i="2"/>
  <c r="Q825" i="2"/>
  <c r="O825" i="2"/>
  <c r="R824" i="2"/>
  <c r="Q824" i="2"/>
  <c r="O824" i="2"/>
  <c r="R823" i="2"/>
  <c r="Q823" i="2"/>
  <c r="O823" i="2"/>
  <c r="R822" i="2"/>
  <c r="Q822" i="2"/>
  <c r="O822" i="2"/>
  <c r="O821" i="2"/>
  <c r="P820" i="2"/>
  <c r="S822" i="2" s="1"/>
  <c r="W755" i="1"/>
  <c r="Z757" i="1" s="1"/>
  <c r="U771" i="1"/>
  <c r="S771" i="1"/>
  <c r="R771" i="1"/>
  <c r="T771" i="1" s="1"/>
  <c r="W769" i="1"/>
  <c r="X768" i="1"/>
  <c r="X769" i="1" s="1"/>
  <c r="Y763" i="1"/>
  <c r="X763" i="1"/>
  <c r="V763" i="1"/>
  <c r="Y762" i="1"/>
  <c r="X762" i="1"/>
  <c r="V762" i="1"/>
  <c r="Y761" i="1"/>
  <c r="X761" i="1"/>
  <c r="V761" i="1"/>
  <c r="Y760" i="1"/>
  <c r="X760" i="1"/>
  <c r="V760" i="1"/>
  <c r="Y759" i="1"/>
  <c r="X759" i="1"/>
  <c r="V759" i="1"/>
  <c r="Y758" i="1"/>
  <c r="X758" i="1"/>
  <c r="V758" i="1"/>
  <c r="Y757" i="1"/>
  <c r="X757" i="1"/>
  <c r="V757" i="1"/>
  <c r="V756" i="1"/>
  <c r="Q342" i="3" l="1"/>
  <c r="R342" i="3" s="1"/>
  <c r="X756" i="1"/>
  <c r="Y756" i="1" s="1"/>
  <c r="K158" i="4"/>
  <c r="P150" i="4"/>
  <c r="Q821" i="2"/>
  <c r="R821" i="2" s="1"/>
  <c r="K638" i="2" l="1"/>
  <c r="L638" i="2"/>
  <c r="I94" i="4"/>
  <c r="N814" i="2" l="1"/>
  <c r="L814" i="2"/>
  <c r="K814" i="2"/>
  <c r="M814" i="2" s="1"/>
  <c r="P812" i="2"/>
  <c r="Q811" i="2"/>
  <c r="Q812" i="2" s="1"/>
  <c r="R806" i="2"/>
  <c r="Q806" i="2"/>
  <c r="O806" i="2"/>
  <c r="R805" i="2"/>
  <c r="Q805" i="2"/>
  <c r="O805" i="2"/>
  <c r="R804" i="2"/>
  <c r="Q804" i="2"/>
  <c r="O804" i="2"/>
  <c r="R803" i="2"/>
  <c r="Q803" i="2"/>
  <c r="O803" i="2"/>
  <c r="R802" i="2"/>
  <c r="Q802" i="2"/>
  <c r="O802" i="2"/>
  <c r="R801" i="2"/>
  <c r="Q801" i="2"/>
  <c r="O801" i="2"/>
  <c r="Q800" i="2"/>
  <c r="R800" i="2" s="1"/>
  <c r="O800" i="2"/>
  <c r="O799" i="2"/>
  <c r="P798" i="2"/>
  <c r="S800" i="2" s="1"/>
  <c r="U749" i="1"/>
  <c r="S749" i="1"/>
  <c r="R749" i="1"/>
  <c r="T749" i="1" s="1"/>
  <c r="W747" i="1"/>
  <c r="X746" i="1"/>
  <c r="X747" i="1" s="1"/>
  <c r="Y741" i="1"/>
  <c r="X741" i="1"/>
  <c r="V741" i="1"/>
  <c r="Y740" i="1"/>
  <c r="X740" i="1"/>
  <c r="V740" i="1"/>
  <c r="Y739" i="1"/>
  <c r="X739" i="1"/>
  <c r="V739" i="1"/>
  <c r="Y738" i="1"/>
  <c r="X738" i="1"/>
  <c r="V738" i="1"/>
  <c r="Y737" i="1"/>
  <c r="X737" i="1"/>
  <c r="V737" i="1"/>
  <c r="Y736" i="1"/>
  <c r="X736" i="1"/>
  <c r="V736" i="1"/>
  <c r="Z735" i="1"/>
  <c r="X735" i="1"/>
  <c r="Y735" i="1" s="1"/>
  <c r="V735" i="1"/>
  <c r="X734" i="1"/>
  <c r="Y734" i="1" s="1"/>
  <c r="V734" i="1"/>
  <c r="Q799" i="2" l="1"/>
  <c r="R799" i="2" s="1"/>
  <c r="L458" i="2"/>
  <c r="L616" i="2" l="1"/>
  <c r="K616" i="2"/>
  <c r="M132" i="4" l="1"/>
  <c r="P134" i="4" s="1"/>
  <c r="I142" i="4"/>
  <c r="H142" i="4"/>
  <c r="J142" i="4" s="1"/>
  <c r="K142" i="4" s="1"/>
  <c r="N135" i="4"/>
  <c r="O135" i="4" s="1"/>
  <c r="L135" i="4"/>
  <c r="N134" i="4"/>
  <c r="O134" i="4" s="1"/>
  <c r="L134" i="4"/>
  <c r="L133" i="4"/>
  <c r="P118" i="4"/>
  <c r="N133" i="4" l="1"/>
  <c r="O133" i="4" s="1"/>
  <c r="P319" i="3"/>
  <c r="S321" i="3" s="1"/>
  <c r="N335" i="3"/>
  <c r="L335" i="3"/>
  <c r="K335" i="3"/>
  <c r="M335" i="3" s="1"/>
  <c r="P333" i="3"/>
  <c r="Q332" i="3"/>
  <c r="Q333" i="3" s="1"/>
  <c r="R328" i="3"/>
  <c r="Q328" i="3"/>
  <c r="R327" i="3"/>
  <c r="Q327" i="3"/>
  <c r="O327" i="3"/>
  <c r="R326" i="3"/>
  <c r="Q326" i="3"/>
  <c r="O326" i="3"/>
  <c r="R325" i="3"/>
  <c r="Q325" i="3"/>
  <c r="O325" i="3"/>
  <c r="R324" i="3"/>
  <c r="Q324" i="3"/>
  <c r="O324" i="3"/>
  <c r="R323" i="3"/>
  <c r="Q323" i="3"/>
  <c r="O323" i="3"/>
  <c r="Q322" i="3"/>
  <c r="R322" i="3" s="1"/>
  <c r="O322" i="3"/>
  <c r="Q321" i="3"/>
  <c r="R321" i="3" s="1"/>
  <c r="O321" i="3"/>
  <c r="Q320" i="3"/>
  <c r="R320" i="3" s="1"/>
  <c r="O320" i="3"/>
  <c r="N792" i="2"/>
  <c r="L792" i="2"/>
  <c r="K792" i="2"/>
  <c r="M792" i="2" s="1"/>
  <c r="P790" i="2"/>
  <c r="Q789" i="2"/>
  <c r="Q790" i="2" s="1"/>
  <c r="R784" i="2"/>
  <c r="Q784" i="2"/>
  <c r="O784" i="2"/>
  <c r="R783" i="2"/>
  <c r="Q783" i="2"/>
  <c r="O783" i="2"/>
  <c r="R782" i="2"/>
  <c r="Q782" i="2"/>
  <c r="O782" i="2"/>
  <c r="R781" i="2"/>
  <c r="Q781" i="2"/>
  <c r="O781" i="2"/>
  <c r="R780" i="2"/>
  <c r="Q780" i="2"/>
  <c r="O780" i="2"/>
  <c r="Q779" i="2"/>
  <c r="R779" i="2" s="1"/>
  <c r="O779" i="2"/>
  <c r="Q778" i="2"/>
  <c r="R778" i="2" s="1"/>
  <c r="O778" i="2"/>
  <c r="O777" i="2"/>
  <c r="P776" i="2"/>
  <c r="S778" i="2" s="1"/>
  <c r="U727" i="1"/>
  <c r="S727" i="1"/>
  <c r="R727" i="1"/>
  <c r="T727" i="1" s="1"/>
  <c r="W725" i="1"/>
  <c r="X724" i="1"/>
  <c r="X725" i="1" s="1"/>
  <c r="Y719" i="1"/>
  <c r="X719" i="1"/>
  <c r="V719" i="1"/>
  <c r="Y718" i="1"/>
  <c r="X718" i="1"/>
  <c r="V718" i="1"/>
  <c r="Y717" i="1"/>
  <c r="X717" i="1"/>
  <c r="V717" i="1"/>
  <c r="Y716" i="1"/>
  <c r="X716" i="1"/>
  <c r="V716" i="1"/>
  <c r="Y715" i="1"/>
  <c r="X715" i="1"/>
  <c r="V715" i="1"/>
  <c r="X714" i="1"/>
  <c r="Y714" i="1" s="1"/>
  <c r="V714" i="1"/>
  <c r="Z713" i="1"/>
  <c r="X713" i="1"/>
  <c r="Y713" i="1" s="1"/>
  <c r="V713" i="1"/>
  <c r="X712" i="1"/>
  <c r="Y712" i="1" s="1"/>
  <c r="V712" i="1"/>
  <c r="Q777" i="2" l="1"/>
  <c r="R777" i="2" s="1"/>
  <c r="L594" i="2"/>
  <c r="K594" i="2"/>
  <c r="I78" i="4"/>
  <c r="S299" i="3" l="1"/>
  <c r="S277" i="3"/>
  <c r="P754" i="2"/>
  <c r="S756" i="2" s="1"/>
  <c r="N770" i="2"/>
  <c r="L770" i="2"/>
  <c r="K770" i="2"/>
  <c r="M770" i="2" s="1"/>
  <c r="P768" i="2"/>
  <c r="Q767" i="2"/>
  <c r="Q768" i="2" s="1"/>
  <c r="R762" i="2"/>
  <c r="Q762" i="2"/>
  <c r="O762" i="2"/>
  <c r="R761" i="2"/>
  <c r="Q761" i="2"/>
  <c r="O761" i="2"/>
  <c r="R760" i="2"/>
  <c r="Q760" i="2"/>
  <c r="O760" i="2"/>
  <c r="R759" i="2"/>
  <c r="Q759" i="2"/>
  <c r="O759" i="2"/>
  <c r="Q758" i="2"/>
  <c r="R758" i="2" s="1"/>
  <c r="O758" i="2"/>
  <c r="Q757" i="2"/>
  <c r="R757" i="2" s="1"/>
  <c r="O757" i="2"/>
  <c r="Q756" i="2"/>
  <c r="R756" i="2" s="1"/>
  <c r="O756" i="2"/>
  <c r="Q755" i="2"/>
  <c r="R755" i="2" s="1"/>
  <c r="O755" i="2"/>
  <c r="S734" i="2"/>
  <c r="S712" i="2"/>
  <c r="O608" i="2"/>
  <c r="O607" i="2"/>
  <c r="Z691" i="1" l="1"/>
  <c r="Z669" i="1"/>
  <c r="L572" i="2" l="1"/>
  <c r="K572" i="2"/>
  <c r="H126" i="4" l="1"/>
  <c r="J126" i="4" s="1"/>
  <c r="K126" i="4" s="1"/>
  <c r="N121" i="4"/>
  <c r="O121" i="4" s="1"/>
  <c r="L121" i="4"/>
  <c r="N120" i="4"/>
  <c r="O120" i="4" s="1"/>
  <c r="L120" i="4"/>
  <c r="N119" i="4"/>
  <c r="O119" i="4" s="1"/>
  <c r="L119" i="4"/>
  <c r="N118" i="4"/>
  <c r="O118" i="4" s="1"/>
  <c r="L118" i="4"/>
  <c r="N117" i="4"/>
  <c r="O117" i="4" s="1"/>
  <c r="L117" i="4"/>
  <c r="H110" i="4"/>
  <c r="H94" i="4"/>
  <c r="J94" i="4" s="1"/>
  <c r="K94" i="4" s="1"/>
  <c r="N89" i="4"/>
  <c r="O89" i="4" s="1"/>
  <c r="L89" i="4"/>
  <c r="N88" i="4"/>
  <c r="O88" i="4" s="1"/>
  <c r="L88" i="4"/>
  <c r="N87" i="4"/>
  <c r="O87" i="4" s="1"/>
  <c r="L87" i="4"/>
  <c r="N86" i="4"/>
  <c r="O86" i="4" s="1"/>
  <c r="L86" i="4"/>
  <c r="L85" i="4"/>
  <c r="M84" i="4"/>
  <c r="P86" i="4" s="1"/>
  <c r="H78" i="4"/>
  <c r="J78" i="4" s="1"/>
  <c r="K78" i="4" s="1"/>
  <c r="N73" i="4"/>
  <c r="O73" i="4" s="1"/>
  <c r="L73" i="4"/>
  <c r="N72" i="4"/>
  <c r="O72" i="4" s="1"/>
  <c r="L72" i="4"/>
  <c r="N71" i="4"/>
  <c r="O71" i="4" s="1"/>
  <c r="L71" i="4"/>
  <c r="N70" i="4"/>
  <c r="O70" i="4" s="1"/>
  <c r="L70" i="4"/>
  <c r="L69" i="4"/>
  <c r="M68" i="4"/>
  <c r="P70" i="4" s="1"/>
  <c r="I46" i="4"/>
  <c r="H46" i="4"/>
  <c r="J46" i="4" s="1"/>
  <c r="N41" i="4"/>
  <c r="O41" i="4" s="1"/>
  <c r="L41" i="4"/>
  <c r="N40" i="4"/>
  <c r="O40" i="4" s="1"/>
  <c r="L40" i="4"/>
  <c r="N39" i="4"/>
  <c r="O39" i="4" s="1"/>
  <c r="L39" i="4"/>
  <c r="N38" i="4"/>
  <c r="O38" i="4" s="1"/>
  <c r="L38" i="4"/>
  <c r="L37" i="4"/>
  <c r="M36" i="4"/>
  <c r="N37" i="4" s="1"/>
  <c r="O37" i="4" s="1"/>
  <c r="I14" i="4"/>
  <c r="H14" i="4"/>
  <c r="J14" i="4" s="1"/>
  <c r="N9" i="4"/>
  <c r="O9" i="4" s="1"/>
  <c r="L9" i="4"/>
  <c r="N8" i="4"/>
  <c r="O8" i="4" s="1"/>
  <c r="L8" i="4"/>
  <c r="N7" i="4"/>
  <c r="O7" i="4" s="1"/>
  <c r="L7" i="4"/>
  <c r="N6" i="4"/>
  <c r="O6" i="4" s="1"/>
  <c r="L6" i="4"/>
  <c r="L5" i="4"/>
  <c r="M4" i="4"/>
  <c r="P6" i="4" s="1"/>
  <c r="N313" i="3"/>
  <c r="L313" i="3"/>
  <c r="K313" i="3"/>
  <c r="M313" i="3" s="1"/>
  <c r="P311" i="3"/>
  <c r="Q310" i="3"/>
  <c r="Q311" i="3" s="1"/>
  <c r="R306" i="3"/>
  <c r="Q306" i="3"/>
  <c r="R305" i="3"/>
  <c r="Q305" i="3"/>
  <c r="O305" i="3"/>
  <c r="R304" i="3"/>
  <c r="Q304" i="3"/>
  <c r="O304" i="3"/>
  <c r="R303" i="3"/>
  <c r="Q303" i="3"/>
  <c r="O303" i="3"/>
  <c r="Q302" i="3"/>
  <c r="R302" i="3" s="1"/>
  <c r="O302" i="3"/>
  <c r="Q301" i="3"/>
  <c r="R301" i="3" s="1"/>
  <c r="O301" i="3"/>
  <c r="Q300" i="3"/>
  <c r="R300" i="3" s="1"/>
  <c r="O300" i="3"/>
  <c r="Q299" i="3"/>
  <c r="R299" i="3" s="1"/>
  <c r="O299" i="3"/>
  <c r="Q298" i="3"/>
  <c r="R298" i="3" s="1"/>
  <c r="O298" i="3"/>
  <c r="N291" i="3"/>
  <c r="L291" i="3"/>
  <c r="K291" i="3"/>
  <c r="M291" i="3" s="1"/>
  <c r="P289" i="3"/>
  <c r="Q288" i="3"/>
  <c r="Q289" i="3" s="1"/>
  <c r="R284" i="3"/>
  <c r="Q284" i="3"/>
  <c r="R283" i="3"/>
  <c r="Q283" i="3"/>
  <c r="O283" i="3"/>
  <c r="R282" i="3"/>
  <c r="Q282" i="3"/>
  <c r="O282" i="3"/>
  <c r="Q281" i="3"/>
  <c r="R281" i="3" s="1"/>
  <c r="O281" i="3"/>
  <c r="Q280" i="3"/>
  <c r="R280" i="3" s="1"/>
  <c r="O280" i="3"/>
  <c r="Q279" i="3"/>
  <c r="R279" i="3" s="1"/>
  <c r="O279" i="3"/>
  <c r="Q278" i="3"/>
  <c r="R278" i="3" s="1"/>
  <c r="O278" i="3"/>
  <c r="Q277" i="3"/>
  <c r="R277" i="3" s="1"/>
  <c r="O277" i="3"/>
  <c r="Q276" i="3"/>
  <c r="R276" i="3" s="1"/>
  <c r="O276" i="3"/>
  <c r="N269" i="3"/>
  <c r="L269" i="3"/>
  <c r="K269" i="3"/>
  <c r="M269" i="3" s="1"/>
  <c r="P267" i="3"/>
  <c r="Q266" i="3"/>
  <c r="Q267" i="3" s="1"/>
  <c r="R261" i="3"/>
  <c r="Q261" i="3"/>
  <c r="O261" i="3"/>
  <c r="Q260" i="3"/>
  <c r="R260" i="3" s="1"/>
  <c r="O260" i="3"/>
  <c r="Q259" i="3"/>
  <c r="R259" i="3" s="1"/>
  <c r="O259" i="3"/>
  <c r="Q258" i="3"/>
  <c r="R258" i="3" s="1"/>
  <c r="O258" i="3"/>
  <c r="Q257" i="3"/>
  <c r="R257" i="3" s="1"/>
  <c r="O257" i="3"/>
  <c r="Q256" i="3"/>
  <c r="R256" i="3" s="1"/>
  <c r="O256" i="3"/>
  <c r="Q255" i="3"/>
  <c r="R255" i="3" s="1"/>
  <c r="O255" i="3"/>
  <c r="O254" i="3"/>
  <c r="P253" i="3"/>
  <c r="Q254" i="3" s="1"/>
  <c r="R254" i="3" s="1"/>
  <c r="L247" i="3"/>
  <c r="K247" i="3"/>
  <c r="M247" i="3" s="1"/>
  <c r="N247" i="3" s="1"/>
  <c r="P245" i="3"/>
  <c r="Q244" i="3"/>
  <c r="Q245" i="3" s="1"/>
  <c r="Q239" i="3"/>
  <c r="R239" i="3" s="1"/>
  <c r="O239" i="3"/>
  <c r="Q238" i="3"/>
  <c r="R238" i="3" s="1"/>
  <c r="O238" i="3"/>
  <c r="Q237" i="3"/>
  <c r="R237" i="3" s="1"/>
  <c r="O237" i="3"/>
  <c r="Q236" i="3"/>
  <c r="R236" i="3" s="1"/>
  <c r="O236" i="3"/>
  <c r="Q235" i="3"/>
  <c r="R235" i="3" s="1"/>
  <c r="O235" i="3"/>
  <c r="Q234" i="3"/>
  <c r="R234" i="3" s="1"/>
  <c r="O234" i="3"/>
  <c r="Q233" i="3"/>
  <c r="R233" i="3" s="1"/>
  <c r="O233" i="3"/>
  <c r="O232" i="3"/>
  <c r="P231" i="3"/>
  <c r="Q232" i="3" s="1"/>
  <c r="R232" i="3" s="1"/>
  <c r="L225" i="3"/>
  <c r="K225" i="3"/>
  <c r="M225" i="3" s="1"/>
  <c r="P223" i="3"/>
  <c r="Q222" i="3"/>
  <c r="Q223" i="3" s="1"/>
  <c r="Q217" i="3"/>
  <c r="R217" i="3" s="1"/>
  <c r="O217" i="3"/>
  <c r="Q216" i="3"/>
  <c r="R216" i="3" s="1"/>
  <c r="O216" i="3"/>
  <c r="Q215" i="3"/>
  <c r="R215" i="3" s="1"/>
  <c r="O215" i="3"/>
  <c r="Q214" i="3"/>
  <c r="R214" i="3" s="1"/>
  <c r="O214" i="3"/>
  <c r="Q213" i="3"/>
  <c r="R213" i="3" s="1"/>
  <c r="O213" i="3"/>
  <c r="Q212" i="3"/>
  <c r="R212" i="3" s="1"/>
  <c r="O212" i="3"/>
  <c r="Q211" i="3"/>
  <c r="R211" i="3" s="1"/>
  <c r="O211" i="3"/>
  <c r="O210" i="3"/>
  <c r="P209" i="3"/>
  <c r="S211" i="3" s="1"/>
  <c r="L203" i="3"/>
  <c r="K203" i="3"/>
  <c r="M203" i="3" s="1"/>
  <c r="N203" i="3" s="1"/>
  <c r="P201" i="3"/>
  <c r="Q200" i="3"/>
  <c r="Q201" i="3" s="1"/>
  <c r="Q195" i="3"/>
  <c r="R195" i="3" s="1"/>
  <c r="O195" i="3"/>
  <c r="Q194" i="3"/>
  <c r="R194" i="3" s="1"/>
  <c r="O194" i="3"/>
  <c r="Q193" i="3"/>
  <c r="R193" i="3" s="1"/>
  <c r="O193" i="3"/>
  <c r="Q192" i="3"/>
  <c r="R192" i="3" s="1"/>
  <c r="O192" i="3"/>
  <c r="Q191" i="3"/>
  <c r="R191" i="3" s="1"/>
  <c r="O191" i="3"/>
  <c r="Q190" i="3"/>
  <c r="R190" i="3" s="1"/>
  <c r="O190" i="3"/>
  <c r="Q189" i="3"/>
  <c r="R189" i="3" s="1"/>
  <c r="O189" i="3"/>
  <c r="O188" i="3"/>
  <c r="P187" i="3"/>
  <c r="Q188" i="3" s="1"/>
  <c r="R188" i="3" s="1"/>
  <c r="L181" i="3"/>
  <c r="K181" i="3"/>
  <c r="M181" i="3" s="1"/>
  <c r="N181" i="3" s="1"/>
  <c r="P179" i="3"/>
  <c r="Q178" i="3"/>
  <c r="Q179" i="3" s="1"/>
  <c r="Q173" i="3"/>
  <c r="R173" i="3" s="1"/>
  <c r="O173" i="3"/>
  <c r="Q172" i="3"/>
  <c r="R172" i="3" s="1"/>
  <c r="O172" i="3"/>
  <c r="Q171" i="3"/>
  <c r="R171" i="3" s="1"/>
  <c r="O171" i="3"/>
  <c r="Q170" i="3"/>
  <c r="R170" i="3" s="1"/>
  <c r="O170" i="3"/>
  <c r="Q169" i="3"/>
  <c r="R169" i="3" s="1"/>
  <c r="O169" i="3"/>
  <c r="Q168" i="3"/>
  <c r="R168" i="3" s="1"/>
  <c r="O168" i="3"/>
  <c r="Q167" i="3"/>
  <c r="R167" i="3" s="1"/>
  <c r="O167" i="3"/>
  <c r="O166" i="3"/>
  <c r="P165" i="3"/>
  <c r="S167" i="3" s="1"/>
  <c r="L159" i="3"/>
  <c r="K159" i="3"/>
  <c r="M159" i="3" s="1"/>
  <c r="N159" i="3" s="1"/>
  <c r="P157" i="3"/>
  <c r="Q156" i="3"/>
  <c r="Q157" i="3" s="1"/>
  <c r="Q151" i="3"/>
  <c r="R151" i="3" s="1"/>
  <c r="O151" i="3"/>
  <c r="Q150" i="3"/>
  <c r="R150" i="3" s="1"/>
  <c r="O150" i="3"/>
  <c r="Q149" i="3"/>
  <c r="R149" i="3" s="1"/>
  <c r="O149" i="3"/>
  <c r="Q148" i="3"/>
  <c r="R148" i="3" s="1"/>
  <c r="O148" i="3"/>
  <c r="Q147" i="3"/>
  <c r="R147" i="3" s="1"/>
  <c r="O147" i="3"/>
  <c r="Q146" i="3"/>
  <c r="R146" i="3" s="1"/>
  <c r="O146" i="3"/>
  <c r="Q145" i="3"/>
  <c r="R145" i="3" s="1"/>
  <c r="O145" i="3"/>
  <c r="O144" i="3"/>
  <c r="P143" i="3"/>
  <c r="S145" i="3" s="1"/>
  <c r="L137" i="3"/>
  <c r="K137" i="3"/>
  <c r="P135" i="3"/>
  <c r="Q129" i="3"/>
  <c r="R129" i="3" s="1"/>
  <c r="O129" i="3"/>
  <c r="Q128" i="3"/>
  <c r="R128" i="3" s="1"/>
  <c r="O128" i="3"/>
  <c r="Q127" i="3"/>
  <c r="R127" i="3" s="1"/>
  <c r="O127" i="3"/>
  <c r="Q126" i="3"/>
  <c r="R126" i="3" s="1"/>
  <c r="O126" i="3"/>
  <c r="Q125" i="3"/>
  <c r="R125" i="3" s="1"/>
  <c r="O125" i="3"/>
  <c r="Q124" i="3"/>
  <c r="R124" i="3" s="1"/>
  <c r="O124" i="3"/>
  <c r="Q123" i="3"/>
  <c r="R123" i="3" s="1"/>
  <c r="O123" i="3"/>
  <c r="O122" i="3"/>
  <c r="P121" i="3"/>
  <c r="S123" i="3" s="1"/>
  <c r="K115" i="3"/>
  <c r="M115" i="3" s="1"/>
  <c r="N115" i="3" s="1"/>
  <c r="P113" i="3"/>
  <c r="Q112" i="3"/>
  <c r="Q113" i="3" s="1"/>
  <c r="Q106" i="3"/>
  <c r="R106" i="3" s="1"/>
  <c r="O106" i="3"/>
  <c r="Q105" i="3"/>
  <c r="R105" i="3" s="1"/>
  <c r="O105" i="3"/>
  <c r="Q104" i="3"/>
  <c r="R104" i="3" s="1"/>
  <c r="O104" i="3"/>
  <c r="Q103" i="3"/>
  <c r="R103" i="3" s="1"/>
  <c r="O103" i="3"/>
  <c r="Q102" i="3"/>
  <c r="R102" i="3" s="1"/>
  <c r="O102" i="3"/>
  <c r="Q101" i="3"/>
  <c r="R101" i="3" s="1"/>
  <c r="O101" i="3"/>
  <c r="Q100" i="3"/>
  <c r="R100" i="3" s="1"/>
  <c r="O100" i="3"/>
  <c r="O99" i="3"/>
  <c r="P98" i="3"/>
  <c r="L92" i="3"/>
  <c r="K92" i="3"/>
  <c r="M92" i="3" s="1"/>
  <c r="N92" i="3" s="1"/>
  <c r="P90" i="3"/>
  <c r="Q89" i="3"/>
  <c r="Q90" i="3" s="1"/>
  <c r="Q83" i="3"/>
  <c r="R83" i="3" s="1"/>
  <c r="O83" i="3"/>
  <c r="Q82" i="3"/>
  <c r="R82" i="3" s="1"/>
  <c r="O82" i="3"/>
  <c r="Q81" i="3"/>
  <c r="R81" i="3" s="1"/>
  <c r="O81" i="3"/>
  <c r="Q80" i="3"/>
  <c r="R80" i="3" s="1"/>
  <c r="O80" i="3"/>
  <c r="Q79" i="3"/>
  <c r="R79" i="3" s="1"/>
  <c r="O79" i="3"/>
  <c r="Q78" i="3"/>
  <c r="R78" i="3" s="1"/>
  <c r="O78" i="3"/>
  <c r="Q77" i="3"/>
  <c r="R77" i="3" s="1"/>
  <c r="O77" i="3"/>
  <c r="O76" i="3"/>
  <c r="P75" i="3"/>
  <c r="S77" i="3" s="1"/>
  <c r="L69" i="3"/>
  <c r="K69" i="3"/>
  <c r="M69" i="3" s="1"/>
  <c r="P67" i="3"/>
  <c r="Q66" i="3"/>
  <c r="Q67" i="3" s="1"/>
  <c r="Q60" i="3"/>
  <c r="R60" i="3" s="1"/>
  <c r="O60" i="3"/>
  <c r="Q59" i="3"/>
  <c r="R59" i="3" s="1"/>
  <c r="O59" i="3"/>
  <c r="Q58" i="3"/>
  <c r="R58" i="3" s="1"/>
  <c r="O58" i="3"/>
  <c r="Q57" i="3"/>
  <c r="R57" i="3" s="1"/>
  <c r="O57" i="3"/>
  <c r="Q56" i="3"/>
  <c r="R56" i="3" s="1"/>
  <c r="O56" i="3"/>
  <c r="Q55" i="3"/>
  <c r="R55" i="3" s="1"/>
  <c r="O55" i="3"/>
  <c r="Q54" i="3"/>
  <c r="R54" i="3" s="1"/>
  <c r="O54" i="3"/>
  <c r="O53" i="3"/>
  <c r="P52" i="3"/>
  <c r="S54" i="3" s="1"/>
  <c r="L46" i="3"/>
  <c r="K46" i="3"/>
  <c r="Q43" i="3" s="1"/>
  <c r="Q44" i="3" s="1"/>
  <c r="P44" i="3"/>
  <c r="Q37" i="3"/>
  <c r="R37" i="3" s="1"/>
  <c r="O37" i="3"/>
  <c r="Q36" i="3"/>
  <c r="R36" i="3" s="1"/>
  <c r="O36" i="3"/>
  <c r="Q35" i="3"/>
  <c r="R35" i="3" s="1"/>
  <c r="O35" i="3"/>
  <c r="Q34" i="3"/>
  <c r="R34" i="3" s="1"/>
  <c r="O34" i="3"/>
  <c r="Q33" i="3"/>
  <c r="R33" i="3" s="1"/>
  <c r="O33" i="3"/>
  <c r="Q32" i="3"/>
  <c r="R32" i="3" s="1"/>
  <c r="O32" i="3"/>
  <c r="Q31" i="3"/>
  <c r="R31" i="3" s="1"/>
  <c r="O31" i="3"/>
  <c r="O30" i="3"/>
  <c r="P29" i="3"/>
  <c r="Q30" i="3" s="1"/>
  <c r="R30" i="3" s="1"/>
  <c r="L23" i="3"/>
  <c r="K23" i="3"/>
  <c r="P21" i="3"/>
  <c r="Q14" i="3"/>
  <c r="R14" i="3" s="1"/>
  <c r="O14" i="3"/>
  <c r="Q13" i="3"/>
  <c r="R13" i="3" s="1"/>
  <c r="O13" i="3"/>
  <c r="Q12" i="3"/>
  <c r="R12" i="3" s="1"/>
  <c r="O12" i="3"/>
  <c r="Q11" i="3"/>
  <c r="R11" i="3" s="1"/>
  <c r="O11" i="3"/>
  <c r="Q10" i="3"/>
  <c r="R10" i="3" s="1"/>
  <c r="O10" i="3"/>
  <c r="Q9" i="3"/>
  <c r="R9" i="3" s="1"/>
  <c r="O9" i="3"/>
  <c r="Q8" i="3"/>
  <c r="R8" i="3" s="1"/>
  <c r="O8" i="3"/>
  <c r="O7" i="3"/>
  <c r="P6" i="3"/>
  <c r="S8" i="3" s="1"/>
  <c r="N748" i="2"/>
  <c r="L748" i="2"/>
  <c r="K748" i="2"/>
  <c r="M748" i="2" s="1"/>
  <c r="P746" i="2"/>
  <c r="Q745" i="2"/>
  <c r="Q746" i="2" s="1"/>
  <c r="R740" i="2"/>
  <c r="Q740" i="2"/>
  <c r="O740" i="2"/>
  <c r="R739" i="2"/>
  <c r="Q739" i="2"/>
  <c r="O739" i="2"/>
  <c r="R738" i="2"/>
  <c r="Q738" i="2"/>
  <c r="O738" i="2"/>
  <c r="Q737" i="2"/>
  <c r="R737" i="2" s="1"/>
  <c r="O737" i="2"/>
  <c r="Q736" i="2"/>
  <c r="R736" i="2" s="1"/>
  <c r="O736" i="2"/>
  <c r="Q735" i="2"/>
  <c r="R735" i="2" s="1"/>
  <c r="O735" i="2"/>
  <c r="Q734" i="2"/>
  <c r="R734" i="2" s="1"/>
  <c r="O734" i="2"/>
  <c r="Q733" i="2"/>
  <c r="R733" i="2" s="1"/>
  <c r="O733" i="2"/>
  <c r="N726" i="2"/>
  <c r="L726" i="2"/>
  <c r="K726" i="2"/>
  <c r="M726" i="2" s="1"/>
  <c r="P724" i="2"/>
  <c r="Q723" i="2"/>
  <c r="Q724" i="2" s="1"/>
  <c r="R718" i="2"/>
  <c r="Q718" i="2"/>
  <c r="O718" i="2"/>
  <c r="R717" i="2"/>
  <c r="Q717" i="2"/>
  <c r="O717" i="2"/>
  <c r="Q716" i="2"/>
  <c r="R716" i="2" s="1"/>
  <c r="O716" i="2"/>
  <c r="Q715" i="2"/>
  <c r="R715" i="2" s="1"/>
  <c r="O715" i="2"/>
  <c r="Q714" i="2"/>
  <c r="R714" i="2" s="1"/>
  <c r="O714" i="2"/>
  <c r="Q713" i="2"/>
  <c r="R713" i="2" s="1"/>
  <c r="O713" i="2"/>
  <c r="Q712" i="2"/>
  <c r="R712" i="2" s="1"/>
  <c r="O712" i="2"/>
  <c r="Q711" i="2"/>
  <c r="R711" i="2" s="1"/>
  <c r="O711" i="2"/>
  <c r="N704" i="2"/>
  <c r="L704" i="2"/>
  <c r="K704" i="2"/>
  <c r="M704" i="2" s="1"/>
  <c r="P702" i="2"/>
  <c r="Q701" i="2"/>
  <c r="Q702" i="2" s="1"/>
  <c r="R696" i="2"/>
  <c r="Q696" i="2"/>
  <c r="O696" i="2"/>
  <c r="Q695" i="2"/>
  <c r="R695" i="2" s="1"/>
  <c r="O695" i="2"/>
  <c r="Q694" i="2"/>
  <c r="R694" i="2" s="1"/>
  <c r="O694" i="2"/>
  <c r="Q693" i="2"/>
  <c r="R693" i="2" s="1"/>
  <c r="O693" i="2"/>
  <c r="Q692" i="2"/>
  <c r="R692" i="2" s="1"/>
  <c r="O692" i="2"/>
  <c r="Q691" i="2"/>
  <c r="R691" i="2" s="1"/>
  <c r="O691" i="2"/>
  <c r="Q690" i="2"/>
  <c r="R690" i="2" s="1"/>
  <c r="O690" i="2"/>
  <c r="O689" i="2"/>
  <c r="P688" i="2"/>
  <c r="P680" i="2"/>
  <c r="Q679" i="2"/>
  <c r="Q680" i="2" s="1"/>
  <c r="Q674" i="2"/>
  <c r="R674" i="2" s="1"/>
  <c r="O674" i="2"/>
  <c r="Q673" i="2"/>
  <c r="R673" i="2" s="1"/>
  <c r="O673" i="2"/>
  <c r="Q672" i="2"/>
  <c r="R672" i="2" s="1"/>
  <c r="O672" i="2"/>
  <c r="Q671" i="2"/>
  <c r="R671" i="2" s="1"/>
  <c r="O671" i="2"/>
  <c r="Q670" i="2"/>
  <c r="R670" i="2" s="1"/>
  <c r="O670" i="2"/>
  <c r="Q669" i="2"/>
  <c r="R669" i="2" s="1"/>
  <c r="O669" i="2"/>
  <c r="Q668" i="2"/>
  <c r="R668" i="2" s="1"/>
  <c r="O668" i="2"/>
  <c r="O667" i="2"/>
  <c r="P666" i="2"/>
  <c r="M660" i="2"/>
  <c r="N660" i="2" s="1"/>
  <c r="P658" i="2"/>
  <c r="Q657" i="2"/>
  <c r="Q658" i="2" s="1"/>
  <c r="Q652" i="2"/>
  <c r="R652" i="2" s="1"/>
  <c r="O652" i="2"/>
  <c r="Q651" i="2"/>
  <c r="R651" i="2" s="1"/>
  <c r="O651" i="2"/>
  <c r="Q650" i="2"/>
  <c r="R650" i="2" s="1"/>
  <c r="O650" i="2"/>
  <c r="Q649" i="2"/>
  <c r="R649" i="2" s="1"/>
  <c r="O649" i="2"/>
  <c r="Q648" i="2"/>
  <c r="R648" i="2" s="1"/>
  <c r="O648" i="2"/>
  <c r="Q647" i="2"/>
  <c r="R647" i="2" s="1"/>
  <c r="O647" i="2"/>
  <c r="Q646" i="2"/>
  <c r="R646" i="2" s="1"/>
  <c r="O646" i="2"/>
  <c r="O645" i="2"/>
  <c r="P644" i="2"/>
  <c r="M638" i="2"/>
  <c r="N638" i="2" s="1"/>
  <c r="P636" i="2"/>
  <c r="Q635" i="2"/>
  <c r="Q636" i="2" s="1"/>
  <c r="Q630" i="2"/>
  <c r="R630" i="2" s="1"/>
  <c r="O630" i="2"/>
  <c r="Q629" i="2"/>
  <c r="R629" i="2" s="1"/>
  <c r="O629" i="2"/>
  <c r="Q628" i="2"/>
  <c r="R628" i="2" s="1"/>
  <c r="O628" i="2"/>
  <c r="Q627" i="2"/>
  <c r="R627" i="2" s="1"/>
  <c r="O627" i="2"/>
  <c r="Q626" i="2"/>
  <c r="R626" i="2" s="1"/>
  <c r="O626" i="2"/>
  <c r="Q625" i="2"/>
  <c r="R625" i="2" s="1"/>
  <c r="O625" i="2"/>
  <c r="Q624" i="2"/>
  <c r="R624" i="2" s="1"/>
  <c r="O624" i="2"/>
  <c r="O623" i="2"/>
  <c r="P622" i="2"/>
  <c r="M616" i="2"/>
  <c r="N616" i="2" s="1"/>
  <c r="P614" i="2"/>
  <c r="Q613" i="2"/>
  <c r="Q614" i="2" s="1"/>
  <c r="Q608" i="2"/>
  <c r="R608" i="2" s="1"/>
  <c r="Q607" i="2"/>
  <c r="R607" i="2" s="1"/>
  <c r="Q606" i="2"/>
  <c r="R606" i="2" s="1"/>
  <c r="O606" i="2"/>
  <c r="Q605" i="2"/>
  <c r="R605" i="2" s="1"/>
  <c r="O605" i="2"/>
  <c r="Q604" i="2"/>
  <c r="R604" i="2" s="1"/>
  <c r="O604" i="2"/>
  <c r="Q603" i="2"/>
  <c r="R603" i="2" s="1"/>
  <c r="O603" i="2"/>
  <c r="Q602" i="2"/>
  <c r="R602" i="2" s="1"/>
  <c r="O602" i="2"/>
  <c r="O601" i="2"/>
  <c r="P600" i="2"/>
  <c r="M594" i="2"/>
  <c r="N594" i="2" s="1"/>
  <c r="P592" i="2"/>
  <c r="Q591" i="2"/>
  <c r="Q592" i="2" s="1"/>
  <c r="Q586" i="2"/>
  <c r="R586" i="2" s="1"/>
  <c r="O586" i="2"/>
  <c r="Q585" i="2"/>
  <c r="R585" i="2" s="1"/>
  <c r="O585" i="2"/>
  <c r="Q584" i="2"/>
  <c r="R584" i="2" s="1"/>
  <c r="O584" i="2"/>
  <c r="Q583" i="2"/>
  <c r="R583" i="2" s="1"/>
  <c r="O583" i="2"/>
  <c r="Q582" i="2"/>
  <c r="R582" i="2" s="1"/>
  <c r="O582" i="2"/>
  <c r="Q581" i="2"/>
  <c r="R581" i="2" s="1"/>
  <c r="O581" i="2"/>
  <c r="Q580" i="2"/>
  <c r="R580" i="2" s="1"/>
  <c r="O580" i="2"/>
  <c r="O579" i="2"/>
  <c r="P578" i="2"/>
  <c r="M572" i="2"/>
  <c r="N572" i="2" s="1"/>
  <c r="P570" i="2"/>
  <c r="Q569" i="2"/>
  <c r="Q570" i="2" s="1"/>
  <c r="Q564" i="2"/>
  <c r="R564" i="2" s="1"/>
  <c r="O564" i="2"/>
  <c r="Q563" i="2"/>
  <c r="R563" i="2" s="1"/>
  <c r="O563" i="2"/>
  <c r="Q562" i="2"/>
  <c r="R562" i="2" s="1"/>
  <c r="O562" i="2"/>
  <c r="Q561" i="2"/>
  <c r="R561" i="2" s="1"/>
  <c r="O561" i="2"/>
  <c r="Q560" i="2"/>
  <c r="R560" i="2" s="1"/>
  <c r="O560" i="2"/>
  <c r="Q559" i="2"/>
  <c r="R559" i="2" s="1"/>
  <c r="O559" i="2"/>
  <c r="Q558" i="2"/>
  <c r="R558" i="2" s="1"/>
  <c r="O558" i="2"/>
  <c r="O557" i="2"/>
  <c r="P556" i="2"/>
  <c r="L550" i="2"/>
  <c r="V553" i="2" s="1"/>
  <c r="K550" i="2"/>
  <c r="M550" i="2" s="1"/>
  <c r="N550" i="2" s="1"/>
  <c r="P548" i="2"/>
  <c r="Q547" i="2"/>
  <c r="Q548" i="2" s="1"/>
  <c r="Q541" i="2"/>
  <c r="R541" i="2" s="1"/>
  <c r="O541" i="2"/>
  <c r="Q540" i="2"/>
  <c r="R540" i="2" s="1"/>
  <c r="O540" i="2"/>
  <c r="Q539" i="2"/>
  <c r="R539" i="2" s="1"/>
  <c r="O539" i="2"/>
  <c r="Q538" i="2"/>
  <c r="R538" i="2" s="1"/>
  <c r="O538" i="2"/>
  <c r="Q537" i="2"/>
  <c r="R537" i="2" s="1"/>
  <c r="O537" i="2"/>
  <c r="Q536" i="2"/>
  <c r="R536" i="2" s="1"/>
  <c r="O536" i="2"/>
  <c r="Q535" i="2"/>
  <c r="R535" i="2" s="1"/>
  <c r="O535" i="2"/>
  <c r="O534" i="2"/>
  <c r="P533" i="2"/>
  <c r="L527" i="2"/>
  <c r="K527" i="2"/>
  <c r="M527" i="2" s="1"/>
  <c r="N527" i="2" s="1"/>
  <c r="P525" i="2"/>
  <c r="Q524" i="2"/>
  <c r="Q525" i="2" s="1"/>
  <c r="Q518" i="2"/>
  <c r="R518" i="2" s="1"/>
  <c r="O518" i="2"/>
  <c r="Q517" i="2"/>
  <c r="R517" i="2" s="1"/>
  <c r="O517" i="2"/>
  <c r="Q516" i="2"/>
  <c r="R516" i="2" s="1"/>
  <c r="O516" i="2"/>
  <c r="Q515" i="2"/>
  <c r="R515" i="2" s="1"/>
  <c r="O515" i="2"/>
  <c r="Q514" i="2"/>
  <c r="R514" i="2" s="1"/>
  <c r="O514" i="2"/>
  <c r="Q513" i="2"/>
  <c r="R513" i="2" s="1"/>
  <c r="O513" i="2"/>
  <c r="Q512" i="2"/>
  <c r="R512" i="2" s="1"/>
  <c r="O512" i="2"/>
  <c r="O511" i="2"/>
  <c r="P510" i="2"/>
  <c r="L504" i="2"/>
  <c r="K504" i="2"/>
  <c r="Q501" i="2" s="1"/>
  <c r="Q502" i="2" s="1"/>
  <c r="P502" i="2"/>
  <c r="Q495" i="2"/>
  <c r="R495" i="2" s="1"/>
  <c r="O495" i="2"/>
  <c r="Q494" i="2"/>
  <c r="R494" i="2" s="1"/>
  <c r="O494" i="2"/>
  <c r="Q493" i="2"/>
  <c r="R493" i="2" s="1"/>
  <c r="O493" i="2"/>
  <c r="Q492" i="2"/>
  <c r="R492" i="2" s="1"/>
  <c r="O492" i="2"/>
  <c r="Q491" i="2"/>
  <c r="R491" i="2" s="1"/>
  <c r="O491" i="2"/>
  <c r="Q490" i="2"/>
  <c r="R490" i="2" s="1"/>
  <c r="O490" i="2"/>
  <c r="Q489" i="2"/>
  <c r="R489" i="2" s="1"/>
  <c r="O489" i="2"/>
  <c r="O488" i="2"/>
  <c r="P487" i="2"/>
  <c r="L481" i="2"/>
  <c r="K481" i="2"/>
  <c r="M481" i="2" s="1"/>
  <c r="P479" i="2"/>
  <c r="Q478" i="2"/>
  <c r="Q479" i="2" s="1"/>
  <c r="Q472" i="2"/>
  <c r="R472" i="2" s="1"/>
  <c r="O472" i="2"/>
  <c r="Q471" i="2"/>
  <c r="R471" i="2" s="1"/>
  <c r="O471" i="2"/>
  <c r="Q470" i="2"/>
  <c r="R470" i="2" s="1"/>
  <c r="O470" i="2"/>
  <c r="Q469" i="2"/>
  <c r="R469" i="2" s="1"/>
  <c r="O469" i="2"/>
  <c r="Q468" i="2"/>
  <c r="R468" i="2" s="1"/>
  <c r="O468" i="2"/>
  <c r="Q467" i="2"/>
  <c r="R467" i="2" s="1"/>
  <c r="O467" i="2"/>
  <c r="Q466" i="2"/>
  <c r="R466" i="2" s="1"/>
  <c r="O466" i="2"/>
  <c r="O465" i="2"/>
  <c r="P464" i="2"/>
  <c r="S466" i="2" s="1"/>
  <c r="K458" i="2"/>
  <c r="M458" i="2" s="1"/>
  <c r="N458" i="2" s="1"/>
  <c r="P456" i="2"/>
  <c r="Q455" i="2"/>
  <c r="Q456" i="2" s="1"/>
  <c r="Q449" i="2"/>
  <c r="R449" i="2" s="1"/>
  <c r="O449" i="2"/>
  <c r="Q448" i="2"/>
  <c r="R448" i="2" s="1"/>
  <c r="O448" i="2"/>
  <c r="Q447" i="2"/>
  <c r="R447" i="2" s="1"/>
  <c r="O447" i="2"/>
  <c r="Q446" i="2"/>
  <c r="R446" i="2" s="1"/>
  <c r="O446" i="2"/>
  <c r="Q445" i="2"/>
  <c r="R445" i="2" s="1"/>
  <c r="O445" i="2"/>
  <c r="Q444" i="2"/>
  <c r="R444" i="2" s="1"/>
  <c r="O444" i="2"/>
  <c r="Q443" i="2"/>
  <c r="R443" i="2" s="1"/>
  <c r="O443" i="2"/>
  <c r="O442" i="2"/>
  <c r="P441" i="2"/>
  <c r="S443" i="2" s="1"/>
  <c r="L435" i="2"/>
  <c r="K435" i="2"/>
  <c r="M435" i="2" s="1"/>
  <c r="P433" i="2"/>
  <c r="Q432" i="2"/>
  <c r="Q433" i="2" s="1"/>
  <c r="Q426" i="2"/>
  <c r="R426" i="2" s="1"/>
  <c r="O426" i="2"/>
  <c r="Q425" i="2"/>
  <c r="R425" i="2" s="1"/>
  <c r="O425" i="2"/>
  <c r="Q424" i="2"/>
  <c r="R424" i="2" s="1"/>
  <c r="O424" i="2"/>
  <c r="Q423" i="2"/>
  <c r="R423" i="2" s="1"/>
  <c r="O423" i="2"/>
  <c r="Q422" i="2"/>
  <c r="R422" i="2" s="1"/>
  <c r="O422" i="2"/>
  <c r="Q421" i="2"/>
  <c r="R421" i="2" s="1"/>
  <c r="O421" i="2"/>
  <c r="Q420" i="2"/>
  <c r="R420" i="2" s="1"/>
  <c r="O420" i="2"/>
  <c r="O419" i="2"/>
  <c r="P418" i="2"/>
  <c r="T420" i="2" s="1"/>
  <c r="M412" i="2"/>
  <c r="L412" i="2"/>
  <c r="N412" i="2" s="1"/>
  <c r="Q410" i="2"/>
  <c r="R409" i="2"/>
  <c r="R410" i="2" s="1"/>
  <c r="R404" i="2"/>
  <c r="S404" i="2" s="1"/>
  <c r="P404" i="2"/>
  <c r="R403" i="2"/>
  <c r="S403" i="2" s="1"/>
  <c r="P403" i="2"/>
  <c r="R402" i="2"/>
  <c r="S402" i="2" s="1"/>
  <c r="P402" i="2"/>
  <c r="R401" i="2"/>
  <c r="S401" i="2" s="1"/>
  <c r="P401" i="2"/>
  <c r="R400" i="2"/>
  <c r="S400" i="2" s="1"/>
  <c r="P400" i="2"/>
  <c r="R399" i="2"/>
  <c r="S399" i="2" s="1"/>
  <c r="P399" i="2"/>
  <c r="R398" i="2"/>
  <c r="S398" i="2" s="1"/>
  <c r="P398" i="2"/>
  <c r="R397" i="2"/>
  <c r="S397" i="2" s="1"/>
  <c r="P397" i="2"/>
  <c r="P396" i="2"/>
  <c r="Q395" i="2"/>
  <c r="U397" i="2" s="1"/>
  <c r="M389" i="2"/>
  <c r="L389" i="2"/>
  <c r="N389" i="2" s="1"/>
  <c r="Q387" i="2"/>
  <c r="R386" i="2"/>
  <c r="R387" i="2" s="1"/>
  <c r="R381" i="2"/>
  <c r="S381" i="2" s="1"/>
  <c r="P381" i="2"/>
  <c r="R380" i="2"/>
  <c r="S380" i="2" s="1"/>
  <c r="P380" i="2"/>
  <c r="R379" i="2"/>
  <c r="S379" i="2" s="1"/>
  <c r="P379" i="2"/>
  <c r="R378" i="2"/>
  <c r="S378" i="2" s="1"/>
  <c r="P378" i="2"/>
  <c r="R377" i="2"/>
  <c r="S377" i="2" s="1"/>
  <c r="P377" i="2"/>
  <c r="R376" i="2"/>
  <c r="S376" i="2" s="1"/>
  <c r="P376" i="2"/>
  <c r="R375" i="2"/>
  <c r="S375" i="2" s="1"/>
  <c r="P375" i="2"/>
  <c r="R374" i="2"/>
  <c r="S374" i="2" s="1"/>
  <c r="P374" i="2"/>
  <c r="P373" i="2"/>
  <c r="Q372" i="2"/>
  <c r="U374" i="2" s="1"/>
  <c r="M366" i="2"/>
  <c r="L366" i="2"/>
  <c r="N366" i="2" s="1"/>
  <c r="Q364" i="2"/>
  <c r="R363" i="2"/>
  <c r="R364" i="2" s="1"/>
  <c r="R358" i="2"/>
  <c r="S358" i="2" s="1"/>
  <c r="P358" i="2"/>
  <c r="R357" i="2"/>
  <c r="S357" i="2" s="1"/>
  <c r="P357" i="2"/>
  <c r="R356" i="2"/>
  <c r="S356" i="2" s="1"/>
  <c r="P356" i="2"/>
  <c r="R355" i="2"/>
  <c r="S355" i="2" s="1"/>
  <c r="P355" i="2"/>
  <c r="R354" i="2"/>
  <c r="S354" i="2" s="1"/>
  <c r="P354" i="2"/>
  <c r="R353" i="2"/>
  <c r="S353" i="2" s="1"/>
  <c r="P353" i="2"/>
  <c r="R352" i="2"/>
  <c r="S352" i="2" s="1"/>
  <c r="P352" i="2"/>
  <c r="R351" i="2"/>
  <c r="S351" i="2" s="1"/>
  <c r="P351" i="2"/>
  <c r="P350" i="2"/>
  <c r="Q349" i="2"/>
  <c r="U351" i="2" s="1"/>
  <c r="M343" i="2"/>
  <c r="L343" i="2"/>
  <c r="N343" i="2" s="1"/>
  <c r="Q341" i="2"/>
  <c r="R340" i="2"/>
  <c r="R341" i="2" s="1"/>
  <c r="R335" i="2"/>
  <c r="S335" i="2" s="1"/>
  <c r="P335" i="2"/>
  <c r="R334" i="2"/>
  <c r="S334" i="2" s="1"/>
  <c r="P334" i="2"/>
  <c r="R333" i="2"/>
  <c r="S333" i="2" s="1"/>
  <c r="P333" i="2"/>
  <c r="R332" i="2"/>
  <c r="S332" i="2" s="1"/>
  <c r="P332" i="2"/>
  <c r="R331" i="2"/>
  <c r="S331" i="2" s="1"/>
  <c r="P331" i="2"/>
  <c r="R330" i="2"/>
  <c r="S330" i="2" s="1"/>
  <c r="P330" i="2"/>
  <c r="R329" i="2"/>
  <c r="S329" i="2" s="1"/>
  <c r="P329" i="2"/>
  <c r="R328" i="2"/>
  <c r="S328" i="2" s="1"/>
  <c r="P328" i="2"/>
  <c r="P327" i="2"/>
  <c r="Q326" i="2"/>
  <c r="T328" i="2" s="1"/>
  <c r="M320" i="2"/>
  <c r="L320" i="2"/>
  <c r="N320" i="2" s="1"/>
  <c r="Q318" i="2"/>
  <c r="R317" i="2"/>
  <c r="R318" i="2" s="1"/>
  <c r="R312" i="2"/>
  <c r="S312" i="2" s="1"/>
  <c r="P312" i="2"/>
  <c r="R311" i="2"/>
  <c r="S311" i="2" s="1"/>
  <c r="P311" i="2"/>
  <c r="R310" i="2"/>
  <c r="S310" i="2" s="1"/>
  <c r="P310" i="2"/>
  <c r="R309" i="2"/>
  <c r="S309" i="2" s="1"/>
  <c r="P309" i="2"/>
  <c r="R308" i="2"/>
  <c r="S308" i="2" s="1"/>
  <c r="P308" i="2"/>
  <c r="R307" i="2"/>
  <c r="S307" i="2" s="1"/>
  <c r="P307" i="2"/>
  <c r="R306" i="2"/>
  <c r="S306" i="2" s="1"/>
  <c r="P306" i="2"/>
  <c r="R305" i="2"/>
  <c r="S305" i="2" s="1"/>
  <c r="P305" i="2"/>
  <c r="P304" i="2"/>
  <c r="Q303" i="2"/>
  <c r="U305" i="2" s="1"/>
  <c r="M297" i="2"/>
  <c r="L297" i="2"/>
  <c r="N297" i="2" s="1"/>
  <c r="Q295" i="2"/>
  <c r="R294" i="2"/>
  <c r="R295" i="2" s="1"/>
  <c r="R289" i="2"/>
  <c r="S289" i="2" s="1"/>
  <c r="P289" i="2"/>
  <c r="R288" i="2"/>
  <c r="S288" i="2" s="1"/>
  <c r="P288" i="2"/>
  <c r="R287" i="2"/>
  <c r="S287" i="2" s="1"/>
  <c r="P287" i="2"/>
  <c r="R286" i="2"/>
  <c r="S286" i="2" s="1"/>
  <c r="P286" i="2"/>
  <c r="R285" i="2"/>
  <c r="S285" i="2" s="1"/>
  <c r="P285" i="2"/>
  <c r="R284" i="2"/>
  <c r="S284" i="2" s="1"/>
  <c r="P284" i="2"/>
  <c r="R283" i="2"/>
  <c r="S283" i="2" s="1"/>
  <c r="P283" i="2"/>
  <c r="R282" i="2"/>
  <c r="S282" i="2" s="1"/>
  <c r="P282" i="2"/>
  <c r="P281" i="2"/>
  <c r="Q280" i="2"/>
  <c r="U282" i="2" s="1"/>
  <c r="M274" i="2"/>
  <c r="L274" i="2"/>
  <c r="N274" i="2" s="1"/>
  <c r="O274" i="2" s="1"/>
  <c r="Q272" i="2"/>
  <c r="R271" i="2"/>
  <c r="R272" i="2" s="1"/>
  <c r="R266" i="2"/>
  <c r="S266" i="2" s="1"/>
  <c r="P266" i="2"/>
  <c r="R265" i="2"/>
  <c r="S265" i="2" s="1"/>
  <c r="P265" i="2"/>
  <c r="R264" i="2"/>
  <c r="S264" i="2" s="1"/>
  <c r="P264" i="2"/>
  <c r="R263" i="2"/>
  <c r="S263" i="2" s="1"/>
  <c r="P263" i="2"/>
  <c r="R262" i="2"/>
  <c r="S262" i="2" s="1"/>
  <c r="P262" i="2"/>
  <c r="R261" i="2"/>
  <c r="S261" i="2" s="1"/>
  <c r="P261" i="2"/>
  <c r="R260" i="2"/>
  <c r="S260" i="2" s="1"/>
  <c r="P260" i="2"/>
  <c r="A260" i="2"/>
  <c r="A262" i="2" s="1"/>
  <c r="A264" i="2" s="1"/>
  <c r="A266" i="2" s="1"/>
  <c r="A268" i="2" s="1"/>
  <c r="A270" i="2" s="1"/>
  <c r="A272" i="2" s="1"/>
  <c r="R259" i="2"/>
  <c r="S259" i="2" s="1"/>
  <c r="P259" i="2"/>
  <c r="A259" i="2"/>
  <c r="A261" i="2" s="1"/>
  <c r="A263" i="2" s="1"/>
  <c r="A265" i="2" s="1"/>
  <c r="A267" i="2" s="1"/>
  <c r="A269" i="2" s="1"/>
  <c r="A271" i="2" s="1"/>
  <c r="A273" i="2" s="1"/>
  <c r="P258" i="2"/>
  <c r="Q257" i="2"/>
  <c r="U259" i="2" s="1"/>
  <c r="M251" i="2"/>
  <c r="L251" i="2"/>
  <c r="N251" i="2" s="1"/>
  <c r="O251" i="2" s="1"/>
  <c r="Q249" i="2"/>
  <c r="R248" i="2"/>
  <c r="R249" i="2" s="1"/>
  <c r="R243" i="2"/>
  <c r="S243" i="2" s="1"/>
  <c r="P243" i="2"/>
  <c r="R242" i="2"/>
  <c r="S242" i="2" s="1"/>
  <c r="P242" i="2"/>
  <c r="R241" i="2"/>
  <c r="S241" i="2" s="1"/>
  <c r="P241" i="2"/>
  <c r="R240" i="2"/>
  <c r="S240" i="2" s="1"/>
  <c r="P240" i="2"/>
  <c r="R239" i="2"/>
  <c r="S239" i="2" s="1"/>
  <c r="P239" i="2"/>
  <c r="R238" i="2"/>
  <c r="S238" i="2" s="1"/>
  <c r="P238" i="2"/>
  <c r="A238" i="2"/>
  <c r="A240" i="2" s="1"/>
  <c r="A242" i="2" s="1"/>
  <c r="A244" i="2" s="1"/>
  <c r="A246" i="2" s="1"/>
  <c r="A248" i="2" s="1"/>
  <c r="A250" i="2" s="1"/>
  <c r="R237" i="2"/>
  <c r="S237" i="2" s="1"/>
  <c r="P237" i="2"/>
  <c r="A237" i="2"/>
  <c r="A239" i="2" s="1"/>
  <c r="A241" i="2" s="1"/>
  <c r="A243" i="2" s="1"/>
  <c r="A245" i="2" s="1"/>
  <c r="A247" i="2" s="1"/>
  <c r="A249" i="2" s="1"/>
  <c r="R236" i="2"/>
  <c r="S236" i="2" s="1"/>
  <c r="P236" i="2"/>
  <c r="P235" i="2"/>
  <c r="Q234" i="2"/>
  <c r="U236" i="2" s="1"/>
  <c r="M228" i="2"/>
  <c r="L228" i="2"/>
  <c r="N228" i="2" s="1"/>
  <c r="O228" i="2" s="1"/>
  <c r="Q226" i="2"/>
  <c r="R225" i="2"/>
  <c r="R226" i="2" s="1"/>
  <c r="R220" i="2"/>
  <c r="S220" i="2" s="1"/>
  <c r="P220" i="2"/>
  <c r="R219" i="2"/>
  <c r="S219" i="2" s="1"/>
  <c r="P219" i="2"/>
  <c r="R218" i="2"/>
  <c r="S218" i="2" s="1"/>
  <c r="P218" i="2"/>
  <c r="R217" i="2"/>
  <c r="S217" i="2" s="1"/>
  <c r="P217" i="2"/>
  <c r="R216" i="2"/>
  <c r="S216" i="2" s="1"/>
  <c r="P216" i="2"/>
  <c r="A216" i="2"/>
  <c r="A218" i="2" s="1"/>
  <c r="A220" i="2" s="1"/>
  <c r="A222" i="2" s="1"/>
  <c r="A224" i="2" s="1"/>
  <c r="A226" i="2" s="1"/>
  <c r="R215" i="2"/>
  <c r="S215" i="2" s="1"/>
  <c r="P215" i="2"/>
  <c r="A215" i="2"/>
  <c r="A217" i="2" s="1"/>
  <c r="A219" i="2" s="1"/>
  <c r="A221" i="2" s="1"/>
  <c r="A223" i="2" s="1"/>
  <c r="A225" i="2" s="1"/>
  <c r="A227" i="2" s="1"/>
  <c r="R214" i="2"/>
  <c r="S214" i="2" s="1"/>
  <c r="P214" i="2"/>
  <c r="R213" i="2"/>
  <c r="S213" i="2" s="1"/>
  <c r="P213" i="2"/>
  <c r="P212" i="2"/>
  <c r="Q211" i="2"/>
  <c r="T213" i="2" s="1"/>
  <c r="L205" i="2"/>
  <c r="N205" i="2" s="1"/>
  <c r="Q203" i="2"/>
  <c r="P196" i="2"/>
  <c r="R195" i="2"/>
  <c r="S195" i="2" s="1"/>
  <c r="P195" i="2"/>
  <c r="R194" i="2"/>
  <c r="S194" i="2" s="1"/>
  <c r="P194" i="2"/>
  <c r="R193" i="2"/>
  <c r="S193" i="2" s="1"/>
  <c r="P193" i="2"/>
  <c r="R192" i="2"/>
  <c r="S192" i="2" s="1"/>
  <c r="P192" i="2"/>
  <c r="R191" i="2"/>
  <c r="S191" i="2" s="1"/>
  <c r="P191" i="2"/>
  <c r="R190" i="2"/>
  <c r="S190" i="2" s="1"/>
  <c r="P190" i="2"/>
  <c r="P189" i="2"/>
  <c r="Q188" i="2"/>
  <c r="T190" i="2" s="1"/>
  <c r="M182" i="2"/>
  <c r="L182" i="2"/>
  <c r="N182" i="2" s="1"/>
  <c r="Q180" i="2"/>
  <c r="R179" i="2"/>
  <c r="R180" i="2" s="1"/>
  <c r="R174" i="2"/>
  <c r="S174" i="2" s="1"/>
  <c r="P174" i="2"/>
  <c r="R173" i="2"/>
  <c r="S173" i="2" s="1"/>
  <c r="P173" i="2"/>
  <c r="R172" i="2"/>
  <c r="S172" i="2" s="1"/>
  <c r="P172" i="2"/>
  <c r="R171" i="2"/>
  <c r="S171" i="2" s="1"/>
  <c r="P171" i="2"/>
  <c r="R170" i="2"/>
  <c r="S170" i="2" s="1"/>
  <c r="P170" i="2"/>
  <c r="R169" i="2"/>
  <c r="S169" i="2" s="1"/>
  <c r="P169" i="2"/>
  <c r="R168" i="2"/>
  <c r="S168" i="2" s="1"/>
  <c r="P168" i="2"/>
  <c r="R167" i="2"/>
  <c r="S167" i="2" s="1"/>
  <c r="P167" i="2"/>
  <c r="P166" i="2"/>
  <c r="Q165" i="2"/>
  <c r="T167" i="2" s="1"/>
  <c r="U159" i="2"/>
  <c r="M159" i="2"/>
  <c r="L159" i="2"/>
  <c r="N159" i="2" s="1"/>
  <c r="V158" i="2"/>
  <c r="V159" i="2" s="1"/>
  <c r="R157" i="2"/>
  <c r="S157" i="2" s="1"/>
  <c r="P157" i="2"/>
  <c r="R156" i="2"/>
  <c r="S156" i="2" s="1"/>
  <c r="P156" i="2"/>
  <c r="R155" i="2"/>
  <c r="S155" i="2" s="1"/>
  <c r="P155" i="2"/>
  <c r="R154" i="2"/>
  <c r="S154" i="2" s="1"/>
  <c r="P154" i="2"/>
  <c r="R153" i="2"/>
  <c r="S153" i="2" s="1"/>
  <c r="P153" i="2"/>
  <c r="R152" i="2"/>
  <c r="S152" i="2" s="1"/>
  <c r="P152" i="2"/>
  <c r="R151" i="2"/>
  <c r="S151" i="2" s="1"/>
  <c r="P151" i="2"/>
  <c r="R150" i="2"/>
  <c r="S150" i="2" s="1"/>
  <c r="P150" i="2"/>
  <c r="P149" i="2"/>
  <c r="Q148" i="2"/>
  <c r="R149" i="2" s="1"/>
  <c r="S149" i="2" s="1"/>
  <c r="U144" i="2"/>
  <c r="M144" i="2"/>
  <c r="L144" i="2"/>
  <c r="N144" i="2" s="1"/>
  <c r="V143" i="2"/>
  <c r="V144" i="2" s="1"/>
  <c r="R142" i="2"/>
  <c r="S142" i="2" s="1"/>
  <c r="P142" i="2"/>
  <c r="R141" i="2"/>
  <c r="S141" i="2" s="1"/>
  <c r="P141" i="2"/>
  <c r="R140" i="2"/>
  <c r="S140" i="2" s="1"/>
  <c r="P140" i="2"/>
  <c r="R139" i="2"/>
  <c r="S139" i="2" s="1"/>
  <c r="P139" i="2"/>
  <c r="R138" i="2"/>
  <c r="S138" i="2" s="1"/>
  <c r="P138" i="2"/>
  <c r="R137" i="2"/>
  <c r="S137" i="2" s="1"/>
  <c r="P137" i="2"/>
  <c r="R136" i="2"/>
  <c r="S136" i="2" s="1"/>
  <c r="P136" i="2"/>
  <c r="R135" i="2"/>
  <c r="S135" i="2" s="1"/>
  <c r="P135" i="2"/>
  <c r="P134" i="2"/>
  <c r="Q133" i="2"/>
  <c r="U129" i="2"/>
  <c r="M129" i="2"/>
  <c r="L129" i="2"/>
  <c r="N129" i="2" s="1"/>
  <c r="V128" i="2"/>
  <c r="V129" i="2" s="1"/>
  <c r="R125" i="2"/>
  <c r="S125" i="2" s="1"/>
  <c r="P125" i="2"/>
  <c r="R124" i="2"/>
  <c r="S124" i="2" s="1"/>
  <c r="P124" i="2"/>
  <c r="R123" i="2"/>
  <c r="S123" i="2" s="1"/>
  <c r="P123" i="2"/>
  <c r="R122" i="2"/>
  <c r="S122" i="2" s="1"/>
  <c r="P122" i="2"/>
  <c r="R121" i="2"/>
  <c r="S121" i="2" s="1"/>
  <c r="P121" i="2"/>
  <c r="R120" i="2"/>
  <c r="S120" i="2" s="1"/>
  <c r="P120" i="2"/>
  <c r="R119" i="2"/>
  <c r="S119" i="2" s="1"/>
  <c r="P119" i="2"/>
  <c r="R118" i="2"/>
  <c r="S118" i="2" s="1"/>
  <c r="P118" i="2"/>
  <c r="P117" i="2"/>
  <c r="Q116" i="2"/>
  <c r="R117" i="2" s="1"/>
  <c r="S117" i="2" s="1"/>
  <c r="M112" i="2"/>
  <c r="L112" i="2"/>
  <c r="N112" i="2" s="1"/>
  <c r="U111" i="2"/>
  <c r="V110" i="2"/>
  <c r="V111" i="2" s="1"/>
  <c r="R109" i="2"/>
  <c r="S109" i="2" s="1"/>
  <c r="P109" i="2"/>
  <c r="R108" i="2"/>
  <c r="S108" i="2" s="1"/>
  <c r="P108" i="2"/>
  <c r="R107" i="2"/>
  <c r="S107" i="2" s="1"/>
  <c r="P107" i="2"/>
  <c r="R106" i="2"/>
  <c r="S106" i="2" s="1"/>
  <c r="P106" i="2"/>
  <c r="R105" i="2"/>
  <c r="S105" i="2" s="1"/>
  <c r="P105" i="2"/>
  <c r="R104" i="2"/>
  <c r="S104" i="2" s="1"/>
  <c r="P104" i="2"/>
  <c r="R103" i="2"/>
  <c r="S103" i="2" s="1"/>
  <c r="P103" i="2"/>
  <c r="P102" i="2"/>
  <c r="Q101" i="2"/>
  <c r="AB96" i="2" s="1"/>
  <c r="P95" i="2"/>
  <c r="Q94" i="2"/>
  <c r="R95" i="2" s="1"/>
  <c r="S95" i="2" s="1"/>
  <c r="M90" i="2"/>
  <c r="L90" i="2"/>
  <c r="N90" i="2" s="1"/>
  <c r="R87" i="2"/>
  <c r="S87" i="2" s="1"/>
  <c r="P87" i="2"/>
  <c r="R86" i="2"/>
  <c r="S86" i="2" s="1"/>
  <c r="P86" i="2"/>
  <c r="R85" i="2"/>
  <c r="S85" i="2" s="1"/>
  <c r="P85" i="2"/>
  <c r="R84" i="2"/>
  <c r="S84" i="2" s="1"/>
  <c r="P84" i="2"/>
  <c r="R83" i="2"/>
  <c r="S83" i="2" s="1"/>
  <c r="P83" i="2"/>
  <c r="R82" i="2"/>
  <c r="S82" i="2" s="1"/>
  <c r="P82" i="2"/>
  <c r="R81" i="2"/>
  <c r="S81" i="2" s="1"/>
  <c r="P81" i="2"/>
  <c r="R80" i="2"/>
  <c r="S80" i="2" s="1"/>
  <c r="P80" i="2"/>
  <c r="P79" i="2"/>
  <c r="Q78" i="2"/>
  <c r="R79" i="2" s="1"/>
  <c r="S79" i="2" s="1"/>
  <c r="N74" i="2"/>
  <c r="M74" i="2"/>
  <c r="L74" i="2"/>
  <c r="R72" i="2"/>
  <c r="S72" i="2" s="1"/>
  <c r="P72" i="2"/>
  <c r="R71" i="2"/>
  <c r="S71" i="2" s="1"/>
  <c r="P71" i="2"/>
  <c r="R70" i="2"/>
  <c r="S70" i="2" s="1"/>
  <c r="P70" i="2"/>
  <c r="R69" i="2"/>
  <c r="S69" i="2" s="1"/>
  <c r="P69" i="2"/>
  <c r="R68" i="2"/>
  <c r="S68" i="2" s="1"/>
  <c r="P68" i="2"/>
  <c r="R67" i="2"/>
  <c r="S67" i="2" s="1"/>
  <c r="P67" i="2"/>
  <c r="R66" i="2"/>
  <c r="S66" i="2" s="1"/>
  <c r="P66" i="2"/>
  <c r="R65" i="2"/>
  <c r="S65" i="2" s="1"/>
  <c r="P65" i="2"/>
  <c r="P64" i="2"/>
  <c r="Q63" i="2"/>
  <c r="R64" i="2" s="1"/>
  <c r="S64" i="2" s="1"/>
  <c r="M59" i="2"/>
  <c r="L59" i="2"/>
  <c r="N59" i="2" s="1"/>
  <c r="R58" i="2"/>
  <c r="S58" i="2" s="1"/>
  <c r="P58" i="2"/>
  <c r="R57" i="2"/>
  <c r="S57" i="2" s="1"/>
  <c r="P57" i="2"/>
  <c r="R56" i="2"/>
  <c r="S56" i="2" s="1"/>
  <c r="P56" i="2"/>
  <c r="R55" i="2"/>
  <c r="S55" i="2" s="1"/>
  <c r="P55" i="2"/>
  <c r="R54" i="2"/>
  <c r="S54" i="2" s="1"/>
  <c r="P54" i="2"/>
  <c r="R53" i="2"/>
  <c r="S53" i="2" s="1"/>
  <c r="P53" i="2"/>
  <c r="R52" i="2"/>
  <c r="S52" i="2" s="1"/>
  <c r="P52" i="2"/>
  <c r="R51" i="2"/>
  <c r="S51" i="2" s="1"/>
  <c r="P51" i="2"/>
  <c r="P50" i="2"/>
  <c r="Q49" i="2"/>
  <c r="R50" i="2" s="1"/>
  <c r="S50" i="2" s="1"/>
  <c r="M45" i="2"/>
  <c r="L45" i="2"/>
  <c r="N45" i="2" s="1"/>
  <c r="R44" i="2"/>
  <c r="S44" i="2" s="1"/>
  <c r="P44" i="2"/>
  <c r="R43" i="2"/>
  <c r="S43" i="2" s="1"/>
  <c r="P43" i="2"/>
  <c r="R42" i="2"/>
  <c r="S42" i="2" s="1"/>
  <c r="P42" i="2"/>
  <c r="R41" i="2"/>
  <c r="S41" i="2" s="1"/>
  <c r="P41" i="2"/>
  <c r="R40" i="2"/>
  <c r="S40" i="2" s="1"/>
  <c r="P40" i="2"/>
  <c r="R39" i="2"/>
  <c r="S39" i="2" s="1"/>
  <c r="P39" i="2"/>
  <c r="R38" i="2"/>
  <c r="S38" i="2" s="1"/>
  <c r="P38" i="2"/>
  <c r="R37" i="2"/>
  <c r="S37" i="2" s="1"/>
  <c r="P37" i="2"/>
  <c r="P36" i="2"/>
  <c r="Q35" i="2"/>
  <c r="M31" i="2"/>
  <c r="L31" i="2"/>
  <c r="N31" i="2" s="1"/>
  <c r="R29" i="2"/>
  <c r="S29" i="2" s="1"/>
  <c r="P29" i="2"/>
  <c r="R28" i="2"/>
  <c r="S28" i="2" s="1"/>
  <c r="P28" i="2"/>
  <c r="R27" i="2"/>
  <c r="S27" i="2" s="1"/>
  <c r="P27" i="2"/>
  <c r="R26" i="2"/>
  <c r="S26" i="2" s="1"/>
  <c r="P26" i="2"/>
  <c r="R25" i="2"/>
  <c r="S25" i="2" s="1"/>
  <c r="P25" i="2"/>
  <c r="R24" i="2"/>
  <c r="S24" i="2" s="1"/>
  <c r="P24" i="2"/>
  <c r="R23" i="2"/>
  <c r="S23" i="2" s="1"/>
  <c r="P23" i="2"/>
  <c r="R22" i="2"/>
  <c r="S22" i="2" s="1"/>
  <c r="P22" i="2"/>
  <c r="P21" i="2"/>
  <c r="Q20" i="2"/>
  <c r="W96" i="2" s="1"/>
  <c r="M16" i="2"/>
  <c r="L16" i="2"/>
  <c r="N16" i="2" s="1"/>
  <c r="R14" i="2"/>
  <c r="S14" i="2" s="1"/>
  <c r="P14" i="2"/>
  <c r="R13" i="2"/>
  <c r="S13" i="2" s="1"/>
  <c r="P13" i="2"/>
  <c r="R12" i="2"/>
  <c r="S12" i="2" s="1"/>
  <c r="P12" i="2"/>
  <c r="R11" i="2"/>
  <c r="S11" i="2" s="1"/>
  <c r="P11" i="2"/>
  <c r="R10" i="2"/>
  <c r="S10" i="2" s="1"/>
  <c r="P10" i="2"/>
  <c r="R9" i="2"/>
  <c r="S9" i="2" s="1"/>
  <c r="P9" i="2"/>
  <c r="R8" i="2"/>
  <c r="S8" i="2" s="1"/>
  <c r="P8" i="2"/>
  <c r="R7" i="2"/>
  <c r="S7" i="2" s="1"/>
  <c r="P7" i="2"/>
  <c r="P6" i="2"/>
  <c r="Q5" i="2"/>
  <c r="V96" i="2" s="1"/>
  <c r="U705" i="1"/>
  <c r="S705" i="1"/>
  <c r="R705" i="1"/>
  <c r="T705" i="1" s="1"/>
  <c r="W703" i="1"/>
  <c r="X702" i="1"/>
  <c r="X703" i="1" s="1"/>
  <c r="Y697" i="1"/>
  <c r="X697" i="1"/>
  <c r="V697" i="1"/>
  <c r="Y696" i="1"/>
  <c r="X696" i="1"/>
  <c r="V696" i="1"/>
  <c r="Y695" i="1"/>
  <c r="X695" i="1"/>
  <c r="V695" i="1"/>
  <c r="X694" i="1"/>
  <c r="Y694" i="1" s="1"/>
  <c r="V694" i="1"/>
  <c r="X693" i="1"/>
  <c r="Y693" i="1" s="1"/>
  <c r="V693" i="1"/>
  <c r="X692" i="1"/>
  <c r="Y692" i="1" s="1"/>
  <c r="V692" i="1"/>
  <c r="X691" i="1"/>
  <c r="Y691" i="1" s="1"/>
  <c r="V691" i="1"/>
  <c r="X690" i="1"/>
  <c r="Y690" i="1" s="1"/>
  <c r="V690" i="1"/>
  <c r="U683" i="1"/>
  <c r="S683" i="1"/>
  <c r="R683" i="1"/>
  <c r="T683" i="1" s="1"/>
  <c r="W681" i="1"/>
  <c r="X680" i="1"/>
  <c r="X681" i="1" s="1"/>
  <c r="Y675" i="1"/>
  <c r="X675" i="1"/>
  <c r="V675" i="1"/>
  <c r="Y674" i="1"/>
  <c r="X674" i="1"/>
  <c r="V674" i="1"/>
  <c r="X673" i="1"/>
  <c r="Y673" i="1" s="1"/>
  <c r="V673" i="1"/>
  <c r="X672" i="1"/>
  <c r="Y672" i="1" s="1"/>
  <c r="V672" i="1"/>
  <c r="X671" i="1"/>
  <c r="Y671" i="1" s="1"/>
  <c r="V671" i="1"/>
  <c r="X670" i="1"/>
  <c r="Y670" i="1" s="1"/>
  <c r="V670" i="1"/>
  <c r="X669" i="1"/>
  <c r="Y669" i="1" s="1"/>
  <c r="V669" i="1"/>
  <c r="X668" i="1"/>
  <c r="Y668" i="1" s="1"/>
  <c r="V668" i="1"/>
  <c r="U661" i="1"/>
  <c r="S661" i="1"/>
  <c r="R661" i="1"/>
  <c r="T661" i="1" s="1"/>
  <c r="W659" i="1"/>
  <c r="X658" i="1"/>
  <c r="X659" i="1" s="1"/>
  <c r="Y653" i="1"/>
  <c r="X653" i="1"/>
  <c r="V653" i="1"/>
  <c r="X652" i="1"/>
  <c r="Y652" i="1" s="1"/>
  <c r="V652" i="1"/>
  <c r="X651" i="1"/>
  <c r="Y651" i="1" s="1"/>
  <c r="V651" i="1"/>
  <c r="X650" i="1"/>
  <c r="Y650" i="1" s="1"/>
  <c r="V650" i="1"/>
  <c r="X649" i="1"/>
  <c r="Y649" i="1" s="1"/>
  <c r="V649" i="1"/>
  <c r="X648" i="1"/>
  <c r="Y648" i="1" s="1"/>
  <c r="V648" i="1"/>
  <c r="X647" i="1"/>
  <c r="Y647" i="1" s="1"/>
  <c r="V647" i="1"/>
  <c r="V646" i="1"/>
  <c r="W645" i="1"/>
  <c r="Z647" i="1" s="1"/>
  <c r="S639" i="1"/>
  <c r="R639" i="1"/>
  <c r="T639" i="1" s="1"/>
  <c r="U639" i="1" s="1"/>
  <c r="W637" i="1"/>
  <c r="X636" i="1"/>
  <c r="X637" i="1" s="1"/>
  <c r="X631" i="1"/>
  <c r="Y631" i="1" s="1"/>
  <c r="V631" i="1"/>
  <c r="X630" i="1"/>
  <c r="Y630" i="1" s="1"/>
  <c r="V630" i="1"/>
  <c r="X629" i="1"/>
  <c r="Y629" i="1" s="1"/>
  <c r="V629" i="1"/>
  <c r="X628" i="1"/>
  <c r="Y628" i="1" s="1"/>
  <c r="V628" i="1"/>
  <c r="X627" i="1"/>
  <c r="Y627" i="1" s="1"/>
  <c r="V627" i="1"/>
  <c r="X626" i="1"/>
  <c r="Y626" i="1" s="1"/>
  <c r="V626" i="1"/>
  <c r="X625" i="1"/>
  <c r="Y625" i="1" s="1"/>
  <c r="V625" i="1"/>
  <c r="V624" i="1"/>
  <c r="W623" i="1"/>
  <c r="S617" i="1"/>
  <c r="R617" i="1"/>
  <c r="T617" i="1" s="1"/>
  <c r="W615" i="1"/>
  <c r="X614" i="1"/>
  <c r="X615" i="1" s="1"/>
  <c r="X609" i="1"/>
  <c r="Y609" i="1" s="1"/>
  <c r="V609" i="1"/>
  <c r="X608" i="1"/>
  <c r="Y608" i="1" s="1"/>
  <c r="V608" i="1"/>
  <c r="X607" i="1"/>
  <c r="Y607" i="1" s="1"/>
  <c r="V607" i="1"/>
  <c r="X606" i="1"/>
  <c r="Y606" i="1" s="1"/>
  <c r="V606" i="1"/>
  <c r="X605" i="1"/>
  <c r="Y605" i="1" s="1"/>
  <c r="V605" i="1"/>
  <c r="X604" i="1"/>
  <c r="Y604" i="1" s="1"/>
  <c r="V604" i="1"/>
  <c r="X603" i="1"/>
  <c r="Y603" i="1" s="1"/>
  <c r="V603" i="1"/>
  <c r="V602" i="1"/>
  <c r="W601" i="1"/>
  <c r="Z603" i="1" s="1"/>
  <c r="S595" i="1"/>
  <c r="R595" i="1"/>
  <c r="T595" i="1" s="1"/>
  <c r="W593" i="1"/>
  <c r="X592" i="1"/>
  <c r="X593" i="1" s="1"/>
  <c r="X587" i="1"/>
  <c r="Y587" i="1" s="1"/>
  <c r="V587" i="1"/>
  <c r="X586" i="1"/>
  <c r="Y586" i="1" s="1"/>
  <c r="V586" i="1"/>
  <c r="X585" i="1"/>
  <c r="Y585" i="1" s="1"/>
  <c r="V585" i="1"/>
  <c r="X584" i="1"/>
  <c r="Y584" i="1" s="1"/>
  <c r="V584" i="1"/>
  <c r="X583" i="1"/>
  <c r="Y583" i="1" s="1"/>
  <c r="V583" i="1"/>
  <c r="X582" i="1"/>
  <c r="Y582" i="1" s="1"/>
  <c r="V582" i="1"/>
  <c r="X581" i="1"/>
  <c r="Y581" i="1" s="1"/>
  <c r="V581" i="1"/>
  <c r="V580" i="1"/>
  <c r="W579" i="1"/>
  <c r="X580" i="1" s="1"/>
  <c r="Y580" i="1" s="1"/>
  <c r="S573" i="1"/>
  <c r="R573" i="1"/>
  <c r="T573" i="1" s="1"/>
  <c r="W571" i="1"/>
  <c r="X570" i="1"/>
  <c r="X571" i="1" s="1"/>
  <c r="X565" i="1"/>
  <c r="Y565" i="1" s="1"/>
  <c r="V565" i="1"/>
  <c r="X564" i="1"/>
  <c r="Y564" i="1" s="1"/>
  <c r="V564" i="1"/>
  <c r="X563" i="1"/>
  <c r="Y563" i="1" s="1"/>
  <c r="V563" i="1"/>
  <c r="X562" i="1"/>
  <c r="Y562" i="1" s="1"/>
  <c r="V562" i="1"/>
  <c r="X561" i="1"/>
  <c r="Y561" i="1" s="1"/>
  <c r="V561" i="1"/>
  <c r="X560" i="1"/>
  <c r="Y560" i="1" s="1"/>
  <c r="V560" i="1"/>
  <c r="X559" i="1"/>
  <c r="Y559" i="1" s="1"/>
  <c r="V559" i="1"/>
  <c r="V558" i="1"/>
  <c r="W557" i="1"/>
  <c r="Z559" i="1" s="1"/>
  <c r="S551" i="1"/>
  <c r="R551" i="1"/>
  <c r="T551" i="1" s="1"/>
  <c r="W549" i="1"/>
  <c r="X548" i="1"/>
  <c r="X549" i="1" s="1"/>
  <c r="X543" i="1"/>
  <c r="Y543" i="1" s="1"/>
  <c r="V543" i="1"/>
  <c r="X542" i="1"/>
  <c r="Y542" i="1" s="1"/>
  <c r="V542" i="1"/>
  <c r="X541" i="1"/>
  <c r="Y541" i="1" s="1"/>
  <c r="V541" i="1"/>
  <c r="X540" i="1"/>
  <c r="Y540" i="1" s="1"/>
  <c r="V540" i="1"/>
  <c r="X539" i="1"/>
  <c r="Y539" i="1" s="1"/>
  <c r="V539" i="1"/>
  <c r="X538" i="1"/>
  <c r="Y538" i="1" s="1"/>
  <c r="V538" i="1"/>
  <c r="X537" i="1"/>
  <c r="Y537" i="1" s="1"/>
  <c r="V537" i="1"/>
  <c r="V536" i="1"/>
  <c r="W535" i="1"/>
  <c r="S529" i="1"/>
  <c r="R529" i="1"/>
  <c r="T529" i="1" s="1"/>
  <c r="W527" i="1"/>
  <c r="X526" i="1"/>
  <c r="X527" i="1" s="1"/>
  <c r="X521" i="1"/>
  <c r="Y521" i="1" s="1"/>
  <c r="V521" i="1"/>
  <c r="X520" i="1"/>
  <c r="Y520" i="1" s="1"/>
  <c r="V520" i="1"/>
  <c r="X519" i="1"/>
  <c r="Y519" i="1" s="1"/>
  <c r="V519" i="1"/>
  <c r="X518" i="1"/>
  <c r="Y518" i="1" s="1"/>
  <c r="V518" i="1"/>
  <c r="X517" i="1"/>
  <c r="Y517" i="1" s="1"/>
  <c r="V517" i="1"/>
  <c r="X516" i="1"/>
  <c r="Y516" i="1" s="1"/>
  <c r="V516" i="1"/>
  <c r="X515" i="1"/>
  <c r="Y515" i="1" s="1"/>
  <c r="V515" i="1"/>
  <c r="V514" i="1"/>
  <c r="W513" i="1"/>
  <c r="Z515" i="1" s="1"/>
  <c r="S507" i="1"/>
  <c r="R507" i="1"/>
  <c r="T507" i="1" s="1"/>
  <c r="W505" i="1"/>
  <c r="X504" i="1"/>
  <c r="X505" i="1" s="1"/>
  <c r="X498" i="1"/>
  <c r="Y498" i="1" s="1"/>
  <c r="V498" i="1"/>
  <c r="X497" i="1"/>
  <c r="Y497" i="1" s="1"/>
  <c r="V497" i="1"/>
  <c r="X496" i="1"/>
  <c r="Y496" i="1" s="1"/>
  <c r="V496" i="1"/>
  <c r="X495" i="1"/>
  <c r="Y495" i="1" s="1"/>
  <c r="V495" i="1"/>
  <c r="X494" i="1"/>
  <c r="Y494" i="1" s="1"/>
  <c r="V494" i="1"/>
  <c r="X493" i="1"/>
  <c r="Y493" i="1" s="1"/>
  <c r="V493" i="1"/>
  <c r="X492" i="1"/>
  <c r="Y492" i="1" s="1"/>
  <c r="V492" i="1"/>
  <c r="V491" i="1"/>
  <c r="W490" i="1"/>
  <c r="X491" i="1" s="1"/>
  <c r="Y491" i="1" s="1"/>
  <c r="S484" i="1"/>
  <c r="R484" i="1"/>
  <c r="T484" i="1" s="1"/>
  <c r="W482" i="1"/>
  <c r="X481" i="1"/>
  <c r="X482" i="1" s="1"/>
  <c r="X475" i="1"/>
  <c r="Y475" i="1" s="1"/>
  <c r="V475" i="1"/>
  <c r="X474" i="1"/>
  <c r="Y474" i="1" s="1"/>
  <c r="V474" i="1"/>
  <c r="X473" i="1"/>
  <c r="Y473" i="1" s="1"/>
  <c r="V473" i="1"/>
  <c r="X472" i="1"/>
  <c r="Y472" i="1" s="1"/>
  <c r="V472" i="1"/>
  <c r="X471" i="1"/>
  <c r="Y471" i="1" s="1"/>
  <c r="V471" i="1"/>
  <c r="X470" i="1"/>
  <c r="Y470" i="1" s="1"/>
  <c r="V470" i="1"/>
  <c r="X469" i="1"/>
  <c r="Y469" i="1" s="1"/>
  <c r="V469" i="1"/>
  <c r="V468" i="1"/>
  <c r="W467" i="1"/>
  <c r="Z469" i="1" s="1"/>
  <c r="S458" i="1"/>
  <c r="R458" i="1"/>
  <c r="T458" i="1" s="1"/>
  <c r="W456" i="1"/>
  <c r="X455" i="1"/>
  <c r="X456" i="1" s="1"/>
  <c r="X449" i="1"/>
  <c r="Y449" i="1" s="1"/>
  <c r="V449" i="1"/>
  <c r="X448" i="1"/>
  <c r="Y448" i="1" s="1"/>
  <c r="V448" i="1"/>
  <c r="X447" i="1"/>
  <c r="Y447" i="1" s="1"/>
  <c r="V447" i="1"/>
  <c r="X446" i="1"/>
  <c r="Y446" i="1" s="1"/>
  <c r="V446" i="1"/>
  <c r="X445" i="1"/>
  <c r="Y445" i="1" s="1"/>
  <c r="V445" i="1"/>
  <c r="X444" i="1"/>
  <c r="Y444" i="1" s="1"/>
  <c r="V444" i="1"/>
  <c r="X443" i="1"/>
  <c r="Y443" i="1" s="1"/>
  <c r="V443" i="1"/>
  <c r="V442" i="1"/>
  <c r="W441" i="1"/>
  <c r="Z443" i="1" s="1"/>
  <c r="S435" i="1"/>
  <c r="R435" i="1"/>
  <c r="T435" i="1" s="1"/>
  <c r="W433" i="1"/>
  <c r="X432" i="1"/>
  <c r="X433" i="1" s="1"/>
  <c r="X426" i="1"/>
  <c r="Y426" i="1" s="1"/>
  <c r="V426" i="1"/>
  <c r="X425" i="1"/>
  <c r="Y425" i="1" s="1"/>
  <c r="V425" i="1"/>
  <c r="X424" i="1"/>
  <c r="Y424" i="1" s="1"/>
  <c r="V424" i="1"/>
  <c r="X423" i="1"/>
  <c r="Y423" i="1" s="1"/>
  <c r="V423" i="1"/>
  <c r="X422" i="1"/>
  <c r="Y422" i="1" s="1"/>
  <c r="V422" i="1"/>
  <c r="X421" i="1"/>
  <c r="Y421" i="1" s="1"/>
  <c r="V421" i="1"/>
  <c r="X420" i="1"/>
  <c r="Y420" i="1" s="1"/>
  <c r="V420" i="1"/>
  <c r="V419" i="1"/>
  <c r="W418" i="1"/>
  <c r="X419" i="1" s="1"/>
  <c r="Y419" i="1" s="1"/>
  <c r="S412" i="1"/>
  <c r="R412" i="1"/>
  <c r="T412" i="1" s="1"/>
  <c r="U412" i="1" s="1"/>
  <c r="W410" i="1"/>
  <c r="X409" i="1"/>
  <c r="X410" i="1" s="1"/>
  <c r="X403" i="1"/>
  <c r="Y403" i="1" s="1"/>
  <c r="V403" i="1"/>
  <c r="X402" i="1"/>
  <c r="Y402" i="1" s="1"/>
  <c r="V402" i="1"/>
  <c r="X401" i="1"/>
  <c r="Y401" i="1" s="1"/>
  <c r="V401" i="1"/>
  <c r="X400" i="1"/>
  <c r="Y400" i="1" s="1"/>
  <c r="V400" i="1"/>
  <c r="X399" i="1"/>
  <c r="Y399" i="1" s="1"/>
  <c r="V399" i="1"/>
  <c r="X398" i="1"/>
  <c r="Y398" i="1" s="1"/>
  <c r="V398" i="1"/>
  <c r="X397" i="1"/>
  <c r="Y397" i="1" s="1"/>
  <c r="V397" i="1"/>
  <c r="V396" i="1"/>
  <c r="W395" i="1"/>
  <c r="Z397" i="1" s="1"/>
  <c r="S389" i="1"/>
  <c r="R389" i="1"/>
  <c r="T389" i="1" s="1"/>
  <c r="U389" i="1" s="1"/>
  <c r="W387" i="1"/>
  <c r="X386" i="1"/>
  <c r="X387" i="1" s="1"/>
  <c r="X380" i="1"/>
  <c r="Y380" i="1" s="1"/>
  <c r="V380" i="1"/>
  <c r="X379" i="1"/>
  <c r="Y379" i="1" s="1"/>
  <c r="V379" i="1"/>
  <c r="X378" i="1"/>
  <c r="Y378" i="1" s="1"/>
  <c r="V378" i="1"/>
  <c r="X377" i="1"/>
  <c r="Y377" i="1" s="1"/>
  <c r="V377" i="1"/>
  <c r="X376" i="1"/>
  <c r="Y376" i="1" s="1"/>
  <c r="V376" i="1"/>
  <c r="X375" i="1"/>
  <c r="Y375" i="1" s="1"/>
  <c r="V375" i="1"/>
  <c r="X374" i="1"/>
  <c r="Y374" i="1" s="1"/>
  <c r="V374" i="1"/>
  <c r="V373" i="1"/>
  <c r="W372" i="1"/>
  <c r="Z374" i="1" s="1"/>
  <c r="S366" i="1"/>
  <c r="R366" i="1"/>
  <c r="T366" i="1" s="1"/>
  <c r="W364" i="1"/>
  <c r="X363" i="1"/>
  <c r="X364" i="1" s="1"/>
  <c r="X357" i="1"/>
  <c r="Y357" i="1" s="1"/>
  <c r="V357" i="1"/>
  <c r="X356" i="1"/>
  <c r="Y356" i="1" s="1"/>
  <c r="V356" i="1"/>
  <c r="X355" i="1"/>
  <c r="Y355" i="1" s="1"/>
  <c r="V355" i="1"/>
  <c r="X354" i="1"/>
  <c r="Y354" i="1" s="1"/>
  <c r="V354" i="1"/>
  <c r="X353" i="1"/>
  <c r="Y353" i="1" s="1"/>
  <c r="V353" i="1"/>
  <c r="X352" i="1"/>
  <c r="Y352" i="1" s="1"/>
  <c r="V352" i="1"/>
  <c r="X351" i="1"/>
  <c r="Y351" i="1" s="1"/>
  <c r="V351" i="1"/>
  <c r="V350" i="1"/>
  <c r="W349" i="1"/>
  <c r="X350" i="1" s="1"/>
  <c r="Y350" i="1" s="1"/>
  <c r="S343" i="1"/>
  <c r="R343" i="1"/>
  <c r="T343" i="1" s="1"/>
  <c r="U343" i="1" s="1"/>
  <c r="W341" i="1"/>
  <c r="X340" i="1"/>
  <c r="X341" i="1" s="1"/>
  <c r="X334" i="1"/>
  <c r="Y334" i="1" s="1"/>
  <c r="V334" i="1"/>
  <c r="X333" i="1"/>
  <c r="Y333" i="1" s="1"/>
  <c r="V333" i="1"/>
  <c r="X332" i="1"/>
  <c r="Y332" i="1" s="1"/>
  <c r="V332" i="1"/>
  <c r="X331" i="1"/>
  <c r="Y331" i="1" s="1"/>
  <c r="V331" i="1"/>
  <c r="X330" i="1"/>
  <c r="Y330" i="1" s="1"/>
  <c r="V330" i="1"/>
  <c r="X329" i="1"/>
  <c r="Y329" i="1" s="1"/>
  <c r="V329" i="1"/>
  <c r="X328" i="1"/>
  <c r="Y328" i="1" s="1"/>
  <c r="V328" i="1"/>
  <c r="V327" i="1"/>
  <c r="W326" i="1"/>
  <c r="X327" i="1" s="1"/>
  <c r="Y327" i="1" s="1"/>
  <c r="S320" i="1"/>
  <c r="R320" i="1"/>
  <c r="T320" i="1" s="1"/>
  <c r="W318" i="1"/>
  <c r="X317" i="1"/>
  <c r="X318" i="1" s="1"/>
  <c r="X311" i="1"/>
  <c r="Y311" i="1" s="1"/>
  <c r="V311" i="1"/>
  <c r="X310" i="1"/>
  <c r="Y310" i="1" s="1"/>
  <c r="V310" i="1"/>
  <c r="X309" i="1"/>
  <c r="Y309" i="1" s="1"/>
  <c r="V309" i="1"/>
  <c r="X308" i="1"/>
  <c r="Y308" i="1" s="1"/>
  <c r="V308" i="1"/>
  <c r="X307" i="1"/>
  <c r="Y307" i="1" s="1"/>
  <c r="V307" i="1"/>
  <c r="X306" i="1"/>
  <c r="Y306" i="1" s="1"/>
  <c r="V306" i="1"/>
  <c r="X305" i="1"/>
  <c r="Y305" i="1" s="1"/>
  <c r="V305" i="1"/>
  <c r="V304" i="1"/>
  <c r="W303" i="1"/>
  <c r="Z305" i="1" s="1"/>
  <c r="S297" i="1"/>
  <c r="R297" i="1"/>
  <c r="T297" i="1" s="1"/>
  <c r="W295" i="1"/>
  <c r="X294" i="1"/>
  <c r="X295" i="1" s="1"/>
  <c r="X288" i="1"/>
  <c r="Y288" i="1" s="1"/>
  <c r="V288" i="1"/>
  <c r="X287" i="1"/>
  <c r="Y287" i="1" s="1"/>
  <c r="V287" i="1"/>
  <c r="X286" i="1"/>
  <c r="Y286" i="1" s="1"/>
  <c r="V286" i="1"/>
  <c r="X285" i="1"/>
  <c r="Y285" i="1" s="1"/>
  <c r="V285" i="1"/>
  <c r="X284" i="1"/>
  <c r="Y284" i="1" s="1"/>
  <c r="V284" i="1"/>
  <c r="X283" i="1"/>
  <c r="Y283" i="1" s="1"/>
  <c r="V283" i="1"/>
  <c r="X282" i="1"/>
  <c r="Y282" i="1" s="1"/>
  <c r="V282" i="1"/>
  <c r="V281" i="1"/>
  <c r="W280" i="1"/>
  <c r="Z282" i="1" s="1"/>
  <c r="S274" i="1"/>
  <c r="R274" i="1"/>
  <c r="T274" i="1" s="1"/>
  <c r="U274" i="1" s="1"/>
  <c r="W272" i="1"/>
  <c r="X271" i="1"/>
  <c r="X272" i="1" s="1"/>
  <c r="X265" i="1"/>
  <c r="Y265" i="1" s="1"/>
  <c r="V265" i="1"/>
  <c r="X264" i="1"/>
  <c r="Y264" i="1" s="1"/>
  <c r="V264" i="1"/>
  <c r="X263" i="1"/>
  <c r="Y263" i="1" s="1"/>
  <c r="V263" i="1"/>
  <c r="X262" i="1"/>
  <c r="Y262" i="1" s="1"/>
  <c r="V262" i="1"/>
  <c r="X261" i="1"/>
  <c r="Y261" i="1" s="1"/>
  <c r="V261" i="1"/>
  <c r="X260" i="1"/>
  <c r="Y260" i="1" s="1"/>
  <c r="V260" i="1"/>
  <c r="X259" i="1"/>
  <c r="Y259" i="1" s="1"/>
  <c r="V259" i="1"/>
  <c r="V258" i="1"/>
  <c r="W257" i="1"/>
  <c r="Z259" i="1" s="1"/>
  <c r="S251" i="1"/>
  <c r="R251" i="1"/>
  <c r="T251" i="1" s="1"/>
  <c r="W249" i="1"/>
  <c r="X248" i="1"/>
  <c r="X249" i="1" s="1"/>
  <c r="X242" i="1"/>
  <c r="Y242" i="1" s="1"/>
  <c r="V242" i="1"/>
  <c r="X241" i="1"/>
  <c r="Y241" i="1" s="1"/>
  <c r="V241" i="1"/>
  <c r="X240" i="1"/>
  <c r="Y240" i="1" s="1"/>
  <c r="V240" i="1"/>
  <c r="X239" i="1"/>
  <c r="Y239" i="1" s="1"/>
  <c r="V239" i="1"/>
  <c r="X238" i="1"/>
  <c r="Y238" i="1" s="1"/>
  <c r="V238" i="1"/>
  <c r="X237" i="1"/>
  <c r="Y237" i="1" s="1"/>
  <c r="V237" i="1"/>
  <c r="X236" i="1"/>
  <c r="Y236" i="1" s="1"/>
  <c r="V236" i="1"/>
  <c r="V235" i="1"/>
  <c r="W234" i="1"/>
  <c r="Z236" i="1" s="1"/>
  <c r="S228" i="1"/>
  <c r="R228" i="1"/>
  <c r="T228" i="1" s="1"/>
  <c r="W226" i="1"/>
  <c r="X225" i="1"/>
  <c r="X226" i="1" s="1"/>
  <c r="X219" i="1"/>
  <c r="Y219" i="1" s="1"/>
  <c r="V219" i="1"/>
  <c r="X218" i="1"/>
  <c r="Y218" i="1" s="1"/>
  <c r="V218" i="1"/>
  <c r="X217" i="1"/>
  <c r="Y217" i="1" s="1"/>
  <c r="V217" i="1"/>
  <c r="X216" i="1"/>
  <c r="Y216" i="1" s="1"/>
  <c r="V216" i="1"/>
  <c r="X215" i="1"/>
  <c r="Y215" i="1" s="1"/>
  <c r="V215" i="1"/>
  <c r="A215" i="1"/>
  <c r="A217" i="1" s="1"/>
  <c r="A219" i="1" s="1"/>
  <c r="A221" i="1" s="1"/>
  <c r="A223" i="1" s="1"/>
  <c r="A225" i="1" s="1"/>
  <c r="A227" i="1" s="1"/>
  <c r="X214" i="1"/>
  <c r="Y214" i="1" s="1"/>
  <c r="V214" i="1"/>
  <c r="A214" i="1"/>
  <c r="A216" i="1" s="1"/>
  <c r="A218" i="1" s="1"/>
  <c r="A220" i="1" s="1"/>
  <c r="A222" i="1" s="1"/>
  <c r="A224" i="1" s="1"/>
  <c r="A226" i="1" s="1"/>
  <c r="X213" i="1"/>
  <c r="Y213" i="1" s="1"/>
  <c r="V213" i="1"/>
  <c r="V212" i="1"/>
  <c r="W211" i="1"/>
  <c r="Z213" i="1" s="1"/>
  <c r="S205" i="1"/>
  <c r="R205" i="1"/>
  <c r="T205" i="1" s="1"/>
  <c r="W203" i="1"/>
  <c r="X202" i="1"/>
  <c r="X203" i="1" s="1"/>
  <c r="X195" i="1"/>
  <c r="Y195" i="1" s="1"/>
  <c r="V195" i="1"/>
  <c r="X194" i="1"/>
  <c r="Y194" i="1" s="1"/>
  <c r="V194" i="1"/>
  <c r="X193" i="1"/>
  <c r="Y193" i="1" s="1"/>
  <c r="V193" i="1"/>
  <c r="X192" i="1"/>
  <c r="Y192" i="1" s="1"/>
  <c r="V192" i="1"/>
  <c r="X191" i="1"/>
  <c r="Y191" i="1" s="1"/>
  <c r="V191" i="1"/>
  <c r="X190" i="1"/>
  <c r="Y190" i="1" s="1"/>
  <c r="V190" i="1"/>
  <c r="V189" i="1"/>
  <c r="W188" i="1"/>
  <c r="Z190" i="1" s="1"/>
  <c r="S182" i="1"/>
  <c r="R182" i="1"/>
  <c r="T182" i="1" s="1"/>
  <c r="W180" i="1"/>
  <c r="X172" i="1"/>
  <c r="Y172" i="1" s="1"/>
  <c r="V172" i="1"/>
  <c r="X171" i="1"/>
  <c r="Y171" i="1" s="1"/>
  <c r="V171" i="1"/>
  <c r="X170" i="1"/>
  <c r="Y170" i="1" s="1"/>
  <c r="V170" i="1"/>
  <c r="X169" i="1"/>
  <c r="Y169" i="1" s="1"/>
  <c r="V169" i="1"/>
  <c r="X168" i="1"/>
  <c r="Y168" i="1" s="1"/>
  <c r="V168" i="1"/>
  <c r="X167" i="1"/>
  <c r="Y167" i="1" s="1"/>
  <c r="V167" i="1"/>
  <c r="V166" i="1"/>
  <c r="W165" i="1"/>
  <c r="Z167" i="1" s="1"/>
  <c r="AB159" i="1"/>
  <c r="AA159" i="1"/>
  <c r="R158" i="1"/>
  <c r="R157" i="1"/>
  <c r="X156" i="1"/>
  <c r="Y156" i="1" s="1"/>
  <c r="R156" i="1"/>
  <c r="S159" i="1" s="1"/>
  <c r="X155" i="1"/>
  <c r="Y155" i="1" s="1"/>
  <c r="V155" i="1"/>
  <c r="X154" i="1"/>
  <c r="Y154" i="1" s="1"/>
  <c r="V154" i="1"/>
  <c r="X153" i="1"/>
  <c r="Y153" i="1" s="1"/>
  <c r="V153" i="1"/>
  <c r="X152" i="1"/>
  <c r="Y152" i="1" s="1"/>
  <c r="V152" i="1"/>
  <c r="X151" i="1"/>
  <c r="Y151" i="1" s="1"/>
  <c r="V151" i="1"/>
  <c r="X150" i="1"/>
  <c r="Y150" i="1" s="1"/>
  <c r="V150" i="1"/>
  <c r="V149" i="1"/>
  <c r="W148" i="1"/>
  <c r="X149" i="1" s="1"/>
  <c r="Y149" i="1" s="1"/>
  <c r="AA144" i="1"/>
  <c r="R142" i="1"/>
  <c r="S144" i="1" s="1"/>
  <c r="X141" i="1"/>
  <c r="Y141" i="1" s="1"/>
  <c r="V141" i="1"/>
  <c r="X140" i="1"/>
  <c r="Y140" i="1" s="1"/>
  <c r="V140" i="1"/>
  <c r="X139" i="1"/>
  <c r="Y139" i="1" s="1"/>
  <c r="V139" i="1"/>
  <c r="X138" i="1"/>
  <c r="Y138" i="1" s="1"/>
  <c r="V138" i="1"/>
  <c r="X137" i="1"/>
  <c r="Y137" i="1" s="1"/>
  <c r="V137" i="1"/>
  <c r="X136" i="1"/>
  <c r="Y136" i="1" s="1"/>
  <c r="V136" i="1"/>
  <c r="V135" i="1"/>
  <c r="W134" i="1"/>
  <c r="X135" i="1" s="1"/>
  <c r="Y135" i="1" s="1"/>
  <c r="AA130" i="1"/>
  <c r="S130" i="1"/>
  <c r="R130" i="1"/>
  <c r="T130" i="1" s="1"/>
  <c r="AB129" i="1"/>
  <c r="AB130" i="1" s="1"/>
  <c r="X128" i="1"/>
  <c r="Y128" i="1" s="1"/>
  <c r="V128" i="1"/>
  <c r="X127" i="1"/>
  <c r="Y127" i="1" s="1"/>
  <c r="V127" i="1"/>
  <c r="X126" i="1"/>
  <c r="Y126" i="1" s="1"/>
  <c r="V126" i="1"/>
  <c r="X125" i="1"/>
  <c r="Y125" i="1" s="1"/>
  <c r="V125" i="1"/>
  <c r="X124" i="1"/>
  <c r="Y124" i="1" s="1"/>
  <c r="V124" i="1"/>
  <c r="X123" i="1"/>
  <c r="Y123" i="1" s="1"/>
  <c r="V123" i="1"/>
  <c r="V122" i="1"/>
  <c r="W121" i="1"/>
  <c r="X122" i="1" s="1"/>
  <c r="Y122" i="1" s="1"/>
  <c r="S117" i="1"/>
  <c r="R117" i="1"/>
  <c r="T117" i="1" s="1"/>
  <c r="AA116" i="1"/>
  <c r="AB115" i="1"/>
  <c r="AB116" i="1" s="1"/>
  <c r="X114" i="1"/>
  <c r="Y114" i="1" s="1"/>
  <c r="V114" i="1"/>
  <c r="X113" i="1"/>
  <c r="Y113" i="1" s="1"/>
  <c r="V113" i="1"/>
  <c r="X112" i="1"/>
  <c r="Y112" i="1" s="1"/>
  <c r="V112" i="1"/>
  <c r="X111" i="1"/>
  <c r="Y111" i="1" s="1"/>
  <c r="V111" i="1"/>
  <c r="X110" i="1"/>
  <c r="Y110" i="1" s="1"/>
  <c r="V110" i="1"/>
  <c r="X109" i="1"/>
  <c r="Y109" i="1" s="1"/>
  <c r="V109" i="1"/>
  <c r="V108" i="1"/>
  <c r="W107" i="1"/>
  <c r="AI81" i="1" s="1"/>
  <c r="AA103" i="1"/>
  <c r="R102" i="1"/>
  <c r="R101" i="1"/>
  <c r="S103" i="1" s="1"/>
  <c r="X100" i="1"/>
  <c r="Y100" i="1" s="1"/>
  <c r="V100" i="1"/>
  <c r="X99" i="1"/>
  <c r="Y99" i="1" s="1"/>
  <c r="V99" i="1"/>
  <c r="X98" i="1"/>
  <c r="Y98" i="1" s="1"/>
  <c r="V98" i="1"/>
  <c r="X97" i="1"/>
  <c r="Y97" i="1" s="1"/>
  <c r="V97" i="1"/>
  <c r="X96" i="1"/>
  <c r="Y96" i="1" s="1"/>
  <c r="V96" i="1"/>
  <c r="X95" i="1"/>
  <c r="Y95" i="1" s="1"/>
  <c r="V95" i="1"/>
  <c r="V94" i="1"/>
  <c r="W93" i="1"/>
  <c r="X94" i="1" s="1"/>
  <c r="Y94" i="1" s="1"/>
  <c r="AA89" i="1"/>
  <c r="R88" i="1"/>
  <c r="R87" i="1"/>
  <c r="X86" i="1"/>
  <c r="Y86" i="1" s="1"/>
  <c r="V86" i="1"/>
  <c r="X85" i="1"/>
  <c r="Y85" i="1" s="1"/>
  <c r="V85" i="1"/>
  <c r="X84" i="1"/>
  <c r="Y84" i="1" s="1"/>
  <c r="V84" i="1"/>
  <c r="X83" i="1"/>
  <c r="Y83" i="1" s="1"/>
  <c r="V83" i="1"/>
  <c r="X82" i="1"/>
  <c r="Y82" i="1" s="1"/>
  <c r="V82" i="1"/>
  <c r="AL81" i="1"/>
  <c r="X81" i="1"/>
  <c r="Y81" i="1" s="1"/>
  <c r="V81" i="1"/>
  <c r="V80" i="1"/>
  <c r="W79" i="1"/>
  <c r="X80" i="1" s="1"/>
  <c r="Y80" i="1" s="1"/>
  <c r="R73" i="1"/>
  <c r="S75" i="1" s="1"/>
  <c r="X71" i="1"/>
  <c r="Y71" i="1" s="1"/>
  <c r="V71" i="1"/>
  <c r="X70" i="1"/>
  <c r="Y70" i="1" s="1"/>
  <c r="V70" i="1"/>
  <c r="X69" i="1"/>
  <c r="Y69" i="1" s="1"/>
  <c r="V69" i="1"/>
  <c r="X68" i="1"/>
  <c r="Y68" i="1" s="1"/>
  <c r="V68" i="1"/>
  <c r="X67" i="1"/>
  <c r="Y67" i="1" s="1"/>
  <c r="V67" i="1"/>
  <c r="V66" i="1"/>
  <c r="W65" i="1"/>
  <c r="X66" i="1" s="1"/>
  <c r="Y66" i="1" s="1"/>
  <c r="AB63" i="1"/>
  <c r="R59" i="1"/>
  <c r="R61" i="1" s="1"/>
  <c r="T61" i="1" s="1"/>
  <c r="X58" i="1"/>
  <c r="Y58" i="1" s="1"/>
  <c r="V58" i="1"/>
  <c r="X57" i="1"/>
  <c r="Y57" i="1" s="1"/>
  <c r="V57" i="1"/>
  <c r="X56" i="1"/>
  <c r="Y56" i="1" s="1"/>
  <c r="V56" i="1"/>
  <c r="X55" i="1"/>
  <c r="Y55" i="1" s="1"/>
  <c r="V55" i="1"/>
  <c r="X54" i="1"/>
  <c r="Y54" i="1" s="1"/>
  <c r="V54" i="1"/>
  <c r="X53" i="1"/>
  <c r="Y53" i="1" s="1"/>
  <c r="V53" i="1"/>
  <c r="V52" i="1"/>
  <c r="W51" i="1"/>
  <c r="AE81" i="1" s="1"/>
  <c r="R45" i="1"/>
  <c r="R44" i="1"/>
  <c r="X43" i="1"/>
  <c r="Y43" i="1" s="1"/>
  <c r="V43" i="1"/>
  <c r="R43" i="1"/>
  <c r="X42" i="1"/>
  <c r="Y42" i="1" s="1"/>
  <c r="V42" i="1"/>
  <c r="X41" i="1"/>
  <c r="Y41" i="1" s="1"/>
  <c r="V41" i="1"/>
  <c r="X40" i="1"/>
  <c r="Y40" i="1" s="1"/>
  <c r="V40" i="1"/>
  <c r="X39" i="1"/>
  <c r="Y39" i="1" s="1"/>
  <c r="V39" i="1"/>
  <c r="X38" i="1"/>
  <c r="Y38" i="1" s="1"/>
  <c r="V38" i="1"/>
  <c r="V37" i="1"/>
  <c r="W36" i="1"/>
  <c r="AD81" i="1" s="1"/>
  <c r="AB32" i="1"/>
  <c r="S32" i="1"/>
  <c r="R31" i="1"/>
  <c r="R30" i="1"/>
  <c r="X23" i="1"/>
  <c r="Y23" i="1" s="1"/>
  <c r="V23" i="1"/>
  <c r="X22" i="1"/>
  <c r="Y22" i="1" s="1"/>
  <c r="V22" i="1"/>
  <c r="V21" i="1"/>
  <c r="W20" i="1"/>
  <c r="X21" i="1" s="1"/>
  <c r="Y21" i="1" s="1"/>
  <c r="R14" i="1"/>
  <c r="R13" i="1"/>
  <c r="S16" i="1" s="1"/>
  <c r="X12" i="1"/>
  <c r="Y12" i="1" s="1"/>
  <c r="V12" i="1"/>
  <c r="X11" i="1"/>
  <c r="Y11" i="1" s="1"/>
  <c r="V11" i="1"/>
  <c r="X10" i="1"/>
  <c r="Y10" i="1" s="1"/>
  <c r="V10" i="1"/>
  <c r="X9" i="1"/>
  <c r="Y9" i="1" s="1"/>
  <c r="V9" i="1"/>
  <c r="X8" i="1"/>
  <c r="Y8" i="1" s="1"/>
  <c r="V8" i="1"/>
  <c r="X7" i="1"/>
  <c r="Y7" i="1" s="1"/>
  <c r="V7" i="1"/>
  <c r="V6" i="1"/>
  <c r="W5" i="1"/>
  <c r="AB81" i="1" s="1"/>
  <c r="K14" i="4" l="1"/>
  <c r="K46" i="4"/>
  <c r="Q7" i="3"/>
  <c r="R7" i="3" s="1"/>
  <c r="M46" i="3"/>
  <c r="Q210" i="3"/>
  <c r="R210" i="3" s="1"/>
  <c r="N69" i="3"/>
  <c r="S31" i="3"/>
  <c r="O297" i="2"/>
  <c r="O16" i="2"/>
  <c r="O59" i="2"/>
  <c r="O320" i="2"/>
  <c r="R6" i="2"/>
  <c r="S6" i="2" s="1"/>
  <c r="O343" i="2"/>
  <c r="O74" i="2"/>
  <c r="O144" i="2"/>
  <c r="AC96" i="2"/>
  <c r="R212" i="2"/>
  <c r="S212" i="2" s="1"/>
  <c r="O45" i="2"/>
  <c r="R32" i="1"/>
  <c r="T32" i="1" s="1"/>
  <c r="U32" i="1" s="1"/>
  <c r="U228" i="1"/>
  <c r="U297" i="1"/>
  <c r="U435" i="1"/>
  <c r="U551" i="1"/>
  <c r="U617" i="1"/>
  <c r="AJ81" i="1"/>
  <c r="AH81" i="1"/>
  <c r="X304" i="1"/>
  <c r="Y304" i="1" s="1"/>
  <c r="U182" i="1"/>
  <c r="U573" i="1"/>
  <c r="U458" i="1"/>
  <c r="X602" i="1"/>
  <c r="Y602" i="1" s="1"/>
  <c r="Z492" i="1"/>
  <c r="X235" i="1"/>
  <c r="Y235" i="1" s="1"/>
  <c r="Z420" i="1"/>
  <c r="X166" i="1"/>
  <c r="Y166" i="1" s="1"/>
  <c r="U130" i="1"/>
  <c r="U366" i="1"/>
  <c r="U484" i="1"/>
  <c r="AK81" i="1"/>
  <c r="R89" i="1"/>
  <c r="T89" i="1" s="1"/>
  <c r="U529" i="1"/>
  <c r="X558" i="1"/>
  <c r="Y558" i="1" s="1"/>
  <c r="X468" i="1"/>
  <c r="Y468" i="1" s="1"/>
  <c r="U595" i="1"/>
  <c r="U205" i="1"/>
  <c r="X258" i="1"/>
  <c r="Y258" i="1" s="1"/>
  <c r="X189" i="1"/>
  <c r="Y189" i="1" s="1"/>
  <c r="U117" i="1"/>
  <c r="Z351" i="1"/>
  <c r="U251" i="1"/>
  <c r="R75" i="1"/>
  <c r="T75" i="1" s="1"/>
  <c r="U75" i="1" s="1"/>
  <c r="AB143" i="1"/>
  <c r="AB144" i="1" s="1"/>
  <c r="X212" i="1"/>
  <c r="Y212" i="1" s="1"/>
  <c r="X373" i="1"/>
  <c r="Y373" i="1" s="1"/>
  <c r="U507" i="1"/>
  <c r="O112" i="2"/>
  <c r="R166" i="2"/>
  <c r="S166" i="2" s="1"/>
  <c r="O366" i="2"/>
  <c r="O412" i="2"/>
  <c r="N435" i="2"/>
  <c r="Q144" i="3"/>
  <c r="R144" i="3" s="1"/>
  <c r="N225" i="3"/>
  <c r="X52" i="1"/>
  <c r="Y52" i="1" s="1"/>
  <c r="X179" i="1"/>
  <c r="X180" i="1" s="1"/>
  <c r="R21" i="2"/>
  <c r="S21" i="2" s="1"/>
  <c r="N46" i="3"/>
  <c r="S89" i="1"/>
  <c r="N5" i="4"/>
  <c r="O5" i="4" s="1"/>
  <c r="Q122" i="3"/>
  <c r="R122" i="3" s="1"/>
  <c r="Q166" i="3"/>
  <c r="R166" i="3" s="1"/>
  <c r="X281" i="1"/>
  <c r="Y281" i="1" s="1"/>
  <c r="X514" i="1"/>
  <c r="Y514" i="1" s="1"/>
  <c r="W507" i="2"/>
  <c r="S189" i="3"/>
  <c r="R47" i="1"/>
  <c r="T47" i="1" s="1"/>
  <c r="AC510" i="1"/>
  <c r="Q465" i="2"/>
  <c r="R465" i="2" s="1"/>
  <c r="S61" i="1"/>
  <c r="U61" i="1" s="1"/>
  <c r="Z328" i="1"/>
  <c r="X396" i="1"/>
  <c r="Y396" i="1" s="1"/>
  <c r="U320" i="1"/>
  <c r="S47" i="1"/>
  <c r="X108" i="1"/>
  <c r="Y108" i="1" s="1"/>
  <c r="X646" i="1"/>
  <c r="Y646" i="1" s="1"/>
  <c r="X6" i="1"/>
  <c r="Y6" i="1" s="1"/>
  <c r="X442" i="1"/>
  <c r="Y442" i="1" s="1"/>
  <c r="N481" i="2"/>
  <c r="M137" i="3"/>
  <c r="Q134" i="3"/>
  <c r="Q135" i="3" s="1"/>
  <c r="P38" i="4"/>
  <c r="V72" i="3"/>
  <c r="Q53" i="3"/>
  <c r="R53" i="3" s="1"/>
  <c r="N137" i="3"/>
  <c r="M23" i="3"/>
  <c r="N23" i="3" s="1"/>
  <c r="Q20" i="3"/>
  <c r="Q21" i="3" s="1"/>
  <c r="Q76" i="3"/>
  <c r="R76" i="3" s="1"/>
  <c r="S255" i="3"/>
  <c r="AA96" i="2"/>
  <c r="O182" i="2"/>
  <c r="O389" i="2"/>
  <c r="AE96" i="2"/>
  <c r="R189" i="2"/>
  <c r="S189" i="2" s="1"/>
  <c r="R102" i="2"/>
  <c r="S102" i="2" s="1"/>
  <c r="M504" i="2"/>
  <c r="N504" i="2" s="1"/>
  <c r="O90" i="2"/>
  <c r="O159" i="2"/>
  <c r="O31" i="2"/>
  <c r="O205" i="2"/>
  <c r="X37" i="1"/>
  <c r="Y37" i="1" s="1"/>
  <c r="Z537" i="1"/>
  <c r="X536" i="1"/>
  <c r="Y536" i="1" s="1"/>
  <c r="S489" i="2"/>
  <c r="Q488" i="2"/>
  <c r="R488" i="2" s="1"/>
  <c r="S100" i="3"/>
  <c r="Q99" i="3"/>
  <c r="R99" i="3" s="1"/>
  <c r="R16" i="1"/>
  <c r="AB102" i="1"/>
  <c r="AB103" i="1" s="1"/>
  <c r="S580" i="2"/>
  <c r="Q579" i="2"/>
  <c r="R579" i="2" s="1"/>
  <c r="S624" i="2"/>
  <c r="Q623" i="2"/>
  <c r="R623" i="2" s="1"/>
  <c r="S668" i="2"/>
  <c r="Q667" i="2"/>
  <c r="R667" i="2" s="1"/>
  <c r="R103" i="1"/>
  <c r="T103" i="1" s="1"/>
  <c r="U103" i="1" s="1"/>
  <c r="Z625" i="1"/>
  <c r="AD639" i="1" s="1"/>
  <c r="X624" i="1"/>
  <c r="Y624" i="1" s="1"/>
  <c r="O129" i="2"/>
  <c r="AC81" i="1"/>
  <c r="R159" i="1"/>
  <c r="T159" i="1" s="1"/>
  <c r="U159" i="1" s="1"/>
  <c r="S512" i="2"/>
  <c r="Q511" i="2"/>
  <c r="R511" i="2" s="1"/>
  <c r="AD96" i="2"/>
  <c r="R134" i="2"/>
  <c r="S134" i="2" s="1"/>
  <c r="S646" i="2"/>
  <c r="Q645" i="2"/>
  <c r="R645" i="2" s="1"/>
  <c r="X96" i="2"/>
  <c r="R36" i="2"/>
  <c r="S36" i="2" s="1"/>
  <c r="AF81" i="1"/>
  <c r="AB88" i="1"/>
  <c r="AB89" i="1" s="1"/>
  <c r="R144" i="1"/>
  <c r="T144" i="1" s="1"/>
  <c r="U144" i="1" s="1"/>
  <c r="S535" i="2"/>
  <c r="Q534" i="2"/>
  <c r="R534" i="2" s="1"/>
  <c r="S602" i="2"/>
  <c r="Q601" i="2"/>
  <c r="R601" i="2" s="1"/>
  <c r="S690" i="2"/>
  <c r="Q689" i="2"/>
  <c r="R689" i="2" s="1"/>
  <c r="AG81" i="1"/>
  <c r="S558" i="2"/>
  <c r="Q557" i="2"/>
  <c r="R557" i="2" s="1"/>
  <c r="Z581" i="1"/>
  <c r="R235" i="2"/>
  <c r="S235" i="2" s="1"/>
  <c r="S233" i="3"/>
  <c r="Y96" i="2"/>
  <c r="R202" i="2"/>
  <c r="R203" i="2" s="1"/>
  <c r="R258" i="2"/>
  <c r="S258" i="2" s="1"/>
  <c r="N85" i="4"/>
  <c r="O85" i="4" s="1"/>
  <c r="Z96" i="2"/>
  <c r="R281" i="2"/>
  <c r="S281" i="2" s="1"/>
  <c r="R304" i="2"/>
  <c r="S304" i="2" s="1"/>
  <c r="R327" i="2"/>
  <c r="S327" i="2" s="1"/>
  <c r="R350" i="2"/>
  <c r="S350" i="2" s="1"/>
  <c r="R373" i="2"/>
  <c r="S373" i="2" s="1"/>
  <c r="R396" i="2"/>
  <c r="S396" i="2" s="1"/>
  <c r="Q419" i="2"/>
  <c r="R419" i="2" s="1"/>
  <c r="Q442" i="2"/>
  <c r="R442" i="2" s="1"/>
  <c r="N69" i="4"/>
  <c r="O69" i="4" s="1"/>
  <c r="U89" i="1" l="1"/>
  <c r="U47" i="1"/>
  <c r="X247" i="3"/>
  <c r="W680" i="2"/>
  <c r="U16" i="1"/>
  <c r="T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U208" authorId="0" shapeId="0" xr:uid="{00000000-0006-0000-0100-000001000000}">
      <text>
        <r>
          <rPr>
            <sz val="10"/>
            <color rgb="FF000000"/>
            <rFont val="Arial"/>
            <family val="2"/>
            <scheme val="minor"/>
          </rPr>
          <t>======
ID#AAAAnsXwq_w
BAEZ    (2023-01-20 19:49:35)
Obtenido de "titulados todos"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hrVY22X4fWllvrVEhYbMctkOkaw=="/>
    </ext>
  </extLst>
</comments>
</file>

<file path=xl/sharedStrings.xml><?xml version="1.0" encoding="utf-8"?>
<sst xmlns="http://schemas.openxmlformats.org/spreadsheetml/2006/main" count="2785" uniqueCount="111">
  <si>
    <t>4 a 5</t>
  </si>
  <si>
    <t>Generación 0402</t>
  </si>
  <si>
    <t>5 a 6</t>
  </si>
  <si>
    <t>Semestres</t>
  </si>
  <si>
    <t>AUDITORIA</t>
  </si>
  <si>
    <t>FINANZAS</t>
  </si>
  <si>
    <t>IMPUESTOS</t>
  </si>
  <si>
    <t>Total</t>
  </si>
  <si>
    <t>Eficiencia Terminal</t>
  </si>
  <si>
    <t>Eficiencia de Egreso</t>
  </si>
  <si>
    <t>Rezago Educativo</t>
  </si>
  <si>
    <t>Tasa de Promoción</t>
  </si>
  <si>
    <t>Población</t>
  </si>
  <si>
    <t>Índice de retención</t>
  </si>
  <si>
    <t>Índice de deserción</t>
  </si>
  <si>
    <t>6 a 7</t>
  </si>
  <si>
    <t>Ciclo</t>
  </si>
  <si>
    <t>Egresados</t>
  </si>
  <si>
    <t>7 a 8</t>
  </si>
  <si>
    <t>0402</t>
  </si>
  <si>
    <t>8 a 9</t>
  </si>
  <si>
    <t>0501</t>
  </si>
  <si>
    <t>0502</t>
  </si>
  <si>
    <t>0601</t>
  </si>
  <si>
    <t>0602</t>
  </si>
  <si>
    <t>0701</t>
  </si>
  <si>
    <t>0702</t>
  </si>
  <si>
    <t>0801</t>
  </si>
  <si>
    <t>0802</t>
  </si>
  <si>
    <t>0901</t>
  </si>
  <si>
    <t>0902</t>
  </si>
  <si>
    <t>Generación 0501</t>
  </si>
  <si>
    <t>Índice de Retención</t>
  </si>
  <si>
    <t>Ciclos</t>
  </si>
  <si>
    <t>0301</t>
  </si>
  <si>
    <t>1001</t>
  </si>
  <si>
    <t>1002</t>
  </si>
  <si>
    <t>1 a 2</t>
  </si>
  <si>
    <t>Generación 0502</t>
  </si>
  <si>
    <t>2 a 3</t>
  </si>
  <si>
    <t>3 a 4</t>
  </si>
  <si>
    <t>Generación 0601</t>
  </si>
  <si>
    <t>Índice de Deserción</t>
  </si>
  <si>
    <t>Generación 0602</t>
  </si>
  <si>
    <t>Generación 0701</t>
  </si>
  <si>
    <t>Índice de retencion del 1º al 2º Ciclo (Año)</t>
  </si>
  <si>
    <t>1101</t>
  </si>
  <si>
    <t>1102</t>
  </si>
  <si>
    <t>Titulados</t>
  </si>
  <si>
    <t>Tit. Terminal</t>
  </si>
  <si>
    <t>Tit. Egreso</t>
  </si>
  <si>
    <t>Generación 0702</t>
  </si>
  <si>
    <t>1201</t>
  </si>
  <si>
    <t>Generación 0801</t>
  </si>
  <si>
    <t>1202</t>
  </si>
  <si>
    <t>Generación 0802</t>
  </si>
  <si>
    <t>Generación 0901</t>
  </si>
  <si>
    <t>1301</t>
  </si>
  <si>
    <t>1302</t>
  </si>
  <si>
    <t>Generación 0902</t>
  </si>
  <si>
    <t>9 sem</t>
  </si>
  <si>
    <t>1401</t>
  </si>
  <si>
    <t>1402</t>
  </si>
  <si>
    <t>Cohorte Generacional:</t>
  </si>
  <si>
    <t>Semestre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</si>
  <si>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</si>
  <si>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</si>
  <si>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</si>
  <si>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</si>
  <si>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</si>
  <si>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</si>
  <si>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</si>
  <si>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</si>
  <si>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</si>
  <si>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Total de Egresados</t>
  </si>
  <si>
    <t>1501</t>
  </si>
  <si>
    <t>1502</t>
  </si>
  <si>
    <t>Generación</t>
  </si>
  <si>
    <t>1601</t>
  </si>
  <si>
    <t>1602</t>
  </si>
  <si>
    <t>1701</t>
  </si>
  <si>
    <t>No hubo ingresos</t>
  </si>
  <si>
    <t>1702</t>
  </si>
  <si>
    <t>1801</t>
  </si>
  <si>
    <t>1802</t>
  </si>
  <si>
    <t>1901</t>
  </si>
  <si>
    <t>1902</t>
  </si>
  <si>
    <t>2001</t>
  </si>
  <si>
    <t>2002</t>
  </si>
  <si>
    <t>2101</t>
  </si>
  <si>
    <t>2102</t>
  </si>
  <si>
    <t>2201</t>
  </si>
  <si>
    <t>2202</t>
  </si>
  <si>
    <t>10 sem</t>
  </si>
  <si>
    <t>no hay titulados</t>
  </si>
  <si>
    <t>10º</t>
  </si>
  <si>
    <t>NO HUBO INGRESOS</t>
  </si>
  <si>
    <t/>
  </si>
  <si>
    <t>2402</t>
  </si>
  <si>
    <t>2501</t>
  </si>
  <si>
    <t>2502</t>
  </si>
  <si>
    <t>2601</t>
  </si>
  <si>
    <t>2602</t>
  </si>
  <si>
    <t>2301</t>
  </si>
  <si>
    <t>2302</t>
  </si>
  <si>
    <t>2701</t>
  </si>
  <si>
    <t>2401</t>
  </si>
  <si>
    <t>2702</t>
  </si>
  <si>
    <t>2801</t>
  </si>
  <si>
    <t>2802</t>
  </si>
  <si>
    <t>2901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</si>
</sst>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8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Open Sans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Open Sans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rgb="FFFF000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b/>
      <sz val="14"/>
      <color rgb="FFFF0000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  <scheme val="minor"/>
    </font>
    <font>
      <sz val="11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FABF8F"/>
        <bgColor rgb="FFFABF8F"/>
      </patternFill>
    </fill>
    <fill>
      <patternFill patternType="solid">
        <fgColor rgb="FF99CC00"/>
        <bgColor rgb="FF99CC00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94">
    <xf numFmtId="0" fontId="0" fillId="0" borderId="0" xfId="0"/>
    <xf numFmtId="10" fontId="1" fillId="0" borderId="0" xfId="0" applyNumberFormat="1" applyFont="1"/>
    <xf numFmtId="0" fontId="1" fillId="0" borderId="1" xfId="0" applyFont="1" applyBorder="1" applyAlignment="1">
      <alignment horizontal="right"/>
    </xf>
    <xf numFmtId="0" fontId="2" fillId="0" borderId="0" xfId="0" applyFont="1"/>
    <xf numFmtId="0" fontId="5" fillId="0" borderId="0" xfId="0" applyFont="1" applyAlignment="1">
      <alignment textRotation="255"/>
    </xf>
    <xf numFmtId="0" fontId="5" fillId="2" borderId="3" xfId="0" applyFont="1" applyFill="1" applyBorder="1" applyAlignment="1">
      <alignment textRotation="255"/>
    </xf>
    <xf numFmtId="10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" fontId="3" fillId="0" borderId="0" xfId="0" applyNumberFormat="1" applyFont="1" applyAlignment="1">
      <alignment wrapText="1"/>
    </xf>
    <xf numFmtId="10" fontId="3" fillId="0" borderId="0" xfId="0" applyNumberFormat="1" applyFont="1" applyAlignment="1">
      <alignment wrapText="1"/>
    </xf>
    <xf numFmtId="49" fontId="1" fillId="0" borderId="1" xfId="0" applyNumberFormat="1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/>
    <xf numFmtId="0" fontId="3" fillId="2" borderId="5" xfId="0" applyFont="1" applyFill="1" applyBorder="1"/>
    <xf numFmtId="0" fontId="3" fillId="2" borderId="3" xfId="0" applyFont="1" applyFill="1" applyBorder="1"/>
    <xf numFmtId="10" fontId="1" fillId="0" borderId="6" xfId="0" applyNumberFormat="1" applyFont="1" applyBorder="1"/>
    <xf numFmtId="0" fontId="1" fillId="0" borderId="6" xfId="0" applyFont="1" applyBorder="1"/>
    <xf numFmtId="10" fontId="1" fillId="0" borderId="7" xfId="0" applyNumberFormat="1" applyFont="1" applyBorder="1"/>
    <xf numFmtId="1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1" xfId="0" applyFont="1" applyBorder="1"/>
    <xf numFmtId="0" fontId="1" fillId="2" borderId="1" xfId="0" applyFont="1" applyFill="1" applyBorder="1"/>
    <xf numFmtId="0" fontId="1" fillId="2" borderId="8" xfId="0" applyFont="1" applyFill="1" applyBorder="1"/>
    <xf numFmtId="1" fontId="3" fillId="3" borderId="3" xfId="0" applyNumberFormat="1" applyFont="1" applyFill="1" applyBorder="1"/>
    <xf numFmtId="0" fontId="1" fillId="0" borderId="0" xfId="0" applyFont="1"/>
    <xf numFmtId="0" fontId="1" fillId="2" borderId="3" xfId="0" applyFont="1" applyFill="1" applyBorder="1"/>
    <xf numFmtId="0" fontId="1" fillId="3" borderId="3" xfId="0" applyFont="1" applyFill="1" applyBorder="1"/>
    <xf numFmtId="164" fontId="1" fillId="0" borderId="0" xfId="0" applyNumberFormat="1" applyFont="1"/>
    <xf numFmtId="10" fontId="1" fillId="0" borderId="9" xfId="0" applyNumberFormat="1" applyFont="1" applyBorder="1"/>
    <xf numFmtId="0" fontId="3" fillId="0" borderId="0" xfId="0" applyFont="1"/>
    <xf numFmtId="9" fontId="3" fillId="0" borderId="0" xfId="0" applyNumberFormat="1" applyFont="1"/>
    <xf numFmtId="9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1" fillId="0" borderId="10" xfId="0" applyNumberFormat="1" applyFont="1" applyBorder="1" applyAlignment="1">
      <alignment horizontal="right"/>
    </xf>
    <xf numFmtId="9" fontId="1" fillId="0" borderId="0" xfId="0" applyNumberFormat="1" applyFont="1" applyAlignment="1">
      <alignment horizontal="right"/>
    </xf>
    <xf numFmtId="9" fontId="1" fillId="0" borderId="0" xfId="0" applyNumberFormat="1" applyFont="1"/>
    <xf numFmtId="0" fontId="6" fillId="0" borderId="1" xfId="0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7" fillId="0" borderId="0" xfId="0" applyFont="1"/>
    <xf numFmtId="9" fontId="6" fillId="0" borderId="0" xfId="0" applyNumberFormat="1" applyFont="1"/>
    <xf numFmtId="0" fontId="1" fillId="4" borderId="3" xfId="0" applyFont="1" applyFill="1" applyBorder="1"/>
    <xf numFmtId="164" fontId="1" fillId="4" borderId="3" xfId="0" applyNumberFormat="1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5" borderId="3" xfId="0" applyFont="1" applyFill="1" applyBorder="1"/>
    <xf numFmtId="164" fontId="1" fillId="5" borderId="3" xfId="0" applyNumberFormat="1" applyFont="1" applyFill="1" applyBorder="1"/>
    <xf numFmtId="164" fontId="1" fillId="2" borderId="3" xfId="0" applyNumberFormat="1" applyFont="1" applyFill="1" applyBorder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1" fontId="13" fillId="6" borderId="8" xfId="0" applyNumberFormat="1" applyFont="1" applyFill="1" applyBorder="1" applyAlignment="1">
      <alignment horizontal="center" vertical="center"/>
    </xf>
    <xf numFmtId="10" fontId="12" fillId="0" borderId="18" xfId="0" applyNumberFormat="1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3" fillId="0" borderId="14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0" fontId="3" fillId="0" borderId="9" xfId="0" applyNumberFormat="1" applyFont="1" applyBorder="1" applyAlignment="1">
      <alignment horizontal="center"/>
    </xf>
    <xf numFmtId="10" fontId="3" fillId="0" borderId="19" xfId="0" applyNumberFormat="1" applyFont="1" applyBorder="1" applyAlignment="1">
      <alignment horizont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19" xfId="0" applyNumberFormat="1" applyFont="1" applyBorder="1" applyAlignment="1">
      <alignment horizontal="center"/>
    </xf>
    <xf numFmtId="10" fontId="3" fillId="0" borderId="18" xfId="0" applyNumberFormat="1" applyFont="1" applyBorder="1" applyAlignment="1">
      <alignment horizontal="center"/>
    </xf>
    <xf numFmtId="10" fontId="1" fillId="0" borderId="11" xfId="0" applyNumberFormat="1" applyFont="1" applyBorder="1"/>
    <xf numFmtId="0" fontId="1" fillId="0" borderId="11" xfId="0" applyFont="1" applyBorder="1"/>
    <xf numFmtId="0" fontId="1" fillId="0" borderId="18" xfId="0" applyFont="1" applyBorder="1"/>
    <xf numFmtId="0" fontId="10" fillId="0" borderId="1" xfId="0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/>
    </xf>
    <xf numFmtId="1" fontId="3" fillId="0" borderId="0" xfId="0" applyNumberFormat="1" applyFont="1"/>
    <xf numFmtId="49" fontId="8" fillId="0" borderId="1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10" fontId="10" fillId="0" borderId="0" xfId="0" applyNumberFormat="1" applyFont="1" applyAlignment="1">
      <alignment horizontal="center"/>
    </xf>
    <xf numFmtId="9" fontId="3" fillId="0" borderId="16" xfId="0" applyNumberFormat="1" applyFont="1" applyBorder="1" applyAlignment="1">
      <alignment horizontal="center"/>
    </xf>
    <xf numFmtId="0" fontId="8" fillId="0" borderId="11" xfId="0" applyFont="1" applyBorder="1"/>
    <xf numFmtId="9" fontId="13" fillId="0" borderId="0" xfId="0" applyNumberFormat="1" applyFont="1"/>
    <xf numFmtId="9" fontId="12" fillId="0" borderId="0" xfId="0" applyNumberFormat="1" applyFont="1"/>
    <xf numFmtId="164" fontId="16" fillId="0" borderId="0" xfId="0" applyNumberFormat="1" applyFont="1"/>
    <xf numFmtId="0" fontId="13" fillId="0" borderId="0" xfId="0" applyFont="1"/>
    <xf numFmtId="0" fontId="13" fillId="2" borderId="1" xfId="0" applyFont="1" applyFill="1" applyBorder="1" applyAlignment="1">
      <alignment horizontal="center" vertical="center"/>
    </xf>
    <xf numFmtId="10" fontId="17" fillId="0" borderId="11" xfId="0" applyNumberFormat="1" applyFont="1" applyBorder="1"/>
    <xf numFmtId="0" fontId="17" fillId="0" borderId="11" xfId="0" applyFont="1" applyBorder="1"/>
    <xf numFmtId="0" fontId="17" fillId="0" borderId="18" xfId="0" applyFont="1" applyBorder="1"/>
    <xf numFmtId="9" fontId="10" fillId="0" borderId="1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17" fillId="0" borderId="0" xfId="0" applyFont="1"/>
    <xf numFmtId="49" fontId="11" fillId="0" borderId="1" xfId="0" applyNumberFormat="1" applyFont="1" applyBorder="1" applyAlignment="1">
      <alignment horizontal="center"/>
    </xf>
    <xf numFmtId="10" fontId="1" fillId="0" borderId="0" xfId="0" applyNumberFormat="1" applyFont="1" applyAlignment="1">
      <alignment horizontal="center" vertical="center"/>
    </xf>
    <xf numFmtId="10" fontId="1" fillId="0" borderId="11" xfId="0" applyNumberFormat="1" applyFont="1" applyBorder="1" applyAlignment="1">
      <alignment horizontal="center" vertical="center"/>
    </xf>
    <xf numFmtId="10" fontId="10" fillId="0" borderId="13" xfId="0" applyNumberFormat="1" applyFont="1" applyBorder="1" applyAlignment="1">
      <alignment horizontal="center"/>
    </xf>
    <xf numFmtId="0" fontId="18" fillId="0" borderId="11" xfId="0" applyFont="1" applyBorder="1"/>
    <xf numFmtId="9" fontId="0" fillId="0" borderId="0" xfId="0" applyNumberFormat="1"/>
    <xf numFmtId="10" fontId="0" fillId="0" borderId="0" xfId="0" applyNumberFormat="1"/>
    <xf numFmtId="164" fontId="0" fillId="0" borderId="0" xfId="0" applyNumberFormat="1"/>
    <xf numFmtId="9" fontId="21" fillId="0" borderId="0" xfId="1" applyFont="1" applyAlignment="1"/>
    <xf numFmtId="9" fontId="22" fillId="0" borderId="0" xfId="1" applyFont="1" applyAlignment="1"/>
    <xf numFmtId="0" fontId="24" fillId="6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10" fontId="24" fillId="0" borderId="18" xfId="0" applyNumberFormat="1" applyFont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10" fontId="12" fillId="7" borderId="18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49" fontId="11" fillId="0" borderId="10" xfId="0" applyNumberFormat="1" applyFont="1" applyBorder="1" applyAlignment="1">
      <alignment horizontal="center"/>
    </xf>
    <xf numFmtId="49" fontId="11" fillId="0" borderId="21" xfId="0" applyNumberFormat="1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2" borderId="3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0" fontId="15" fillId="0" borderId="0" xfId="0" applyNumberFormat="1" applyFont="1" applyAlignment="1">
      <alignment horizontal="center" vertical="center"/>
    </xf>
    <xf numFmtId="0" fontId="4" fillId="0" borderId="11" xfId="0" applyFont="1" applyBorder="1"/>
    <xf numFmtId="0" fontId="12" fillId="0" borderId="10" xfId="0" applyFont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0" fontId="12" fillId="0" borderId="14" xfId="0" applyNumberFormat="1" applyFont="1" applyBorder="1" applyAlignment="1">
      <alignment horizontal="center" vertical="center"/>
    </xf>
    <xf numFmtId="10" fontId="12" fillId="0" borderId="16" xfId="0" applyNumberFormat="1" applyFont="1" applyBorder="1" applyAlignment="1">
      <alignment horizontal="center" vertical="center"/>
    </xf>
    <xf numFmtId="10" fontId="12" fillId="0" borderId="19" xfId="0" applyNumberFormat="1" applyFont="1" applyBorder="1" applyAlignment="1">
      <alignment horizontal="center" vertical="center"/>
    </xf>
    <xf numFmtId="10" fontId="12" fillId="0" borderId="15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0" fontId="12" fillId="0" borderId="1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0" fontId="12" fillId="0" borderId="13" xfId="0" applyNumberFormat="1" applyFont="1" applyBorder="1" applyAlignment="1">
      <alignment horizontal="center" vertical="center"/>
    </xf>
    <xf numFmtId="10" fontId="12" fillId="0" borderId="7" xfId="0" applyNumberFormat="1" applyFont="1" applyBorder="1" applyAlignment="1">
      <alignment horizontal="center" vertical="center"/>
    </xf>
    <xf numFmtId="1" fontId="12" fillId="0" borderId="12" xfId="0" applyNumberFormat="1" applyFont="1" applyBorder="1" applyAlignment="1">
      <alignment horizontal="center" vertical="center"/>
    </xf>
    <xf numFmtId="10" fontId="12" fillId="0" borderId="17" xfId="0" applyNumberFormat="1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0" fontId="3" fillId="0" borderId="14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0" fontId="3" fillId="0" borderId="9" xfId="0" applyNumberFormat="1" applyFont="1" applyBorder="1" applyAlignment="1">
      <alignment horizontal="center" vertical="center"/>
    </xf>
    <xf numFmtId="10" fontId="3" fillId="0" borderId="19" xfId="0" applyNumberFormat="1" applyFont="1" applyBorder="1" applyAlignment="1">
      <alignment horizontal="center" vertical="center"/>
    </xf>
    <xf numFmtId="164" fontId="12" fillId="0" borderId="19" xfId="0" applyNumberFormat="1" applyFont="1" applyBorder="1" applyAlignment="1">
      <alignment horizontal="center" vertical="center"/>
    </xf>
    <xf numFmtId="10" fontId="3" fillId="0" borderId="18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0" fontId="12" fillId="7" borderId="13" xfId="0" applyNumberFormat="1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164" fontId="23" fillId="0" borderId="19" xfId="0" applyNumberFormat="1" applyFont="1" applyBorder="1" applyAlignment="1">
      <alignment horizontal="center" vertical="center"/>
    </xf>
    <xf numFmtId="10" fontId="12" fillId="0" borderId="9" xfId="0" applyNumberFormat="1" applyFont="1" applyBorder="1" applyAlignment="1">
      <alignment horizontal="center" vertical="center"/>
    </xf>
    <xf numFmtId="164" fontId="12" fillId="0" borderId="14" xfId="0" applyNumberFormat="1" applyFont="1" applyBorder="1" applyAlignment="1">
      <alignment horizontal="center" vertical="center"/>
    </xf>
    <xf numFmtId="10" fontId="12" fillId="0" borderId="3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12" fillId="6" borderId="2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4" fillId="0" borderId="16" xfId="0" applyNumberFormat="1" applyFont="1" applyBorder="1" applyAlignment="1">
      <alignment horizontal="center" vertical="center"/>
    </xf>
    <xf numFmtId="10" fontId="24" fillId="0" borderId="0" xfId="0" applyNumberFormat="1" applyFont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10" fontId="15" fillId="0" borderId="9" xfId="0" applyNumberFormat="1" applyFont="1" applyBorder="1" applyAlignment="1">
      <alignment horizontal="center" vertical="center"/>
    </xf>
    <xf numFmtId="0" fontId="8" fillId="0" borderId="3" xfId="0" applyFont="1" applyBorder="1"/>
    <xf numFmtId="0" fontId="14" fillId="0" borderId="3" xfId="0" applyFont="1" applyBorder="1"/>
    <xf numFmtId="0" fontId="0" fillId="0" borderId="3" xfId="0" applyBorder="1"/>
    <xf numFmtId="49" fontId="8" fillId="0" borderId="3" xfId="0" applyNumberFormat="1" applyFont="1" applyBorder="1" applyAlignment="1">
      <alignment horizontal="center" vertical="center"/>
    </xf>
    <xf numFmtId="0" fontId="4" fillId="0" borderId="3" xfId="0" applyFont="1" applyBorder="1"/>
    <xf numFmtId="0" fontId="1" fillId="0" borderId="3" xfId="0" applyFont="1" applyBorder="1"/>
    <xf numFmtId="1" fontId="3" fillId="0" borderId="10" xfId="0" applyNumberFormat="1" applyFont="1" applyBorder="1" applyAlignment="1">
      <alignment horizontal="center" vertical="center" wrapText="1"/>
    </xf>
    <xf numFmtId="0" fontId="4" fillId="0" borderId="13" xfId="0" applyFont="1" applyBorder="1"/>
    <xf numFmtId="10" fontId="3" fillId="0" borderId="10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4" fillId="0" borderId="11" xfId="0" applyFont="1" applyBorder="1"/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10" fillId="2" borderId="1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8" fillId="0" borderId="3" xfId="0" applyFont="1" applyBorder="1" applyAlignment="1">
      <alignment horizontal="center"/>
    </xf>
    <xf numFmtId="0" fontId="4" fillId="0" borderId="3" xfId="0" applyFont="1" applyBorder="1"/>
    <xf numFmtId="0" fontId="10" fillId="0" borderId="12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80"/>
  </sheetPr>
  <dimension ref="A1:AL24983"/>
  <sheetViews>
    <sheetView tabSelected="1" topLeftCell="A708" workbookViewId="0">
      <selection activeCell="AB731" sqref="AB731"/>
    </sheetView>
  </sheetViews>
  <sheetFormatPr baseColWidth="10" defaultColWidth="12.5703125" defaultRowHeight="15" customHeight="1" x14ac:dyDescent="0.2"/>
  <cols>
    <col min="1" max="1" width="8.5703125" customWidth="1"/>
    <col min="2" max="10" width="7.140625" customWidth="1"/>
    <col min="11" max="11" width="10" customWidth="1"/>
    <col min="12" max="12" width="1.5703125" hidden="1" customWidth="1"/>
    <col min="13" max="17" width="0.85546875" customWidth="1"/>
    <col min="18" max="18" width="15.7109375" style="113" customWidth="1"/>
    <col min="19" max="25" width="12.85546875" customWidth="1"/>
    <col min="26" max="38" width="10" customWidth="1"/>
  </cols>
  <sheetData>
    <row r="1" spans="1:27" ht="12.75" customHeight="1" x14ac:dyDescent="0.2">
      <c r="S1" s="1"/>
      <c r="T1" s="1"/>
      <c r="V1" s="1"/>
      <c r="AA1" s="2" t="s">
        <v>0</v>
      </c>
    </row>
    <row r="2" spans="1:27" ht="12.75" customHeight="1" x14ac:dyDescent="0.3">
      <c r="A2" s="3" t="s">
        <v>1</v>
      </c>
      <c r="S2" s="1"/>
      <c r="T2" s="1"/>
      <c r="V2" s="1"/>
      <c r="AA2" s="2" t="s">
        <v>2</v>
      </c>
    </row>
    <row r="3" spans="1:27" ht="102.75" customHeight="1" x14ac:dyDescent="0.2">
      <c r="B3" s="189" t="s">
        <v>3</v>
      </c>
      <c r="C3" s="190"/>
      <c r="D3" s="190"/>
      <c r="E3" s="190"/>
      <c r="F3" s="190"/>
      <c r="G3" s="190"/>
      <c r="H3" s="190"/>
      <c r="I3" s="190"/>
      <c r="J3" s="190"/>
      <c r="L3" s="4" t="s">
        <v>4</v>
      </c>
      <c r="M3" s="4" t="s">
        <v>5</v>
      </c>
      <c r="N3" s="4" t="s">
        <v>6</v>
      </c>
      <c r="O3" s="5" t="s">
        <v>4</v>
      </c>
      <c r="P3" s="5" t="s">
        <v>5</v>
      </c>
      <c r="Q3" s="5" t="s">
        <v>6</v>
      </c>
      <c r="R3" s="114" t="s">
        <v>7</v>
      </c>
      <c r="S3" s="6" t="s">
        <v>8</v>
      </c>
      <c r="T3" s="6" t="s">
        <v>9</v>
      </c>
      <c r="U3" s="7" t="s">
        <v>10</v>
      </c>
      <c r="V3" s="6" t="s">
        <v>11</v>
      </c>
      <c r="W3" s="8" t="s">
        <v>12</v>
      </c>
      <c r="X3" s="8" t="s">
        <v>13</v>
      </c>
      <c r="Y3" s="9" t="s">
        <v>14</v>
      </c>
      <c r="AA3" s="10" t="s">
        <v>15</v>
      </c>
    </row>
    <row r="4" spans="1:27" ht="12.75" customHeight="1" x14ac:dyDescent="0.2">
      <c r="A4" s="11" t="s">
        <v>16</v>
      </c>
      <c r="B4" s="12">
        <v>1</v>
      </c>
      <c r="C4" s="12">
        <v>2</v>
      </c>
      <c r="D4" s="12">
        <v>3</v>
      </c>
      <c r="E4" s="12">
        <v>4</v>
      </c>
      <c r="F4" s="12">
        <v>5</v>
      </c>
      <c r="G4" s="12">
        <v>6</v>
      </c>
      <c r="H4" s="12">
        <v>7</v>
      </c>
      <c r="I4" s="12">
        <v>8</v>
      </c>
      <c r="J4" s="12">
        <v>9</v>
      </c>
      <c r="K4" s="13" t="s">
        <v>17</v>
      </c>
      <c r="L4" s="1"/>
      <c r="M4" s="1"/>
      <c r="N4" s="1"/>
      <c r="O4" s="14"/>
      <c r="P4" s="14"/>
      <c r="Q4" s="14"/>
      <c r="R4" s="115"/>
      <c r="S4" s="15"/>
      <c r="T4" s="15"/>
      <c r="U4" s="16"/>
      <c r="V4" s="17"/>
      <c r="W4" s="18"/>
      <c r="X4" s="18"/>
      <c r="Y4" s="1"/>
      <c r="AA4" s="10" t="s">
        <v>18</v>
      </c>
    </row>
    <row r="5" spans="1:27" ht="12.75" customHeight="1" x14ac:dyDescent="0.2">
      <c r="A5" s="19" t="s">
        <v>19</v>
      </c>
      <c r="B5" s="20">
        <v>40</v>
      </c>
      <c r="C5" s="20"/>
      <c r="D5" s="20"/>
      <c r="E5" s="20"/>
      <c r="F5" s="20"/>
      <c r="G5" s="20"/>
      <c r="H5" s="20"/>
      <c r="I5" s="20"/>
      <c r="J5" s="20"/>
      <c r="K5" s="21"/>
      <c r="L5" s="1"/>
      <c r="M5" s="1"/>
      <c r="N5" s="1"/>
      <c r="O5" s="22"/>
      <c r="P5" s="22"/>
      <c r="Q5" s="22"/>
      <c r="R5" s="116"/>
      <c r="S5" s="15"/>
      <c r="T5" s="15"/>
      <c r="U5" s="16"/>
      <c r="V5" s="17"/>
      <c r="W5" s="23">
        <f>B5</f>
        <v>40</v>
      </c>
      <c r="X5" s="18"/>
      <c r="Y5" s="1"/>
      <c r="AA5" s="10" t="s">
        <v>20</v>
      </c>
    </row>
    <row r="6" spans="1:27" ht="12.75" customHeight="1" x14ac:dyDescent="0.2">
      <c r="A6" s="19" t="s">
        <v>21</v>
      </c>
      <c r="C6" s="24">
        <v>22</v>
      </c>
      <c r="K6" s="24"/>
      <c r="L6" s="24"/>
      <c r="M6" s="24"/>
      <c r="N6" s="24"/>
      <c r="O6" s="25"/>
      <c r="P6" s="25"/>
      <c r="Q6" s="25"/>
      <c r="R6" s="117"/>
      <c r="S6" s="1"/>
      <c r="T6" s="1"/>
      <c r="V6" s="17">
        <f>C6/B5</f>
        <v>0.55000000000000004</v>
      </c>
      <c r="W6" s="26">
        <v>22</v>
      </c>
      <c r="X6" s="27">
        <f t="shared" ref="X6:X12" si="0">W6/W5</f>
        <v>0.55000000000000004</v>
      </c>
      <c r="Y6" s="1">
        <f t="shared" ref="Y6:Y12" si="1">100%-X6</f>
        <v>0.44999999999999996</v>
      </c>
    </row>
    <row r="7" spans="1:27" ht="12.75" customHeight="1" x14ac:dyDescent="0.2">
      <c r="A7" s="19" t="s">
        <v>22</v>
      </c>
      <c r="D7" s="24">
        <v>16</v>
      </c>
      <c r="O7" s="25"/>
      <c r="P7" s="25"/>
      <c r="Q7" s="25"/>
      <c r="R7" s="117"/>
      <c r="S7" s="1"/>
      <c r="T7" s="1"/>
      <c r="V7" s="28">
        <f>D7/C6</f>
        <v>0.72727272727272729</v>
      </c>
      <c r="W7" s="26">
        <v>21</v>
      </c>
      <c r="X7" s="27">
        <f t="shared" si="0"/>
        <v>0.95454545454545459</v>
      </c>
      <c r="Y7" s="1">
        <f t="shared" si="1"/>
        <v>4.5454545454545414E-2</v>
      </c>
    </row>
    <row r="8" spans="1:27" ht="12.75" customHeight="1" x14ac:dyDescent="0.2">
      <c r="A8" s="19" t="s">
        <v>23</v>
      </c>
      <c r="B8" s="24"/>
      <c r="C8" s="24"/>
      <c r="D8" s="24"/>
      <c r="E8" s="24">
        <v>13</v>
      </c>
      <c r="F8" s="24"/>
      <c r="G8" s="24"/>
      <c r="H8" s="24"/>
      <c r="I8" s="24"/>
      <c r="J8" s="24"/>
      <c r="K8" s="24"/>
      <c r="L8" s="24"/>
      <c r="M8" s="24"/>
      <c r="N8" s="24"/>
      <c r="O8" s="25"/>
      <c r="P8" s="25"/>
      <c r="Q8" s="25"/>
      <c r="R8" s="117"/>
      <c r="S8" s="1"/>
      <c r="T8" s="1"/>
      <c r="U8" s="24"/>
      <c r="V8" s="1">
        <f>E8/D7</f>
        <v>0.8125</v>
      </c>
      <c r="W8" s="26">
        <v>17</v>
      </c>
      <c r="X8" s="27">
        <f t="shared" si="0"/>
        <v>0.80952380952380953</v>
      </c>
      <c r="Y8" s="1">
        <f t="shared" si="1"/>
        <v>0.19047619047619047</v>
      </c>
    </row>
    <row r="9" spans="1:27" ht="12.75" customHeight="1" x14ac:dyDescent="0.2">
      <c r="A9" s="19" t="s">
        <v>24</v>
      </c>
      <c r="B9" s="24"/>
      <c r="C9" s="24"/>
      <c r="D9" s="24"/>
      <c r="E9" s="24"/>
      <c r="F9" s="24">
        <v>12</v>
      </c>
      <c r="G9" s="24"/>
      <c r="H9" s="24"/>
      <c r="I9" s="24"/>
      <c r="J9" s="24"/>
      <c r="K9" s="24"/>
      <c r="L9" s="24"/>
      <c r="M9" s="24"/>
      <c r="N9" s="24"/>
      <c r="O9" s="25"/>
      <c r="P9" s="25"/>
      <c r="Q9" s="25"/>
      <c r="R9" s="117"/>
      <c r="S9" s="1"/>
      <c r="T9" s="1"/>
      <c r="U9" s="24"/>
      <c r="V9" s="1">
        <f>F9/E8</f>
        <v>0.92307692307692313</v>
      </c>
      <c r="W9" s="26">
        <v>16</v>
      </c>
      <c r="X9" s="27">
        <f t="shared" si="0"/>
        <v>0.94117647058823528</v>
      </c>
      <c r="Y9" s="1">
        <f t="shared" si="1"/>
        <v>5.8823529411764719E-2</v>
      </c>
    </row>
    <row r="10" spans="1:27" ht="12.75" customHeight="1" x14ac:dyDescent="0.2">
      <c r="A10" s="19" t="s">
        <v>25</v>
      </c>
      <c r="B10" s="24"/>
      <c r="C10" s="24"/>
      <c r="D10" s="24"/>
      <c r="E10" s="24"/>
      <c r="F10" s="24"/>
      <c r="G10" s="24">
        <v>12</v>
      </c>
      <c r="H10" s="24"/>
      <c r="I10" s="24"/>
      <c r="J10" s="24"/>
      <c r="K10" s="24"/>
      <c r="L10" s="24"/>
      <c r="M10" s="24"/>
      <c r="N10" s="24"/>
      <c r="O10" s="25"/>
      <c r="P10" s="25"/>
      <c r="Q10" s="25"/>
      <c r="R10" s="117"/>
      <c r="S10" s="1"/>
      <c r="T10" s="1"/>
      <c r="U10" s="24"/>
      <c r="V10" s="1">
        <f>G10/F9</f>
        <v>1</v>
      </c>
      <c r="W10" s="26">
        <v>17</v>
      </c>
      <c r="X10" s="27">
        <f t="shared" si="0"/>
        <v>1.0625</v>
      </c>
      <c r="Y10" s="1">
        <f t="shared" si="1"/>
        <v>-6.25E-2</v>
      </c>
    </row>
    <row r="11" spans="1:27" ht="12.75" customHeight="1" x14ac:dyDescent="0.2">
      <c r="A11" s="19" t="s">
        <v>26</v>
      </c>
      <c r="B11" s="24"/>
      <c r="C11" s="24"/>
      <c r="D11" s="24"/>
      <c r="E11" s="24"/>
      <c r="F11" s="24"/>
      <c r="G11" s="24"/>
      <c r="H11" s="24">
        <v>12</v>
      </c>
      <c r="I11" s="24"/>
      <c r="J11" s="24"/>
      <c r="K11" s="24"/>
      <c r="L11" s="24"/>
      <c r="M11" s="24"/>
      <c r="N11" s="24"/>
      <c r="O11" s="25"/>
      <c r="P11" s="25"/>
      <c r="Q11" s="25"/>
      <c r="R11" s="117"/>
      <c r="S11" s="1"/>
      <c r="T11" s="1"/>
      <c r="U11" s="24"/>
      <c r="V11" s="1">
        <f>H11/G10</f>
        <v>1</v>
      </c>
      <c r="W11" s="26">
        <v>16</v>
      </c>
      <c r="X11" s="27">
        <f t="shared" si="0"/>
        <v>0.94117647058823528</v>
      </c>
      <c r="Y11" s="1">
        <f t="shared" si="1"/>
        <v>5.8823529411764719E-2</v>
      </c>
    </row>
    <row r="12" spans="1:27" ht="12.75" customHeight="1" x14ac:dyDescent="0.2">
      <c r="A12" s="19" t="s">
        <v>27</v>
      </c>
      <c r="B12" s="24"/>
      <c r="C12" s="24"/>
      <c r="D12" s="24"/>
      <c r="E12" s="24"/>
      <c r="F12" s="24"/>
      <c r="G12" s="24"/>
      <c r="H12" s="24"/>
      <c r="I12" s="24">
        <v>11</v>
      </c>
      <c r="J12" s="24"/>
      <c r="K12" s="24"/>
      <c r="L12" s="24"/>
      <c r="M12" s="24"/>
      <c r="N12" s="24"/>
      <c r="O12" s="25"/>
      <c r="P12" s="25"/>
      <c r="Q12" s="25"/>
      <c r="R12" s="117"/>
      <c r="S12" s="1"/>
      <c r="T12" s="1"/>
      <c r="U12" s="24"/>
      <c r="V12" s="1">
        <f>I12/H11</f>
        <v>0.91666666666666663</v>
      </c>
      <c r="W12" s="26">
        <v>16</v>
      </c>
      <c r="X12" s="27">
        <f t="shared" si="0"/>
        <v>1</v>
      </c>
      <c r="Y12" s="1">
        <f t="shared" si="1"/>
        <v>0</v>
      </c>
    </row>
    <row r="13" spans="1:27" ht="12.75" customHeight="1" x14ac:dyDescent="0.2">
      <c r="A13" s="19" t="s">
        <v>28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>
        <v>11</v>
      </c>
      <c r="N13" s="24"/>
      <c r="O13" s="25"/>
      <c r="P13" s="25">
        <v>11</v>
      </c>
      <c r="Q13" s="25"/>
      <c r="R13" s="117">
        <f t="shared" ref="R13:R14" si="2">SUM(O13:Q13)</f>
        <v>11</v>
      </c>
      <c r="S13" s="1"/>
      <c r="T13" s="1"/>
      <c r="U13" s="24"/>
      <c r="V13" s="1"/>
      <c r="W13" s="26"/>
      <c r="X13" s="27"/>
      <c r="Y13" s="1"/>
    </row>
    <row r="14" spans="1:27" ht="12" customHeight="1" x14ac:dyDescent="0.2">
      <c r="A14" s="19" t="s">
        <v>29</v>
      </c>
      <c r="B14" s="24"/>
      <c r="C14" s="24"/>
      <c r="D14" s="24"/>
      <c r="E14" s="24"/>
      <c r="F14" s="24"/>
      <c r="G14" s="24"/>
      <c r="H14" s="24"/>
      <c r="I14" s="24">
        <v>2</v>
      </c>
      <c r="J14" s="24"/>
      <c r="K14" s="24"/>
      <c r="L14" s="24"/>
      <c r="M14" s="24"/>
      <c r="N14" s="24">
        <v>4</v>
      </c>
      <c r="O14" s="25"/>
      <c r="P14" s="25"/>
      <c r="Q14" s="25">
        <v>4</v>
      </c>
      <c r="R14" s="117">
        <f t="shared" si="2"/>
        <v>4</v>
      </c>
      <c r="S14" s="1"/>
      <c r="T14" s="1"/>
      <c r="U14" s="24"/>
      <c r="V14" s="1"/>
      <c r="W14" s="26"/>
      <c r="X14" s="27"/>
      <c r="Y14" s="1"/>
    </row>
    <row r="15" spans="1:27" ht="12" customHeight="1" x14ac:dyDescent="0.2">
      <c r="A15" s="19" t="s">
        <v>30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>
        <v>1</v>
      </c>
      <c r="N15" s="24"/>
      <c r="O15" s="25"/>
      <c r="P15" s="25"/>
      <c r="Q15" s="25"/>
      <c r="R15" s="117"/>
      <c r="S15" s="1"/>
      <c r="T15" s="1"/>
      <c r="U15" s="24"/>
      <c r="V15" s="1"/>
      <c r="W15" s="26"/>
      <c r="X15" s="27"/>
      <c r="Y15" s="1"/>
    </row>
    <row r="16" spans="1:27" ht="12.75" customHeight="1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46">
        <f>SUM(R13:R14)</f>
        <v>15</v>
      </c>
      <c r="S16" s="1">
        <f>R13/B5</f>
        <v>0.27500000000000002</v>
      </c>
      <c r="T16" s="1">
        <f>R16/B5</f>
        <v>0.375</v>
      </c>
      <c r="U16" s="24">
        <f>R16</f>
        <v>15</v>
      </c>
      <c r="V16" s="1"/>
      <c r="W16" s="24"/>
      <c r="X16" s="24"/>
    </row>
    <row r="17" spans="1:30" ht="12.75" customHeight="1" x14ac:dyDescent="0.3">
      <c r="A17" s="3" t="s">
        <v>31</v>
      </c>
      <c r="S17" s="1"/>
      <c r="T17" s="1"/>
      <c r="V17" s="1"/>
    </row>
    <row r="18" spans="1:30" ht="25.5" customHeight="1" x14ac:dyDescent="0.2">
      <c r="B18" s="189" t="s">
        <v>3</v>
      </c>
      <c r="C18" s="190"/>
      <c r="D18" s="190"/>
      <c r="E18" s="190"/>
      <c r="F18" s="190"/>
      <c r="G18" s="190"/>
      <c r="H18" s="190"/>
      <c r="I18" s="190"/>
      <c r="J18" s="190"/>
      <c r="S18" s="6" t="s">
        <v>8</v>
      </c>
      <c r="T18" s="6" t="s">
        <v>9</v>
      </c>
      <c r="U18" s="7" t="s">
        <v>10</v>
      </c>
      <c r="V18" s="6" t="s">
        <v>11</v>
      </c>
      <c r="W18" s="8" t="s">
        <v>12</v>
      </c>
      <c r="X18" s="8" t="s">
        <v>13</v>
      </c>
      <c r="Y18" s="9" t="s">
        <v>14</v>
      </c>
    </row>
    <row r="19" spans="1:30" ht="12.75" customHeight="1" x14ac:dyDescent="0.2">
      <c r="A19" s="11" t="s">
        <v>16</v>
      </c>
      <c r="B19" s="12">
        <v>1</v>
      </c>
      <c r="C19" s="12">
        <v>2</v>
      </c>
      <c r="D19" s="12">
        <v>3</v>
      </c>
      <c r="E19" s="12">
        <v>4</v>
      </c>
      <c r="F19" s="12">
        <v>5</v>
      </c>
      <c r="G19" s="12">
        <v>6</v>
      </c>
      <c r="H19" s="12">
        <v>7</v>
      </c>
      <c r="I19" s="12">
        <v>8</v>
      </c>
      <c r="J19" s="12">
        <v>9</v>
      </c>
      <c r="K19" s="13" t="s">
        <v>17</v>
      </c>
      <c r="L19" s="14"/>
      <c r="M19" s="14"/>
      <c r="N19" s="14"/>
      <c r="O19" s="14"/>
      <c r="P19" s="14"/>
      <c r="Q19" s="14"/>
      <c r="R19" s="115"/>
      <c r="S19" s="15"/>
      <c r="T19" s="15"/>
      <c r="U19" s="16"/>
      <c r="V19" s="17"/>
      <c r="W19" s="18"/>
      <c r="X19" s="18"/>
      <c r="Y19" s="1"/>
    </row>
    <row r="20" spans="1:30" ht="12.75" customHeight="1" x14ac:dyDescent="0.2">
      <c r="A20" s="19" t="s">
        <v>21</v>
      </c>
      <c r="B20" s="20">
        <v>8</v>
      </c>
      <c r="C20" s="20"/>
      <c r="D20" s="20"/>
      <c r="E20" s="20"/>
      <c r="F20" s="20"/>
      <c r="G20" s="20"/>
      <c r="H20" s="20"/>
      <c r="I20" s="20"/>
      <c r="J20" s="20"/>
      <c r="K20" s="21"/>
      <c r="L20" s="22"/>
      <c r="M20" s="22"/>
      <c r="N20" s="22"/>
      <c r="O20" s="22"/>
      <c r="P20" s="22"/>
      <c r="Q20" s="22"/>
      <c r="R20" s="116"/>
      <c r="S20" s="15"/>
      <c r="T20" s="15"/>
      <c r="U20" s="16"/>
      <c r="V20" s="17"/>
      <c r="W20" s="23">
        <f>B20</f>
        <v>8</v>
      </c>
      <c r="X20" s="18"/>
      <c r="Y20" s="1"/>
      <c r="AA20" s="29"/>
      <c r="AB20" s="30" t="s">
        <v>32</v>
      </c>
      <c r="AC20" s="30"/>
      <c r="AD20" s="30"/>
    </row>
    <row r="21" spans="1:30" ht="12.75" customHeight="1" x14ac:dyDescent="0.2">
      <c r="A21" s="19" t="s">
        <v>22</v>
      </c>
      <c r="C21" s="24">
        <v>4</v>
      </c>
      <c r="K21" s="24"/>
      <c r="L21" s="25"/>
      <c r="M21" s="25"/>
      <c r="N21" s="25"/>
      <c r="O21" s="25"/>
      <c r="P21" s="25"/>
      <c r="Q21" s="25"/>
      <c r="R21" s="117"/>
      <c r="S21" s="1"/>
      <c r="T21" s="1"/>
      <c r="V21" s="17">
        <f>C21/B20</f>
        <v>0.5</v>
      </c>
      <c r="W21" s="26">
        <v>4</v>
      </c>
      <c r="X21" s="27">
        <f t="shared" ref="X21:X23" si="3">W21/W20</f>
        <v>0.5</v>
      </c>
      <c r="Y21" s="1">
        <f t="shared" ref="Y21:Y23" si="4">100%-X21</f>
        <v>0.5</v>
      </c>
      <c r="AB21" s="31"/>
      <c r="AC21" s="31"/>
      <c r="AD21" s="31"/>
    </row>
    <row r="22" spans="1:30" ht="12.75" customHeight="1" x14ac:dyDescent="0.2">
      <c r="A22" s="19" t="s">
        <v>23</v>
      </c>
      <c r="D22" s="24">
        <v>3</v>
      </c>
      <c r="L22" s="25"/>
      <c r="M22" s="25"/>
      <c r="N22" s="25"/>
      <c r="O22" s="25"/>
      <c r="P22" s="25"/>
      <c r="Q22" s="25"/>
      <c r="R22" s="117"/>
      <c r="S22" s="1"/>
      <c r="T22" s="1"/>
      <c r="V22" s="28">
        <f>D22/C21</f>
        <v>0.75</v>
      </c>
      <c r="W22" s="26">
        <v>3</v>
      </c>
      <c r="X22" s="27">
        <f t="shared" si="3"/>
        <v>0.75</v>
      </c>
      <c r="Y22" s="1">
        <f t="shared" si="4"/>
        <v>0.25</v>
      </c>
      <c r="AA22" s="32" t="s">
        <v>33</v>
      </c>
      <c r="AB22" s="33" t="s">
        <v>34</v>
      </c>
    </row>
    <row r="23" spans="1:30" ht="12.75" customHeight="1" x14ac:dyDescent="0.2">
      <c r="A23" s="19" t="s">
        <v>24</v>
      </c>
      <c r="E23" s="24">
        <v>3</v>
      </c>
      <c r="L23" s="25"/>
      <c r="M23" s="25"/>
      <c r="N23" s="25"/>
      <c r="O23" s="25"/>
      <c r="P23" s="25"/>
      <c r="Q23" s="25"/>
      <c r="R23" s="117"/>
      <c r="S23" s="1"/>
      <c r="T23" s="1"/>
      <c r="V23" s="1">
        <f>E23/D22</f>
        <v>1</v>
      </c>
      <c r="W23" s="26">
        <v>3</v>
      </c>
      <c r="X23" s="27">
        <f t="shared" si="3"/>
        <v>1</v>
      </c>
      <c r="Y23" s="1">
        <f t="shared" si="4"/>
        <v>0</v>
      </c>
      <c r="AA23" s="32"/>
      <c r="AB23" s="33"/>
    </row>
    <row r="24" spans="1:30" ht="12.75" customHeight="1" x14ac:dyDescent="0.2">
      <c r="A24" s="19" t="s">
        <v>25</v>
      </c>
      <c r="D24" s="24">
        <v>1</v>
      </c>
      <c r="L24" s="25"/>
      <c r="M24" s="25"/>
      <c r="N24" s="25"/>
      <c r="O24" s="25"/>
      <c r="P24" s="25"/>
      <c r="Q24" s="25"/>
      <c r="R24" s="117"/>
      <c r="S24" s="1"/>
      <c r="T24" s="1"/>
      <c r="V24" s="1"/>
      <c r="W24" s="26">
        <v>3</v>
      </c>
      <c r="X24" s="27"/>
      <c r="Y24" s="1"/>
      <c r="AA24" s="32"/>
      <c r="AB24" s="33"/>
    </row>
    <row r="25" spans="1:30" ht="12.75" customHeight="1" x14ac:dyDescent="0.2">
      <c r="A25" s="19" t="s">
        <v>26</v>
      </c>
      <c r="E25" s="24">
        <v>1</v>
      </c>
      <c r="L25" s="25"/>
      <c r="M25" s="25"/>
      <c r="N25" s="25"/>
      <c r="O25" s="25"/>
      <c r="P25" s="25"/>
      <c r="Q25" s="25"/>
      <c r="R25" s="117"/>
      <c r="S25" s="1"/>
      <c r="T25" s="1"/>
      <c r="V25" s="1"/>
      <c r="W25" s="26">
        <v>3</v>
      </c>
      <c r="X25" s="27"/>
      <c r="Y25" s="1"/>
      <c r="AA25" s="32"/>
      <c r="AB25" s="33"/>
    </row>
    <row r="26" spans="1:30" ht="12.75" customHeight="1" x14ac:dyDescent="0.2">
      <c r="A26" s="19" t="s">
        <v>27</v>
      </c>
      <c r="F26" s="24">
        <v>2</v>
      </c>
      <c r="L26" s="25"/>
      <c r="M26" s="25"/>
      <c r="N26" s="25"/>
      <c r="O26" s="25"/>
      <c r="P26" s="25"/>
      <c r="Q26" s="25"/>
      <c r="R26" s="117"/>
      <c r="S26" s="1"/>
      <c r="T26" s="1"/>
      <c r="V26" s="1"/>
      <c r="W26" s="26">
        <v>2</v>
      </c>
      <c r="X26" s="27"/>
      <c r="Y26" s="1"/>
      <c r="AA26" s="32"/>
      <c r="AB26" s="33"/>
    </row>
    <row r="27" spans="1:30" ht="12.75" customHeight="1" x14ac:dyDescent="0.2">
      <c r="A27" s="19" t="s">
        <v>28</v>
      </c>
      <c r="G27" s="24">
        <v>2</v>
      </c>
      <c r="L27" s="25"/>
      <c r="M27" s="25"/>
      <c r="N27" s="25"/>
      <c r="O27" s="25"/>
      <c r="P27" s="25"/>
      <c r="Q27" s="25"/>
      <c r="R27" s="117"/>
      <c r="S27" s="1"/>
      <c r="T27" s="1"/>
      <c r="V27" s="1"/>
      <c r="W27" s="26">
        <v>2</v>
      </c>
      <c r="X27" s="27"/>
      <c r="Y27" s="1"/>
      <c r="AA27" s="32"/>
      <c r="AB27" s="33"/>
    </row>
    <row r="28" spans="1:30" ht="12.75" customHeight="1" x14ac:dyDescent="0.2">
      <c r="A28" s="19" t="s">
        <v>29</v>
      </c>
      <c r="G28" s="24">
        <v>2</v>
      </c>
      <c r="L28" s="25"/>
      <c r="M28" s="25"/>
      <c r="N28" s="25"/>
      <c r="O28" s="25"/>
      <c r="P28" s="25"/>
      <c r="Q28" s="25"/>
      <c r="R28" s="117"/>
      <c r="S28" s="1"/>
      <c r="T28" s="1"/>
      <c r="V28" s="1"/>
      <c r="W28" s="26"/>
      <c r="X28" s="27"/>
      <c r="Y28" s="1"/>
      <c r="AA28" s="32"/>
      <c r="AB28" s="33"/>
    </row>
    <row r="29" spans="1:30" ht="12.75" customHeight="1" x14ac:dyDescent="0.2">
      <c r="A29" s="19" t="s">
        <v>30</v>
      </c>
      <c r="G29" s="24">
        <v>2</v>
      </c>
      <c r="L29" s="25"/>
      <c r="M29" s="25"/>
      <c r="N29" s="25"/>
      <c r="O29" s="25"/>
      <c r="P29" s="25"/>
      <c r="Q29" s="25"/>
      <c r="R29" s="117"/>
      <c r="S29" s="1"/>
      <c r="T29" s="1"/>
      <c r="V29" s="1"/>
      <c r="W29" s="26"/>
      <c r="X29" s="27"/>
      <c r="Y29" s="1"/>
      <c r="AA29" s="32"/>
      <c r="AB29" s="33"/>
    </row>
    <row r="30" spans="1:30" ht="12.75" customHeight="1" x14ac:dyDescent="0.2">
      <c r="A30" s="19" t="s">
        <v>35</v>
      </c>
      <c r="G30" s="24">
        <v>1</v>
      </c>
      <c r="L30" s="25"/>
      <c r="M30" s="25"/>
      <c r="N30" s="25">
        <v>1</v>
      </c>
      <c r="O30" s="25"/>
      <c r="P30" s="25"/>
      <c r="Q30" s="25">
        <v>1</v>
      </c>
      <c r="R30" s="117">
        <f t="shared" ref="R30:R31" si="5">SUM(O30:Q30)</f>
        <v>1</v>
      </c>
      <c r="S30" s="1"/>
      <c r="T30" s="1"/>
      <c r="V30" s="1"/>
      <c r="W30" s="26"/>
      <c r="X30" s="27"/>
      <c r="Y30" s="1"/>
      <c r="AA30" s="32"/>
      <c r="AB30" s="33"/>
    </row>
    <row r="31" spans="1:30" ht="12.75" customHeight="1" x14ac:dyDescent="0.2">
      <c r="A31" s="19" t="s">
        <v>36</v>
      </c>
      <c r="G31" s="24">
        <v>1</v>
      </c>
      <c r="L31" s="25"/>
      <c r="M31" s="25"/>
      <c r="N31" s="25">
        <v>1</v>
      </c>
      <c r="O31" s="25"/>
      <c r="P31" s="25"/>
      <c r="Q31" s="25">
        <v>1</v>
      </c>
      <c r="R31" s="117">
        <f t="shared" si="5"/>
        <v>1</v>
      </c>
      <c r="S31" s="1"/>
      <c r="T31" s="1"/>
      <c r="V31" s="1"/>
      <c r="W31" s="26"/>
      <c r="X31" s="27"/>
      <c r="Y31" s="1"/>
      <c r="AA31" s="32"/>
      <c r="AB31" s="33"/>
    </row>
    <row r="32" spans="1:30" ht="12.75" customHeight="1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46">
        <f>SUM(R30:R31)</f>
        <v>2</v>
      </c>
      <c r="S32" s="1">
        <f>R29/B20</f>
        <v>0</v>
      </c>
      <c r="T32" s="1">
        <f>R32/B20</f>
        <v>0.25</v>
      </c>
      <c r="U32" s="1">
        <f>T32-S32</f>
        <v>0.25</v>
      </c>
      <c r="V32" s="1"/>
      <c r="W32" s="24"/>
      <c r="X32" s="24"/>
      <c r="AA32" s="2" t="s">
        <v>37</v>
      </c>
      <c r="AB32" s="27" t="e">
        <f>#REF!</f>
        <v>#REF!</v>
      </c>
    </row>
    <row r="33" spans="1:27" ht="12.75" customHeight="1" x14ac:dyDescent="0.3">
      <c r="A33" s="3" t="s">
        <v>38</v>
      </c>
      <c r="S33" s="1"/>
      <c r="T33" s="1"/>
      <c r="V33" s="1"/>
      <c r="AA33" s="2" t="s">
        <v>39</v>
      </c>
    </row>
    <row r="34" spans="1:27" ht="25.5" customHeight="1" x14ac:dyDescent="0.2">
      <c r="B34" s="189" t="s">
        <v>3</v>
      </c>
      <c r="C34" s="190"/>
      <c r="D34" s="190"/>
      <c r="E34" s="190"/>
      <c r="F34" s="190"/>
      <c r="G34" s="190"/>
      <c r="H34" s="190"/>
      <c r="I34" s="190"/>
      <c r="J34" s="190"/>
      <c r="S34" s="6" t="s">
        <v>8</v>
      </c>
      <c r="T34" s="6" t="s">
        <v>9</v>
      </c>
      <c r="U34" s="7" t="s">
        <v>10</v>
      </c>
      <c r="V34" s="6" t="s">
        <v>11</v>
      </c>
      <c r="W34" s="8" t="s">
        <v>12</v>
      </c>
      <c r="X34" s="8" t="s">
        <v>13</v>
      </c>
      <c r="Y34" s="9" t="s">
        <v>14</v>
      </c>
      <c r="AA34" s="2" t="s">
        <v>40</v>
      </c>
    </row>
    <row r="35" spans="1:27" ht="12.75" customHeight="1" x14ac:dyDescent="0.2">
      <c r="A35" s="11" t="s">
        <v>16</v>
      </c>
      <c r="B35" s="12">
        <v>1</v>
      </c>
      <c r="C35" s="12">
        <v>2</v>
      </c>
      <c r="D35" s="12">
        <v>3</v>
      </c>
      <c r="E35" s="12">
        <v>4</v>
      </c>
      <c r="F35" s="12">
        <v>5</v>
      </c>
      <c r="G35" s="12">
        <v>6</v>
      </c>
      <c r="H35" s="12">
        <v>7</v>
      </c>
      <c r="I35" s="12">
        <v>8</v>
      </c>
      <c r="J35" s="12">
        <v>9</v>
      </c>
      <c r="K35" s="13" t="s">
        <v>17</v>
      </c>
      <c r="L35" s="14"/>
      <c r="M35" s="14"/>
      <c r="N35" s="14"/>
      <c r="O35" s="14"/>
      <c r="P35" s="14"/>
      <c r="Q35" s="14"/>
      <c r="R35" s="115"/>
      <c r="S35" s="15"/>
      <c r="T35" s="15"/>
      <c r="U35" s="16"/>
      <c r="V35" s="17"/>
      <c r="W35" s="18"/>
      <c r="X35" s="18"/>
      <c r="Y35" s="1"/>
      <c r="AA35" s="2" t="s">
        <v>0</v>
      </c>
    </row>
    <row r="36" spans="1:27" ht="12.75" customHeight="1" x14ac:dyDescent="0.2">
      <c r="A36" s="19" t="s">
        <v>22</v>
      </c>
      <c r="B36" s="20">
        <v>21</v>
      </c>
      <c r="C36" s="20"/>
      <c r="D36" s="20"/>
      <c r="E36" s="20"/>
      <c r="F36" s="20"/>
      <c r="G36" s="20"/>
      <c r="H36" s="20"/>
      <c r="I36" s="20"/>
      <c r="J36" s="20"/>
      <c r="K36" s="21"/>
      <c r="L36" s="25"/>
      <c r="M36" s="25"/>
      <c r="N36" s="25"/>
      <c r="O36" s="25"/>
      <c r="P36" s="25"/>
      <c r="Q36" s="25"/>
      <c r="R36" s="117"/>
      <c r="S36" s="15"/>
      <c r="T36" s="15"/>
      <c r="U36" s="16"/>
      <c r="V36" s="17"/>
      <c r="W36" s="23">
        <f>B36</f>
        <v>21</v>
      </c>
      <c r="X36" s="18"/>
      <c r="Y36" s="1"/>
      <c r="AA36" s="2" t="s">
        <v>2</v>
      </c>
    </row>
    <row r="37" spans="1:27" ht="12.75" customHeight="1" x14ac:dyDescent="0.2">
      <c r="A37" s="19" t="s">
        <v>23</v>
      </c>
      <c r="C37" s="24">
        <v>9</v>
      </c>
      <c r="K37" s="24"/>
      <c r="L37" s="25"/>
      <c r="M37" s="25"/>
      <c r="N37" s="25"/>
      <c r="O37" s="25"/>
      <c r="P37" s="25"/>
      <c r="Q37" s="25"/>
      <c r="R37" s="117"/>
      <c r="S37" s="1"/>
      <c r="T37" s="1"/>
      <c r="V37" s="17">
        <f>C37/B36</f>
        <v>0.42857142857142855</v>
      </c>
      <c r="W37" s="26">
        <v>11</v>
      </c>
      <c r="X37" s="27">
        <f t="shared" ref="X37:X43" si="6">W37/W36</f>
        <v>0.52380952380952384</v>
      </c>
      <c r="Y37" s="1">
        <f t="shared" ref="Y37:Y43" si="7">100%-X37</f>
        <v>0.47619047619047616</v>
      </c>
      <c r="AA37" s="10" t="s">
        <v>15</v>
      </c>
    </row>
    <row r="38" spans="1:27" ht="12.75" customHeight="1" x14ac:dyDescent="0.2">
      <c r="A38" s="19" t="s">
        <v>24</v>
      </c>
      <c r="D38" s="24">
        <v>8</v>
      </c>
      <c r="L38" s="25"/>
      <c r="M38" s="25"/>
      <c r="N38" s="25"/>
      <c r="O38" s="25"/>
      <c r="P38" s="25"/>
      <c r="Q38" s="25"/>
      <c r="R38" s="117"/>
      <c r="S38" s="1"/>
      <c r="T38" s="1"/>
      <c r="V38" s="28">
        <f>D38/C37</f>
        <v>0.88888888888888884</v>
      </c>
      <c r="W38" s="26">
        <v>10</v>
      </c>
      <c r="X38" s="27">
        <f t="shared" si="6"/>
        <v>0.90909090909090906</v>
      </c>
      <c r="Y38" s="1">
        <f t="shared" si="7"/>
        <v>9.0909090909090939E-2</v>
      </c>
      <c r="AA38" s="10" t="s">
        <v>18</v>
      </c>
    </row>
    <row r="39" spans="1:27" ht="12.75" customHeight="1" x14ac:dyDescent="0.2">
      <c r="A39" s="19" t="s">
        <v>25</v>
      </c>
      <c r="B39" s="24"/>
      <c r="C39" s="24"/>
      <c r="D39" s="24"/>
      <c r="E39" s="24">
        <v>8</v>
      </c>
      <c r="F39" s="24"/>
      <c r="G39" s="24"/>
      <c r="H39" s="24"/>
      <c r="I39" s="24"/>
      <c r="J39" s="24"/>
      <c r="K39" s="24"/>
      <c r="L39" s="25"/>
      <c r="M39" s="25"/>
      <c r="N39" s="25"/>
      <c r="O39" s="25"/>
      <c r="P39" s="25"/>
      <c r="Q39" s="25"/>
      <c r="R39" s="117"/>
      <c r="S39" s="1"/>
      <c r="T39" s="1"/>
      <c r="U39" s="24"/>
      <c r="V39" s="1">
        <f>E39/D38</f>
        <v>1</v>
      </c>
      <c r="W39" s="26">
        <v>10</v>
      </c>
      <c r="X39" s="27">
        <f t="shared" si="6"/>
        <v>1</v>
      </c>
      <c r="Y39" s="1">
        <f t="shared" si="7"/>
        <v>0</v>
      </c>
      <c r="AA39" s="10" t="s">
        <v>20</v>
      </c>
    </row>
    <row r="40" spans="1:27" ht="12.75" customHeight="1" x14ac:dyDescent="0.2">
      <c r="A40" s="19" t="s">
        <v>26</v>
      </c>
      <c r="B40" s="24"/>
      <c r="C40" s="24"/>
      <c r="D40" s="24"/>
      <c r="E40" s="24"/>
      <c r="F40" s="24">
        <v>7</v>
      </c>
      <c r="G40" s="24"/>
      <c r="H40" s="24"/>
      <c r="I40" s="24"/>
      <c r="J40" s="24"/>
      <c r="K40" s="24"/>
      <c r="L40" s="25"/>
      <c r="M40" s="25"/>
      <c r="N40" s="25"/>
      <c r="O40" s="25"/>
      <c r="P40" s="25"/>
      <c r="Q40" s="25"/>
      <c r="R40" s="117"/>
      <c r="S40" s="1"/>
      <c r="T40" s="1"/>
      <c r="U40" s="24"/>
      <c r="V40" s="1">
        <f>F40/E39</f>
        <v>0.875</v>
      </c>
      <c r="W40" s="26">
        <v>9</v>
      </c>
      <c r="X40" s="27">
        <f t="shared" si="6"/>
        <v>0.9</v>
      </c>
      <c r="Y40" s="1">
        <f t="shared" si="7"/>
        <v>9.9999999999999978E-2</v>
      </c>
      <c r="AA40" s="19"/>
    </row>
    <row r="41" spans="1:27" ht="12.75" customHeight="1" x14ac:dyDescent="0.2">
      <c r="A41" s="19" t="s">
        <v>27</v>
      </c>
      <c r="B41" s="24"/>
      <c r="C41" s="24"/>
      <c r="D41" s="24"/>
      <c r="E41" s="24"/>
      <c r="F41" s="24"/>
      <c r="G41" s="24">
        <v>7</v>
      </c>
      <c r="H41" s="24"/>
      <c r="I41" s="24"/>
      <c r="J41" s="24"/>
      <c r="K41" s="24"/>
      <c r="L41" s="25"/>
      <c r="M41" s="25"/>
      <c r="N41" s="25"/>
      <c r="O41" s="25"/>
      <c r="P41" s="25"/>
      <c r="Q41" s="25"/>
      <c r="R41" s="117"/>
      <c r="S41" s="1"/>
      <c r="T41" s="1"/>
      <c r="U41" s="24"/>
      <c r="V41" s="1">
        <f>G41/F40</f>
        <v>1</v>
      </c>
      <c r="W41" s="26">
        <v>9</v>
      </c>
      <c r="X41" s="27">
        <f t="shared" si="6"/>
        <v>1</v>
      </c>
      <c r="Y41" s="1">
        <f t="shared" si="7"/>
        <v>0</v>
      </c>
      <c r="AA41" s="19"/>
    </row>
    <row r="42" spans="1:27" ht="12.75" customHeight="1" x14ac:dyDescent="0.2">
      <c r="A42" s="19" t="s">
        <v>28</v>
      </c>
      <c r="B42" s="24"/>
      <c r="C42" s="24"/>
      <c r="D42" s="24"/>
      <c r="E42" s="24"/>
      <c r="F42" s="24"/>
      <c r="G42" s="24"/>
      <c r="H42" s="24">
        <v>6</v>
      </c>
      <c r="I42" s="24"/>
      <c r="J42" s="24"/>
      <c r="K42" s="24"/>
      <c r="L42" s="25"/>
      <c r="M42" s="25"/>
      <c r="N42" s="25"/>
      <c r="O42" s="25"/>
      <c r="P42" s="25"/>
      <c r="Q42" s="25"/>
      <c r="R42" s="117"/>
      <c r="S42" s="1"/>
      <c r="T42" s="1"/>
      <c r="U42" s="24"/>
      <c r="V42" s="1">
        <f>H42/G41</f>
        <v>0.8571428571428571</v>
      </c>
      <c r="W42" s="26">
        <v>9</v>
      </c>
      <c r="X42" s="27">
        <f t="shared" si="6"/>
        <v>1</v>
      </c>
      <c r="Y42" s="1">
        <f t="shared" si="7"/>
        <v>0</v>
      </c>
      <c r="AA42" s="19"/>
    </row>
    <row r="43" spans="1:27" ht="12.75" customHeight="1" x14ac:dyDescent="0.2">
      <c r="A43" s="19" t="s">
        <v>29</v>
      </c>
      <c r="B43" s="24"/>
      <c r="C43" s="24"/>
      <c r="D43" s="24"/>
      <c r="E43" s="24"/>
      <c r="F43" s="24"/>
      <c r="G43" s="24"/>
      <c r="H43" s="24"/>
      <c r="I43" s="24">
        <v>6</v>
      </c>
      <c r="J43" s="24"/>
      <c r="K43" s="24"/>
      <c r="L43" s="25"/>
      <c r="M43" s="25"/>
      <c r="N43" s="25"/>
      <c r="O43" s="25"/>
      <c r="P43" s="25"/>
      <c r="Q43" s="25">
        <v>1</v>
      </c>
      <c r="R43" s="117">
        <f t="shared" ref="R43:R45" si="8">SUM(O43:Q43)</f>
        <v>1</v>
      </c>
      <c r="S43" s="1"/>
      <c r="T43" s="1"/>
      <c r="U43" s="24"/>
      <c r="V43" s="1">
        <f>I43/H42</f>
        <v>1</v>
      </c>
      <c r="W43" s="26">
        <v>8</v>
      </c>
      <c r="X43" s="27">
        <f t="shared" si="6"/>
        <v>0.88888888888888884</v>
      </c>
      <c r="Y43" s="1">
        <f t="shared" si="7"/>
        <v>0.11111111111111116</v>
      </c>
      <c r="AA43" s="19"/>
    </row>
    <row r="44" spans="1:27" ht="12.75" customHeight="1" x14ac:dyDescent="0.2">
      <c r="A44" s="19" t="s">
        <v>30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5"/>
      <c r="M44" s="25">
        <v>6</v>
      </c>
      <c r="N44" s="25"/>
      <c r="O44" s="25"/>
      <c r="P44" s="25">
        <v>6</v>
      </c>
      <c r="Q44" s="25"/>
      <c r="R44" s="117">
        <f t="shared" si="8"/>
        <v>6</v>
      </c>
      <c r="S44" s="1"/>
      <c r="T44" s="1"/>
      <c r="U44" s="24"/>
      <c r="V44" s="1"/>
      <c r="W44" s="26"/>
      <c r="X44" s="27"/>
      <c r="Y44" s="1"/>
      <c r="AA44" s="19"/>
    </row>
    <row r="45" spans="1:27" ht="12.75" customHeight="1" x14ac:dyDescent="0.2">
      <c r="A45" s="19" t="s">
        <v>35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5"/>
      <c r="M45" s="25"/>
      <c r="N45" s="25">
        <v>2</v>
      </c>
      <c r="O45" s="25"/>
      <c r="P45" s="25"/>
      <c r="Q45" s="25">
        <v>2</v>
      </c>
      <c r="R45" s="117">
        <f t="shared" si="8"/>
        <v>2</v>
      </c>
      <c r="S45" s="1"/>
      <c r="T45" s="1"/>
      <c r="U45" s="24"/>
      <c r="V45" s="1"/>
      <c r="W45" s="26"/>
      <c r="X45" s="27"/>
      <c r="Y45" s="1"/>
      <c r="AA45" s="19"/>
    </row>
    <row r="46" spans="1:27" ht="12.75" customHeight="1" x14ac:dyDescent="0.2">
      <c r="A46" s="19" t="s">
        <v>36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5"/>
      <c r="M46" s="25"/>
      <c r="N46" s="25"/>
      <c r="O46" s="25"/>
      <c r="P46" s="25"/>
      <c r="Q46" s="25"/>
      <c r="R46" s="117"/>
      <c r="S46" s="1"/>
      <c r="T46" s="1"/>
      <c r="U46" s="24"/>
      <c r="V46" s="1"/>
      <c r="W46" s="26"/>
      <c r="X46" s="27"/>
      <c r="Y46" s="1"/>
      <c r="AA46" s="19"/>
    </row>
    <row r="47" spans="1:27" ht="12.75" customHeight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46">
        <f>SUM(R43:R45)</f>
        <v>9</v>
      </c>
      <c r="S47" s="1">
        <f>(R43+R44)/B36</f>
        <v>0.33333333333333331</v>
      </c>
      <c r="T47" s="1">
        <f>R47/B36</f>
        <v>0.42857142857142855</v>
      </c>
      <c r="U47" s="1">
        <f>T47-S47</f>
        <v>9.5238095238095233E-2</v>
      </c>
      <c r="V47" s="1"/>
      <c r="W47" s="24"/>
      <c r="X47" s="24"/>
      <c r="Y47" s="24"/>
    </row>
    <row r="48" spans="1:27" ht="12.75" customHeight="1" x14ac:dyDescent="0.3">
      <c r="A48" s="3" t="s">
        <v>41</v>
      </c>
      <c r="S48" s="1"/>
      <c r="T48" s="1"/>
      <c r="V48" s="1"/>
    </row>
    <row r="49" spans="1:30" ht="25.5" customHeight="1" x14ac:dyDescent="0.2">
      <c r="B49" s="189" t="s">
        <v>3</v>
      </c>
      <c r="C49" s="190"/>
      <c r="D49" s="190"/>
      <c r="E49" s="190"/>
      <c r="F49" s="190"/>
      <c r="G49" s="190"/>
      <c r="H49" s="190"/>
      <c r="I49" s="190"/>
      <c r="J49" s="190"/>
      <c r="S49" s="6" t="s">
        <v>8</v>
      </c>
      <c r="T49" s="6" t="s">
        <v>9</v>
      </c>
      <c r="U49" s="7" t="s">
        <v>10</v>
      </c>
      <c r="V49" s="6" t="s">
        <v>11</v>
      </c>
      <c r="W49" s="8" t="s">
        <v>12</v>
      </c>
      <c r="X49" s="8" t="s">
        <v>13</v>
      </c>
      <c r="Y49" s="9" t="s">
        <v>14</v>
      </c>
    </row>
    <row r="50" spans="1:30" ht="12.75" customHeight="1" x14ac:dyDescent="0.2">
      <c r="A50" s="11" t="s">
        <v>16</v>
      </c>
      <c r="B50" s="12">
        <v>1</v>
      </c>
      <c r="C50" s="12">
        <v>2</v>
      </c>
      <c r="D50" s="12">
        <v>3</v>
      </c>
      <c r="E50" s="12">
        <v>4</v>
      </c>
      <c r="F50" s="12">
        <v>5</v>
      </c>
      <c r="G50" s="12">
        <v>6</v>
      </c>
      <c r="H50" s="12">
        <v>7</v>
      </c>
      <c r="I50" s="12">
        <v>8</v>
      </c>
      <c r="J50" s="12">
        <v>9</v>
      </c>
      <c r="K50" s="13" t="s">
        <v>17</v>
      </c>
      <c r="L50" s="14"/>
      <c r="M50" s="14"/>
      <c r="N50" s="14"/>
      <c r="O50" s="14"/>
      <c r="P50" s="14"/>
      <c r="Q50" s="14"/>
      <c r="R50" s="115"/>
      <c r="S50" s="15"/>
      <c r="T50" s="15"/>
      <c r="U50" s="16"/>
      <c r="V50" s="17"/>
      <c r="W50" s="18"/>
      <c r="X50" s="18"/>
      <c r="Y50" s="1"/>
    </row>
    <row r="51" spans="1:30" ht="12.75" customHeight="1" x14ac:dyDescent="0.2">
      <c r="A51" s="19" t="s">
        <v>23</v>
      </c>
      <c r="B51" s="20">
        <v>9</v>
      </c>
      <c r="C51" s="20"/>
      <c r="D51" s="20"/>
      <c r="E51" s="20"/>
      <c r="F51" s="20"/>
      <c r="G51" s="20"/>
      <c r="H51" s="20"/>
      <c r="I51" s="20"/>
      <c r="J51" s="20"/>
      <c r="K51" s="21"/>
      <c r="L51" s="22"/>
      <c r="M51" s="22"/>
      <c r="N51" s="22"/>
      <c r="O51" s="22"/>
      <c r="P51" s="22"/>
      <c r="Q51" s="22"/>
      <c r="R51" s="116"/>
      <c r="S51" s="15"/>
      <c r="T51" s="15"/>
      <c r="U51" s="16"/>
      <c r="V51" s="17"/>
      <c r="W51" s="23">
        <f>B51</f>
        <v>9</v>
      </c>
      <c r="X51" s="18"/>
      <c r="Y51" s="1"/>
    </row>
    <row r="52" spans="1:30" ht="12.75" customHeight="1" x14ac:dyDescent="0.2">
      <c r="A52" s="19" t="s">
        <v>24</v>
      </c>
      <c r="C52" s="24">
        <v>3</v>
      </c>
      <c r="K52" s="24"/>
      <c r="L52" s="24"/>
      <c r="M52" s="24"/>
      <c r="N52" s="24"/>
      <c r="O52" s="25"/>
      <c r="P52" s="25"/>
      <c r="Q52" s="25"/>
      <c r="R52" s="117"/>
      <c r="S52" s="1"/>
      <c r="T52" s="1"/>
      <c r="V52" s="17">
        <f>C52/B51</f>
        <v>0.33333333333333331</v>
      </c>
      <c r="W52" s="26">
        <v>3</v>
      </c>
      <c r="X52" s="27">
        <f t="shared" ref="X52:X58" si="9">W52/W51</f>
        <v>0.33333333333333331</v>
      </c>
      <c r="Y52" s="1">
        <f t="shared" ref="Y52:Y58" si="10">100%-X52</f>
        <v>0.66666666666666674</v>
      </c>
    </row>
    <row r="53" spans="1:30" ht="12.75" customHeight="1" x14ac:dyDescent="0.2">
      <c r="A53" s="19" t="s">
        <v>25</v>
      </c>
      <c r="D53" s="24">
        <v>3</v>
      </c>
      <c r="O53" s="25"/>
      <c r="P53" s="25"/>
      <c r="Q53" s="25"/>
      <c r="R53" s="117"/>
      <c r="S53" s="1"/>
      <c r="T53" s="1"/>
      <c r="V53" s="28">
        <f>D53/C52</f>
        <v>1</v>
      </c>
      <c r="W53" s="26">
        <v>3</v>
      </c>
      <c r="X53" s="27">
        <f t="shared" si="9"/>
        <v>1</v>
      </c>
      <c r="Y53" s="1">
        <f t="shared" si="10"/>
        <v>0</v>
      </c>
    </row>
    <row r="54" spans="1:30" ht="12.75" customHeight="1" x14ac:dyDescent="0.2">
      <c r="A54" s="19" t="s">
        <v>26</v>
      </c>
      <c r="E54" s="24">
        <v>2</v>
      </c>
      <c r="O54" s="25"/>
      <c r="P54" s="25"/>
      <c r="Q54" s="25"/>
      <c r="R54" s="117"/>
      <c r="S54" s="1"/>
      <c r="T54" s="1"/>
      <c r="V54" s="1">
        <f>E54/D53</f>
        <v>0.66666666666666663</v>
      </c>
      <c r="W54" s="26">
        <v>3</v>
      </c>
      <c r="X54" s="27">
        <f t="shared" si="9"/>
        <v>1</v>
      </c>
      <c r="Y54" s="1">
        <f t="shared" si="10"/>
        <v>0</v>
      </c>
      <c r="AA54" s="29"/>
      <c r="AB54" s="30" t="s">
        <v>42</v>
      </c>
      <c r="AC54" s="30"/>
      <c r="AD54" s="30"/>
    </row>
    <row r="55" spans="1:30" ht="12.75" customHeight="1" x14ac:dyDescent="0.2">
      <c r="A55" s="19" t="s">
        <v>27</v>
      </c>
      <c r="F55" s="24">
        <v>2</v>
      </c>
      <c r="O55" s="25"/>
      <c r="P55" s="25"/>
      <c r="Q55" s="25"/>
      <c r="R55" s="117"/>
      <c r="S55" s="1"/>
      <c r="T55" s="1"/>
      <c r="V55" s="1">
        <f>F55/E54</f>
        <v>1</v>
      </c>
      <c r="W55" s="26">
        <v>3</v>
      </c>
      <c r="X55" s="27">
        <f t="shared" si="9"/>
        <v>1</v>
      </c>
      <c r="Y55" s="1">
        <f t="shared" si="10"/>
        <v>0</v>
      </c>
      <c r="AA55" s="29"/>
      <c r="AB55" s="30"/>
      <c r="AC55" s="30"/>
      <c r="AD55" s="30"/>
    </row>
    <row r="56" spans="1:30" ht="12.75" customHeight="1" x14ac:dyDescent="0.2">
      <c r="A56" s="19" t="s">
        <v>28</v>
      </c>
      <c r="G56" s="24">
        <v>2</v>
      </c>
      <c r="O56" s="25"/>
      <c r="P56" s="25"/>
      <c r="Q56" s="25"/>
      <c r="R56" s="117"/>
      <c r="S56" s="1"/>
      <c r="T56" s="1"/>
      <c r="V56" s="1">
        <f>G56/F55</f>
        <v>1</v>
      </c>
      <c r="W56" s="26">
        <v>2</v>
      </c>
      <c r="X56" s="27">
        <f t="shared" si="9"/>
        <v>0.66666666666666663</v>
      </c>
      <c r="Y56" s="1">
        <f t="shared" si="10"/>
        <v>0.33333333333333337</v>
      </c>
      <c r="AA56" s="29"/>
      <c r="AB56" s="30"/>
      <c r="AC56" s="30"/>
      <c r="AD56" s="30"/>
    </row>
    <row r="57" spans="1:30" ht="12.75" customHeight="1" x14ac:dyDescent="0.2">
      <c r="A57" s="19" t="s">
        <v>29</v>
      </c>
      <c r="H57" s="24">
        <v>2</v>
      </c>
      <c r="O57" s="25"/>
      <c r="P57" s="25"/>
      <c r="Q57" s="25"/>
      <c r="R57" s="117"/>
      <c r="S57" s="1"/>
      <c r="T57" s="1"/>
      <c r="V57" s="1">
        <f>H57/G56</f>
        <v>1</v>
      </c>
      <c r="W57" s="26">
        <v>2</v>
      </c>
      <c r="X57" s="27">
        <f t="shared" si="9"/>
        <v>1</v>
      </c>
      <c r="Y57" s="1">
        <f t="shared" si="10"/>
        <v>0</v>
      </c>
      <c r="AA57" s="29"/>
      <c r="AB57" s="30"/>
      <c r="AC57" s="30"/>
      <c r="AD57" s="30"/>
    </row>
    <row r="58" spans="1:30" ht="12.75" customHeight="1" x14ac:dyDescent="0.2">
      <c r="A58" s="19" t="s">
        <v>30</v>
      </c>
      <c r="I58" s="24">
        <v>2</v>
      </c>
      <c r="O58" s="25"/>
      <c r="P58" s="25"/>
      <c r="Q58" s="25"/>
      <c r="R58" s="117"/>
      <c r="S58" s="1"/>
      <c r="T58" s="1"/>
      <c r="V58" s="1">
        <f>I58/H57</f>
        <v>1</v>
      </c>
      <c r="W58" s="26">
        <v>2</v>
      </c>
      <c r="X58" s="27">
        <f t="shared" si="9"/>
        <v>1</v>
      </c>
      <c r="Y58" s="1">
        <f t="shared" si="10"/>
        <v>0</v>
      </c>
      <c r="AA58" s="29"/>
      <c r="AB58" s="30"/>
      <c r="AC58" s="30"/>
      <c r="AD58" s="30"/>
    </row>
    <row r="59" spans="1:30" ht="12.75" customHeight="1" x14ac:dyDescent="0.2">
      <c r="A59" s="19" t="s">
        <v>35</v>
      </c>
      <c r="N59" s="24">
        <v>2</v>
      </c>
      <c r="O59" s="25"/>
      <c r="P59" s="25"/>
      <c r="Q59" s="25">
        <v>2</v>
      </c>
      <c r="R59" s="117">
        <f>SUM(O59:Q59)</f>
        <v>2</v>
      </c>
      <c r="S59" s="1"/>
      <c r="T59" s="1"/>
      <c r="V59" s="1"/>
      <c r="W59" s="26"/>
      <c r="X59" s="27"/>
      <c r="Y59" s="1"/>
      <c r="AA59" s="29"/>
      <c r="AB59" s="30"/>
      <c r="AC59" s="30"/>
      <c r="AD59" s="30"/>
    </row>
    <row r="60" spans="1:30" ht="12.75" customHeight="1" x14ac:dyDescent="0.2">
      <c r="A60" s="19"/>
      <c r="O60" s="25"/>
      <c r="P60" s="25"/>
      <c r="Q60" s="25"/>
      <c r="R60" s="117"/>
      <c r="S60" s="1"/>
      <c r="T60" s="1"/>
      <c r="V60" s="1"/>
      <c r="W60" s="26"/>
      <c r="X60" s="27"/>
      <c r="Y60" s="1"/>
      <c r="AA60" s="29"/>
      <c r="AB60" s="30"/>
      <c r="AC60" s="30"/>
      <c r="AD60" s="30"/>
    </row>
    <row r="61" spans="1:30" ht="12.75" customHeight="1" x14ac:dyDescent="0.2">
      <c r="R61" s="46">
        <f>SUM(R59)</f>
        <v>2</v>
      </c>
      <c r="S61" s="1">
        <f>R59/B51</f>
        <v>0.22222222222222221</v>
      </c>
      <c r="T61" s="1">
        <f>R61/B51</f>
        <v>0.22222222222222221</v>
      </c>
      <c r="U61" s="1">
        <f>T61-S61</f>
        <v>0</v>
      </c>
      <c r="V61" s="1"/>
      <c r="AB61" s="31"/>
      <c r="AC61" s="31"/>
      <c r="AD61" s="31"/>
    </row>
    <row r="62" spans="1:30" ht="12.75" customHeight="1" x14ac:dyDescent="0.3">
      <c r="A62" s="3" t="s">
        <v>43</v>
      </c>
      <c r="S62" s="1"/>
      <c r="T62" s="1"/>
      <c r="V62" s="1"/>
      <c r="AA62" s="32" t="s">
        <v>33</v>
      </c>
      <c r="AB62" s="33" t="s">
        <v>34</v>
      </c>
    </row>
    <row r="63" spans="1:30" ht="25.5" customHeight="1" x14ac:dyDescent="0.2">
      <c r="B63" s="189" t="s">
        <v>3</v>
      </c>
      <c r="C63" s="190"/>
      <c r="D63" s="190"/>
      <c r="E63" s="190"/>
      <c r="F63" s="190"/>
      <c r="G63" s="190"/>
      <c r="H63" s="190"/>
      <c r="I63" s="190"/>
      <c r="J63" s="190"/>
      <c r="S63" s="6" t="s">
        <v>8</v>
      </c>
      <c r="T63" s="6" t="s">
        <v>9</v>
      </c>
      <c r="U63" s="7" t="s">
        <v>10</v>
      </c>
      <c r="V63" s="6" t="s">
        <v>11</v>
      </c>
      <c r="W63" s="8" t="s">
        <v>12</v>
      </c>
      <c r="X63" s="8" t="s">
        <v>13</v>
      </c>
      <c r="Y63" s="9" t="s">
        <v>14</v>
      </c>
      <c r="AA63" s="2" t="s">
        <v>37</v>
      </c>
      <c r="AB63" s="1" t="e">
        <f>#REF!</f>
        <v>#REF!</v>
      </c>
    </row>
    <row r="64" spans="1:30" ht="12.75" customHeight="1" x14ac:dyDescent="0.2">
      <c r="A64" s="11" t="s">
        <v>16</v>
      </c>
      <c r="B64" s="12">
        <v>1</v>
      </c>
      <c r="C64" s="12">
        <v>2</v>
      </c>
      <c r="D64" s="12">
        <v>3</v>
      </c>
      <c r="E64" s="12">
        <v>4</v>
      </c>
      <c r="F64" s="12">
        <v>5</v>
      </c>
      <c r="G64" s="12">
        <v>6</v>
      </c>
      <c r="H64" s="12">
        <v>7</v>
      </c>
      <c r="I64" s="12">
        <v>8</v>
      </c>
      <c r="J64" s="12">
        <v>9</v>
      </c>
      <c r="K64" s="13" t="s">
        <v>17</v>
      </c>
      <c r="L64" s="14"/>
      <c r="M64" s="14"/>
      <c r="N64" s="14"/>
      <c r="O64" s="14"/>
      <c r="P64" s="14"/>
      <c r="Q64" s="14"/>
      <c r="R64" s="115"/>
      <c r="S64" s="15"/>
      <c r="T64" s="15"/>
      <c r="U64" s="16"/>
      <c r="V64" s="17"/>
      <c r="W64" s="18"/>
      <c r="X64" s="18"/>
      <c r="Y64" s="1"/>
      <c r="AA64" s="2" t="s">
        <v>39</v>
      </c>
    </row>
    <row r="65" spans="1:38" ht="12.75" customHeight="1" x14ac:dyDescent="0.2">
      <c r="A65" s="19" t="s">
        <v>24</v>
      </c>
      <c r="B65" s="20">
        <v>22</v>
      </c>
      <c r="C65" s="20"/>
      <c r="D65" s="20"/>
      <c r="E65" s="20"/>
      <c r="F65" s="20"/>
      <c r="G65" s="20"/>
      <c r="H65" s="20"/>
      <c r="I65" s="20"/>
      <c r="J65" s="20"/>
      <c r="K65" s="21"/>
      <c r="L65" s="22"/>
      <c r="M65" s="22"/>
      <c r="N65" s="22"/>
      <c r="O65" s="22"/>
      <c r="P65" s="22"/>
      <c r="Q65" s="22"/>
      <c r="R65" s="116"/>
      <c r="S65" s="15"/>
      <c r="T65" s="15"/>
      <c r="U65" s="16"/>
      <c r="V65" s="17"/>
      <c r="W65" s="23">
        <f>B65</f>
        <v>22</v>
      </c>
      <c r="X65" s="18"/>
      <c r="Y65" s="1"/>
      <c r="AA65" s="2" t="s">
        <v>40</v>
      </c>
    </row>
    <row r="66" spans="1:38" ht="12.75" customHeight="1" x14ac:dyDescent="0.2">
      <c r="A66" s="19" t="s">
        <v>25</v>
      </c>
      <c r="C66" s="24">
        <v>13</v>
      </c>
      <c r="K66" s="24"/>
      <c r="L66" s="24"/>
      <c r="M66" s="24"/>
      <c r="N66" s="24"/>
      <c r="O66" s="25"/>
      <c r="P66" s="25"/>
      <c r="Q66" s="25"/>
      <c r="R66" s="117"/>
      <c r="S66" s="1"/>
      <c r="T66" s="1"/>
      <c r="V66" s="17">
        <f>C66/B65</f>
        <v>0.59090909090909094</v>
      </c>
      <c r="W66" s="26">
        <v>13</v>
      </c>
      <c r="X66" s="27">
        <f t="shared" ref="X66:X71" si="11">W66/W65</f>
        <v>0.59090909090909094</v>
      </c>
      <c r="Y66" s="1">
        <f t="shared" ref="Y66:Y71" si="12">100%-X66</f>
        <v>0.40909090909090906</v>
      </c>
      <c r="AA66" s="2" t="s">
        <v>0</v>
      </c>
    </row>
    <row r="67" spans="1:38" ht="12.75" customHeight="1" x14ac:dyDescent="0.2">
      <c r="A67" s="19" t="s">
        <v>26</v>
      </c>
      <c r="D67" s="24">
        <v>12</v>
      </c>
      <c r="O67" s="25"/>
      <c r="P67" s="25"/>
      <c r="Q67" s="25"/>
      <c r="R67" s="117"/>
      <c r="S67" s="1"/>
      <c r="T67" s="1"/>
      <c r="V67" s="28">
        <f>D67/C66</f>
        <v>0.92307692307692313</v>
      </c>
      <c r="W67" s="26">
        <v>12</v>
      </c>
      <c r="X67" s="27">
        <f t="shared" si="11"/>
        <v>0.92307692307692313</v>
      </c>
      <c r="Y67" s="1">
        <f t="shared" si="12"/>
        <v>7.6923076923076872E-2</v>
      </c>
      <c r="AA67" s="2" t="s">
        <v>2</v>
      </c>
    </row>
    <row r="68" spans="1:38" ht="12.75" customHeight="1" x14ac:dyDescent="0.2">
      <c r="A68" s="19" t="s">
        <v>27</v>
      </c>
      <c r="E68" s="24">
        <v>11</v>
      </c>
      <c r="O68" s="25"/>
      <c r="P68" s="25"/>
      <c r="Q68" s="25"/>
      <c r="R68" s="117"/>
      <c r="S68" s="1"/>
      <c r="T68" s="1"/>
      <c r="V68" s="1">
        <f>E68/D67</f>
        <v>0.91666666666666663</v>
      </c>
      <c r="W68" s="26">
        <v>11</v>
      </c>
      <c r="X68" s="27">
        <f t="shared" si="11"/>
        <v>0.91666666666666663</v>
      </c>
      <c r="Y68" s="1">
        <f t="shared" si="12"/>
        <v>8.333333333333337E-2</v>
      </c>
      <c r="AA68" s="10" t="s">
        <v>15</v>
      </c>
    </row>
    <row r="69" spans="1:38" ht="12.75" customHeight="1" x14ac:dyDescent="0.2">
      <c r="A69" s="19" t="s">
        <v>28</v>
      </c>
      <c r="F69" s="24">
        <v>10</v>
      </c>
      <c r="O69" s="25"/>
      <c r="P69" s="25"/>
      <c r="Q69" s="25"/>
      <c r="R69" s="117"/>
      <c r="S69" s="1"/>
      <c r="T69" s="1"/>
      <c r="V69" s="1">
        <f>F69/E68</f>
        <v>0.90909090909090906</v>
      </c>
      <c r="W69" s="26">
        <v>10</v>
      </c>
      <c r="X69" s="27">
        <f t="shared" si="11"/>
        <v>0.90909090909090906</v>
      </c>
      <c r="Y69" s="1">
        <f t="shared" si="12"/>
        <v>9.0909090909090939E-2</v>
      </c>
      <c r="AA69" s="10"/>
    </row>
    <row r="70" spans="1:38" ht="12.75" customHeight="1" x14ac:dyDescent="0.2">
      <c r="A70" s="19" t="s">
        <v>29</v>
      </c>
      <c r="G70" s="24">
        <v>10</v>
      </c>
      <c r="O70" s="25"/>
      <c r="P70" s="25"/>
      <c r="Q70" s="25"/>
      <c r="R70" s="117"/>
      <c r="S70" s="1"/>
      <c r="T70" s="1"/>
      <c r="V70" s="1">
        <f>G70/F69</f>
        <v>1</v>
      </c>
      <c r="W70" s="26">
        <v>10</v>
      </c>
      <c r="X70" s="27">
        <f t="shared" si="11"/>
        <v>1</v>
      </c>
      <c r="Y70" s="1">
        <f t="shared" si="12"/>
        <v>0</v>
      </c>
      <c r="AA70" s="10"/>
    </row>
    <row r="71" spans="1:38" ht="12.75" customHeight="1" x14ac:dyDescent="0.2">
      <c r="A71" s="19" t="s">
        <v>30</v>
      </c>
      <c r="H71" s="24">
        <v>9</v>
      </c>
      <c r="O71" s="25"/>
      <c r="P71" s="25"/>
      <c r="Q71" s="25"/>
      <c r="R71" s="117"/>
      <c r="S71" s="1"/>
      <c r="T71" s="1"/>
      <c r="V71" s="1">
        <f>H71/G70</f>
        <v>0.9</v>
      </c>
      <c r="W71" s="26">
        <v>9</v>
      </c>
      <c r="X71" s="27">
        <f t="shared" si="11"/>
        <v>0.9</v>
      </c>
      <c r="Y71" s="1">
        <f t="shared" si="12"/>
        <v>9.9999999999999978E-2</v>
      </c>
      <c r="AA71" s="10" t="s">
        <v>18</v>
      </c>
    </row>
    <row r="72" spans="1:38" ht="12.75" customHeight="1" x14ac:dyDescent="0.2">
      <c r="A72" s="19" t="s">
        <v>35</v>
      </c>
      <c r="I72" s="24">
        <v>9</v>
      </c>
      <c r="O72" s="25"/>
      <c r="P72" s="25"/>
      <c r="Q72" s="25"/>
      <c r="R72" s="117"/>
      <c r="S72" s="1"/>
      <c r="T72" s="1"/>
      <c r="V72" s="1"/>
      <c r="W72" s="26"/>
      <c r="X72" s="27"/>
      <c r="Y72" s="1"/>
      <c r="AA72" s="10"/>
    </row>
    <row r="73" spans="1:38" ht="12.75" customHeight="1" x14ac:dyDescent="0.2">
      <c r="A73" s="19" t="s">
        <v>36</v>
      </c>
      <c r="N73" s="24">
        <v>9</v>
      </c>
      <c r="O73" s="25"/>
      <c r="P73" s="25"/>
      <c r="Q73" s="25">
        <v>9</v>
      </c>
      <c r="R73" s="117">
        <f>SUM(O73:Q73)</f>
        <v>9</v>
      </c>
      <c r="S73" s="1"/>
      <c r="T73" s="1"/>
      <c r="V73" s="1"/>
      <c r="W73" s="26"/>
      <c r="X73" s="27"/>
      <c r="Y73" s="1"/>
      <c r="AA73" s="10"/>
    </row>
    <row r="74" spans="1:38" ht="12.75" customHeight="1" x14ac:dyDescent="0.2">
      <c r="A74" s="19"/>
      <c r="O74" s="25"/>
      <c r="P74" s="25"/>
      <c r="Q74" s="25"/>
      <c r="R74" s="117"/>
      <c r="S74" s="1"/>
      <c r="T74" s="1"/>
      <c r="V74" s="1"/>
      <c r="W74" s="26"/>
      <c r="X74" s="27"/>
      <c r="Y74" s="1"/>
      <c r="AA74" s="10"/>
    </row>
    <row r="75" spans="1:38" ht="12.75" customHeight="1" x14ac:dyDescent="0.2">
      <c r="R75" s="46">
        <f>SUM(R73)</f>
        <v>9</v>
      </c>
      <c r="S75" s="1">
        <f>R73/B65</f>
        <v>0.40909090909090912</v>
      </c>
      <c r="T75" s="1">
        <f>R75/B65</f>
        <v>0.40909090909090912</v>
      </c>
      <c r="U75" s="1">
        <f>T75-S75</f>
        <v>0</v>
      </c>
      <c r="V75" s="1"/>
      <c r="AA75" s="10" t="s">
        <v>20</v>
      </c>
      <c r="AB75" s="34"/>
      <c r="AC75" s="34"/>
      <c r="AD75" s="34"/>
    </row>
    <row r="76" spans="1:38" ht="12.75" customHeight="1" x14ac:dyDescent="0.3">
      <c r="A76" s="3" t="s">
        <v>44</v>
      </c>
      <c r="S76" s="1"/>
      <c r="T76" s="1"/>
      <c r="V76" s="1"/>
      <c r="AA76" s="35"/>
      <c r="AB76" s="36"/>
      <c r="AC76" s="36"/>
      <c r="AD76" s="36"/>
    </row>
    <row r="77" spans="1:38" ht="25.5" customHeight="1" x14ac:dyDescent="0.2">
      <c r="B77" s="189" t="s">
        <v>3</v>
      </c>
      <c r="C77" s="190"/>
      <c r="D77" s="190"/>
      <c r="E77" s="190"/>
      <c r="F77" s="190"/>
      <c r="G77" s="190"/>
      <c r="H77" s="190"/>
      <c r="I77" s="190"/>
      <c r="J77" s="190"/>
      <c r="S77" s="6" t="s">
        <v>8</v>
      </c>
      <c r="T77" s="6" t="s">
        <v>9</v>
      </c>
      <c r="U77" s="7" t="s">
        <v>10</v>
      </c>
      <c r="V77" s="6" t="s">
        <v>11</v>
      </c>
      <c r="W77" s="8" t="s">
        <v>12</v>
      </c>
      <c r="X77" s="8" t="s">
        <v>13</v>
      </c>
      <c r="Y77" s="9" t="s">
        <v>14</v>
      </c>
      <c r="AA77" s="19"/>
      <c r="AB77" s="36"/>
      <c r="AC77" s="36"/>
      <c r="AD77" s="36"/>
    </row>
    <row r="78" spans="1:38" ht="12.75" customHeight="1" x14ac:dyDescent="0.2">
      <c r="A78" s="11" t="s">
        <v>16</v>
      </c>
      <c r="B78" s="12">
        <v>1</v>
      </c>
      <c r="C78" s="12">
        <v>2</v>
      </c>
      <c r="D78" s="12">
        <v>3</v>
      </c>
      <c r="E78" s="12">
        <v>4</v>
      </c>
      <c r="F78" s="12">
        <v>5</v>
      </c>
      <c r="G78" s="12">
        <v>6</v>
      </c>
      <c r="H78" s="12">
        <v>7</v>
      </c>
      <c r="I78" s="12">
        <v>8</v>
      </c>
      <c r="J78" s="12">
        <v>9</v>
      </c>
      <c r="K78" s="13" t="s">
        <v>17</v>
      </c>
      <c r="L78" s="14"/>
      <c r="M78" s="14"/>
      <c r="N78" s="14"/>
      <c r="O78" s="14"/>
      <c r="P78" s="14"/>
      <c r="Q78" s="14"/>
      <c r="R78" s="115"/>
      <c r="S78" s="15"/>
      <c r="T78" s="15"/>
      <c r="U78" s="16"/>
      <c r="V78" s="17"/>
      <c r="W78" s="18"/>
      <c r="X78" s="18"/>
      <c r="Y78" s="1"/>
      <c r="AA78" s="19"/>
      <c r="AB78" s="36"/>
      <c r="AC78" s="36"/>
      <c r="AD78" s="36"/>
    </row>
    <row r="79" spans="1:38" ht="12.75" customHeight="1" x14ac:dyDescent="0.2">
      <c r="A79" s="19" t="s">
        <v>25</v>
      </c>
      <c r="B79" s="20">
        <v>14</v>
      </c>
      <c r="C79" s="20"/>
      <c r="D79" s="20"/>
      <c r="E79" s="20"/>
      <c r="F79" s="20"/>
      <c r="G79" s="20"/>
      <c r="H79" s="20"/>
      <c r="I79" s="20"/>
      <c r="J79" s="20"/>
      <c r="K79" s="21"/>
      <c r="L79" s="22"/>
      <c r="M79" s="22"/>
      <c r="N79" s="22"/>
      <c r="O79" s="25"/>
      <c r="P79" s="25"/>
      <c r="Q79" s="25"/>
      <c r="R79" s="117"/>
      <c r="S79" s="15"/>
      <c r="T79" s="15"/>
      <c r="U79" s="16"/>
      <c r="V79" s="17"/>
      <c r="W79" s="23">
        <f>B79</f>
        <v>14</v>
      </c>
      <c r="X79" s="18"/>
      <c r="Y79" s="1"/>
      <c r="AA79" s="24"/>
      <c r="AB79" s="30" t="s">
        <v>45</v>
      </c>
      <c r="AC79" s="37"/>
      <c r="AD79" s="37"/>
    </row>
    <row r="80" spans="1:38" ht="12.75" customHeight="1" x14ac:dyDescent="0.2">
      <c r="A80" s="19" t="s">
        <v>26</v>
      </c>
      <c r="C80" s="24">
        <v>6</v>
      </c>
      <c r="K80" s="24"/>
      <c r="L80" s="24"/>
      <c r="M80" s="24"/>
      <c r="N80" s="24"/>
      <c r="O80" s="25"/>
      <c r="P80" s="25"/>
      <c r="Q80" s="25"/>
      <c r="R80" s="117"/>
      <c r="S80" s="1"/>
      <c r="T80" s="1"/>
      <c r="V80" s="17">
        <f>C80/B79</f>
        <v>0.42857142857142855</v>
      </c>
      <c r="W80" s="26">
        <v>6</v>
      </c>
      <c r="X80" s="27">
        <f t="shared" ref="X80:X86" si="13">W80/W79</f>
        <v>0.42857142857142855</v>
      </c>
      <c r="Y80" s="1">
        <f t="shared" ref="Y80:Y86" si="14">100%-X80</f>
        <v>0.5714285714285714</v>
      </c>
      <c r="AA80" s="38" t="s">
        <v>33</v>
      </c>
      <c r="AB80" s="39" t="s">
        <v>19</v>
      </c>
      <c r="AC80" s="39" t="s">
        <v>21</v>
      </c>
      <c r="AD80" s="39" t="s">
        <v>22</v>
      </c>
      <c r="AE80" s="39" t="s">
        <v>23</v>
      </c>
      <c r="AF80" s="39" t="s">
        <v>24</v>
      </c>
      <c r="AG80" s="39" t="s">
        <v>25</v>
      </c>
      <c r="AH80" s="39" t="s">
        <v>26</v>
      </c>
      <c r="AI80" s="39" t="s">
        <v>27</v>
      </c>
      <c r="AJ80" s="39" t="s">
        <v>28</v>
      </c>
      <c r="AK80" s="39" t="s">
        <v>29</v>
      </c>
      <c r="AL80" s="39" t="s">
        <v>30</v>
      </c>
    </row>
    <row r="81" spans="1:38" ht="12.75" customHeight="1" x14ac:dyDescent="0.3">
      <c r="A81" s="19" t="s">
        <v>27</v>
      </c>
      <c r="D81" s="24">
        <v>4</v>
      </c>
      <c r="O81" s="25"/>
      <c r="P81" s="25"/>
      <c r="Q81" s="25"/>
      <c r="R81" s="117"/>
      <c r="S81" s="1"/>
      <c r="T81" s="1"/>
      <c r="V81" s="28">
        <f>D81/C80</f>
        <v>0.66666666666666663</v>
      </c>
      <c r="W81" s="26">
        <v>4</v>
      </c>
      <c r="X81" s="27">
        <f t="shared" si="13"/>
        <v>0.66666666666666663</v>
      </c>
      <c r="Y81" s="1">
        <f t="shared" si="14"/>
        <v>0.33333333333333337</v>
      </c>
      <c r="AA81" s="40" t="s">
        <v>37</v>
      </c>
      <c r="AB81" s="41">
        <f>W7/W5</f>
        <v>0.52500000000000002</v>
      </c>
      <c r="AC81" s="41">
        <f>W22/W20</f>
        <v>0.375</v>
      </c>
      <c r="AD81" s="41">
        <f>W38/W36</f>
        <v>0.47619047619047616</v>
      </c>
      <c r="AE81" s="41">
        <f>W53/W51</f>
        <v>0.33333333333333331</v>
      </c>
      <c r="AF81" s="41">
        <f>W67/W65</f>
        <v>0.54545454545454541</v>
      </c>
      <c r="AG81" s="41">
        <f>W81/W79</f>
        <v>0.2857142857142857</v>
      </c>
      <c r="AH81" s="41">
        <f>W95/W93</f>
        <v>0.47619047619047616</v>
      </c>
      <c r="AI81" s="41">
        <f>W109/W107</f>
        <v>0.42857142857142855</v>
      </c>
      <c r="AJ81" s="41">
        <f>W123/W121</f>
        <v>0.875</v>
      </c>
      <c r="AK81" s="41">
        <f>W136/W134</f>
        <v>0.66666666666666663</v>
      </c>
      <c r="AL81" s="41">
        <f>W150/W148</f>
        <v>0.65</v>
      </c>
    </row>
    <row r="82" spans="1:38" ht="12.75" customHeight="1" x14ac:dyDescent="0.2">
      <c r="A82" s="19" t="s">
        <v>28</v>
      </c>
      <c r="E82" s="24">
        <v>4</v>
      </c>
      <c r="O82" s="25"/>
      <c r="P82" s="25"/>
      <c r="Q82" s="25"/>
      <c r="R82" s="117"/>
      <c r="S82" s="1"/>
      <c r="T82" s="1"/>
      <c r="V82" s="1">
        <f>E82/D81</f>
        <v>1</v>
      </c>
      <c r="W82" s="26">
        <v>4</v>
      </c>
      <c r="X82" s="27">
        <f t="shared" si="13"/>
        <v>1</v>
      </c>
      <c r="Y82" s="1">
        <f t="shared" si="14"/>
        <v>0</v>
      </c>
    </row>
    <row r="83" spans="1:38" ht="12.75" customHeight="1" x14ac:dyDescent="0.2">
      <c r="A83" s="19" t="s">
        <v>29</v>
      </c>
      <c r="F83" s="24">
        <v>4</v>
      </c>
      <c r="O83" s="25"/>
      <c r="P83" s="25"/>
      <c r="Q83" s="25"/>
      <c r="R83" s="117"/>
      <c r="S83" s="1"/>
      <c r="T83" s="1"/>
      <c r="V83" s="1">
        <f>F83/E82</f>
        <v>1</v>
      </c>
      <c r="W83" s="26">
        <v>4</v>
      </c>
      <c r="X83" s="27">
        <f t="shared" si="13"/>
        <v>1</v>
      </c>
      <c r="Y83" s="1">
        <f t="shared" si="14"/>
        <v>0</v>
      </c>
    </row>
    <row r="84" spans="1:38" ht="12.75" customHeight="1" x14ac:dyDescent="0.2">
      <c r="A84" s="19" t="s">
        <v>30</v>
      </c>
      <c r="G84" s="24">
        <v>4</v>
      </c>
      <c r="O84" s="25"/>
      <c r="P84" s="25"/>
      <c r="Q84" s="25"/>
      <c r="R84" s="117"/>
      <c r="S84" s="1"/>
      <c r="T84" s="1"/>
      <c r="V84" s="1">
        <f>G84/F83</f>
        <v>1</v>
      </c>
      <c r="W84" s="26">
        <v>4</v>
      </c>
      <c r="X84" s="27">
        <f t="shared" si="13"/>
        <v>1</v>
      </c>
      <c r="Y84" s="1">
        <f t="shared" si="14"/>
        <v>0</v>
      </c>
    </row>
    <row r="85" spans="1:38" ht="12.75" customHeight="1" x14ac:dyDescent="0.2">
      <c r="A85" s="19" t="s">
        <v>35</v>
      </c>
      <c r="H85" s="24">
        <v>4</v>
      </c>
      <c r="O85" s="25"/>
      <c r="P85" s="25"/>
      <c r="Q85" s="25"/>
      <c r="R85" s="117"/>
      <c r="S85" s="1"/>
      <c r="T85" s="1"/>
      <c r="V85" s="1">
        <f>H85/G84</f>
        <v>1</v>
      </c>
      <c r="W85" s="26">
        <v>4</v>
      </c>
      <c r="X85" s="27">
        <f t="shared" si="13"/>
        <v>1</v>
      </c>
      <c r="Y85" s="1">
        <f t="shared" si="14"/>
        <v>0</v>
      </c>
    </row>
    <row r="86" spans="1:38" ht="12.75" customHeight="1" x14ac:dyDescent="0.2">
      <c r="A86" s="19" t="s">
        <v>36</v>
      </c>
      <c r="I86" s="24">
        <v>4</v>
      </c>
      <c r="O86" s="25"/>
      <c r="P86" s="25"/>
      <c r="Q86" s="25"/>
      <c r="R86" s="117"/>
      <c r="S86" s="1"/>
      <c r="T86" s="1"/>
      <c r="V86" s="1">
        <f>I86/H85</f>
        <v>1</v>
      </c>
      <c r="W86" s="26">
        <v>4</v>
      </c>
      <c r="X86" s="27">
        <f t="shared" si="13"/>
        <v>1</v>
      </c>
      <c r="Y86" s="1">
        <f t="shared" si="14"/>
        <v>0</v>
      </c>
    </row>
    <row r="87" spans="1:38" ht="12.75" customHeight="1" x14ac:dyDescent="0.2">
      <c r="A87" s="19" t="s">
        <v>46</v>
      </c>
      <c r="I87" s="24">
        <v>1</v>
      </c>
      <c r="N87" s="24">
        <v>3</v>
      </c>
      <c r="O87" s="25"/>
      <c r="P87" s="25"/>
      <c r="Q87" s="25">
        <v>3</v>
      </c>
      <c r="R87" s="117">
        <f t="shared" ref="R87:R88" si="15">SUM(O87:Q87)</f>
        <v>3</v>
      </c>
      <c r="S87" s="1"/>
      <c r="T87" s="1"/>
      <c r="V87" s="1"/>
      <c r="W87" s="26"/>
      <c r="X87" s="27"/>
      <c r="Y87" s="1"/>
    </row>
    <row r="88" spans="1:38" ht="12.75" customHeight="1" x14ac:dyDescent="0.2">
      <c r="A88" s="19" t="s">
        <v>47</v>
      </c>
      <c r="N88" s="24">
        <v>1</v>
      </c>
      <c r="O88" s="25"/>
      <c r="P88" s="25"/>
      <c r="Q88" s="25">
        <v>1</v>
      </c>
      <c r="R88" s="117">
        <f t="shared" si="15"/>
        <v>1</v>
      </c>
      <c r="S88" s="1"/>
      <c r="T88" s="1"/>
      <c r="V88" s="1"/>
      <c r="W88" s="26"/>
      <c r="X88" s="27"/>
      <c r="Y88" s="1"/>
      <c r="Z88" s="24" t="s">
        <v>48</v>
      </c>
      <c r="AA88" s="24">
        <v>4</v>
      </c>
      <c r="AB88" s="24">
        <f>SUM(R87:R88)</f>
        <v>4</v>
      </c>
      <c r="AC88" s="24" t="s">
        <v>17</v>
      </c>
    </row>
    <row r="89" spans="1:38" ht="12.75" customHeight="1" x14ac:dyDescent="0.2">
      <c r="R89" s="46">
        <f>SUM(R87:R88)</f>
        <v>4</v>
      </c>
      <c r="S89" s="1">
        <f>R87/B79</f>
        <v>0.21428571428571427</v>
      </c>
      <c r="T89" s="1">
        <f>R89/B79</f>
        <v>0.2857142857142857</v>
      </c>
      <c r="U89" s="1">
        <f>T89-S89</f>
        <v>7.1428571428571425E-2</v>
      </c>
      <c r="V89" s="1"/>
      <c r="Z89" s="24" t="s">
        <v>49</v>
      </c>
      <c r="AA89" s="27">
        <f>AA88/B79</f>
        <v>0.2857142857142857</v>
      </c>
      <c r="AB89" s="27">
        <f>AA88/AB88</f>
        <v>1</v>
      </c>
      <c r="AC89" s="24" t="s">
        <v>50</v>
      </c>
    </row>
    <row r="90" spans="1:38" ht="12.75" customHeight="1" x14ac:dyDescent="0.3">
      <c r="A90" s="3" t="s">
        <v>51</v>
      </c>
      <c r="S90" s="1"/>
      <c r="T90" s="1"/>
      <c r="V90" s="1"/>
    </row>
    <row r="91" spans="1:38" ht="25.5" customHeight="1" x14ac:dyDescent="0.2">
      <c r="B91" s="189" t="s">
        <v>3</v>
      </c>
      <c r="C91" s="190"/>
      <c r="D91" s="190"/>
      <c r="E91" s="190"/>
      <c r="F91" s="190"/>
      <c r="G91" s="190"/>
      <c r="H91" s="190"/>
      <c r="I91" s="190"/>
      <c r="J91" s="190"/>
      <c r="S91" s="6" t="s">
        <v>8</v>
      </c>
      <c r="T91" s="6" t="s">
        <v>9</v>
      </c>
      <c r="U91" s="7" t="s">
        <v>10</v>
      </c>
      <c r="V91" s="6" t="s">
        <v>11</v>
      </c>
      <c r="W91" s="8" t="s">
        <v>12</v>
      </c>
      <c r="X91" s="8" t="s">
        <v>13</v>
      </c>
      <c r="Y91" s="9" t="s">
        <v>14</v>
      </c>
    </row>
    <row r="92" spans="1:38" ht="12.75" customHeight="1" x14ac:dyDescent="0.2">
      <c r="A92" s="11" t="s">
        <v>16</v>
      </c>
      <c r="B92" s="12">
        <v>1</v>
      </c>
      <c r="C92" s="12">
        <v>2</v>
      </c>
      <c r="D92" s="12">
        <v>3</v>
      </c>
      <c r="E92" s="12">
        <v>4</v>
      </c>
      <c r="F92" s="12">
        <v>5</v>
      </c>
      <c r="G92" s="12">
        <v>6</v>
      </c>
      <c r="H92" s="12">
        <v>7</v>
      </c>
      <c r="I92" s="12">
        <v>8</v>
      </c>
      <c r="J92" s="12">
        <v>9</v>
      </c>
      <c r="K92" s="13" t="s">
        <v>17</v>
      </c>
      <c r="L92" s="14"/>
      <c r="M92" s="14"/>
      <c r="N92" s="14"/>
      <c r="O92" s="14"/>
      <c r="P92" s="14"/>
      <c r="Q92" s="14"/>
      <c r="R92" s="115"/>
      <c r="S92" s="15"/>
      <c r="T92" s="15"/>
      <c r="U92" s="16"/>
      <c r="V92" s="17"/>
      <c r="W92" s="18"/>
      <c r="X92" s="18"/>
      <c r="Y92" s="1"/>
    </row>
    <row r="93" spans="1:38" ht="12.75" customHeight="1" x14ac:dyDescent="0.2">
      <c r="A93" s="19" t="s">
        <v>26</v>
      </c>
      <c r="B93" s="20">
        <v>21</v>
      </c>
      <c r="C93" s="20"/>
      <c r="D93" s="20"/>
      <c r="E93" s="20"/>
      <c r="F93" s="20"/>
      <c r="G93" s="20"/>
      <c r="H93" s="20"/>
      <c r="I93" s="20"/>
      <c r="J93" s="20"/>
      <c r="K93" s="21"/>
      <c r="L93" s="22"/>
      <c r="M93" s="22"/>
      <c r="N93" s="22"/>
      <c r="O93" s="22"/>
      <c r="P93" s="22"/>
      <c r="Q93" s="22"/>
      <c r="R93" s="116"/>
      <c r="S93" s="15"/>
      <c r="T93" s="15"/>
      <c r="U93" s="16"/>
      <c r="V93" s="17"/>
      <c r="W93" s="23">
        <f>B93</f>
        <v>21</v>
      </c>
      <c r="X93" s="18"/>
      <c r="Y93" s="1"/>
    </row>
    <row r="94" spans="1:38" ht="12.75" customHeight="1" x14ac:dyDescent="0.2">
      <c r="A94" s="19" t="s">
        <v>27</v>
      </c>
      <c r="C94" s="24">
        <v>10</v>
      </c>
      <c r="K94" s="24"/>
      <c r="L94" s="24"/>
      <c r="M94" s="24"/>
      <c r="N94" s="24"/>
      <c r="O94" s="25"/>
      <c r="P94" s="25"/>
      <c r="Q94" s="25"/>
      <c r="R94" s="117"/>
      <c r="S94" s="1"/>
      <c r="T94" s="1"/>
      <c r="V94" s="17">
        <f>C94/B93</f>
        <v>0.47619047619047616</v>
      </c>
      <c r="W94" s="26">
        <v>10</v>
      </c>
      <c r="X94" s="27">
        <f t="shared" ref="X94:X100" si="16">W94/W93</f>
        <v>0.47619047619047616</v>
      </c>
      <c r="Y94" s="1">
        <f t="shared" ref="Y94:Y100" si="17">100%-X94</f>
        <v>0.52380952380952384</v>
      </c>
    </row>
    <row r="95" spans="1:38" ht="12.75" customHeight="1" x14ac:dyDescent="0.2">
      <c r="A95" s="19" t="s">
        <v>28</v>
      </c>
      <c r="D95" s="24">
        <v>10</v>
      </c>
      <c r="O95" s="25"/>
      <c r="P95" s="25"/>
      <c r="Q95" s="25"/>
      <c r="R95" s="117"/>
      <c r="S95" s="1"/>
      <c r="T95" s="1"/>
      <c r="V95" s="28">
        <f>D95/C94</f>
        <v>1</v>
      </c>
      <c r="W95" s="26">
        <v>10</v>
      </c>
      <c r="X95" s="27">
        <f t="shared" si="16"/>
        <v>1</v>
      </c>
      <c r="Y95" s="1">
        <f t="shared" si="17"/>
        <v>0</v>
      </c>
    </row>
    <row r="96" spans="1:38" ht="12.75" customHeight="1" x14ac:dyDescent="0.2">
      <c r="A96" s="19" t="s">
        <v>29</v>
      </c>
      <c r="E96" s="24">
        <v>10</v>
      </c>
      <c r="O96" s="25"/>
      <c r="P96" s="25"/>
      <c r="Q96" s="25"/>
      <c r="R96" s="117"/>
      <c r="S96" s="1"/>
      <c r="T96" s="1"/>
      <c r="V96" s="1">
        <f>E96/D95</f>
        <v>1</v>
      </c>
      <c r="W96" s="26">
        <v>10</v>
      </c>
      <c r="X96" s="27">
        <f t="shared" si="16"/>
        <v>1</v>
      </c>
      <c r="Y96" s="1">
        <f t="shared" si="17"/>
        <v>0</v>
      </c>
    </row>
    <row r="97" spans="1:29" ht="12.75" customHeight="1" x14ac:dyDescent="0.2">
      <c r="A97" s="19" t="s">
        <v>30</v>
      </c>
      <c r="F97" s="24">
        <v>9</v>
      </c>
      <c r="O97" s="25"/>
      <c r="P97" s="25"/>
      <c r="Q97" s="25"/>
      <c r="R97" s="117"/>
      <c r="S97" s="1"/>
      <c r="T97" s="1"/>
      <c r="V97" s="1">
        <f>F97/E96</f>
        <v>0.9</v>
      </c>
      <c r="W97" s="26">
        <v>9</v>
      </c>
      <c r="X97" s="27">
        <f t="shared" si="16"/>
        <v>0.9</v>
      </c>
      <c r="Y97" s="1">
        <f t="shared" si="17"/>
        <v>9.9999999999999978E-2</v>
      </c>
    </row>
    <row r="98" spans="1:29" ht="12.75" customHeight="1" x14ac:dyDescent="0.2">
      <c r="A98" s="24">
        <v>1001</v>
      </c>
      <c r="G98" s="24">
        <v>9</v>
      </c>
      <c r="O98" s="25"/>
      <c r="P98" s="25"/>
      <c r="Q98" s="25"/>
      <c r="R98" s="117"/>
      <c r="S98" s="1"/>
      <c r="T98" s="1"/>
      <c r="V98" s="1">
        <f>G98/F97</f>
        <v>1</v>
      </c>
      <c r="W98" s="26">
        <v>10</v>
      </c>
      <c r="X98" s="27">
        <f t="shared" si="16"/>
        <v>1.1111111111111112</v>
      </c>
      <c r="Y98" s="1">
        <f t="shared" si="17"/>
        <v>-0.11111111111111116</v>
      </c>
    </row>
    <row r="99" spans="1:29" ht="12.75" customHeight="1" x14ac:dyDescent="0.2">
      <c r="A99" s="24">
        <v>1002</v>
      </c>
      <c r="H99" s="24">
        <v>9</v>
      </c>
      <c r="O99" s="25"/>
      <c r="P99" s="25"/>
      <c r="Q99" s="25"/>
      <c r="R99" s="117"/>
      <c r="S99" s="1"/>
      <c r="T99" s="1"/>
      <c r="V99" s="1">
        <f>H99/G98</f>
        <v>1</v>
      </c>
      <c r="W99" s="26">
        <v>10</v>
      </c>
      <c r="X99" s="27">
        <f t="shared" si="16"/>
        <v>1</v>
      </c>
      <c r="Y99" s="1">
        <f t="shared" si="17"/>
        <v>0</v>
      </c>
    </row>
    <row r="100" spans="1:29" ht="12.75" customHeight="1" x14ac:dyDescent="0.2">
      <c r="A100" s="24">
        <v>1101</v>
      </c>
      <c r="I100" s="24">
        <v>9</v>
      </c>
      <c r="O100" s="25"/>
      <c r="P100" s="25"/>
      <c r="Q100" s="25"/>
      <c r="R100" s="117"/>
      <c r="S100" s="1"/>
      <c r="T100" s="1"/>
      <c r="V100" s="1">
        <f>I100/H99</f>
        <v>1</v>
      </c>
      <c r="W100" s="26">
        <v>10</v>
      </c>
      <c r="X100" s="27">
        <f t="shared" si="16"/>
        <v>1</v>
      </c>
      <c r="Y100" s="1">
        <f t="shared" si="17"/>
        <v>0</v>
      </c>
    </row>
    <row r="101" spans="1:29" ht="12.75" customHeight="1" x14ac:dyDescent="0.2">
      <c r="A101" s="19" t="s">
        <v>47</v>
      </c>
      <c r="N101" s="24">
        <v>9</v>
      </c>
      <c r="O101" s="25"/>
      <c r="P101" s="25"/>
      <c r="Q101" s="25">
        <v>9</v>
      </c>
      <c r="R101" s="117">
        <f t="shared" ref="R101:R102" si="18">SUM(Q101)</f>
        <v>9</v>
      </c>
      <c r="S101" s="1"/>
      <c r="T101" s="1"/>
      <c r="V101" s="1"/>
      <c r="W101" s="26"/>
      <c r="X101" s="27"/>
      <c r="Y101" s="1"/>
    </row>
    <row r="102" spans="1:29" ht="12.75" customHeight="1" x14ac:dyDescent="0.2">
      <c r="A102" s="19" t="s">
        <v>52</v>
      </c>
      <c r="N102" s="24">
        <v>1</v>
      </c>
      <c r="O102" s="25"/>
      <c r="P102" s="25"/>
      <c r="Q102" s="25">
        <v>1</v>
      </c>
      <c r="R102" s="117">
        <f t="shared" si="18"/>
        <v>1</v>
      </c>
      <c r="S102" s="1"/>
      <c r="T102" s="1"/>
      <c r="V102" s="1"/>
      <c r="W102" s="26"/>
      <c r="X102" s="27"/>
      <c r="Y102" s="1"/>
      <c r="Z102" s="24" t="s">
        <v>48</v>
      </c>
      <c r="AA102" s="24">
        <v>10</v>
      </c>
      <c r="AB102" s="24">
        <f>SUM(R101:R102)</f>
        <v>10</v>
      </c>
      <c r="AC102" s="24" t="s">
        <v>17</v>
      </c>
    </row>
    <row r="103" spans="1:29" ht="12.75" customHeight="1" x14ac:dyDescent="0.2">
      <c r="R103" s="46">
        <f>SUM(R101:R102)</f>
        <v>10</v>
      </c>
      <c r="S103" s="1">
        <f>R101/B93</f>
        <v>0.42857142857142855</v>
      </c>
      <c r="T103" s="1">
        <f>R103/B93</f>
        <v>0.47619047619047616</v>
      </c>
      <c r="U103" s="1">
        <f>T103-S103</f>
        <v>4.7619047619047616E-2</v>
      </c>
      <c r="V103" s="1"/>
      <c r="Z103" s="24" t="s">
        <v>49</v>
      </c>
      <c r="AA103" s="27">
        <f>AA102/B93</f>
        <v>0.47619047619047616</v>
      </c>
      <c r="AB103" s="27">
        <f>AA102/AB102</f>
        <v>1</v>
      </c>
      <c r="AC103" s="24" t="s">
        <v>50</v>
      </c>
    </row>
    <row r="104" spans="1:29" ht="12.75" customHeight="1" x14ac:dyDescent="0.3">
      <c r="A104" s="3" t="s">
        <v>53</v>
      </c>
      <c r="S104" s="1"/>
      <c r="T104" s="1"/>
      <c r="V104" s="1"/>
    </row>
    <row r="105" spans="1:29" ht="25.5" customHeight="1" x14ac:dyDescent="0.2">
      <c r="B105" s="189" t="s">
        <v>3</v>
      </c>
      <c r="C105" s="190"/>
      <c r="D105" s="190"/>
      <c r="E105" s="190"/>
      <c r="F105" s="190"/>
      <c r="G105" s="190"/>
      <c r="H105" s="190"/>
      <c r="I105" s="190"/>
      <c r="J105" s="190"/>
      <c r="S105" s="6" t="s">
        <v>8</v>
      </c>
      <c r="T105" s="6" t="s">
        <v>9</v>
      </c>
      <c r="U105" s="7" t="s">
        <v>10</v>
      </c>
      <c r="V105" s="6" t="s">
        <v>11</v>
      </c>
      <c r="W105" s="8" t="s">
        <v>12</v>
      </c>
      <c r="X105" s="8" t="s">
        <v>13</v>
      </c>
      <c r="Y105" s="9" t="s">
        <v>14</v>
      </c>
    </row>
    <row r="106" spans="1:29" ht="12.75" customHeight="1" x14ac:dyDescent="0.2">
      <c r="A106" s="11" t="s">
        <v>16</v>
      </c>
      <c r="B106" s="12">
        <v>1</v>
      </c>
      <c r="C106" s="12">
        <v>2</v>
      </c>
      <c r="D106" s="12">
        <v>3</v>
      </c>
      <c r="E106" s="12">
        <v>4</v>
      </c>
      <c r="F106" s="12">
        <v>5</v>
      </c>
      <c r="G106" s="12">
        <v>6</v>
      </c>
      <c r="H106" s="12">
        <v>7</v>
      </c>
      <c r="I106" s="12">
        <v>8</v>
      </c>
      <c r="J106" s="12">
        <v>9</v>
      </c>
      <c r="K106" s="13" t="s">
        <v>17</v>
      </c>
      <c r="L106" s="14"/>
      <c r="M106" s="14"/>
      <c r="N106" s="14"/>
      <c r="O106" s="14"/>
      <c r="P106" s="14"/>
      <c r="Q106" s="14"/>
      <c r="R106" s="115"/>
      <c r="S106" s="15"/>
      <c r="T106" s="15"/>
      <c r="U106" s="16"/>
      <c r="V106" s="17"/>
      <c r="W106" s="18"/>
      <c r="X106" s="18"/>
      <c r="Y106" s="1"/>
    </row>
    <row r="107" spans="1:29" ht="12.75" customHeight="1" x14ac:dyDescent="0.2">
      <c r="A107" s="19" t="s">
        <v>27</v>
      </c>
      <c r="B107" s="20">
        <v>7</v>
      </c>
      <c r="C107" s="20"/>
      <c r="D107" s="20"/>
      <c r="E107" s="20"/>
      <c r="F107" s="20"/>
      <c r="G107" s="20"/>
      <c r="H107" s="20"/>
      <c r="I107" s="20"/>
      <c r="J107" s="20"/>
      <c r="K107" s="21"/>
      <c r="L107" s="22"/>
      <c r="M107" s="22"/>
      <c r="N107" s="22"/>
      <c r="O107" s="22"/>
      <c r="P107" s="22"/>
      <c r="Q107" s="22"/>
      <c r="R107" s="116"/>
      <c r="S107" s="15"/>
      <c r="T107" s="15"/>
      <c r="U107" s="16"/>
      <c r="V107" s="17"/>
      <c r="W107" s="23">
        <f>B107</f>
        <v>7</v>
      </c>
      <c r="X107" s="18"/>
      <c r="Y107" s="1"/>
    </row>
    <row r="108" spans="1:29" ht="12.75" customHeight="1" x14ac:dyDescent="0.2">
      <c r="A108" s="19" t="s">
        <v>28</v>
      </c>
      <c r="C108" s="24">
        <v>3</v>
      </c>
      <c r="K108" s="24"/>
      <c r="L108" s="24"/>
      <c r="M108" s="24"/>
      <c r="N108" s="24"/>
      <c r="O108" s="25"/>
      <c r="P108" s="25"/>
      <c r="Q108" s="25"/>
      <c r="R108" s="117"/>
      <c r="S108" s="1"/>
      <c r="T108" s="1"/>
      <c r="V108" s="17">
        <f>C108/B107</f>
        <v>0.42857142857142855</v>
      </c>
      <c r="W108" s="26">
        <v>3</v>
      </c>
      <c r="X108" s="27">
        <f t="shared" ref="X108:X114" si="19">W108/W107</f>
        <v>0.42857142857142855</v>
      </c>
      <c r="Y108" s="1">
        <f t="shared" ref="Y108:Y114" si="20">100%-X108</f>
        <v>0.5714285714285714</v>
      </c>
    </row>
    <row r="109" spans="1:29" ht="12.75" customHeight="1" x14ac:dyDescent="0.2">
      <c r="A109" s="19" t="s">
        <v>29</v>
      </c>
      <c r="D109" s="24">
        <v>3</v>
      </c>
      <c r="O109" s="25"/>
      <c r="P109" s="25"/>
      <c r="Q109" s="25"/>
      <c r="R109" s="117"/>
      <c r="S109" s="1"/>
      <c r="T109" s="1"/>
      <c r="V109" s="28">
        <f>D109/C108</f>
        <v>1</v>
      </c>
      <c r="W109" s="26">
        <v>3</v>
      </c>
      <c r="X109" s="27">
        <f t="shared" si="19"/>
        <v>1</v>
      </c>
      <c r="Y109" s="1">
        <f t="shared" si="20"/>
        <v>0</v>
      </c>
    </row>
    <row r="110" spans="1:29" ht="12.75" customHeight="1" x14ac:dyDescent="0.2">
      <c r="A110" s="19" t="s">
        <v>30</v>
      </c>
      <c r="E110" s="24">
        <v>3</v>
      </c>
      <c r="O110" s="25"/>
      <c r="P110" s="25"/>
      <c r="Q110" s="25"/>
      <c r="R110" s="117"/>
      <c r="S110" s="1"/>
      <c r="T110" s="1"/>
      <c r="V110" s="1">
        <f>E110/D109</f>
        <v>1</v>
      </c>
      <c r="W110" s="26">
        <v>3</v>
      </c>
      <c r="X110" s="27">
        <f t="shared" si="19"/>
        <v>1</v>
      </c>
      <c r="Y110" s="1">
        <f t="shared" si="20"/>
        <v>0</v>
      </c>
    </row>
    <row r="111" spans="1:29" ht="12.75" customHeight="1" x14ac:dyDescent="0.2">
      <c r="A111" s="24">
        <v>1001</v>
      </c>
      <c r="F111" s="24">
        <v>3</v>
      </c>
      <c r="O111" s="25"/>
      <c r="P111" s="25"/>
      <c r="Q111" s="25"/>
      <c r="R111" s="117"/>
      <c r="S111" s="1"/>
      <c r="T111" s="1"/>
      <c r="V111" s="1">
        <f>F111/E110</f>
        <v>1</v>
      </c>
      <c r="W111" s="26">
        <v>3</v>
      </c>
      <c r="X111" s="27">
        <f t="shared" si="19"/>
        <v>1</v>
      </c>
      <c r="Y111" s="1">
        <f t="shared" si="20"/>
        <v>0</v>
      </c>
    </row>
    <row r="112" spans="1:29" ht="12.75" customHeight="1" x14ac:dyDescent="0.2">
      <c r="A112" s="24">
        <v>1002</v>
      </c>
      <c r="G112" s="24">
        <v>3</v>
      </c>
      <c r="O112" s="25"/>
      <c r="P112" s="25"/>
      <c r="Q112" s="25"/>
      <c r="R112" s="117"/>
      <c r="S112" s="1"/>
      <c r="T112" s="1"/>
      <c r="V112" s="1">
        <f>G112/F111</f>
        <v>1</v>
      </c>
      <c r="W112" s="26">
        <v>3</v>
      </c>
      <c r="X112" s="27">
        <f t="shared" si="19"/>
        <v>1</v>
      </c>
      <c r="Y112" s="1">
        <f t="shared" si="20"/>
        <v>0</v>
      </c>
    </row>
    <row r="113" spans="1:29" ht="12.75" customHeight="1" x14ac:dyDescent="0.2">
      <c r="A113" s="24">
        <v>1101</v>
      </c>
      <c r="H113" s="24">
        <v>3</v>
      </c>
      <c r="O113" s="25"/>
      <c r="P113" s="25"/>
      <c r="Q113" s="25"/>
      <c r="R113" s="117"/>
      <c r="S113" s="1"/>
      <c r="T113" s="1"/>
      <c r="V113" s="1">
        <f>H113/G112</f>
        <v>1</v>
      </c>
      <c r="W113" s="26">
        <v>3</v>
      </c>
      <c r="X113" s="27">
        <f t="shared" si="19"/>
        <v>1</v>
      </c>
      <c r="Y113" s="1">
        <f t="shared" si="20"/>
        <v>0</v>
      </c>
    </row>
    <row r="114" spans="1:29" ht="12.75" customHeight="1" x14ac:dyDescent="0.2">
      <c r="A114" s="19" t="s">
        <v>47</v>
      </c>
      <c r="I114" s="24">
        <v>3</v>
      </c>
      <c r="O114" s="25"/>
      <c r="P114" s="25"/>
      <c r="Q114" s="25"/>
      <c r="R114" s="117"/>
      <c r="S114" s="1"/>
      <c r="T114" s="1"/>
      <c r="V114" s="1">
        <f>I114/H113</f>
        <v>1</v>
      </c>
      <c r="W114" s="26">
        <v>3</v>
      </c>
      <c r="X114" s="27">
        <f t="shared" si="19"/>
        <v>1</v>
      </c>
      <c r="Y114" s="1">
        <f t="shared" si="20"/>
        <v>0</v>
      </c>
    </row>
    <row r="115" spans="1:29" ht="12.75" customHeight="1" x14ac:dyDescent="0.2">
      <c r="A115" s="19" t="s">
        <v>52</v>
      </c>
      <c r="N115" s="24">
        <v>3</v>
      </c>
      <c r="O115" s="25"/>
      <c r="P115" s="25"/>
      <c r="Q115" s="25"/>
      <c r="R115" s="117">
        <v>3</v>
      </c>
      <c r="S115" s="1"/>
      <c r="T115" s="1"/>
      <c r="V115" s="1"/>
      <c r="W115" s="26"/>
      <c r="X115" s="27"/>
      <c r="Y115" s="1"/>
      <c r="Z115" s="24" t="s">
        <v>48</v>
      </c>
      <c r="AA115" s="24">
        <v>3</v>
      </c>
      <c r="AB115" s="24">
        <f>SUM(R115:R116)</f>
        <v>3</v>
      </c>
      <c r="AC115" s="24" t="s">
        <v>17</v>
      </c>
    </row>
    <row r="116" spans="1:29" ht="12.75" customHeight="1" x14ac:dyDescent="0.2">
      <c r="A116" s="19" t="s">
        <v>54</v>
      </c>
      <c r="O116" s="25"/>
      <c r="P116" s="25"/>
      <c r="Q116" s="25"/>
      <c r="R116" s="117"/>
      <c r="S116" s="1"/>
      <c r="T116" s="1"/>
      <c r="V116" s="1"/>
      <c r="W116" s="26"/>
      <c r="X116" s="27"/>
      <c r="Y116" s="1"/>
      <c r="Z116" s="24" t="s">
        <v>49</v>
      </c>
      <c r="AA116" s="27">
        <f>AA115/B107</f>
        <v>0.42857142857142855</v>
      </c>
      <c r="AB116" s="27">
        <f>AA115/AB115</f>
        <v>1</v>
      </c>
      <c r="AC116" s="24" t="s">
        <v>50</v>
      </c>
    </row>
    <row r="117" spans="1:29" ht="12.75" customHeight="1" x14ac:dyDescent="0.2">
      <c r="R117" s="46">
        <f>SUM(R115)</f>
        <v>3</v>
      </c>
      <c r="S117" s="1">
        <f>R115/B107</f>
        <v>0.42857142857142855</v>
      </c>
      <c r="T117" s="1">
        <f>R117/B107</f>
        <v>0.42857142857142855</v>
      </c>
      <c r="U117" s="1">
        <f>T117-S117</f>
        <v>0</v>
      </c>
      <c r="V117" s="1"/>
    </row>
    <row r="118" spans="1:29" ht="12.75" customHeight="1" x14ac:dyDescent="0.3">
      <c r="A118" s="3" t="s">
        <v>55</v>
      </c>
      <c r="S118" s="1"/>
      <c r="T118" s="1"/>
      <c r="V118" s="1"/>
    </row>
    <row r="119" spans="1:29" ht="25.5" customHeight="1" x14ac:dyDescent="0.2">
      <c r="B119" s="189" t="s">
        <v>3</v>
      </c>
      <c r="C119" s="190"/>
      <c r="D119" s="190"/>
      <c r="E119" s="190"/>
      <c r="F119" s="190"/>
      <c r="G119" s="190"/>
      <c r="H119" s="190"/>
      <c r="I119" s="190"/>
      <c r="J119" s="190"/>
      <c r="S119" s="6" t="s">
        <v>8</v>
      </c>
      <c r="T119" s="6" t="s">
        <v>9</v>
      </c>
      <c r="U119" s="7" t="s">
        <v>10</v>
      </c>
      <c r="V119" s="6" t="s">
        <v>11</v>
      </c>
      <c r="W119" s="8" t="s">
        <v>12</v>
      </c>
      <c r="X119" s="8" t="s">
        <v>13</v>
      </c>
      <c r="Y119" s="9" t="s">
        <v>14</v>
      </c>
    </row>
    <row r="120" spans="1:29" ht="12.75" customHeight="1" x14ac:dyDescent="0.2">
      <c r="A120" s="11" t="s">
        <v>16</v>
      </c>
      <c r="B120" s="12">
        <v>1</v>
      </c>
      <c r="C120" s="12">
        <v>2</v>
      </c>
      <c r="D120" s="12">
        <v>3</v>
      </c>
      <c r="E120" s="12">
        <v>4</v>
      </c>
      <c r="F120" s="12">
        <v>5</v>
      </c>
      <c r="G120" s="12">
        <v>6</v>
      </c>
      <c r="H120" s="12">
        <v>7</v>
      </c>
      <c r="I120" s="12">
        <v>8</v>
      </c>
      <c r="J120" s="12">
        <v>9</v>
      </c>
      <c r="K120" s="13" t="s">
        <v>17</v>
      </c>
      <c r="L120" s="14"/>
      <c r="M120" s="14"/>
      <c r="N120" s="14"/>
      <c r="O120" s="14"/>
      <c r="P120" s="14"/>
      <c r="Q120" s="14"/>
      <c r="R120" s="115"/>
      <c r="S120" s="15"/>
      <c r="T120" s="15"/>
      <c r="U120" s="16"/>
      <c r="V120" s="17"/>
      <c r="W120" s="18"/>
      <c r="X120" s="18"/>
      <c r="Y120" s="1"/>
    </row>
    <row r="121" spans="1:29" ht="12.75" customHeight="1" x14ac:dyDescent="0.2">
      <c r="A121" s="19" t="s">
        <v>28</v>
      </c>
      <c r="B121" s="20">
        <v>8</v>
      </c>
      <c r="C121" s="20"/>
      <c r="D121" s="20"/>
      <c r="E121" s="20"/>
      <c r="F121" s="20"/>
      <c r="G121" s="20"/>
      <c r="H121" s="20"/>
      <c r="I121" s="20"/>
      <c r="J121" s="20"/>
      <c r="K121" s="21"/>
      <c r="L121" s="22"/>
      <c r="M121" s="22"/>
      <c r="N121" s="22"/>
      <c r="O121" s="25"/>
      <c r="P121" s="25"/>
      <c r="Q121" s="25"/>
      <c r="R121" s="117"/>
      <c r="S121" s="15"/>
      <c r="T121" s="15"/>
      <c r="U121" s="16"/>
      <c r="V121" s="17"/>
      <c r="W121" s="23">
        <f>B121</f>
        <v>8</v>
      </c>
      <c r="X121" s="18"/>
      <c r="Y121" s="1"/>
    </row>
    <row r="122" spans="1:29" ht="12.75" customHeight="1" x14ac:dyDescent="0.2">
      <c r="A122" s="19" t="s">
        <v>29</v>
      </c>
      <c r="C122" s="24">
        <v>7</v>
      </c>
      <c r="K122" s="24"/>
      <c r="L122" s="24"/>
      <c r="M122" s="24"/>
      <c r="N122" s="24"/>
      <c r="O122" s="25"/>
      <c r="P122" s="25"/>
      <c r="Q122" s="25"/>
      <c r="R122" s="117"/>
      <c r="S122" s="1"/>
      <c r="T122" s="1"/>
      <c r="V122" s="17">
        <f>C122/B121</f>
        <v>0.875</v>
      </c>
      <c r="W122" s="26">
        <v>7</v>
      </c>
      <c r="X122" s="27">
        <f t="shared" ref="X122:X128" si="21">W122/W121</f>
        <v>0.875</v>
      </c>
      <c r="Y122" s="1">
        <f t="shared" ref="Y122:Y128" si="22">100%-X122</f>
        <v>0.125</v>
      </c>
    </row>
    <row r="123" spans="1:29" ht="12.75" customHeight="1" x14ac:dyDescent="0.2">
      <c r="A123" s="19" t="s">
        <v>30</v>
      </c>
      <c r="D123" s="24">
        <v>7</v>
      </c>
      <c r="O123" s="25"/>
      <c r="P123" s="25"/>
      <c r="Q123" s="25"/>
      <c r="R123" s="117"/>
      <c r="S123" s="1"/>
      <c r="T123" s="1"/>
      <c r="V123" s="28">
        <f>D123/C122</f>
        <v>1</v>
      </c>
      <c r="W123" s="26">
        <v>7</v>
      </c>
      <c r="X123" s="27">
        <f t="shared" si="21"/>
        <v>1</v>
      </c>
      <c r="Y123" s="1">
        <f t="shared" si="22"/>
        <v>0</v>
      </c>
    </row>
    <row r="124" spans="1:29" ht="12.75" customHeight="1" x14ac:dyDescent="0.2">
      <c r="A124" s="24">
        <v>1001</v>
      </c>
      <c r="E124" s="24">
        <v>7</v>
      </c>
      <c r="O124" s="25"/>
      <c r="P124" s="25"/>
      <c r="Q124" s="25"/>
      <c r="R124" s="117"/>
      <c r="S124" s="1"/>
      <c r="T124" s="1"/>
      <c r="V124" s="1">
        <f>E124/D123</f>
        <v>1</v>
      </c>
      <c r="W124" s="26">
        <v>7</v>
      </c>
      <c r="X124" s="27">
        <f t="shared" si="21"/>
        <v>1</v>
      </c>
      <c r="Y124" s="1">
        <f t="shared" si="22"/>
        <v>0</v>
      </c>
    </row>
    <row r="125" spans="1:29" ht="12.75" customHeight="1" x14ac:dyDescent="0.2">
      <c r="A125" s="24">
        <v>1002</v>
      </c>
      <c r="F125" s="24">
        <v>7</v>
      </c>
      <c r="O125" s="25"/>
      <c r="P125" s="25"/>
      <c r="Q125" s="25"/>
      <c r="R125" s="117"/>
      <c r="S125" s="1"/>
      <c r="T125" s="1"/>
      <c r="V125" s="1">
        <f>F125/E124</f>
        <v>1</v>
      </c>
      <c r="W125" s="26">
        <v>7</v>
      </c>
      <c r="X125" s="27">
        <f t="shared" si="21"/>
        <v>1</v>
      </c>
      <c r="Y125" s="1">
        <f t="shared" si="22"/>
        <v>0</v>
      </c>
    </row>
    <row r="126" spans="1:29" ht="12.75" customHeight="1" x14ac:dyDescent="0.2">
      <c r="A126" s="24">
        <v>1101</v>
      </c>
      <c r="G126" s="24">
        <v>7</v>
      </c>
      <c r="O126" s="25"/>
      <c r="P126" s="25"/>
      <c r="Q126" s="25"/>
      <c r="R126" s="117"/>
      <c r="S126" s="1"/>
      <c r="T126" s="1"/>
      <c r="V126" s="1">
        <f>G126/F125</f>
        <v>1</v>
      </c>
      <c r="W126" s="26">
        <v>7</v>
      </c>
      <c r="X126" s="27">
        <f t="shared" si="21"/>
        <v>1</v>
      </c>
      <c r="Y126" s="1">
        <f t="shared" si="22"/>
        <v>0</v>
      </c>
    </row>
    <row r="127" spans="1:29" ht="12.75" customHeight="1" x14ac:dyDescent="0.2">
      <c r="A127" s="19" t="s">
        <v>47</v>
      </c>
      <c r="H127" s="24">
        <v>7</v>
      </c>
      <c r="O127" s="25"/>
      <c r="P127" s="25"/>
      <c r="Q127" s="25"/>
      <c r="R127" s="117"/>
      <c r="S127" s="1"/>
      <c r="T127" s="1"/>
      <c r="V127" s="1">
        <f>H127/G126</f>
        <v>1</v>
      </c>
      <c r="W127" s="26">
        <v>7</v>
      </c>
      <c r="X127" s="27">
        <f t="shared" si="21"/>
        <v>1</v>
      </c>
      <c r="Y127" s="1">
        <f t="shared" si="22"/>
        <v>0</v>
      </c>
    </row>
    <row r="128" spans="1:29" ht="12.75" customHeight="1" x14ac:dyDescent="0.2">
      <c r="A128" s="19" t="s">
        <v>52</v>
      </c>
      <c r="I128" s="24">
        <v>7</v>
      </c>
      <c r="O128" s="25"/>
      <c r="P128" s="25"/>
      <c r="Q128" s="25"/>
      <c r="R128" s="117"/>
      <c r="S128" s="1"/>
      <c r="T128" s="1"/>
      <c r="V128" s="1">
        <f>I128/H127</f>
        <v>1</v>
      </c>
      <c r="W128" s="26">
        <v>7</v>
      </c>
      <c r="X128" s="27">
        <f t="shared" si="21"/>
        <v>1</v>
      </c>
      <c r="Y128" s="1">
        <f t="shared" si="22"/>
        <v>0</v>
      </c>
    </row>
    <row r="129" spans="1:29" ht="12.75" customHeight="1" x14ac:dyDescent="0.2">
      <c r="A129" s="19" t="s">
        <v>54</v>
      </c>
      <c r="J129" s="24">
        <v>7</v>
      </c>
      <c r="N129" s="24">
        <v>7</v>
      </c>
      <c r="O129" s="25"/>
      <c r="P129" s="25"/>
      <c r="Q129" s="25">
        <v>6</v>
      </c>
      <c r="R129" s="117">
        <v>7</v>
      </c>
      <c r="S129" s="1"/>
      <c r="T129" s="1"/>
      <c r="V129" s="1"/>
      <c r="W129" s="26">
        <v>7</v>
      </c>
      <c r="X129" s="27"/>
      <c r="Y129" s="1"/>
      <c r="Z129" s="42" t="s">
        <v>48</v>
      </c>
      <c r="AA129" s="42">
        <v>7</v>
      </c>
      <c r="AB129" s="42">
        <f>SUM(R129)</f>
        <v>7</v>
      </c>
      <c r="AC129" s="42" t="s">
        <v>17</v>
      </c>
    </row>
    <row r="130" spans="1:29" ht="12.75" customHeight="1" x14ac:dyDescent="0.2">
      <c r="R130" s="46">
        <f>SUM(R129)</f>
        <v>7</v>
      </c>
      <c r="S130" s="1">
        <f>R129/B121</f>
        <v>0.875</v>
      </c>
      <c r="T130" s="1">
        <f>R130/B121</f>
        <v>0.875</v>
      </c>
      <c r="U130" s="1">
        <f>T130-S130</f>
        <v>0</v>
      </c>
      <c r="V130" s="1"/>
      <c r="Z130" s="42" t="s">
        <v>49</v>
      </c>
      <c r="AA130" s="43">
        <f>AA129/B121</f>
        <v>0.875</v>
      </c>
      <c r="AB130" s="43">
        <f>AA129/AB129</f>
        <v>1</v>
      </c>
      <c r="AC130" s="42" t="s">
        <v>50</v>
      </c>
    </row>
    <row r="131" spans="1:29" ht="12.75" customHeight="1" x14ac:dyDescent="0.3">
      <c r="A131" s="3" t="s">
        <v>56</v>
      </c>
      <c r="S131" s="1"/>
      <c r="T131" s="1"/>
      <c r="V131" s="1"/>
    </row>
    <row r="132" spans="1:29" ht="25.5" customHeight="1" x14ac:dyDescent="0.2">
      <c r="B132" s="189" t="s">
        <v>3</v>
      </c>
      <c r="C132" s="190"/>
      <c r="D132" s="190"/>
      <c r="E132" s="190"/>
      <c r="F132" s="190"/>
      <c r="G132" s="190"/>
      <c r="H132" s="190"/>
      <c r="I132" s="190"/>
      <c r="J132" s="190"/>
      <c r="S132" s="6" t="s">
        <v>8</v>
      </c>
      <c r="T132" s="6" t="s">
        <v>9</v>
      </c>
      <c r="U132" s="7" t="s">
        <v>10</v>
      </c>
      <c r="V132" s="6" t="s">
        <v>11</v>
      </c>
      <c r="W132" s="8" t="s">
        <v>12</v>
      </c>
      <c r="X132" s="8" t="s">
        <v>13</v>
      </c>
      <c r="Y132" s="9" t="s">
        <v>14</v>
      </c>
    </row>
    <row r="133" spans="1:29" ht="12.75" customHeight="1" x14ac:dyDescent="0.2">
      <c r="A133" s="11" t="s">
        <v>16</v>
      </c>
      <c r="B133" s="12">
        <v>1</v>
      </c>
      <c r="C133" s="12">
        <v>2</v>
      </c>
      <c r="D133" s="12">
        <v>3</v>
      </c>
      <c r="E133" s="12">
        <v>4</v>
      </c>
      <c r="F133" s="12">
        <v>5</v>
      </c>
      <c r="G133" s="12">
        <v>6</v>
      </c>
      <c r="H133" s="12">
        <v>7</v>
      </c>
      <c r="I133" s="12">
        <v>8</v>
      </c>
      <c r="J133" s="12">
        <v>9</v>
      </c>
      <c r="K133" s="13" t="s">
        <v>17</v>
      </c>
      <c r="L133" s="14"/>
      <c r="M133" s="14"/>
      <c r="N133" s="14"/>
      <c r="O133" s="14"/>
      <c r="P133" s="14"/>
      <c r="Q133" s="14"/>
      <c r="R133" s="115"/>
      <c r="S133" s="15"/>
      <c r="T133" s="15"/>
      <c r="U133" s="16"/>
      <c r="V133" s="17"/>
      <c r="W133" s="18"/>
      <c r="X133" s="18"/>
      <c r="Y133" s="1"/>
    </row>
    <row r="134" spans="1:29" ht="12.75" customHeight="1" x14ac:dyDescent="0.2">
      <c r="A134" s="19" t="s">
        <v>29</v>
      </c>
      <c r="B134" s="20">
        <v>6</v>
      </c>
      <c r="C134" s="20"/>
      <c r="D134" s="20"/>
      <c r="E134" s="20"/>
      <c r="F134" s="20"/>
      <c r="G134" s="20"/>
      <c r="H134" s="20"/>
      <c r="I134" s="20"/>
      <c r="J134" s="20"/>
      <c r="K134" s="21"/>
      <c r="L134" s="22"/>
      <c r="M134" s="22"/>
      <c r="N134" s="22"/>
      <c r="O134" s="25"/>
      <c r="P134" s="25"/>
      <c r="Q134" s="25"/>
      <c r="R134" s="117"/>
      <c r="S134" s="15"/>
      <c r="T134" s="15"/>
      <c r="U134" s="16"/>
      <c r="V134" s="17"/>
      <c r="W134" s="23">
        <f>B134</f>
        <v>6</v>
      </c>
      <c r="X134" s="18"/>
      <c r="Y134" s="1"/>
    </row>
    <row r="135" spans="1:29" ht="12.75" customHeight="1" x14ac:dyDescent="0.2">
      <c r="A135" s="19" t="s">
        <v>30</v>
      </c>
      <c r="C135" s="24">
        <v>4</v>
      </c>
      <c r="K135" s="24"/>
      <c r="L135" s="24"/>
      <c r="M135" s="24"/>
      <c r="N135" s="24"/>
      <c r="O135" s="25"/>
      <c r="P135" s="25"/>
      <c r="Q135" s="25"/>
      <c r="R135" s="117"/>
      <c r="S135" s="1"/>
      <c r="T135" s="1"/>
      <c r="V135" s="17">
        <f>C135/B134</f>
        <v>0.66666666666666663</v>
      </c>
      <c r="W135" s="26">
        <v>4</v>
      </c>
      <c r="X135" s="27">
        <f t="shared" ref="X135:X141" si="23">W135/W134</f>
        <v>0.66666666666666663</v>
      </c>
      <c r="Y135" s="1">
        <f t="shared" ref="Y135:Y141" si="24">100%-X135</f>
        <v>0.33333333333333337</v>
      </c>
    </row>
    <row r="136" spans="1:29" ht="12.75" customHeight="1" x14ac:dyDescent="0.2">
      <c r="A136" s="24">
        <v>1001</v>
      </c>
      <c r="D136" s="24">
        <v>4</v>
      </c>
      <c r="O136" s="25"/>
      <c r="P136" s="25"/>
      <c r="Q136" s="25"/>
      <c r="R136" s="117"/>
      <c r="S136" s="1"/>
      <c r="T136" s="1"/>
      <c r="V136" s="28">
        <f>D136/C135</f>
        <v>1</v>
      </c>
      <c r="W136" s="26">
        <v>4</v>
      </c>
      <c r="X136" s="27">
        <f t="shared" si="23"/>
        <v>1</v>
      </c>
      <c r="Y136" s="1">
        <f t="shared" si="24"/>
        <v>0</v>
      </c>
    </row>
    <row r="137" spans="1:29" ht="12.75" customHeight="1" x14ac:dyDescent="0.2">
      <c r="A137" s="24">
        <v>1002</v>
      </c>
      <c r="E137" s="24">
        <v>4</v>
      </c>
      <c r="O137" s="25"/>
      <c r="P137" s="25"/>
      <c r="Q137" s="25"/>
      <c r="R137" s="117"/>
      <c r="S137" s="1"/>
      <c r="T137" s="1"/>
      <c r="V137" s="1">
        <f>E137/D136</f>
        <v>1</v>
      </c>
      <c r="W137" s="26">
        <v>4</v>
      </c>
      <c r="X137" s="27">
        <f t="shared" si="23"/>
        <v>1</v>
      </c>
      <c r="Y137" s="1">
        <f t="shared" si="24"/>
        <v>0</v>
      </c>
    </row>
    <row r="138" spans="1:29" ht="12.75" customHeight="1" x14ac:dyDescent="0.2">
      <c r="A138" s="24">
        <v>1101</v>
      </c>
      <c r="F138" s="24">
        <v>4</v>
      </c>
      <c r="O138" s="25"/>
      <c r="P138" s="25"/>
      <c r="Q138" s="25"/>
      <c r="R138" s="117"/>
      <c r="S138" s="1"/>
      <c r="T138" s="1"/>
      <c r="V138" s="1">
        <f>F138/E137</f>
        <v>1</v>
      </c>
      <c r="W138" s="26">
        <v>4</v>
      </c>
      <c r="X138" s="27">
        <f t="shared" si="23"/>
        <v>1</v>
      </c>
      <c r="Y138" s="1">
        <f t="shared" si="24"/>
        <v>0</v>
      </c>
    </row>
    <row r="139" spans="1:29" ht="12.75" customHeight="1" x14ac:dyDescent="0.2">
      <c r="A139" s="19" t="s">
        <v>47</v>
      </c>
      <c r="G139" s="24">
        <v>4</v>
      </c>
      <c r="O139" s="25"/>
      <c r="P139" s="25"/>
      <c r="Q139" s="25"/>
      <c r="R139" s="117"/>
      <c r="S139" s="1"/>
      <c r="T139" s="1"/>
      <c r="V139" s="1">
        <f>G139/F138</f>
        <v>1</v>
      </c>
      <c r="W139" s="26">
        <v>4</v>
      </c>
      <c r="X139" s="27">
        <f t="shared" si="23"/>
        <v>1</v>
      </c>
      <c r="Y139" s="1">
        <f t="shared" si="24"/>
        <v>0</v>
      </c>
    </row>
    <row r="140" spans="1:29" ht="12.75" customHeight="1" x14ac:dyDescent="0.2">
      <c r="A140" s="19" t="s">
        <v>52</v>
      </c>
      <c r="H140" s="24">
        <v>4</v>
      </c>
      <c r="O140" s="25"/>
      <c r="P140" s="25"/>
      <c r="Q140" s="25"/>
      <c r="R140" s="117"/>
      <c r="S140" s="1"/>
      <c r="T140" s="1"/>
      <c r="V140" s="1">
        <f>H140/G139</f>
        <v>1</v>
      </c>
      <c r="W140" s="26">
        <v>4</v>
      </c>
      <c r="X140" s="27">
        <f t="shared" si="23"/>
        <v>1</v>
      </c>
      <c r="Y140" s="1">
        <f t="shared" si="24"/>
        <v>0</v>
      </c>
    </row>
    <row r="141" spans="1:29" ht="12.75" customHeight="1" x14ac:dyDescent="0.2">
      <c r="A141" s="19" t="s">
        <v>54</v>
      </c>
      <c r="I141" s="24">
        <v>4</v>
      </c>
      <c r="O141" s="25"/>
      <c r="P141" s="25"/>
      <c r="Q141" s="25"/>
      <c r="R141" s="117"/>
      <c r="S141" s="1"/>
      <c r="T141" s="1"/>
      <c r="V141" s="1">
        <f>I141/H140</f>
        <v>1</v>
      </c>
      <c r="W141" s="26">
        <v>4</v>
      </c>
      <c r="X141" s="27">
        <f t="shared" si="23"/>
        <v>1</v>
      </c>
      <c r="Y141" s="1">
        <f t="shared" si="24"/>
        <v>0</v>
      </c>
    </row>
    <row r="142" spans="1:29" ht="12.75" customHeight="1" x14ac:dyDescent="0.2">
      <c r="A142" s="19" t="s">
        <v>57</v>
      </c>
      <c r="I142" s="24">
        <v>1</v>
      </c>
      <c r="N142" s="24">
        <v>3</v>
      </c>
      <c r="O142" s="25"/>
      <c r="P142" s="25"/>
      <c r="Q142" s="25">
        <v>3</v>
      </c>
      <c r="R142" s="117">
        <f>SUM(O142:Q142)</f>
        <v>3</v>
      </c>
      <c r="S142" s="1"/>
      <c r="T142" s="1"/>
      <c r="V142" s="1"/>
      <c r="W142" s="26"/>
      <c r="X142" s="27"/>
      <c r="Y142" s="1"/>
    </row>
    <row r="143" spans="1:29" ht="12.75" customHeight="1" x14ac:dyDescent="0.2">
      <c r="A143" s="19" t="s">
        <v>58</v>
      </c>
      <c r="O143" s="25"/>
      <c r="P143" s="25"/>
      <c r="Q143" s="25">
        <v>1</v>
      </c>
      <c r="R143" s="117">
        <v>1</v>
      </c>
      <c r="S143" s="1"/>
      <c r="T143" s="1"/>
      <c r="V143" s="1"/>
      <c r="W143" s="26"/>
      <c r="X143" s="27"/>
      <c r="Y143" s="1"/>
      <c r="Z143" s="42" t="s">
        <v>48</v>
      </c>
      <c r="AA143" s="42">
        <v>4</v>
      </c>
      <c r="AB143" s="42">
        <f>SUM(R142:R143)</f>
        <v>4</v>
      </c>
      <c r="AC143" s="42" t="s">
        <v>17</v>
      </c>
    </row>
    <row r="144" spans="1:29" ht="12.75" customHeight="1" x14ac:dyDescent="0.2">
      <c r="R144" s="46">
        <f>SUM(R142:R143)</f>
        <v>4</v>
      </c>
      <c r="S144" s="1">
        <f>R142/B134</f>
        <v>0.5</v>
      </c>
      <c r="T144" s="1">
        <f>R144/B134</f>
        <v>0.66666666666666663</v>
      </c>
      <c r="U144" s="1">
        <f>T144-S144</f>
        <v>0.16666666666666663</v>
      </c>
      <c r="V144" s="1"/>
      <c r="Z144" s="42" t="s">
        <v>49</v>
      </c>
      <c r="AA144" s="43">
        <f>AA143/B134</f>
        <v>0.66666666666666663</v>
      </c>
      <c r="AB144" s="43">
        <f>AA143/AB143</f>
        <v>1</v>
      </c>
      <c r="AC144" s="42" t="s">
        <v>50</v>
      </c>
    </row>
    <row r="145" spans="1:33" ht="12.75" customHeight="1" x14ac:dyDescent="0.3">
      <c r="A145" s="3" t="s">
        <v>59</v>
      </c>
      <c r="S145" s="1"/>
      <c r="T145" s="1"/>
      <c r="V145" s="1"/>
    </row>
    <row r="146" spans="1:33" ht="25.5" customHeight="1" x14ac:dyDescent="0.2">
      <c r="B146" s="189" t="s">
        <v>3</v>
      </c>
      <c r="C146" s="190"/>
      <c r="D146" s="190"/>
      <c r="E146" s="190"/>
      <c r="F146" s="190"/>
      <c r="G146" s="190"/>
      <c r="H146" s="190"/>
      <c r="I146" s="190"/>
      <c r="J146" s="190"/>
      <c r="S146" s="6" t="s">
        <v>8</v>
      </c>
      <c r="T146" s="6" t="s">
        <v>9</v>
      </c>
      <c r="U146" s="7" t="s">
        <v>10</v>
      </c>
      <c r="V146" s="6" t="s">
        <v>11</v>
      </c>
      <c r="W146" s="8" t="s">
        <v>12</v>
      </c>
      <c r="X146" s="8" t="s">
        <v>13</v>
      </c>
      <c r="Y146" s="9" t="s">
        <v>14</v>
      </c>
    </row>
    <row r="147" spans="1:33" ht="12.75" customHeight="1" x14ac:dyDescent="0.2">
      <c r="A147" s="11" t="s">
        <v>16</v>
      </c>
      <c r="B147" s="12">
        <v>1</v>
      </c>
      <c r="C147" s="12">
        <v>2</v>
      </c>
      <c r="D147" s="12">
        <v>3</v>
      </c>
      <c r="E147" s="12">
        <v>4</v>
      </c>
      <c r="F147" s="12">
        <v>5</v>
      </c>
      <c r="G147" s="12">
        <v>6</v>
      </c>
      <c r="H147" s="12">
        <v>7</v>
      </c>
      <c r="I147" s="12">
        <v>8</v>
      </c>
      <c r="J147" s="12">
        <v>9</v>
      </c>
      <c r="K147" s="13" t="s">
        <v>17</v>
      </c>
      <c r="L147" s="14"/>
      <c r="M147" s="14"/>
      <c r="N147" s="14"/>
      <c r="O147" s="14"/>
      <c r="P147" s="14"/>
      <c r="Q147" s="14"/>
      <c r="R147" s="115"/>
      <c r="S147" s="15"/>
      <c r="T147" s="15"/>
      <c r="U147" s="16"/>
      <c r="V147" s="17"/>
      <c r="W147" s="18"/>
      <c r="X147" s="18"/>
      <c r="Y147" s="1"/>
      <c r="AF147" s="44" t="s">
        <v>28</v>
      </c>
      <c r="AG147" s="24">
        <v>7</v>
      </c>
    </row>
    <row r="148" spans="1:33" ht="12.75" customHeight="1" x14ac:dyDescent="0.2">
      <c r="A148" s="19" t="s">
        <v>30</v>
      </c>
      <c r="B148" s="20">
        <v>20</v>
      </c>
      <c r="C148" s="20"/>
      <c r="D148" s="20"/>
      <c r="E148" s="20"/>
      <c r="F148" s="20"/>
      <c r="G148" s="20"/>
      <c r="H148" s="20"/>
      <c r="I148" s="20"/>
      <c r="J148" s="20"/>
      <c r="K148" s="21"/>
      <c r="L148" s="22"/>
      <c r="M148" s="22"/>
      <c r="N148" s="22"/>
      <c r="O148" s="22"/>
      <c r="P148" s="22"/>
      <c r="Q148" s="22"/>
      <c r="R148" s="116"/>
      <c r="S148" s="15"/>
      <c r="T148" s="15"/>
      <c r="U148" s="16"/>
      <c r="V148" s="17"/>
      <c r="W148" s="23">
        <f>B148</f>
        <v>20</v>
      </c>
      <c r="X148" s="18"/>
      <c r="Y148" s="1"/>
      <c r="AF148" s="44" t="s">
        <v>29</v>
      </c>
      <c r="AG148" s="24">
        <v>3</v>
      </c>
    </row>
    <row r="149" spans="1:33" ht="12.75" customHeight="1" x14ac:dyDescent="0.2">
      <c r="A149" s="19" t="s">
        <v>35</v>
      </c>
      <c r="C149" s="24">
        <v>13</v>
      </c>
      <c r="K149" s="24"/>
      <c r="L149" s="24"/>
      <c r="M149" s="24"/>
      <c r="N149" s="24"/>
      <c r="O149" s="25"/>
      <c r="P149" s="25"/>
      <c r="Q149" s="25"/>
      <c r="R149" s="117"/>
      <c r="S149" s="1"/>
      <c r="T149" s="1"/>
      <c r="V149" s="17">
        <f>C149/B148</f>
        <v>0.65</v>
      </c>
      <c r="W149" s="26">
        <v>13</v>
      </c>
      <c r="X149" s="27">
        <f t="shared" ref="X149:X156" si="25">W149/W148</f>
        <v>0.65</v>
      </c>
      <c r="Y149" s="1">
        <f t="shared" ref="Y149:Y156" si="26">100%-X149</f>
        <v>0.35</v>
      </c>
      <c r="AD149" s="45" t="s">
        <v>60</v>
      </c>
      <c r="AE149" s="46">
        <v>1302</v>
      </c>
      <c r="AF149" s="44" t="s">
        <v>30</v>
      </c>
      <c r="AG149" s="24">
        <v>12</v>
      </c>
    </row>
    <row r="150" spans="1:33" ht="12.75" customHeight="1" x14ac:dyDescent="0.2">
      <c r="A150" s="24">
        <v>1002</v>
      </c>
      <c r="D150" s="24">
        <v>12</v>
      </c>
      <c r="O150" s="25"/>
      <c r="P150" s="25"/>
      <c r="Q150" s="25"/>
      <c r="R150" s="117"/>
      <c r="S150" s="1"/>
      <c r="T150" s="1"/>
      <c r="V150" s="28">
        <f>D150/C149</f>
        <v>0.92307692307692313</v>
      </c>
      <c r="W150" s="26">
        <v>13</v>
      </c>
      <c r="X150" s="27">
        <f t="shared" si="25"/>
        <v>1</v>
      </c>
      <c r="Y150" s="1">
        <f t="shared" si="26"/>
        <v>0</v>
      </c>
    </row>
    <row r="151" spans="1:33" ht="12.75" customHeight="1" x14ac:dyDescent="0.2">
      <c r="A151" s="19" t="s">
        <v>46</v>
      </c>
      <c r="E151" s="24">
        <v>12</v>
      </c>
      <c r="O151" s="25"/>
      <c r="P151" s="25"/>
      <c r="Q151" s="25"/>
      <c r="R151" s="117"/>
      <c r="S151" s="1"/>
      <c r="T151" s="1"/>
      <c r="V151" s="1">
        <f>E151/D150</f>
        <v>1</v>
      </c>
      <c r="W151" s="26">
        <v>13</v>
      </c>
      <c r="X151" s="27">
        <f t="shared" si="25"/>
        <v>1</v>
      </c>
      <c r="Y151" s="1">
        <f t="shared" si="26"/>
        <v>0</v>
      </c>
    </row>
    <row r="152" spans="1:33" ht="12.75" customHeight="1" x14ac:dyDescent="0.2">
      <c r="A152" s="19" t="s">
        <v>47</v>
      </c>
      <c r="F152" s="24">
        <v>11</v>
      </c>
      <c r="O152" s="25"/>
      <c r="P152" s="25"/>
      <c r="Q152" s="25"/>
      <c r="R152" s="117"/>
      <c r="S152" s="1"/>
      <c r="T152" s="1"/>
      <c r="V152" s="1">
        <f>F152/E151</f>
        <v>0.91666666666666663</v>
      </c>
      <c r="W152" s="26">
        <v>13</v>
      </c>
      <c r="X152" s="27">
        <f t="shared" si="25"/>
        <v>1</v>
      </c>
      <c r="Y152" s="1">
        <f t="shared" si="26"/>
        <v>0</v>
      </c>
    </row>
    <row r="153" spans="1:33" ht="12.75" customHeight="1" x14ac:dyDescent="0.2">
      <c r="A153" s="19" t="s">
        <v>52</v>
      </c>
      <c r="G153" s="24">
        <v>11</v>
      </c>
      <c r="O153" s="25"/>
      <c r="P153" s="25"/>
      <c r="Q153" s="25"/>
      <c r="R153" s="117"/>
      <c r="S153" s="1"/>
      <c r="T153" s="1"/>
      <c r="V153" s="1">
        <f>G153/F152</f>
        <v>1</v>
      </c>
      <c r="W153" s="26">
        <v>13</v>
      </c>
      <c r="X153" s="27">
        <f t="shared" si="25"/>
        <v>1</v>
      </c>
      <c r="Y153" s="1">
        <f t="shared" si="26"/>
        <v>0</v>
      </c>
    </row>
    <row r="154" spans="1:33" ht="12.75" customHeight="1" x14ac:dyDescent="0.2">
      <c r="A154" s="19" t="s">
        <v>54</v>
      </c>
      <c r="H154" s="24">
        <v>11</v>
      </c>
      <c r="O154" s="25"/>
      <c r="P154" s="25"/>
      <c r="Q154" s="25"/>
      <c r="R154" s="117"/>
      <c r="S154" s="1"/>
      <c r="T154" s="1"/>
      <c r="V154" s="1">
        <f>H154/G153</f>
        <v>1</v>
      </c>
      <c r="W154" s="26">
        <v>13</v>
      </c>
      <c r="X154" s="27">
        <f t="shared" si="25"/>
        <v>1</v>
      </c>
      <c r="Y154" s="1">
        <f t="shared" si="26"/>
        <v>0</v>
      </c>
    </row>
    <row r="155" spans="1:33" ht="12.75" customHeight="1" x14ac:dyDescent="0.2">
      <c r="A155" s="19" t="s">
        <v>57</v>
      </c>
      <c r="I155" s="24">
        <v>11</v>
      </c>
      <c r="O155" s="25"/>
      <c r="P155" s="25"/>
      <c r="Q155" s="25"/>
      <c r="R155" s="117"/>
      <c r="S155" s="1"/>
      <c r="T155" s="1"/>
      <c r="V155" s="1">
        <f>I155/H154</f>
        <v>1</v>
      </c>
      <c r="W155" s="26">
        <v>12</v>
      </c>
      <c r="X155" s="27">
        <f t="shared" si="25"/>
        <v>0.92307692307692313</v>
      </c>
      <c r="Y155" s="1">
        <f t="shared" si="26"/>
        <v>7.6923076923076872E-2</v>
      </c>
    </row>
    <row r="156" spans="1:33" ht="12.75" customHeight="1" x14ac:dyDescent="0.2">
      <c r="A156" s="19" t="s">
        <v>58</v>
      </c>
      <c r="N156" s="24">
        <v>11</v>
      </c>
      <c r="O156" s="25"/>
      <c r="P156" s="25"/>
      <c r="Q156" s="25">
        <v>11</v>
      </c>
      <c r="R156" s="117">
        <f t="shared" ref="R156:R158" si="27">SUM(Q156)</f>
        <v>11</v>
      </c>
      <c r="S156" s="1"/>
      <c r="T156" s="1"/>
      <c r="V156" s="1"/>
      <c r="W156" s="26">
        <v>12</v>
      </c>
      <c r="X156" s="27">
        <f t="shared" si="25"/>
        <v>1</v>
      </c>
      <c r="Y156" s="1">
        <f t="shared" si="26"/>
        <v>0</v>
      </c>
    </row>
    <row r="157" spans="1:33" ht="12.75" customHeight="1" x14ac:dyDescent="0.2">
      <c r="A157" s="19" t="s">
        <v>61</v>
      </c>
      <c r="I157" s="24">
        <v>1</v>
      </c>
      <c r="O157" s="25"/>
      <c r="P157" s="25"/>
      <c r="Q157" s="25"/>
      <c r="R157" s="117">
        <f t="shared" si="27"/>
        <v>0</v>
      </c>
      <c r="S157" s="1"/>
      <c r="T157" s="1"/>
      <c r="V157" s="1"/>
      <c r="W157" s="26">
        <v>1</v>
      </c>
      <c r="X157" s="27"/>
      <c r="Y157" s="1"/>
    </row>
    <row r="158" spans="1:33" ht="12.75" customHeight="1" x14ac:dyDescent="0.2">
      <c r="A158" s="19" t="s">
        <v>62</v>
      </c>
      <c r="N158" s="24">
        <v>1</v>
      </c>
      <c r="O158" s="25"/>
      <c r="P158" s="25"/>
      <c r="Q158" s="25">
        <v>1</v>
      </c>
      <c r="R158" s="117">
        <f t="shared" si="27"/>
        <v>1</v>
      </c>
      <c r="S158" s="1"/>
      <c r="T158" s="1"/>
      <c r="V158" s="1"/>
      <c r="W158" s="26"/>
      <c r="X158" s="27"/>
      <c r="Y158" s="1"/>
      <c r="Z158" s="47" t="s">
        <v>48</v>
      </c>
      <c r="AA158" s="47">
        <v>12</v>
      </c>
      <c r="AB158" s="25">
        <v>12</v>
      </c>
      <c r="AC158" s="25" t="s">
        <v>17</v>
      </c>
    </row>
    <row r="159" spans="1:33" ht="12.75" customHeight="1" x14ac:dyDescent="0.2">
      <c r="R159" s="46">
        <f>SUM(R156:R158)</f>
        <v>12</v>
      </c>
      <c r="S159" s="1">
        <f>R156/B148</f>
        <v>0.55000000000000004</v>
      </c>
      <c r="T159" s="1">
        <f>R159/B148</f>
        <v>0.6</v>
      </c>
      <c r="U159" s="1">
        <f>T159-S159</f>
        <v>4.9999999999999933E-2</v>
      </c>
      <c r="V159" s="1"/>
      <c r="Z159" s="47" t="s">
        <v>49</v>
      </c>
      <c r="AA159" s="48">
        <f>AA158/B148</f>
        <v>0.6</v>
      </c>
      <c r="AB159" s="49">
        <f>AA158/AB158</f>
        <v>1</v>
      </c>
      <c r="AC159" s="25" t="s">
        <v>50</v>
      </c>
    </row>
    <row r="160" spans="1:33" ht="12.75" customHeight="1" x14ac:dyDescent="0.2">
      <c r="S160" s="1"/>
      <c r="T160" s="1"/>
      <c r="U160" s="1"/>
      <c r="V160" s="1"/>
    </row>
    <row r="161" spans="1:26" ht="12.75" customHeight="1" x14ac:dyDescent="0.2">
      <c r="S161" s="1"/>
      <c r="T161" s="1"/>
      <c r="U161" s="1"/>
      <c r="V161" s="1"/>
    </row>
    <row r="162" spans="1:26" ht="26.25" customHeight="1" x14ac:dyDescent="0.4">
      <c r="B162" s="179" t="s">
        <v>63</v>
      </c>
      <c r="C162" s="180"/>
      <c r="D162" s="180"/>
      <c r="E162" s="180"/>
      <c r="F162" s="180"/>
      <c r="G162" s="180"/>
      <c r="H162" s="180"/>
      <c r="I162" s="180"/>
      <c r="J162" s="180"/>
      <c r="R162" s="74" t="s">
        <v>36</v>
      </c>
      <c r="S162" s="1"/>
      <c r="T162" s="1"/>
      <c r="U162" s="24"/>
      <c r="V162" s="1"/>
      <c r="W162" s="24"/>
      <c r="X162" s="24"/>
      <c r="Y162" s="24"/>
    </row>
    <row r="163" spans="1:26" ht="20.25" customHeight="1" x14ac:dyDescent="0.2">
      <c r="A163" s="181" t="s">
        <v>16</v>
      </c>
      <c r="B163" s="182" t="s">
        <v>64</v>
      </c>
      <c r="C163" s="183"/>
      <c r="D163" s="183"/>
      <c r="E163" s="183"/>
      <c r="F163" s="183"/>
      <c r="G163" s="183"/>
      <c r="H163" s="183"/>
      <c r="I163" s="183"/>
      <c r="J163" s="184"/>
      <c r="R163" s="185" t="s">
        <v>17</v>
      </c>
      <c r="S163" s="178" t="s">
        <v>8</v>
      </c>
      <c r="T163" s="178" t="s">
        <v>9</v>
      </c>
      <c r="U163" s="187" t="s">
        <v>10</v>
      </c>
      <c r="V163" s="178" t="s">
        <v>11</v>
      </c>
      <c r="W163" s="176" t="s">
        <v>12</v>
      </c>
      <c r="X163" s="176" t="s">
        <v>13</v>
      </c>
      <c r="Y163" s="178" t="s">
        <v>14</v>
      </c>
    </row>
    <row r="164" spans="1:26" ht="15.75" customHeight="1" x14ac:dyDescent="0.25">
      <c r="A164" s="177"/>
      <c r="B164" s="50" t="s">
        <v>65</v>
      </c>
      <c r="C164" s="50" t="s">
        <v>66</v>
      </c>
      <c r="D164" s="50" t="s">
        <v>67</v>
      </c>
      <c r="E164" s="50" t="s">
        <v>68</v>
      </c>
      <c r="F164" s="50" t="s">
        <v>69</v>
      </c>
      <c r="G164" s="50" t="s">
        <v>70</v>
      </c>
      <c r="H164" s="50" t="s">
        <v>71</v>
      </c>
      <c r="I164" s="50" t="s">
        <v>72</v>
      </c>
      <c r="J164" s="50" t="s">
        <v>73</v>
      </c>
      <c r="R164" s="186"/>
      <c r="S164" s="177"/>
      <c r="T164" s="177"/>
      <c r="U164" s="177"/>
      <c r="V164" s="177"/>
      <c r="W164" s="177"/>
      <c r="X164" s="177"/>
      <c r="Y164" s="177"/>
    </row>
    <row r="165" spans="1:26" ht="15.75" customHeight="1" x14ac:dyDescent="0.25">
      <c r="A165" s="50">
        <v>1002</v>
      </c>
      <c r="B165" s="51">
        <v>12</v>
      </c>
      <c r="C165" s="51"/>
      <c r="D165" s="51"/>
      <c r="E165" s="51"/>
      <c r="F165" s="51"/>
      <c r="G165" s="51"/>
      <c r="H165" s="51"/>
      <c r="I165" s="51"/>
      <c r="J165" s="121"/>
      <c r="K165" s="136"/>
      <c r="L165" s="136"/>
      <c r="M165" s="136"/>
      <c r="N165" s="136"/>
      <c r="O165" s="136"/>
      <c r="P165" s="136"/>
      <c r="Q165" s="136"/>
      <c r="R165" s="84"/>
      <c r="S165" s="130"/>
      <c r="T165" s="133"/>
      <c r="U165" s="134"/>
      <c r="V165" s="140"/>
      <c r="W165" s="53">
        <f>B165</f>
        <v>12</v>
      </c>
      <c r="X165" s="141"/>
      <c r="Y165" s="140"/>
    </row>
    <row r="166" spans="1:26" ht="15.75" customHeight="1" x14ac:dyDescent="0.25">
      <c r="A166" s="50">
        <v>1101</v>
      </c>
      <c r="B166" s="51"/>
      <c r="C166" s="51">
        <v>11</v>
      </c>
      <c r="D166" s="51"/>
      <c r="E166" s="51"/>
      <c r="F166" s="51"/>
      <c r="G166" s="51"/>
      <c r="H166" s="51"/>
      <c r="I166" s="51"/>
      <c r="J166" s="121"/>
      <c r="K166" s="136"/>
      <c r="L166" s="136"/>
      <c r="M166" s="136"/>
      <c r="N166" s="136"/>
      <c r="O166" s="136"/>
      <c r="P166" s="136"/>
      <c r="Q166" s="136"/>
      <c r="R166" s="84"/>
      <c r="S166" s="131"/>
      <c r="T166" s="57"/>
      <c r="U166" s="135"/>
      <c r="V166" s="54">
        <f>IF(C166=0,"",C166/B165)</f>
        <v>0.91666666666666663</v>
      </c>
      <c r="W166" s="55">
        <v>11</v>
      </c>
      <c r="X166" s="139">
        <f t="shared" ref="X166:X172" si="28">IF(W166=0,"",W166/W165)</f>
        <v>0.91666666666666663</v>
      </c>
      <c r="Y166" s="139">
        <f t="shared" ref="Y166:Y172" si="29">IF(W166=0,"",100%-X166)</f>
        <v>8.333333333333337E-2</v>
      </c>
    </row>
    <row r="167" spans="1:26" ht="15.75" customHeight="1" x14ac:dyDescent="0.25">
      <c r="A167" s="50">
        <v>1102</v>
      </c>
      <c r="B167" s="51"/>
      <c r="C167" s="51"/>
      <c r="D167" s="51">
        <v>7</v>
      </c>
      <c r="E167" s="51"/>
      <c r="F167" s="51"/>
      <c r="G167" s="51"/>
      <c r="H167" s="51"/>
      <c r="I167" s="51"/>
      <c r="J167" s="121"/>
      <c r="K167" s="136"/>
      <c r="L167" s="136"/>
      <c r="M167" s="136"/>
      <c r="N167" s="136"/>
      <c r="O167" s="136"/>
      <c r="P167" s="136"/>
      <c r="Q167" s="136"/>
      <c r="R167" s="84"/>
      <c r="S167" s="131"/>
      <c r="T167" s="57"/>
      <c r="U167" s="135"/>
      <c r="V167" s="54">
        <f>IF(D167=0,"",D167/C166)</f>
        <v>0.63636363636363635</v>
      </c>
      <c r="W167" s="55">
        <v>10</v>
      </c>
      <c r="X167" s="139">
        <f t="shared" si="28"/>
        <v>0.90909090909090906</v>
      </c>
      <c r="Y167" s="139">
        <f t="shared" si="29"/>
        <v>9.0909090909090939E-2</v>
      </c>
      <c r="Z167" s="30">
        <f>W167/W165</f>
        <v>0.83333333333333337</v>
      </c>
    </row>
    <row r="168" spans="1:26" ht="15.75" customHeight="1" x14ac:dyDescent="0.25">
      <c r="A168" s="50">
        <v>1201</v>
      </c>
      <c r="B168" s="51"/>
      <c r="C168" s="51"/>
      <c r="D168" s="51"/>
      <c r="E168" s="51">
        <v>7</v>
      </c>
      <c r="F168" s="51"/>
      <c r="G168" s="51"/>
      <c r="H168" s="51"/>
      <c r="I168" s="51"/>
      <c r="J168" s="121"/>
      <c r="K168" s="136"/>
      <c r="L168" s="136"/>
      <c r="M168" s="136"/>
      <c r="N168" s="136"/>
      <c r="O168" s="136"/>
      <c r="P168" s="136"/>
      <c r="Q168" s="136"/>
      <c r="R168" s="84"/>
      <c r="S168" s="131"/>
      <c r="T168" s="57"/>
      <c r="U168" s="135"/>
      <c r="V168" s="54">
        <f>IF(E168=0,"",E168/D167)</f>
        <v>1</v>
      </c>
      <c r="W168" s="55">
        <v>10</v>
      </c>
      <c r="X168" s="139">
        <f t="shared" si="28"/>
        <v>1</v>
      </c>
      <c r="Y168" s="139">
        <f t="shared" si="29"/>
        <v>0</v>
      </c>
    </row>
    <row r="169" spans="1:26" ht="15.75" customHeight="1" x14ac:dyDescent="0.25">
      <c r="A169" s="50">
        <v>1202</v>
      </c>
      <c r="B169" s="51"/>
      <c r="C169" s="51"/>
      <c r="D169" s="51"/>
      <c r="E169" s="51"/>
      <c r="F169" s="51">
        <v>7</v>
      </c>
      <c r="G169" s="51"/>
      <c r="H169" s="51"/>
      <c r="I169" s="51"/>
      <c r="J169" s="121"/>
      <c r="K169" s="136"/>
      <c r="L169" s="136"/>
      <c r="M169" s="136"/>
      <c r="N169" s="136"/>
      <c r="O169" s="136"/>
      <c r="P169" s="136"/>
      <c r="Q169" s="136"/>
      <c r="R169" s="84"/>
      <c r="S169" s="131"/>
      <c r="T169" s="57"/>
      <c r="U169" s="135"/>
      <c r="V169" s="54">
        <f>IF(F169=0,"",F169/E168)</f>
        <v>1</v>
      </c>
      <c r="W169" s="55">
        <v>10</v>
      </c>
      <c r="X169" s="139">
        <f t="shared" si="28"/>
        <v>1</v>
      </c>
      <c r="Y169" s="139">
        <f t="shared" si="29"/>
        <v>0</v>
      </c>
    </row>
    <row r="170" spans="1:26" ht="15.75" customHeight="1" x14ac:dyDescent="0.25">
      <c r="A170" s="50">
        <v>1301</v>
      </c>
      <c r="B170" s="51"/>
      <c r="C170" s="51"/>
      <c r="D170" s="51"/>
      <c r="E170" s="51"/>
      <c r="F170" s="51"/>
      <c r="G170" s="51">
        <v>7</v>
      </c>
      <c r="H170" s="51"/>
      <c r="I170" s="51"/>
      <c r="J170" s="121"/>
      <c r="K170" s="136"/>
      <c r="L170" s="136"/>
      <c r="M170" s="136"/>
      <c r="N170" s="136"/>
      <c r="O170" s="136"/>
      <c r="P170" s="136"/>
      <c r="Q170" s="136"/>
      <c r="R170" s="84"/>
      <c r="S170" s="131"/>
      <c r="T170" s="57"/>
      <c r="U170" s="135"/>
      <c r="V170" s="54">
        <f>IF(G170=0,"",G170/F169)</f>
        <v>1</v>
      </c>
      <c r="W170" s="55">
        <v>9</v>
      </c>
      <c r="X170" s="139">
        <f t="shared" si="28"/>
        <v>0.9</v>
      </c>
      <c r="Y170" s="139">
        <f t="shared" si="29"/>
        <v>9.9999999999999978E-2</v>
      </c>
    </row>
    <row r="171" spans="1:26" ht="15.75" customHeight="1" x14ac:dyDescent="0.25">
      <c r="A171" s="50">
        <v>1302</v>
      </c>
      <c r="B171" s="51"/>
      <c r="C171" s="51"/>
      <c r="D171" s="51"/>
      <c r="E171" s="51"/>
      <c r="F171" s="51"/>
      <c r="G171" s="51"/>
      <c r="H171" s="51">
        <v>7</v>
      </c>
      <c r="I171" s="51"/>
      <c r="J171" s="121"/>
      <c r="K171" s="136"/>
      <c r="L171" s="136"/>
      <c r="M171" s="136"/>
      <c r="N171" s="136"/>
      <c r="O171" s="136"/>
      <c r="P171" s="136"/>
      <c r="Q171" s="136"/>
      <c r="R171" s="84"/>
      <c r="S171" s="131"/>
      <c r="T171" s="57"/>
      <c r="U171" s="135"/>
      <c r="V171" s="54">
        <f>IF(H171=0,"",H171/G170)</f>
        <v>1</v>
      </c>
      <c r="W171" s="55">
        <v>9</v>
      </c>
      <c r="X171" s="139">
        <f t="shared" si="28"/>
        <v>1</v>
      </c>
      <c r="Y171" s="139">
        <f t="shared" si="29"/>
        <v>0</v>
      </c>
    </row>
    <row r="172" spans="1:26" ht="15.75" customHeight="1" x14ac:dyDescent="0.25">
      <c r="A172" s="50">
        <v>1401</v>
      </c>
      <c r="B172" s="51"/>
      <c r="C172" s="51"/>
      <c r="D172" s="51"/>
      <c r="E172" s="51"/>
      <c r="F172" s="51"/>
      <c r="G172" s="51"/>
      <c r="H172" s="51"/>
      <c r="I172" s="51">
        <v>6</v>
      </c>
      <c r="J172" s="121"/>
      <c r="K172" s="136"/>
      <c r="L172" s="136"/>
      <c r="M172" s="136"/>
      <c r="N172" s="136"/>
      <c r="O172" s="136"/>
      <c r="P172" s="136"/>
      <c r="Q172" s="136"/>
      <c r="R172" s="84"/>
      <c r="S172" s="131"/>
      <c r="T172" s="57"/>
      <c r="U172" s="135"/>
      <c r="V172" s="54">
        <f>IF(I172=0,"",I172/H171)</f>
        <v>0.8571428571428571</v>
      </c>
      <c r="W172" s="55">
        <v>8</v>
      </c>
      <c r="X172" s="139">
        <f t="shared" si="28"/>
        <v>0.88888888888888884</v>
      </c>
      <c r="Y172" s="139">
        <f t="shared" si="29"/>
        <v>0.11111111111111116</v>
      </c>
    </row>
    <row r="173" spans="1:26" ht="15.75" customHeight="1" x14ac:dyDescent="0.25">
      <c r="A173" s="50">
        <v>1402</v>
      </c>
      <c r="B173" s="51"/>
      <c r="C173" s="51"/>
      <c r="D173" s="51"/>
      <c r="E173" s="51"/>
      <c r="F173" s="51"/>
      <c r="G173" s="51"/>
      <c r="H173" s="51"/>
      <c r="I173" s="51"/>
      <c r="J173" s="121"/>
      <c r="K173" s="136"/>
      <c r="L173" s="136"/>
      <c r="M173" s="136"/>
      <c r="N173" s="136">
        <v>6</v>
      </c>
      <c r="O173" s="136"/>
      <c r="P173" s="136"/>
      <c r="Q173" s="136">
        <v>6</v>
      </c>
      <c r="R173" s="84">
        <v>6</v>
      </c>
      <c r="S173" s="131"/>
      <c r="T173" s="57"/>
      <c r="U173" s="57"/>
      <c r="V173" s="142"/>
      <c r="W173" s="55"/>
      <c r="X173" s="143"/>
      <c r="Y173" s="142"/>
    </row>
    <row r="174" spans="1:26" ht="15.75" customHeight="1" x14ac:dyDescent="0.25">
      <c r="A174" s="50">
        <v>1501</v>
      </c>
      <c r="B174" s="51"/>
      <c r="C174" s="51"/>
      <c r="D174" s="51"/>
      <c r="E174" s="51"/>
      <c r="F174" s="51"/>
      <c r="G174" s="51"/>
      <c r="H174" s="51"/>
      <c r="I174" s="51">
        <v>1</v>
      </c>
      <c r="J174" s="121"/>
      <c r="K174" s="136"/>
      <c r="L174" s="136"/>
      <c r="M174" s="136"/>
      <c r="N174" s="136"/>
      <c r="O174" s="136"/>
      <c r="P174" s="136"/>
      <c r="Q174" s="136"/>
      <c r="R174" s="84">
        <v>1</v>
      </c>
      <c r="S174" s="131"/>
      <c r="T174" s="57"/>
      <c r="U174" s="136"/>
      <c r="V174" s="142"/>
      <c r="W174" s="55">
        <v>3</v>
      </c>
      <c r="X174" s="143"/>
      <c r="Y174" s="142"/>
    </row>
    <row r="175" spans="1:26" ht="15.75" customHeight="1" x14ac:dyDescent="0.25">
      <c r="A175" s="50">
        <v>1502</v>
      </c>
      <c r="B175" s="51"/>
      <c r="C175" s="51"/>
      <c r="D175" s="51"/>
      <c r="E175" s="51"/>
      <c r="F175" s="51"/>
      <c r="G175" s="51"/>
      <c r="H175" s="51"/>
      <c r="I175" s="51">
        <v>1</v>
      </c>
      <c r="J175" s="121"/>
      <c r="K175" s="136"/>
      <c r="L175" s="136"/>
      <c r="M175" s="136"/>
      <c r="N175" s="136"/>
      <c r="O175" s="136"/>
      <c r="P175" s="136"/>
      <c r="Q175" s="136"/>
      <c r="R175" s="84"/>
      <c r="S175" s="131"/>
      <c r="T175" s="57"/>
      <c r="U175" s="136"/>
      <c r="V175" s="142"/>
      <c r="W175" s="58">
        <v>2</v>
      </c>
      <c r="X175" s="143"/>
      <c r="Y175" s="142"/>
    </row>
    <row r="176" spans="1:26" ht="15.75" customHeight="1" x14ac:dyDescent="0.25">
      <c r="A176" s="50">
        <v>1601</v>
      </c>
      <c r="B176" s="51"/>
      <c r="C176" s="51"/>
      <c r="D176" s="51"/>
      <c r="E176" s="51"/>
      <c r="F176" s="51"/>
      <c r="G176" s="51"/>
      <c r="H176" s="51"/>
      <c r="I176" s="51">
        <v>1</v>
      </c>
      <c r="J176" s="121"/>
      <c r="K176" s="136"/>
      <c r="L176" s="136"/>
      <c r="M176" s="136"/>
      <c r="N176" s="136"/>
      <c r="O176" s="136"/>
      <c r="P176" s="136"/>
      <c r="Q176" s="136"/>
      <c r="R176" s="84">
        <v>1</v>
      </c>
      <c r="S176" s="131"/>
      <c r="T176" s="57"/>
      <c r="U176" s="136"/>
      <c r="V176" s="142"/>
      <c r="W176" s="58">
        <v>1</v>
      </c>
      <c r="X176" s="143"/>
      <c r="Y176" s="142"/>
    </row>
    <row r="177" spans="1:26" ht="15.75" customHeight="1" x14ac:dyDescent="0.25">
      <c r="A177" s="50">
        <v>1602</v>
      </c>
      <c r="B177" s="51"/>
      <c r="C177" s="51"/>
      <c r="D177" s="51"/>
      <c r="E177" s="51"/>
      <c r="F177" s="51"/>
      <c r="G177" s="51"/>
      <c r="H177" s="51"/>
      <c r="I177" s="51"/>
      <c r="J177" s="121"/>
      <c r="K177" s="164"/>
      <c r="L177" s="164"/>
      <c r="M177" s="164"/>
      <c r="N177" s="164"/>
      <c r="O177" s="164"/>
      <c r="P177" s="164"/>
      <c r="Q177" s="164"/>
      <c r="R177" s="84"/>
      <c r="S177" s="131"/>
      <c r="T177" s="57"/>
      <c r="U177" s="136"/>
      <c r="V177" s="142"/>
      <c r="W177" s="58"/>
      <c r="X177" s="143"/>
      <c r="Y177" s="142"/>
    </row>
    <row r="178" spans="1:26" ht="15.75" customHeight="1" x14ac:dyDescent="0.25">
      <c r="A178" s="50">
        <v>1701</v>
      </c>
      <c r="B178" s="51"/>
      <c r="C178" s="51"/>
      <c r="D178" s="51"/>
      <c r="E178" s="51"/>
      <c r="F178" s="51"/>
      <c r="G178" s="51"/>
      <c r="H178" s="51"/>
      <c r="I178" s="51"/>
      <c r="J178" s="121"/>
      <c r="K178" s="164"/>
      <c r="L178" s="164"/>
      <c r="M178" s="164"/>
      <c r="N178" s="164"/>
      <c r="O178" s="164"/>
      <c r="P178" s="164"/>
      <c r="Q178" s="164"/>
      <c r="R178" s="84"/>
      <c r="S178" s="131"/>
      <c r="T178" s="57"/>
      <c r="U178" s="136"/>
      <c r="V178" s="57"/>
      <c r="W178" s="136"/>
      <c r="X178" s="144"/>
      <c r="Y178" s="142"/>
    </row>
    <row r="179" spans="1:26" ht="15.75" customHeight="1" x14ac:dyDescent="0.25">
      <c r="A179" s="50">
        <v>1702</v>
      </c>
      <c r="B179" s="51"/>
      <c r="C179" s="51"/>
      <c r="D179" s="51"/>
      <c r="E179" s="51"/>
      <c r="F179" s="51"/>
      <c r="G179" s="51"/>
      <c r="H179" s="51"/>
      <c r="I179" s="51"/>
      <c r="J179" s="121"/>
      <c r="K179" s="164"/>
      <c r="L179" s="164"/>
      <c r="M179" s="164"/>
      <c r="N179" s="164"/>
      <c r="O179" s="164"/>
      <c r="P179" s="164"/>
      <c r="Q179" s="164"/>
      <c r="R179" s="84"/>
      <c r="S179" s="131"/>
      <c r="T179" s="57"/>
      <c r="U179" s="136"/>
      <c r="V179" s="145" t="s">
        <v>48</v>
      </c>
      <c r="W179" s="146">
        <v>8</v>
      </c>
      <c r="X179" s="147">
        <f>R182</f>
        <v>8</v>
      </c>
      <c r="Y179" s="148" t="s">
        <v>17</v>
      </c>
    </row>
    <row r="180" spans="1:26" ht="15.75" customHeight="1" x14ac:dyDescent="0.25">
      <c r="A180" s="50">
        <v>1801</v>
      </c>
      <c r="B180" s="51"/>
      <c r="C180" s="51"/>
      <c r="D180" s="51"/>
      <c r="E180" s="51"/>
      <c r="F180" s="51"/>
      <c r="G180" s="51"/>
      <c r="H180" s="51"/>
      <c r="I180" s="51"/>
      <c r="J180" s="121"/>
      <c r="K180" s="164"/>
      <c r="L180" s="164"/>
      <c r="M180" s="164"/>
      <c r="N180" s="164"/>
      <c r="O180" s="164"/>
      <c r="P180" s="164"/>
      <c r="Q180" s="164"/>
      <c r="R180" s="84"/>
      <c r="S180" s="131"/>
      <c r="T180" s="57"/>
      <c r="U180" s="136"/>
      <c r="V180" s="149" t="s">
        <v>49</v>
      </c>
      <c r="W180" s="65">
        <f>IF(W179/B165=0,"",W179/B165)</f>
        <v>0.66666666666666663</v>
      </c>
      <c r="X180" s="150">
        <f>IF(W179/X179=0,"",W179/X179)</f>
        <v>1</v>
      </c>
      <c r="Y180" s="151" t="s">
        <v>50</v>
      </c>
    </row>
    <row r="181" spans="1:26" ht="15.75" customHeight="1" x14ac:dyDescent="0.25">
      <c r="A181" s="50">
        <v>1802</v>
      </c>
      <c r="B181" s="120"/>
      <c r="C181" s="120"/>
      <c r="D181" s="120"/>
      <c r="E181" s="120"/>
      <c r="F181" s="120"/>
      <c r="G181" s="120"/>
      <c r="H181" s="120"/>
      <c r="I181" s="120"/>
      <c r="J181" s="122"/>
      <c r="K181" s="164"/>
      <c r="L181" s="164"/>
      <c r="M181" s="164"/>
      <c r="N181" s="164"/>
      <c r="O181" s="164"/>
      <c r="P181" s="164"/>
      <c r="Q181" s="164"/>
      <c r="R181" s="84"/>
      <c r="S181" s="132"/>
      <c r="T181" s="137"/>
      <c r="U181" s="138"/>
      <c r="V181" s="93"/>
      <c r="W181" s="152"/>
      <c r="X181" s="152"/>
      <c r="Y181" s="153"/>
    </row>
    <row r="182" spans="1:26" ht="18" customHeight="1" x14ac:dyDescent="0.25">
      <c r="A182" s="19"/>
      <c r="B182" s="188" t="s">
        <v>74</v>
      </c>
      <c r="C182" s="188"/>
      <c r="D182" s="188"/>
      <c r="E182" s="188"/>
      <c r="F182" s="188"/>
      <c r="G182" s="188"/>
      <c r="H182" s="188"/>
      <c r="I182" s="188"/>
      <c r="J182" s="188"/>
      <c r="R182" s="71">
        <f>SUM(R165:R178)</f>
        <v>8</v>
      </c>
      <c r="S182" s="72">
        <f>IF(R173=0,"",R173/B165)</f>
        <v>0.5</v>
      </c>
      <c r="T182" s="72">
        <f>IF(R182=0,"",R182/B165)</f>
        <v>0.66666666666666663</v>
      </c>
      <c r="U182" s="72">
        <f>IF(R173=0,"",T182-S182)</f>
        <v>0.16666666666666663</v>
      </c>
      <c r="V182" s="1"/>
      <c r="W182" s="24"/>
      <c r="X182" s="27"/>
      <c r="Y182" s="1"/>
    </row>
    <row r="183" spans="1:26" ht="12.75" customHeight="1" x14ac:dyDescent="0.2">
      <c r="S183" s="1"/>
      <c r="T183" s="1"/>
      <c r="U183" s="1"/>
      <c r="V183" s="1"/>
    </row>
    <row r="184" spans="1:26" ht="12.75" customHeight="1" x14ac:dyDescent="0.2">
      <c r="S184" s="1"/>
      <c r="T184" s="1"/>
      <c r="V184" s="1"/>
    </row>
    <row r="185" spans="1:26" ht="26.25" customHeight="1" x14ac:dyDescent="0.4">
      <c r="B185" s="179" t="s">
        <v>63</v>
      </c>
      <c r="C185" s="180"/>
      <c r="D185" s="180"/>
      <c r="E185" s="180"/>
      <c r="F185" s="180"/>
      <c r="G185" s="180"/>
      <c r="H185" s="180"/>
      <c r="I185" s="180"/>
      <c r="J185" s="180"/>
      <c r="R185" s="74" t="s">
        <v>46</v>
      </c>
      <c r="S185" s="1"/>
      <c r="T185" s="1"/>
      <c r="U185" s="24"/>
      <c r="V185" s="1"/>
      <c r="W185" s="24"/>
      <c r="X185" s="24"/>
      <c r="Y185" s="24"/>
    </row>
    <row r="186" spans="1:26" ht="20.25" customHeight="1" x14ac:dyDescent="0.2">
      <c r="A186" s="181" t="s">
        <v>16</v>
      </c>
      <c r="B186" s="182" t="s">
        <v>64</v>
      </c>
      <c r="C186" s="183"/>
      <c r="D186" s="183"/>
      <c r="E186" s="183"/>
      <c r="F186" s="183"/>
      <c r="G186" s="183"/>
      <c r="H186" s="183"/>
      <c r="I186" s="183"/>
      <c r="J186" s="184"/>
      <c r="R186" s="185" t="s">
        <v>17</v>
      </c>
      <c r="S186" s="178" t="s">
        <v>8</v>
      </c>
      <c r="T186" s="178" t="s">
        <v>9</v>
      </c>
      <c r="U186" s="187" t="s">
        <v>10</v>
      </c>
      <c r="V186" s="178" t="s">
        <v>11</v>
      </c>
      <c r="W186" s="176" t="s">
        <v>12</v>
      </c>
      <c r="X186" s="176" t="s">
        <v>13</v>
      </c>
      <c r="Y186" s="178" t="s">
        <v>14</v>
      </c>
    </row>
    <row r="187" spans="1:26" ht="15.75" customHeight="1" x14ac:dyDescent="0.25">
      <c r="A187" s="177"/>
      <c r="B187" s="50" t="s">
        <v>65</v>
      </c>
      <c r="C187" s="50" t="s">
        <v>66</v>
      </c>
      <c r="D187" s="50" t="s">
        <v>67</v>
      </c>
      <c r="E187" s="50" t="s">
        <v>68</v>
      </c>
      <c r="F187" s="50" t="s">
        <v>69</v>
      </c>
      <c r="G187" s="50" t="s">
        <v>70</v>
      </c>
      <c r="H187" s="50" t="s">
        <v>71</v>
      </c>
      <c r="I187" s="50" t="s">
        <v>72</v>
      </c>
      <c r="J187" s="50" t="s">
        <v>73</v>
      </c>
      <c r="R187" s="186"/>
      <c r="S187" s="177"/>
      <c r="T187" s="177"/>
      <c r="U187" s="177"/>
      <c r="V187" s="177"/>
      <c r="W187" s="177"/>
      <c r="X187" s="177"/>
      <c r="Y187" s="177"/>
    </row>
    <row r="188" spans="1:26" ht="15.75" customHeight="1" x14ac:dyDescent="0.25">
      <c r="A188" s="50">
        <v>1101</v>
      </c>
      <c r="B188" s="51">
        <v>15</v>
      </c>
      <c r="C188" s="51"/>
      <c r="D188" s="51"/>
      <c r="E188" s="51"/>
      <c r="F188" s="51"/>
      <c r="G188" s="51"/>
      <c r="H188" s="51"/>
      <c r="I188" s="51"/>
      <c r="J188" s="121"/>
      <c r="K188" s="136"/>
      <c r="L188" s="136"/>
      <c r="M188" s="136"/>
      <c r="N188" s="136"/>
      <c r="O188" s="136"/>
      <c r="P188" s="136"/>
      <c r="Q188" s="136"/>
      <c r="R188" s="84"/>
      <c r="S188" s="130"/>
      <c r="T188" s="133"/>
      <c r="U188" s="134"/>
      <c r="V188" s="140"/>
      <c r="W188" s="53">
        <f>B188</f>
        <v>15</v>
      </c>
      <c r="X188" s="141"/>
      <c r="Y188" s="140"/>
    </row>
    <row r="189" spans="1:26" ht="15.75" customHeight="1" x14ac:dyDescent="0.25">
      <c r="A189" s="50">
        <v>1102</v>
      </c>
      <c r="B189" s="51"/>
      <c r="C189" s="51">
        <v>11</v>
      </c>
      <c r="D189" s="51"/>
      <c r="E189" s="51"/>
      <c r="F189" s="51"/>
      <c r="G189" s="51"/>
      <c r="H189" s="51"/>
      <c r="I189" s="51"/>
      <c r="J189" s="121"/>
      <c r="K189" s="136"/>
      <c r="L189" s="136"/>
      <c r="M189" s="136"/>
      <c r="N189" s="136"/>
      <c r="O189" s="136"/>
      <c r="P189" s="136"/>
      <c r="Q189" s="136"/>
      <c r="R189" s="84"/>
      <c r="S189" s="131"/>
      <c r="T189" s="57"/>
      <c r="U189" s="135"/>
      <c r="V189" s="54">
        <f>IF(C189=0,"",C189/B188)</f>
        <v>0.73333333333333328</v>
      </c>
      <c r="W189" s="55">
        <v>11</v>
      </c>
      <c r="X189" s="139">
        <f t="shared" ref="X189:X195" si="30">IF(W189=0,"",W189/W188)</f>
        <v>0.73333333333333328</v>
      </c>
      <c r="Y189" s="139">
        <f t="shared" ref="Y189:Y195" si="31">IF(W189=0,"",100%-X189)</f>
        <v>0.26666666666666672</v>
      </c>
    </row>
    <row r="190" spans="1:26" ht="15.75" customHeight="1" x14ac:dyDescent="0.25">
      <c r="A190" s="50">
        <v>1201</v>
      </c>
      <c r="B190" s="51"/>
      <c r="C190" s="51"/>
      <c r="D190" s="51">
        <v>10</v>
      </c>
      <c r="E190" s="51"/>
      <c r="F190" s="51"/>
      <c r="G190" s="51"/>
      <c r="H190" s="51"/>
      <c r="I190" s="51"/>
      <c r="J190" s="121"/>
      <c r="K190" s="136"/>
      <c r="L190" s="136"/>
      <c r="M190" s="136"/>
      <c r="N190" s="136"/>
      <c r="O190" s="136"/>
      <c r="P190" s="136"/>
      <c r="Q190" s="136"/>
      <c r="R190" s="84"/>
      <c r="S190" s="131"/>
      <c r="T190" s="57"/>
      <c r="U190" s="135"/>
      <c r="V190" s="54">
        <f>IF(D190=0,"",D190/C189)</f>
        <v>0.90909090909090906</v>
      </c>
      <c r="W190" s="55">
        <v>10</v>
      </c>
      <c r="X190" s="139">
        <f t="shared" si="30"/>
        <v>0.90909090909090906</v>
      </c>
      <c r="Y190" s="139">
        <f t="shared" si="31"/>
        <v>9.0909090909090939E-2</v>
      </c>
      <c r="Z190" s="30">
        <f>W190/W188</f>
        <v>0.66666666666666663</v>
      </c>
    </row>
    <row r="191" spans="1:26" ht="15.75" customHeight="1" x14ac:dyDescent="0.25">
      <c r="A191" s="50">
        <v>1202</v>
      </c>
      <c r="B191" s="51"/>
      <c r="C191" s="51"/>
      <c r="D191" s="51"/>
      <c r="E191" s="51">
        <v>9</v>
      </c>
      <c r="F191" s="51"/>
      <c r="G191" s="51"/>
      <c r="H191" s="51"/>
      <c r="I191" s="51"/>
      <c r="J191" s="121"/>
      <c r="K191" s="136"/>
      <c r="L191" s="136"/>
      <c r="M191" s="136"/>
      <c r="N191" s="136"/>
      <c r="O191" s="136"/>
      <c r="P191" s="136"/>
      <c r="Q191" s="136"/>
      <c r="R191" s="84"/>
      <c r="S191" s="131"/>
      <c r="T191" s="57"/>
      <c r="U191" s="135"/>
      <c r="V191" s="54">
        <f>IF(E191=0,"",E191/D190)</f>
        <v>0.9</v>
      </c>
      <c r="W191" s="55">
        <v>10</v>
      </c>
      <c r="X191" s="139">
        <f t="shared" si="30"/>
        <v>1</v>
      </c>
      <c r="Y191" s="139">
        <f t="shared" si="31"/>
        <v>0</v>
      </c>
    </row>
    <row r="192" spans="1:26" ht="15.75" customHeight="1" x14ac:dyDescent="0.25">
      <c r="A192" s="50">
        <v>1301</v>
      </c>
      <c r="B192" s="51"/>
      <c r="C192" s="51"/>
      <c r="D192" s="51"/>
      <c r="E192" s="51"/>
      <c r="F192" s="51">
        <v>9</v>
      </c>
      <c r="G192" s="51"/>
      <c r="H192" s="51"/>
      <c r="I192" s="51"/>
      <c r="J192" s="121"/>
      <c r="K192" s="136"/>
      <c r="L192" s="136"/>
      <c r="M192" s="136"/>
      <c r="N192" s="136"/>
      <c r="O192" s="136"/>
      <c r="P192" s="136"/>
      <c r="Q192" s="136"/>
      <c r="R192" s="84"/>
      <c r="S192" s="131"/>
      <c r="T192" s="57"/>
      <c r="U192" s="135"/>
      <c r="V192" s="54">
        <f>IF(F192=0,"",F192/E191)</f>
        <v>1</v>
      </c>
      <c r="W192" s="55">
        <v>10</v>
      </c>
      <c r="X192" s="139">
        <f t="shared" si="30"/>
        <v>1</v>
      </c>
      <c r="Y192" s="139">
        <f t="shared" si="31"/>
        <v>0</v>
      </c>
    </row>
    <row r="193" spans="1:25" ht="15.75" customHeight="1" x14ac:dyDescent="0.25">
      <c r="A193" s="50">
        <v>1302</v>
      </c>
      <c r="B193" s="51"/>
      <c r="C193" s="51"/>
      <c r="D193" s="51"/>
      <c r="E193" s="51"/>
      <c r="F193" s="51"/>
      <c r="G193" s="51">
        <v>9</v>
      </c>
      <c r="H193" s="51"/>
      <c r="I193" s="51"/>
      <c r="J193" s="121"/>
      <c r="K193" s="136"/>
      <c r="L193" s="136"/>
      <c r="M193" s="136"/>
      <c r="N193" s="136"/>
      <c r="O193" s="136"/>
      <c r="P193" s="136"/>
      <c r="Q193" s="136"/>
      <c r="R193" s="84"/>
      <c r="S193" s="131"/>
      <c r="T193" s="57"/>
      <c r="U193" s="135"/>
      <c r="V193" s="54">
        <f>IF(G193=0,"",G193/F192)</f>
        <v>1</v>
      </c>
      <c r="W193" s="55">
        <v>10</v>
      </c>
      <c r="X193" s="139">
        <f t="shared" si="30"/>
        <v>1</v>
      </c>
      <c r="Y193" s="139">
        <f t="shared" si="31"/>
        <v>0</v>
      </c>
    </row>
    <row r="194" spans="1:25" ht="15.75" customHeight="1" x14ac:dyDescent="0.25">
      <c r="A194" s="50">
        <v>1401</v>
      </c>
      <c r="B194" s="51"/>
      <c r="C194" s="51"/>
      <c r="D194" s="51"/>
      <c r="E194" s="51"/>
      <c r="F194" s="51"/>
      <c r="G194" s="51"/>
      <c r="H194" s="51">
        <v>9</v>
      </c>
      <c r="I194" s="51"/>
      <c r="J194" s="121"/>
      <c r="K194" s="136"/>
      <c r="L194" s="136"/>
      <c r="M194" s="136"/>
      <c r="N194" s="136"/>
      <c r="O194" s="136"/>
      <c r="P194" s="136"/>
      <c r="Q194" s="136"/>
      <c r="R194" s="84"/>
      <c r="S194" s="131"/>
      <c r="T194" s="57"/>
      <c r="U194" s="135"/>
      <c r="V194" s="54">
        <f>IF(H194=0,"",H194/G193)</f>
        <v>1</v>
      </c>
      <c r="W194" s="55">
        <v>10</v>
      </c>
      <c r="X194" s="139">
        <f t="shared" si="30"/>
        <v>1</v>
      </c>
      <c r="Y194" s="139">
        <f t="shared" si="31"/>
        <v>0</v>
      </c>
    </row>
    <row r="195" spans="1:25" ht="15.75" customHeight="1" x14ac:dyDescent="0.25">
      <c r="A195" s="50">
        <v>1402</v>
      </c>
      <c r="B195" s="51"/>
      <c r="C195" s="51"/>
      <c r="D195" s="51"/>
      <c r="E195" s="51"/>
      <c r="F195" s="51"/>
      <c r="G195" s="51"/>
      <c r="H195" s="51"/>
      <c r="I195" s="51">
        <v>8</v>
      </c>
      <c r="J195" s="121"/>
      <c r="K195" s="136"/>
      <c r="L195" s="136"/>
      <c r="M195" s="136"/>
      <c r="N195" s="136"/>
      <c r="O195" s="136"/>
      <c r="P195" s="136"/>
      <c r="Q195" s="136"/>
      <c r="R195" s="84"/>
      <c r="S195" s="131"/>
      <c r="T195" s="57"/>
      <c r="U195" s="135"/>
      <c r="V195" s="54">
        <f>IF(I195=0,"",I195/H194)</f>
        <v>0.88888888888888884</v>
      </c>
      <c r="W195" s="55">
        <v>10</v>
      </c>
      <c r="X195" s="139">
        <f t="shared" si="30"/>
        <v>1</v>
      </c>
      <c r="Y195" s="139">
        <f t="shared" si="31"/>
        <v>0</v>
      </c>
    </row>
    <row r="196" spans="1:25" ht="15.75" customHeight="1" x14ac:dyDescent="0.25">
      <c r="A196" s="50">
        <v>1501</v>
      </c>
      <c r="B196" s="51"/>
      <c r="C196" s="51"/>
      <c r="D196" s="51"/>
      <c r="E196" s="51"/>
      <c r="F196" s="51"/>
      <c r="G196" s="51"/>
      <c r="H196" s="51"/>
      <c r="I196" s="51">
        <v>8</v>
      </c>
      <c r="J196" s="121"/>
      <c r="K196" s="136"/>
      <c r="L196" s="136"/>
      <c r="M196" s="136"/>
      <c r="N196" s="136">
        <v>8</v>
      </c>
      <c r="O196" s="136"/>
      <c r="P196" s="136"/>
      <c r="Q196" s="136">
        <v>8</v>
      </c>
      <c r="R196" s="84">
        <v>8</v>
      </c>
      <c r="S196" s="131"/>
      <c r="T196" s="57"/>
      <c r="U196" s="57"/>
      <c r="V196" s="142"/>
      <c r="W196" s="55">
        <v>10</v>
      </c>
      <c r="X196" s="143"/>
      <c r="Y196" s="142"/>
    </row>
    <row r="197" spans="1:25" ht="15.75" customHeight="1" x14ac:dyDescent="0.25">
      <c r="A197" s="50">
        <v>1502</v>
      </c>
      <c r="B197" s="51"/>
      <c r="C197" s="51"/>
      <c r="D197" s="51"/>
      <c r="E197" s="51"/>
      <c r="F197" s="51"/>
      <c r="G197" s="51"/>
      <c r="H197" s="51"/>
      <c r="I197" s="51">
        <v>1</v>
      </c>
      <c r="J197" s="121"/>
      <c r="K197" s="136"/>
      <c r="L197" s="136"/>
      <c r="M197" s="136"/>
      <c r="N197" s="136">
        <v>1</v>
      </c>
      <c r="O197" s="136"/>
      <c r="P197" s="136"/>
      <c r="Q197" s="136">
        <v>1</v>
      </c>
      <c r="R197" s="84">
        <v>1</v>
      </c>
      <c r="S197" s="131"/>
      <c r="T197" s="57"/>
      <c r="U197" s="136"/>
      <c r="V197" s="142"/>
      <c r="W197" s="55">
        <v>1</v>
      </c>
      <c r="X197" s="143"/>
      <c r="Y197" s="142"/>
    </row>
    <row r="198" spans="1:25" ht="15.75" customHeight="1" x14ac:dyDescent="0.25">
      <c r="A198" s="50">
        <v>1601</v>
      </c>
      <c r="B198" s="51"/>
      <c r="C198" s="51"/>
      <c r="D198" s="51"/>
      <c r="E198" s="51"/>
      <c r="F198" s="51"/>
      <c r="G198" s="51"/>
      <c r="H198" s="51"/>
      <c r="I198" s="51"/>
      <c r="J198" s="121"/>
      <c r="K198" s="164"/>
      <c r="L198" s="164"/>
      <c r="M198" s="164"/>
      <c r="N198" s="164"/>
      <c r="O198" s="164"/>
      <c r="P198" s="164"/>
      <c r="Q198" s="164"/>
      <c r="R198" s="84">
        <v>0</v>
      </c>
      <c r="S198" s="131"/>
      <c r="T198" s="57"/>
      <c r="U198" s="136"/>
      <c r="V198" s="142"/>
      <c r="W198" s="58">
        <v>0</v>
      </c>
      <c r="X198" s="143"/>
      <c r="Y198" s="142"/>
    </row>
    <row r="199" spans="1:25" ht="15.75" customHeight="1" x14ac:dyDescent="0.25">
      <c r="A199" s="50">
        <v>1602</v>
      </c>
      <c r="B199" s="51"/>
      <c r="C199" s="51"/>
      <c r="D199" s="51"/>
      <c r="E199" s="51"/>
      <c r="F199" s="51"/>
      <c r="G199" s="51"/>
      <c r="H199" s="51"/>
      <c r="I199" s="51"/>
      <c r="J199" s="121"/>
      <c r="K199" s="164"/>
      <c r="L199" s="164"/>
      <c r="M199" s="164"/>
      <c r="N199" s="164"/>
      <c r="O199" s="164"/>
      <c r="P199" s="164"/>
      <c r="Q199" s="164"/>
      <c r="R199" s="84"/>
      <c r="S199" s="131"/>
      <c r="T199" s="57"/>
      <c r="U199" s="136"/>
      <c r="V199" s="142"/>
      <c r="W199" s="58"/>
      <c r="X199" s="143"/>
      <c r="Y199" s="142"/>
    </row>
    <row r="200" spans="1:25" ht="15.75" customHeight="1" x14ac:dyDescent="0.25">
      <c r="A200" s="50">
        <v>1701</v>
      </c>
      <c r="B200" s="51"/>
      <c r="C200" s="51"/>
      <c r="D200" s="51"/>
      <c r="E200" s="51"/>
      <c r="F200" s="51"/>
      <c r="G200" s="51"/>
      <c r="H200" s="51"/>
      <c r="I200" s="51"/>
      <c r="J200" s="121"/>
      <c r="K200" s="164"/>
      <c r="L200" s="164"/>
      <c r="M200" s="164"/>
      <c r="N200" s="164"/>
      <c r="O200" s="164"/>
      <c r="P200" s="164"/>
      <c r="Q200" s="164"/>
      <c r="R200" s="84"/>
      <c r="S200" s="131"/>
      <c r="T200" s="57"/>
      <c r="U200" s="136"/>
      <c r="V200" s="142"/>
      <c r="W200" s="58"/>
      <c r="X200" s="143"/>
      <c r="Y200" s="142"/>
    </row>
    <row r="201" spans="1:25" ht="15.75" customHeight="1" x14ac:dyDescent="0.25">
      <c r="A201" s="50">
        <v>1702</v>
      </c>
      <c r="B201" s="51"/>
      <c r="C201" s="51"/>
      <c r="D201" s="51"/>
      <c r="E201" s="51"/>
      <c r="F201" s="51"/>
      <c r="G201" s="51"/>
      <c r="H201" s="51"/>
      <c r="I201" s="51"/>
      <c r="J201" s="121"/>
      <c r="K201" s="164"/>
      <c r="L201" s="164"/>
      <c r="M201" s="164"/>
      <c r="N201" s="164"/>
      <c r="O201" s="164"/>
      <c r="P201" s="164"/>
      <c r="Q201" s="164"/>
      <c r="R201" s="84"/>
      <c r="S201" s="131"/>
      <c r="T201" s="57"/>
      <c r="U201" s="136"/>
      <c r="V201" s="57"/>
      <c r="W201" s="136"/>
      <c r="X201" s="144"/>
      <c r="Y201" s="142"/>
    </row>
    <row r="202" spans="1:25" ht="15.75" customHeight="1" x14ac:dyDescent="0.25">
      <c r="A202" s="50">
        <v>1801</v>
      </c>
      <c r="B202" s="51"/>
      <c r="C202" s="51"/>
      <c r="D202" s="51"/>
      <c r="E202" s="51"/>
      <c r="F202" s="51"/>
      <c r="G202" s="51"/>
      <c r="H202" s="51"/>
      <c r="I202" s="51"/>
      <c r="J202" s="121"/>
      <c r="K202" s="164"/>
      <c r="L202" s="164"/>
      <c r="M202" s="164"/>
      <c r="N202" s="164"/>
      <c r="O202" s="164"/>
      <c r="P202" s="164"/>
      <c r="Q202" s="164"/>
      <c r="R202" s="84"/>
      <c r="S202" s="131"/>
      <c r="T202" s="57"/>
      <c r="U202" s="136"/>
      <c r="V202" s="145" t="s">
        <v>48</v>
      </c>
      <c r="W202" s="146">
        <v>9</v>
      </c>
      <c r="X202" s="147">
        <f>IF(SUM(R192:R198)=0,"",SUM(R192:R198))</f>
        <v>9</v>
      </c>
      <c r="Y202" s="148" t="s">
        <v>17</v>
      </c>
    </row>
    <row r="203" spans="1:25" ht="15.75" customHeight="1" x14ac:dyDescent="0.25">
      <c r="A203" s="50">
        <v>1802</v>
      </c>
      <c r="B203" s="51"/>
      <c r="C203" s="51"/>
      <c r="D203" s="51"/>
      <c r="E203" s="51"/>
      <c r="F203" s="51"/>
      <c r="G203" s="51"/>
      <c r="H203" s="51"/>
      <c r="I203" s="51"/>
      <c r="J203" s="121"/>
      <c r="K203" s="164"/>
      <c r="L203" s="164"/>
      <c r="M203" s="164"/>
      <c r="N203" s="164"/>
      <c r="O203" s="164"/>
      <c r="P203" s="164"/>
      <c r="Q203" s="164"/>
      <c r="R203" s="84"/>
      <c r="S203" s="131"/>
      <c r="T203" s="57"/>
      <c r="U203" s="136"/>
      <c r="V203" s="149" t="s">
        <v>49</v>
      </c>
      <c r="W203" s="65">
        <f>IF(W202/B188=0,"",W202/B188)</f>
        <v>0.6</v>
      </c>
      <c r="X203" s="150">
        <f>IF(W202/X202=0,"",W202/X202)</f>
        <v>1</v>
      </c>
      <c r="Y203" s="151" t="s">
        <v>50</v>
      </c>
    </row>
    <row r="204" spans="1:25" ht="15.75" customHeight="1" x14ac:dyDescent="0.25">
      <c r="A204" s="50">
        <v>1901</v>
      </c>
      <c r="B204" s="51"/>
      <c r="C204" s="51"/>
      <c r="D204" s="51"/>
      <c r="E204" s="51"/>
      <c r="F204" s="51"/>
      <c r="G204" s="51"/>
      <c r="H204" s="51"/>
      <c r="I204" s="51"/>
      <c r="J204" s="121"/>
      <c r="K204" s="164"/>
      <c r="L204" s="164"/>
      <c r="M204" s="164"/>
      <c r="N204" s="164"/>
      <c r="O204" s="164"/>
      <c r="P204" s="164"/>
      <c r="Q204" s="164"/>
      <c r="R204" s="84"/>
      <c r="S204" s="132"/>
      <c r="T204" s="137"/>
      <c r="U204" s="138"/>
      <c r="V204" s="93"/>
      <c r="W204" s="152"/>
      <c r="X204" s="152"/>
      <c r="Y204" s="153"/>
    </row>
    <row r="205" spans="1:25" ht="18" customHeight="1" x14ac:dyDescent="0.25">
      <c r="A205" s="19"/>
      <c r="B205" s="188" t="s">
        <v>74</v>
      </c>
      <c r="C205" s="188"/>
      <c r="D205" s="188"/>
      <c r="E205" s="188"/>
      <c r="F205" s="188"/>
      <c r="G205" s="188"/>
      <c r="H205" s="188"/>
      <c r="I205" s="188"/>
      <c r="J205" s="188"/>
      <c r="R205" s="71">
        <f>SUM(R188:R201)</f>
        <v>9</v>
      </c>
      <c r="S205" s="72">
        <f>IF(R196=0,"",R196/B188)</f>
        <v>0.53333333333333333</v>
      </c>
      <c r="T205" s="72">
        <f>IF(R205=0,"",R205/B188)</f>
        <v>0.6</v>
      </c>
      <c r="U205" s="72">
        <f>IF(R196=0,"",T205-S205)</f>
        <v>6.6666666666666652E-2</v>
      </c>
      <c r="V205" s="1"/>
      <c r="W205" s="24"/>
      <c r="X205" s="27"/>
      <c r="Y205" s="1"/>
    </row>
    <row r="206" spans="1:25" ht="12.75" customHeight="1" x14ac:dyDescent="0.2">
      <c r="S206" s="1"/>
      <c r="T206" s="1"/>
      <c r="V206" s="1"/>
    </row>
    <row r="207" spans="1:25" ht="12.75" customHeight="1" x14ac:dyDescent="0.2">
      <c r="S207" s="1"/>
      <c r="T207" s="1"/>
      <c r="U207" s="1"/>
      <c r="V207" s="1"/>
    </row>
    <row r="208" spans="1:25" ht="26.25" customHeight="1" x14ac:dyDescent="0.4">
      <c r="B208" s="179" t="s">
        <v>63</v>
      </c>
      <c r="C208" s="180"/>
      <c r="D208" s="180"/>
      <c r="E208" s="180"/>
      <c r="F208" s="180"/>
      <c r="G208" s="180"/>
      <c r="H208" s="180"/>
      <c r="I208" s="180"/>
      <c r="J208" s="180"/>
      <c r="R208" s="74" t="s">
        <v>47</v>
      </c>
      <c r="S208" s="1"/>
      <c r="T208" s="1"/>
      <c r="U208" s="24"/>
      <c r="V208" s="1"/>
      <c r="W208" s="24"/>
      <c r="X208" s="24"/>
      <c r="Y208" s="24"/>
    </row>
    <row r="209" spans="1:26" ht="20.25" customHeight="1" x14ac:dyDescent="0.2">
      <c r="A209" s="181" t="s">
        <v>16</v>
      </c>
      <c r="B209" s="182" t="s">
        <v>64</v>
      </c>
      <c r="C209" s="183"/>
      <c r="D209" s="183"/>
      <c r="E209" s="183"/>
      <c r="F209" s="183"/>
      <c r="G209" s="183"/>
      <c r="H209" s="183"/>
      <c r="I209" s="183"/>
      <c r="J209" s="184"/>
      <c r="R209" s="185" t="s">
        <v>17</v>
      </c>
      <c r="S209" s="178" t="s">
        <v>8</v>
      </c>
      <c r="T209" s="178" t="s">
        <v>9</v>
      </c>
      <c r="U209" s="187" t="s">
        <v>10</v>
      </c>
      <c r="V209" s="178" t="s">
        <v>11</v>
      </c>
      <c r="W209" s="176" t="s">
        <v>12</v>
      </c>
      <c r="X209" s="176" t="s">
        <v>13</v>
      </c>
      <c r="Y209" s="178" t="s">
        <v>14</v>
      </c>
    </row>
    <row r="210" spans="1:26" ht="15.75" customHeight="1" x14ac:dyDescent="0.25">
      <c r="A210" s="177"/>
      <c r="B210" s="50" t="s">
        <v>65</v>
      </c>
      <c r="C210" s="50" t="s">
        <v>66</v>
      </c>
      <c r="D210" s="50" t="s">
        <v>67</v>
      </c>
      <c r="E210" s="50" t="s">
        <v>68</v>
      </c>
      <c r="F210" s="50" t="s">
        <v>69</v>
      </c>
      <c r="G210" s="50" t="s">
        <v>70</v>
      </c>
      <c r="H210" s="50" t="s">
        <v>71</v>
      </c>
      <c r="I210" s="50" t="s">
        <v>72</v>
      </c>
      <c r="J210" s="50" t="s">
        <v>73</v>
      </c>
      <c r="R210" s="186"/>
      <c r="S210" s="177"/>
      <c r="T210" s="177"/>
      <c r="U210" s="177"/>
      <c r="V210" s="177"/>
      <c r="W210" s="177"/>
      <c r="X210" s="177"/>
      <c r="Y210" s="177"/>
    </row>
    <row r="211" spans="1:26" ht="15.75" customHeight="1" x14ac:dyDescent="0.25">
      <c r="A211" s="50">
        <v>1102</v>
      </c>
      <c r="B211" s="51">
        <v>21</v>
      </c>
      <c r="C211" s="51"/>
      <c r="D211" s="51"/>
      <c r="E211" s="51"/>
      <c r="F211" s="51"/>
      <c r="G211" s="51"/>
      <c r="H211" s="51"/>
      <c r="I211" s="51"/>
      <c r="J211" s="51"/>
      <c r="K211" s="136"/>
      <c r="L211" s="136"/>
      <c r="M211" s="136"/>
      <c r="N211" s="136"/>
      <c r="O211" s="136"/>
      <c r="P211" s="136"/>
      <c r="Q211" s="136"/>
      <c r="R211" s="84"/>
      <c r="S211" s="130"/>
      <c r="T211" s="133"/>
      <c r="U211" s="134"/>
      <c r="V211" s="140"/>
      <c r="W211" s="53">
        <f>B211</f>
        <v>21</v>
      </c>
      <c r="X211" s="141"/>
      <c r="Y211" s="140"/>
    </row>
    <row r="212" spans="1:26" ht="15.75" customHeight="1" x14ac:dyDescent="0.25">
      <c r="A212" s="50">
        <v>1201</v>
      </c>
      <c r="B212" s="51"/>
      <c r="C212" s="51">
        <v>12</v>
      </c>
      <c r="D212" s="51"/>
      <c r="E212" s="51"/>
      <c r="F212" s="51"/>
      <c r="G212" s="51"/>
      <c r="H212" s="51"/>
      <c r="I212" s="51"/>
      <c r="J212" s="51"/>
      <c r="K212" s="136"/>
      <c r="L212" s="136"/>
      <c r="M212" s="136"/>
      <c r="N212" s="136"/>
      <c r="O212" s="136"/>
      <c r="P212" s="136"/>
      <c r="Q212" s="136"/>
      <c r="R212" s="84"/>
      <c r="S212" s="131"/>
      <c r="T212" s="57"/>
      <c r="U212" s="135"/>
      <c r="V212" s="54">
        <f>IF(C212=0,"",C212/B211)</f>
        <v>0.5714285714285714</v>
      </c>
      <c r="W212" s="55">
        <v>12</v>
      </c>
      <c r="X212" s="139">
        <f t="shared" ref="X212:X219" si="32">IF(W212=0,"",W212/W211)</f>
        <v>0.5714285714285714</v>
      </c>
      <c r="Y212" s="139">
        <f t="shared" ref="Y212:Y219" si="33">IF(W212=0,"",100%-X212)</f>
        <v>0.4285714285714286</v>
      </c>
    </row>
    <row r="213" spans="1:26" ht="15.75" customHeight="1" x14ac:dyDescent="0.25">
      <c r="A213" s="50">
        <v>1202</v>
      </c>
      <c r="B213" s="51"/>
      <c r="C213" s="51"/>
      <c r="D213" s="51">
        <v>10</v>
      </c>
      <c r="E213" s="51"/>
      <c r="F213" s="51"/>
      <c r="G213" s="51"/>
      <c r="H213" s="51"/>
      <c r="I213" s="51"/>
      <c r="J213" s="51"/>
      <c r="K213" s="136"/>
      <c r="L213" s="136"/>
      <c r="M213" s="136"/>
      <c r="N213" s="136"/>
      <c r="O213" s="136"/>
      <c r="P213" s="136"/>
      <c r="Q213" s="136"/>
      <c r="R213" s="84"/>
      <c r="S213" s="131"/>
      <c r="T213" s="57"/>
      <c r="U213" s="135"/>
      <c r="V213" s="54">
        <f>IF(D213=0,"",D213/C212)</f>
        <v>0.83333333333333337</v>
      </c>
      <c r="W213" s="55">
        <v>10</v>
      </c>
      <c r="X213" s="139">
        <f t="shared" si="32"/>
        <v>0.83333333333333337</v>
      </c>
      <c r="Y213" s="139">
        <f t="shared" si="33"/>
        <v>0.16666666666666663</v>
      </c>
      <c r="Z213" s="30">
        <f>W213/W211</f>
        <v>0.47619047619047616</v>
      </c>
    </row>
    <row r="214" spans="1:26" ht="15.75" customHeight="1" x14ac:dyDescent="0.25">
      <c r="A214" s="50">
        <f t="shared" ref="A214:A227" si="34">A212+100</f>
        <v>1301</v>
      </c>
      <c r="B214" s="51"/>
      <c r="C214" s="51"/>
      <c r="D214" s="51"/>
      <c r="E214" s="51">
        <v>10</v>
      </c>
      <c r="F214" s="51"/>
      <c r="G214" s="51"/>
      <c r="H214" s="51"/>
      <c r="I214" s="51"/>
      <c r="J214" s="51"/>
      <c r="K214" s="136"/>
      <c r="L214" s="136"/>
      <c r="M214" s="136"/>
      <c r="N214" s="136"/>
      <c r="O214" s="136"/>
      <c r="P214" s="136"/>
      <c r="Q214" s="136"/>
      <c r="R214" s="84"/>
      <c r="S214" s="131"/>
      <c r="T214" s="57"/>
      <c r="U214" s="135"/>
      <c r="V214" s="54">
        <f>IF(E214=0,"",E214/D213)</f>
        <v>1</v>
      </c>
      <c r="W214" s="55">
        <v>10</v>
      </c>
      <c r="X214" s="139">
        <f t="shared" si="32"/>
        <v>1</v>
      </c>
      <c r="Y214" s="139">
        <f t="shared" si="33"/>
        <v>0</v>
      </c>
    </row>
    <row r="215" spans="1:26" ht="15.75" customHeight="1" x14ac:dyDescent="0.25">
      <c r="A215" s="50">
        <f t="shared" si="34"/>
        <v>1302</v>
      </c>
      <c r="B215" s="51"/>
      <c r="C215" s="51"/>
      <c r="D215" s="51"/>
      <c r="E215" s="51"/>
      <c r="F215" s="51">
        <v>10</v>
      </c>
      <c r="G215" s="51"/>
      <c r="H215" s="51"/>
      <c r="I215" s="51"/>
      <c r="J215" s="51"/>
      <c r="K215" s="136"/>
      <c r="L215" s="136"/>
      <c r="M215" s="136"/>
      <c r="N215" s="136"/>
      <c r="O215" s="136"/>
      <c r="P215" s="136"/>
      <c r="Q215" s="136"/>
      <c r="R215" s="84"/>
      <c r="S215" s="131"/>
      <c r="T215" s="57"/>
      <c r="U215" s="135"/>
      <c r="V215" s="54">
        <f>IF(F215=0,"",F215/E214)</f>
        <v>1</v>
      </c>
      <c r="W215" s="55">
        <v>10</v>
      </c>
      <c r="X215" s="139">
        <f t="shared" si="32"/>
        <v>1</v>
      </c>
      <c r="Y215" s="139">
        <f t="shared" si="33"/>
        <v>0</v>
      </c>
    </row>
    <row r="216" spans="1:26" ht="15.75" customHeight="1" x14ac:dyDescent="0.25">
      <c r="A216" s="50">
        <f t="shared" si="34"/>
        <v>1401</v>
      </c>
      <c r="B216" s="51"/>
      <c r="C216" s="51"/>
      <c r="D216" s="51"/>
      <c r="E216" s="51"/>
      <c r="F216" s="51"/>
      <c r="G216" s="51">
        <v>10</v>
      </c>
      <c r="H216" s="51"/>
      <c r="I216" s="51"/>
      <c r="J216" s="51"/>
      <c r="K216" s="136"/>
      <c r="L216" s="136"/>
      <c r="M216" s="136"/>
      <c r="N216" s="136"/>
      <c r="O216" s="136"/>
      <c r="P216" s="136"/>
      <c r="Q216" s="136"/>
      <c r="R216" s="84"/>
      <c r="S216" s="131"/>
      <c r="T216" s="57"/>
      <c r="U216" s="135"/>
      <c r="V216" s="54">
        <f>IF(G216=0,"",G216/F215)</f>
        <v>1</v>
      </c>
      <c r="W216" s="55">
        <v>10</v>
      </c>
      <c r="X216" s="139">
        <f t="shared" si="32"/>
        <v>1</v>
      </c>
      <c r="Y216" s="139">
        <f t="shared" si="33"/>
        <v>0</v>
      </c>
    </row>
    <row r="217" spans="1:26" ht="15.75" customHeight="1" x14ac:dyDescent="0.25">
      <c r="A217" s="50">
        <f t="shared" si="34"/>
        <v>1402</v>
      </c>
      <c r="B217" s="51"/>
      <c r="C217" s="51"/>
      <c r="D217" s="51"/>
      <c r="E217" s="51"/>
      <c r="F217" s="51"/>
      <c r="G217" s="51"/>
      <c r="H217" s="51">
        <v>10</v>
      </c>
      <c r="I217" s="51"/>
      <c r="J217" s="51"/>
      <c r="K217" s="136"/>
      <c r="L217" s="136"/>
      <c r="M217" s="136"/>
      <c r="N217" s="136"/>
      <c r="O217" s="136"/>
      <c r="P217" s="136"/>
      <c r="Q217" s="136"/>
      <c r="R217" s="84"/>
      <c r="S217" s="131"/>
      <c r="T217" s="57"/>
      <c r="U217" s="135"/>
      <c r="V217" s="54">
        <f>IF(H217=0,"",H217/G216)</f>
        <v>1</v>
      </c>
      <c r="W217" s="55">
        <v>10</v>
      </c>
      <c r="X217" s="139">
        <f t="shared" si="32"/>
        <v>1</v>
      </c>
      <c r="Y217" s="139">
        <f t="shared" si="33"/>
        <v>0</v>
      </c>
    </row>
    <row r="218" spans="1:26" ht="15.75" customHeight="1" x14ac:dyDescent="0.25">
      <c r="A218" s="50">
        <f t="shared" si="34"/>
        <v>1501</v>
      </c>
      <c r="B218" s="51"/>
      <c r="C218" s="51"/>
      <c r="D218" s="51"/>
      <c r="E218" s="51"/>
      <c r="F218" s="51"/>
      <c r="G218" s="51"/>
      <c r="H218" s="51"/>
      <c r="I218" s="51">
        <v>10</v>
      </c>
      <c r="J218" s="51"/>
      <c r="K218" s="136"/>
      <c r="L218" s="136"/>
      <c r="M218" s="136"/>
      <c r="N218" s="136"/>
      <c r="O218" s="136"/>
      <c r="P218" s="136"/>
      <c r="Q218" s="136"/>
      <c r="R218" s="84"/>
      <c r="S218" s="131"/>
      <c r="T218" s="57"/>
      <c r="U218" s="135"/>
      <c r="V218" s="54">
        <f>IF(I218=0,"",I218/H217)</f>
        <v>1</v>
      </c>
      <c r="W218" s="55">
        <v>10</v>
      </c>
      <c r="X218" s="139">
        <f t="shared" si="32"/>
        <v>1</v>
      </c>
      <c r="Y218" s="139">
        <f t="shared" si="33"/>
        <v>0</v>
      </c>
    </row>
    <row r="219" spans="1:26" ht="15.75" customHeight="1" x14ac:dyDescent="0.25">
      <c r="A219" s="50">
        <f t="shared" si="34"/>
        <v>1502</v>
      </c>
      <c r="B219" s="51"/>
      <c r="C219" s="51"/>
      <c r="D219" s="51"/>
      <c r="E219" s="51"/>
      <c r="F219" s="51"/>
      <c r="G219" s="51"/>
      <c r="H219" s="51"/>
      <c r="I219" s="51"/>
      <c r="J219" s="51">
        <v>10</v>
      </c>
      <c r="K219" s="136"/>
      <c r="L219" s="136"/>
      <c r="M219" s="136"/>
      <c r="N219" s="136"/>
      <c r="O219" s="136"/>
      <c r="P219" s="136"/>
      <c r="Q219" s="136"/>
      <c r="R219" s="84">
        <v>10</v>
      </c>
      <c r="S219" s="131"/>
      <c r="T219" s="57"/>
      <c r="U219" s="135"/>
      <c r="V219" s="56">
        <f>IF(J219=0,"",J219/I218)</f>
        <v>1</v>
      </c>
      <c r="W219" s="55">
        <v>10</v>
      </c>
      <c r="X219" s="56">
        <f t="shared" si="32"/>
        <v>1</v>
      </c>
      <c r="Y219" s="56">
        <f t="shared" si="33"/>
        <v>0</v>
      </c>
    </row>
    <row r="220" spans="1:26" ht="15.75" customHeight="1" x14ac:dyDescent="0.25">
      <c r="A220" s="50">
        <f t="shared" si="34"/>
        <v>1601</v>
      </c>
      <c r="B220" s="51"/>
      <c r="C220" s="51"/>
      <c r="D220" s="51"/>
      <c r="E220" s="51"/>
      <c r="F220" s="51"/>
      <c r="G220" s="51"/>
      <c r="H220" s="51"/>
      <c r="I220" s="51"/>
      <c r="J220" s="51"/>
      <c r="K220" s="136"/>
      <c r="L220" s="136"/>
      <c r="M220" s="136"/>
      <c r="N220" s="136"/>
      <c r="O220" s="136"/>
      <c r="P220" s="136"/>
      <c r="Q220" s="136"/>
      <c r="R220" s="84">
        <v>0</v>
      </c>
      <c r="S220" s="131"/>
      <c r="T220" s="57"/>
      <c r="U220" s="136"/>
      <c r="V220" s="57"/>
      <c r="W220" s="55"/>
      <c r="X220" s="57"/>
      <c r="Y220" s="157"/>
    </row>
    <row r="221" spans="1:26" ht="15.75" customHeight="1" x14ac:dyDescent="0.25">
      <c r="A221" s="50">
        <f t="shared" si="34"/>
        <v>1602</v>
      </c>
      <c r="B221" s="51"/>
      <c r="C221" s="51"/>
      <c r="D221" s="51"/>
      <c r="E221" s="51"/>
      <c r="F221" s="51"/>
      <c r="G221" s="51"/>
      <c r="H221" s="51"/>
      <c r="I221" s="51"/>
      <c r="J221" s="51"/>
      <c r="K221" s="164"/>
      <c r="L221" s="164"/>
      <c r="M221" s="164"/>
      <c r="N221" s="164"/>
      <c r="O221" s="164"/>
      <c r="P221" s="164"/>
      <c r="Q221" s="164"/>
      <c r="R221" s="84"/>
      <c r="S221" s="131"/>
      <c r="T221" s="57"/>
      <c r="U221" s="136"/>
      <c r="V221" s="142"/>
      <c r="W221" s="58"/>
      <c r="X221" s="143"/>
      <c r="Y221" s="142"/>
    </row>
    <row r="222" spans="1:26" ht="15.75" customHeight="1" x14ac:dyDescent="0.25">
      <c r="A222" s="50">
        <f t="shared" si="34"/>
        <v>1701</v>
      </c>
      <c r="B222" s="51"/>
      <c r="C222" s="51"/>
      <c r="D222" s="51"/>
      <c r="E222" s="51"/>
      <c r="F222" s="51"/>
      <c r="G222" s="51"/>
      <c r="H222" s="51"/>
      <c r="I222" s="51"/>
      <c r="J222" s="51"/>
      <c r="K222" s="164"/>
      <c r="L222" s="164"/>
      <c r="M222" s="164"/>
      <c r="N222" s="164"/>
      <c r="O222" s="164"/>
      <c r="P222" s="164"/>
      <c r="Q222" s="164"/>
      <c r="R222" s="84"/>
      <c r="S222" s="131"/>
      <c r="T222" s="57"/>
      <c r="U222" s="136"/>
      <c r="V222" s="142"/>
      <c r="W222" s="58"/>
      <c r="X222" s="143"/>
      <c r="Y222" s="142"/>
    </row>
    <row r="223" spans="1:26" ht="15.75" customHeight="1" x14ac:dyDescent="0.25">
      <c r="A223" s="50">
        <f t="shared" si="34"/>
        <v>1702</v>
      </c>
      <c r="B223" s="51"/>
      <c r="C223" s="51"/>
      <c r="D223" s="51"/>
      <c r="E223" s="51"/>
      <c r="F223" s="51"/>
      <c r="G223" s="51"/>
      <c r="H223" s="51"/>
      <c r="I223" s="51"/>
      <c r="J223" s="51"/>
      <c r="K223" s="164"/>
      <c r="L223" s="164"/>
      <c r="M223" s="164"/>
      <c r="N223" s="164"/>
      <c r="O223" s="164"/>
      <c r="P223" s="164"/>
      <c r="Q223" s="164"/>
      <c r="R223" s="84"/>
      <c r="S223" s="131"/>
      <c r="T223" s="57"/>
      <c r="U223" s="136"/>
      <c r="V223" s="142"/>
      <c r="W223" s="58"/>
      <c r="X223" s="143"/>
      <c r="Y223" s="142"/>
    </row>
    <row r="224" spans="1:26" ht="15.75" customHeight="1" x14ac:dyDescent="0.25">
      <c r="A224" s="50">
        <f t="shared" si="34"/>
        <v>1801</v>
      </c>
      <c r="B224" s="51"/>
      <c r="C224" s="51"/>
      <c r="D224" s="51"/>
      <c r="E224" s="51"/>
      <c r="F224" s="51"/>
      <c r="G224" s="51"/>
      <c r="H224" s="51"/>
      <c r="I224" s="51"/>
      <c r="J224" s="51"/>
      <c r="K224" s="164"/>
      <c r="L224" s="164"/>
      <c r="M224" s="164"/>
      <c r="N224" s="164"/>
      <c r="O224" s="164"/>
      <c r="P224" s="164"/>
      <c r="Q224" s="164"/>
      <c r="R224" s="84"/>
      <c r="S224" s="131"/>
      <c r="T224" s="57"/>
      <c r="U224" s="136"/>
      <c r="V224" s="57"/>
      <c r="W224" s="136"/>
      <c r="X224" s="144"/>
      <c r="Y224" s="142"/>
    </row>
    <row r="225" spans="1:26" ht="15.75" customHeight="1" x14ac:dyDescent="0.25">
      <c r="A225" s="50">
        <f t="shared" si="34"/>
        <v>1802</v>
      </c>
      <c r="B225" s="51"/>
      <c r="C225" s="51"/>
      <c r="D225" s="51"/>
      <c r="E225" s="51"/>
      <c r="F225" s="51"/>
      <c r="G225" s="51"/>
      <c r="H225" s="51"/>
      <c r="I225" s="51"/>
      <c r="J225" s="51"/>
      <c r="K225" s="164"/>
      <c r="L225" s="164"/>
      <c r="M225" s="164"/>
      <c r="N225" s="164"/>
      <c r="O225" s="164"/>
      <c r="P225" s="164"/>
      <c r="Q225" s="164"/>
      <c r="R225" s="84"/>
      <c r="S225" s="131"/>
      <c r="T225" s="57"/>
      <c r="U225" s="136"/>
      <c r="V225" s="145" t="s">
        <v>48</v>
      </c>
      <c r="W225" s="146">
        <v>10</v>
      </c>
      <c r="X225" s="147">
        <f>IF(SUM(R215:R221)=0,"",SUM(R215:R221))</f>
        <v>10</v>
      </c>
      <c r="Y225" s="148" t="s">
        <v>17</v>
      </c>
    </row>
    <row r="226" spans="1:26" ht="15.75" customHeight="1" x14ac:dyDescent="0.25">
      <c r="A226" s="50">
        <f t="shared" si="34"/>
        <v>1901</v>
      </c>
      <c r="B226" s="51"/>
      <c r="C226" s="51"/>
      <c r="D226" s="51"/>
      <c r="E226" s="51"/>
      <c r="F226" s="51"/>
      <c r="G226" s="51"/>
      <c r="H226" s="51"/>
      <c r="I226" s="51"/>
      <c r="J226" s="51"/>
      <c r="K226" s="164"/>
      <c r="L226" s="164"/>
      <c r="M226" s="164"/>
      <c r="N226" s="164"/>
      <c r="O226" s="164"/>
      <c r="P226" s="164"/>
      <c r="Q226" s="164"/>
      <c r="R226" s="84"/>
      <c r="S226" s="131"/>
      <c r="T226" s="57"/>
      <c r="U226" s="136"/>
      <c r="V226" s="149" t="s">
        <v>49</v>
      </c>
      <c r="W226" s="65">
        <f>IF(W225/B211=0,"",W225/B211)</f>
        <v>0.47619047619047616</v>
      </c>
      <c r="X226" s="150">
        <f>IF(W225/X225=0,"",W225/X225)</f>
        <v>1</v>
      </c>
      <c r="Y226" s="151" t="s">
        <v>50</v>
      </c>
    </row>
    <row r="227" spans="1:26" ht="15.75" x14ac:dyDescent="0.25">
      <c r="A227" s="50">
        <f t="shared" si="34"/>
        <v>1902</v>
      </c>
      <c r="B227" s="51"/>
      <c r="C227" s="51"/>
      <c r="D227" s="51"/>
      <c r="E227" s="51"/>
      <c r="F227" s="51"/>
      <c r="G227" s="51"/>
      <c r="H227" s="51"/>
      <c r="I227" s="51"/>
      <c r="J227" s="51"/>
      <c r="K227" s="164"/>
      <c r="L227" s="164"/>
      <c r="M227" s="164"/>
      <c r="N227" s="164"/>
      <c r="O227" s="164"/>
      <c r="P227" s="164"/>
      <c r="Q227" s="164"/>
      <c r="R227" s="84"/>
      <c r="S227" s="132"/>
      <c r="T227" s="137"/>
      <c r="U227" s="138"/>
      <c r="V227" s="93"/>
      <c r="W227" s="152"/>
      <c r="X227" s="152"/>
      <c r="Y227" s="153"/>
    </row>
    <row r="228" spans="1:26" ht="18" customHeight="1" x14ac:dyDescent="0.25">
      <c r="A228" s="19"/>
      <c r="B228" s="188" t="s">
        <v>74</v>
      </c>
      <c r="C228" s="188"/>
      <c r="D228" s="188"/>
      <c r="E228" s="188"/>
      <c r="F228" s="188"/>
      <c r="G228" s="188"/>
      <c r="H228" s="188"/>
      <c r="I228" s="188"/>
      <c r="J228" s="188"/>
      <c r="R228" s="71">
        <f>SUM(R211:R224)</f>
        <v>10</v>
      </c>
      <c r="S228" s="72">
        <f>IF(R219=0,"",R219/B211)</f>
        <v>0.47619047619047616</v>
      </c>
      <c r="T228" s="72">
        <f>IF(R228=0,"",R228/B211)</f>
        <v>0.47619047619047616</v>
      </c>
      <c r="U228" s="72">
        <f>IF(R219=0,"",T228-S228)</f>
        <v>0</v>
      </c>
      <c r="V228" s="1"/>
      <c r="W228" s="24"/>
      <c r="X228" s="27"/>
      <c r="Y228" s="1"/>
    </row>
    <row r="229" spans="1:26" ht="12.75" customHeight="1" x14ac:dyDescent="0.2">
      <c r="S229" s="1"/>
      <c r="T229" s="1"/>
      <c r="V229" s="1"/>
    </row>
    <row r="230" spans="1:26" ht="12.75" customHeight="1" x14ac:dyDescent="0.2">
      <c r="S230" s="1"/>
      <c r="T230" s="1"/>
      <c r="V230" s="1"/>
    </row>
    <row r="231" spans="1:26" ht="26.25" customHeight="1" x14ac:dyDescent="0.4">
      <c r="B231" s="179" t="s">
        <v>63</v>
      </c>
      <c r="C231" s="180"/>
      <c r="D231" s="180"/>
      <c r="E231" s="180"/>
      <c r="F231" s="180"/>
      <c r="G231" s="180"/>
      <c r="H231" s="180"/>
      <c r="I231" s="180"/>
      <c r="J231" s="180"/>
      <c r="R231" s="74" t="s">
        <v>52</v>
      </c>
      <c r="S231" s="1"/>
      <c r="T231" s="1"/>
      <c r="U231" s="24"/>
      <c r="V231" s="1"/>
      <c r="W231" s="24"/>
      <c r="X231" s="24"/>
      <c r="Y231" s="24"/>
    </row>
    <row r="232" spans="1:26" ht="20.25" customHeight="1" x14ac:dyDescent="0.2">
      <c r="A232" s="181" t="s">
        <v>16</v>
      </c>
      <c r="B232" s="182" t="s">
        <v>64</v>
      </c>
      <c r="C232" s="183"/>
      <c r="D232" s="183"/>
      <c r="E232" s="183"/>
      <c r="F232" s="183"/>
      <c r="G232" s="183"/>
      <c r="H232" s="183"/>
      <c r="I232" s="183"/>
      <c r="J232" s="184"/>
      <c r="R232" s="185" t="s">
        <v>17</v>
      </c>
      <c r="S232" s="178" t="s">
        <v>8</v>
      </c>
      <c r="T232" s="178" t="s">
        <v>9</v>
      </c>
      <c r="U232" s="187" t="s">
        <v>10</v>
      </c>
      <c r="V232" s="178" t="s">
        <v>11</v>
      </c>
      <c r="W232" s="176" t="s">
        <v>12</v>
      </c>
      <c r="X232" s="176" t="s">
        <v>13</v>
      </c>
      <c r="Y232" s="178" t="s">
        <v>14</v>
      </c>
    </row>
    <row r="233" spans="1:26" ht="15.75" customHeight="1" x14ac:dyDescent="0.25">
      <c r="A233" s="177"/>
      <c r="B233" s="50" t="s">
        <v>65</v>
      </c>
      <c r="C233" s="50" t="s">
        <v>66</v>
      </c>
      <c r="D233" s="50" t="s">
        <v>67</v>
      </c>
      <c r="E233" s="50" t="s">
        <v>68</v>
      </c>
      <c r="F233" s="50" t="s">
        <v>69</v>
      </c>
      <c r="G233" s="50" t="s">
        <v>70</v>
      </c>
      <c r="H233" s="50" t="s">
        <v>71</v>
      </c>
      <c r="I233" s="50" t="s">
        <v>72</v>
      </c>
      <c r="J233" s="50" t="s">
        <v>73</v>
      </c>
      <c r="R233" s="186"/>
      <c r="S233" s="177"/>
      <c r="T233" s="177"/>
      <c r="U233" s="177"/>
      <c r="V233" s="177"/>
      <c r="W233" s="177"/>
      <c r="X233" s="177"/>
      <c r="Y233" s="177"/>
    </row>
    <row r="234" spans="1:26" ht="15.75" customHeight="1" x14ac:dyDescent="0.25">
      <c r="A234" s="50">
        <v>1201</v>
      </c>
      <c r="B234" s="51">
        <v>7</v>
      </c>
      <c r="C234" s="51"/>
      <c r="D234" s="51"/>
      <c r="E234" s="51"/>
      <c r="F234" s="51"/>
      <c r="G234" s="51"/>
      <c r="H234" s="51"/>
      <c r="I234" s="51"/>
      <c r="J234" s="51"/>
      <c r="K234" s="136"/>
      <c r="L234" s="136"/>
      <c r="M234" s="136"/>
      <c r="N234" s="136"/>
      <c r="O234" s="136"/>
      <c r="P234" s="136"/>
      <c r="Q234" s="136"/>
      <c r="R234" s="84"/>
      <c r="S234" s="130"/>
      <c r="T234" s="133"/>
      <c r="U234" s="134"/>
      <c r="V234" s="140"/>
      <c r="W234" s="53">
        <f>B234</f>
        <v>7</v>
      </c>
      <c r="X234" s="141"/>
      <c r="Y234" s="140"/>
    </row>
    <row r="235" spans="1:26" ht="15.75" customHeight="1" x14ac:dyDescent="0.25">
      <c r="A235" s="50">
        <v>1202</v>
      </c>
      <c r="B235" s="51"/>
      <c r="C235" s="51">
        <v>4</v>
      </c>
      <c r="D235" s="51"/>
      <c r="E235" s="51"/>
      <c r="F235" s="51"/>
      <c r="G235" s="51"/>
      <c r="H235" s="51"/>
      <c r="I235" s="51"/>
      <c r="J235" s="51"/>
      <c r="K235" s="136"/>
      <c r="L235" s="136"/>
      <c r="M235" s="136"/>
      <c r="N235" s="136"/>
      <c r="O235" s="136"/>
      <c r="P235" s="136"/>
      <c r="Q235" s="136"/>
      <c r="R235" s="84"/>
      <c r="S235" s="131"/>
      <c r="T235" s="57"/>
      <c r="U235" s="135"/>
      <c r="V235" s="54">
        <f>IF(C235=0,"",C235/B234)</f>
        <v>0.5714285714285714</v>
      </c>
      <c r="W235" s="55">
        <v>6</v>
      </c>
      <c r="X235" s="139">
        <f t="shared" ref="X235:X242" si="35">IF(W235=0,"",W235/W234)</f>
        <v>0.8571428571428571</v>
      </c>
      <c r="Y235" s="139">
        <f t="shared" ref="Y235:Y242" si="36">IF(W235=0,"",100%-X235)</f>
        <v>0.1428571428571429</v>
      </c>
    </row>
    <row r="236" spans="1:26" ht="15.75" customHeight="1" x14ac:dyDescent="0.25">
      <c r="A236" s="50">
        <v>1301</v>
      </c>
      <c r="B236" s="51"/>
      <c r="C236" s="51"/>
      <c r="D236" s="51">
        <v>3</v>
      </c>
      <c r="E236" s="51"/>
      <c r="F236" s="51"/>
      <c r="G236" s="51"/>
      <c r="H236" s="51"/>
      <c r="I236" s="51"/>
      <c r="J236" s="51"/>
      <c r="K236" s="136"/>
      <c r="L236" s="136"/>
      <c r="M236" s="136"/>
      <c r="N236" s="136"/>
      <c r="O236" s="136"/>
      <c r="P236" s="136"/>
      <c r="Q236" s="136"/>
      <c r="R236" s="84"/>
      <c r="S236" s="131"/>
      <c r="T236" s="57"/>
      <c r="U236" s="135"/>
      <c r="V236" s="54">
        <f>IF(D236=0,"",D236/C235)</f>
        <v>0.75</v>
      </c>
      <c r="W236" s="55">
        <v>4</v>
      </c>
      <c r="X236" s="139">
        <f t="shared" si="35"/>
        <v>0.66666666666666663</v>
      </c>
      <c r="Y236" s="139">
        <f t="shared" si="36"/>
        <v>0.33333333333333337</v>
      </c>
      <c r="Z236" s="30">
        <f>W236/W234</f>
        <v>0.5714285714285714</v>
      </c>
    </row>
    <row r="237" spans="1:26" ht="15.75" customHeight="1" x14ac:dyDescent="0.25">
      <c r="A237" s="50">
        <v>1302</v>
      </c>
      <c r="B237" s="51"/>
      <c r="C237" s="51"/>
      <c r="D237" s="51"/>
      <c r="E237" s="51">
        <v>3</v>
      </c>
      <c r="F237" s="51"/>
      <c r="G237" s="51"/>
      <c r="H237" s="51"/>
      <c r="I237" s="51"/>
      <c r="J237" s="51"/>
      <c r="K237" s="136"/>
      <c r="L237" s="136"/>
      <c r="M237" s="136"/>
      <c r="N237" s="136"/>
      <c r="O237" s="136"/>
      <c r="P237" s="136"/>
      <c r="Q237" s="136"/>
      <c r="R237" s="84"/>
      <c r="S237" s="131"/>
      <c r="T237" s="57"/>
      <c r="U237" s="135"/>
      <c r="V237" s="54">
        <f>IF(E237=0,"",E237/D236)</f>
        <v>1</v>
      </c>
      <c r="W237" s="55">
        <v>4</v>
      </c>
      <c r="X237" s="139">
        <f t="shared" si="35"/>
        <v>1</v>
      </c>
      <c r="Y237" s="139">
        <f t="shared" si="36"/>
        <v>0</v>
      </c>
    </row>
    <row r="238" spans="1:26" ht="15.75" customHeight="1" x14ac:dyDescent="0.25">
      <c r="A238" s="50">
        <v>1401</v>
      </c>
      <c r="B238" s="51"/>
      <c r="C238" s="51"/>
      <c r="D238" s="51"/>
      <c r="E238" s="51"/>
      <c r="F238" s="51">
        <v>3</v>
      </c>
      <c r="G238" s="51"/>
      <c r="H238" s="51"/>
      <c r="I238" s="51"/>
      <c r="J238" s="51"/>
      <c r="K238" s="136"/>
      <c r="L238" s="136"/>
      <c r="M238" s="136"/>
      <c r="N238" s="136"/>
      <c r="O238" s="136"/>
      <c r="P238" s="136"/>
      <c r="Q238" s="136"/>
      <c r="R238" s="84"/>
      <c r="S238" s="131"/>
      <c r="T238" s="57"/>
      <c r="U238" s="135"/>
      <c r="V238" s="54">
        <f>IF(F238=0,"",F238/E237)</f>
        <v>1</v>
      </c>
      <c r="W238" s="55">
        <v>4</v>
      </c>
      <c r="X238" s="139">
        <f t="shared" si="35"/>
        <v>1</v>
      </c>
      <c r="Y238" s="139">
        <f t="shared" si="36"/>
        <v>0</v>
      </c>
    </row>
    <row r="239" spans="1:26" ht="15.75" customHeight="1" x14ac:dyDescent="0.25">
      <c r="A239" s="50">
        <v>1402</v>
      </c>
      <c r="B239" s="51"/>
      <c r="C239" s="51"/>
      <c r="D239" s="51"/>
      <c r="E239" s="51"/>
      <c r="F239" s="51"/>
      <c r="G239" s="51">
        <v>3</v>
      </c>
      <c r="H239" s="51"/>
      <c r="I239" s="51"/>
      <c r="J239" s="51"/>
      <c r="K239" s="136"/>
      <c r="L239" s="136"/>
      <c r="M239" s="136"/>
      <c r="N239" s="136"/>
      <c r="O239" s="136"/>
      <c r="P239" s="136"/>
      <c r="Q239" s="136"/>
      <c r="R239" s="84"/>
      <c r="S239" s="131"/>
      <c r="T239" s="57"/>
      <c r="U239" s="135"/>
      <c r="V239" s="54">
        <f>IF(G239=0,"",G239/F238)</f>
        <v>1</v>
      </c>
      <c r="W239" s="55">
        <v>4</v>
      </c>
      <c r="X239" s="139">
        <f t="shared" si="35"/>
        <v>1</v>
      </c>
      <c r="Y239" s="139">
        <f t="shared" si="36"/>
        <v>0</v>
      </c>
    </row>
    <row r="240" spans="1:26" ht="15.75" customHeight="1" x14ac:dyDescent="0.25">
      <c r="A240" s="50">
        <v>1501</v>
      </c>
      <c r="B240" s="51"/>
      <c r="C240" s="51"/>
      <c r="D240" s="51"/>
      <c r="E240" s="51"/>
      <c r="F240" s="51"/>
      <c r="G240" s="51"/>
      <c r="H240" s="51">
        <v>3</v>
      </c>
      <c r="I240" s="51"/>
      <c r="J240" s="51"/>
      <c r="K240" s="136"/>
      <c r="L240" s="136"/>
      <c r="M240" s="136"/>
      <c r="N240" s="136"/>
      <c r="O240" s="136"/>
      <c r="P240" s="136"/>
      <c r="Q240" s="136"/>
      <c r="R240" s="84"/>
      <c r="S240" s="131"/>
      <c r="T240" s="57"/>
      <c r="U240" s="135"/>
      <c r="V240" s="54">
        <f>IF(H240=0,"",H240/G239)</f>
        <v>1</v>
      </c>
      <c r="W240" s="55">
        <v>4</v>
      </c>
      <c r="X240" s="139">
        <f t="shared" si="35"/>
        <v>1</v>
      </c>
      <c r="Y240" s="139">
        <f t="shared" si="36"/>
        <v>0</v>
      </c>
    </row>
    <row r="241" spans="1:25" ht="15.75" customHeight="1" x14ac:dyDescent="0.25">
      <c r="A241" s="50">
        <v>1502</v>
      </c>
      <c r="B241" s="51"/>
      <c r="C241" s="51"/>
      <c r="D241" s="51"/>
      <c r="E241" s="51"/>
      <c r="F241" s="51"/>
      <c r="G241" s="51"/>
      <c r="H241" s="51"/>
      <c r="I241" s="51">
        <v>3</v>
      </c>
      <c r="J241" s="51"/>
      <c r="K241" s="136"/>
      <c r="L241" s="136"/>
      <c r="M241" s="136"/>
      <c r="N241" s="136"/>
      <c r="O241" s="136"/>
      <c r="P241" s="136"/>
      <c r="Q241" s="136"/>
      <c r="R241" s="84"/>
      <c r="S241" s="131"/>
      <c r="T241" s="57"/>
      <c r="U241" s="135"/>
      <c r="V241" s="54">
        <f>IF(I241=0,"",I241/H240)</f>
        <v>1</v>
      </c>
      <c r="W241" s="55">
        <v>4</v>
      </c>
      <c r="X241" s="139">
        <f t="shared" si="35"/>
        <v>1</v>
      </c>
      <c r="Y241" s="139">
        <f t="shared" si="36"/>
        <v>0</v>
      </c>
    </row>
    <row r="242" spans="1:25" ht="15.75" customHeight="1" x14ac:dyDescent="0.25">
      <c r="A242" s="50">
        <v>1601</v>
      </c>
      <c r="B242" s="51"/>
      <c r="C242" s="51"/>
      <c r="D242" s="51"/>
      <c r="E242" s="51"/>
      <c r="F242" s="51"/>
      <c r="G242" s="51"/>
      <c r="H242" s="51"/>
      <c r="I242" s="51"/>
      <c r="J242" s="51">
        <v>3</v>
      </c>
      <c r="K242" s="136"/>
      <c r="L242" s="136"/>
      <c r="M242" s="136"/>
      <c r="N242" s="136"/>
      <c r="O242" s="136"/>
      <c r="P242" s="136"/>
      <c r="Q242" s="136"/>
      <c r="R242" s="84">
        <v>3</v>
      </c>
      <c r="S242" s="131"/>
      <c r="T242" s="57"/>
      <c r="U242" s="135"/>
      <c r="V242" s="56">
        <f>IF(J242=0,"",J242/I241)</f>
        <v>1</v>
      </c>
      <c r="W242" s="55">
        <v>4</v>
      </c>
      <c r="X242" s="56">
        <f t="shared" si="35"/>
        <v>1</v>
      </c>
      <c r="Y242" s="56">
        <f t="shared" si="36"/>
        <v>0</v>
      </c>
    </row>
    <row r="243" spans="1:25" ht="15.75" customHeight="1" x14ac:dyDescent="0.25">
      <c r="A243" s="50">
        <v>1602</v>
      </c>
      <c r="B243" s="51"/>
      <c r="C243" s="51"/>
      <c r="D243" s="51"/>
      <c r="E243" s="51"/>
      <c r="F243" s="51"/>
      <c r="G243" s="51"/>
      <c r="H243" s="51"/>
      <c r="I243" s="51"/>
      <c r="J243" s="51">
        <v>1</v>
      </c>
      <c r="K243" s="136"/>
      <c r="L243" s="136"/>
      <c r="M243" s="136"/>
      <c r="N243" s="136"/>
      <c r="O243" s="136"/>
      <c r="P243" s="136"/>
      <c r="Q243" s="136"/>
      <c r="R243" s="84">
        <v>1</v>
      </c>
      <c r="S243" s="131"/>
      <c r="T243" s="57"/>
      <c r="U243" s="136"/>
      <c r="V243" s="57"/>
      <c r="W243" s="55"/>
      <c r="X243" s="57"/>
      <c r="Y243" s="157"/>
    </row>
    <row r="244" spans="1:25" ht="15.75" customHeight="1" x14ac:dyDescent="0.25">
      <c r="A244" s="50">
        <v>1701</v>
      </c>
      <c r="B244" s="51"/>
      <c r="C244" s="51"/>
      <c r="D244" s="51"/>
      <c r="E244" s="51"/>
      <c r="F244" s="51"/>
      <c r="G244" s="51"/>
      <c r="H244" s="51"/>
      <c r="I244" s="51"/>
      <c r="J244" s="51"/>
      <c r="K244" s="164"/>
      <c r="L244" s="164"/>
      <c r="M244" s="164"/>
      <c r="N244" s="164"/>
      <c r="O244" s="164"/>
      <c r="P244" s="164"/>
      <c r="Q244" s="164"/>
      <c r="R244" s="84"/>
      <c r="S244" s="131"/>
      <c r="T244" s="57"/>
      <c r="U244" s="136"/>
      <c r="V244" s="142"/>
      <c r="W244" s="58"/>
      <c r="X244" s="143"/>
      <c r="Y244" s="142"/>
    </row>
    <row r="245" spans="1:25" ht="15.75" customHeight="1" x14ac:dyDescent="0.25">
      <c r="A245" s="50">
        <v>1702</v>
      </c>
      <c r="B245" s="51"/>
      <c r="C245" s="51"/>
      <c r="D245" s="51"/>
      <c r="E245" s="51"/>
      <c r="F245" s="51"/>
      <c r="G245" s="51"/>
      <c r="H245" s="51"/>
      <c r="I245" s="51"/>
      <c r="J245" s="51"/>
      <c r="K245" s="164"/>
      <c r="L245" s="164"/>
      <c r="M245" s="164"/>
      <c r="N245" s="164"/>
      <c r="O245" s="164"/>
      <c r="P245" s="164"/>
      <c r="Q245" s="164"/>
      <c r="R245" s="84"/>
      <c r="S245" s="131"/>
      <c r="T245" s="57"/>
      <c r="U245" s="136"/>
      <c r="V245" s="142"/>
      <c r="W245" s="58"/>
      <c r="X245" s="143"/>
      <c r="Y245" s="142"/>
    </row>
    <row r="246" spans="1:25" ht="15.75" customHeight="1" x14ac:dyDescent="0.25">
      <c r="A246" s="50">
        <v>1801</v>
      </c>
      <c r="B246" s="51"/>
      <c r="C246" s="51"/>
      <c r="D246" s="51"/>
      <c r="E246" s="51"/>
      <c r="F246" s="51"/>
      <c r="G246" s="51"/>
      <c r="H246" s="51"/>
      <c r="I246" s="51"/>
      <c r="J246" s="51"/>
      <c r="K246" s="164"/>
      <c r="L246" s="164"/>
      <c r="M246" s="164"/>
      <c r="N246" s="164"/>
      <c r="O246" s="164"/>
      <c r="P246" s="164"/>
      <c r="Q246" s="164"/>
      <c r="R246" s="84"/>
      <c r="S246" s="131"/>
      <c r="T246" s="57"/>
      <c r="U246" s="136"/>
      <c r="V246" s="142"/>
      <c r="W246" s="58"/>
      <c r="X246" s="143"/>
      <c r="Y246" s="142"/>
    </row>
    <row r="247" spans="1:25" ht="15.75" customHeight="1" x14ac:dyDescent="0.25">
      <c r="A247" s="50">
        <v>1802</v>
      </c>
      <c r="B247" s="51"/>
      <c r="C247" s="51"/>
      <c r="D247" s="51"/>
      <c r="E247" s="51"/>
      <c r="F247" s="51"/>
      <c r="G247" s="51"/>
      <c r="H247" s="51"/>
      <c r="I247" s="51"/>
      <c r="J247" s="51"/>
      <c r="K247" s="164"/>
      <c r="L247" s="164"/>
      <c r="M247" s="164"/>
      <c r="N247" s="164"/>
      <c r="O247" s="164"/>
      <c r="P247" s="164"/>
      <c r="Q247" s="164"/>
      <c r="R247" s="84"/>
      <c r="S247" s="131"/>
      <c r="T247" s="57"/>
      <c r="U247" s="136"/>
      <c r="V247" s="57"/>
      <c r="W247" s="136"/>
      <c r="X247" s="144"/>
      <c r="Y247" s="142"/>
    </row>
    <row r="248" spans="1:25" ht="15.75" customHeight="1" x14ac:dyDescent="0.25">
      <c r="A248" s="50">
        <v>1901</v>
      </c>
      <c r="B248" s="51"/>
      <c r="C248" s="51"/>
      <c r="D248" s="51"/>
      <c r="E248" s="51"/>
      <c r="F248" s="51"/>
      <c r="G248" s="51"/>
      <c r="H248" s="51"/>
      <c r="I248" s="51"/>
      <c r="J248" s="51"/>
      <c r="K248" s="164"/>
      <c r="L248" s="164"/>
      <c r="M248" s="164"/>
      <c r="N248" s="164"/>
      <c r="O248" s="164"/>
      <c r="P248" s="164"/>
      <c r="Q248" s="164"/>
      <c r="R248" s="84"/>
      <c r="S248" s="131"/>
      <c r="T248" s="57"/>
      <c r="U248" s="136"/>
      <c r="V248" s="145" t="s">
        <v>48</v>
      </c>
      <c r="W248" s="146">
        <v>4</v>
      </c>
      <c r="X248" s="147">
        <f>IF(SUM(R238:R244)=0,"",SUM(R238:R244))</f>
        <v>4</v>
      </c>
      <c r="Y248" s="148" t="s">
        <v>17</v>
      </c>
    </row>
    <row r="249" spans="1:25" ht="15.75" customHeight="1" x14ac:dyDescent="0.25">
      <c r="A249" s="50">
        <v>1902</v>
      </c>
      <c r="B249" s="51"/>
      <c r="C249" s="51"/>
      <c r="D249" s="51"/>
      <c r="E249" s="51"/>
      <c r="F249" s="51"/>
      <c r="G249" s="51"/>
      <c r="H249" s="51"/>
      <c r="I249" s="51"/>
      <c r="J249" s="51"/>
      <c r="K249" s="164"/>
      <c r="L249" s="164"/>
      <c r="M249" s="164"/>
      <c r="N249" s="164"/>
      <c r="O249" s="164"/>
      <c r="P249" s="164"/>
      <c r="Q249" s="164"/>
      <c r="R249" s="84"/>
      <c r="S249" s="131"/>
      <c r="T249" s="57"/>
      <c r="U249" s="136"/>
      <c r="V249" s="149" t="s">
        <v>49</v>
      </c>
      <c r="W249" s="65">
        <f>IF(W248/B234=0,"",W248/B234)</f>
        <v>0.5714285714285714</v>
      </c>
      <c r="X249" s="150">
        <f>IF(W248/X248=0,"",W248/X248)</f>
        <v>1</v>
      </c>
      <c r="Y249" s="151" t="s">
        <v>50</v>
      </c>
    </row>
    <row r="250" spans="1:25" ht="15.75" customHeight="1" x14ac:dyDescent="0.25">
      <c r="A250" s="50">
        <v>2001</v>
      </c>
      <c r="B250" s="51"/>
      <c r="C250" s="51"/>
      <c r="D250" s="51"/>
      <c r="E250" s="51"/>
      <c r="F250" s="51"/>
      <c r="G250" s="51"/>
      <c r="H250" s="51"/>
      <c r="I250" s="51"/>
      <c r="J250" s="51"/>
      <c r="K250" s="164"/>
      <c r="L250" s="164"/>
      <c r="M250" s="164"/>
      <c r="N250" s="164"/>
      <c r="O250" s="164"/>
      <c r="P250" s="164"/>
      <c r="Q250" s="164"/>
      <c r="R250" s="84"/>
      <c r="S250" s="132"/>
      <c r="T250" s="137"/>
      <c r="U250" s="138"/>
      <c r="V250" s="93"/>
      <c r="W250" s="152"/>
      <c r="X250" s="152"/>
      <c r="Y250" s="153"/>
    </row>
    <row r="251" spans="1:25" ht="18" customHeight="1" x14ac:dyDescent="0.25">
      <c r="A251" s="19"/>
      <c r="B251" s="188" t="s">
        <v>74</v>
      </c>
      <c r="C251" s="188"/>
      <c r="D251" s="188"/>
      <c r="E251" s="188"/>
      <c r="F251" s="188"/>
      <c r="G251" s="188"/>
      <c r="H251" s="188"/>
      <c r="I251" s="188"/>
      <c r="J251" s="188"/>
      <c r="R251" s="71">
        <f>SUM(R234:R247)</f>
        <v>4</v>
      </c>
      <c r="S251" s="72">
        <f>IF(R242=0,"",R242/B234)</f>
        <v>0.42857142857142855</v>
      </c>
      <c r="T251" s="72">
        <f>IF(R251=0,"",R251/B234)</f>
        <v>0.5714285714285714</v>
      </c>
      <c r="U251" s="72">
        <f>IF(R242=0,"",T251-S251)</f>
        <v>0.14285714285714285</v>
      </c>
      <c r="V251" s="1"/>
      <c r="W251" s="24"/>
      <c r="X251" s="27"/>
      <c r="Y251" s="1"/>
    </row>
    <row r="252" spans="1:25" ht="12.75" customHeight="1" x14ac:dyDescent="0.2">
      <c r="S252" s="1"/>
      <c r="T252" s="1"/>
      <c r="V252" s="1"/>
    </row>
    <row r="253" spans="1:25" ht="12.75" customHeight="1" x14ac:dyDescent="0.2">
      <c r="S253" s="1"/>
      <c r="T253" s="1"/>
      <c r="V253" s="1"/>
    </row>
    <row r="254" spans="1:25" ht="26.25" customHeight="1" x14ac:dyDescent="0.4">
      <c r="B254" s="179" t="s">
        <v>63</v>
      </c>
      <c r="C254" s="180"/>
      <c r="D254" s="180"/>
      <c r="E254" s="180"/>
      <c r="F254" s="180"/>
      <c r="G254" s="180"/>
      <c r="H254" s="180"/>
      <c r="I254" s="180"/>
      <c r="J254" s="180"/>
      <c r="R254" s="74" t="s">
        <v>54</v>
      </c>
      <c r="S254" s="1"/>
      <c r="T254" s="1"/>
      <c r="U254" s="24"/>
      <c r="V254" s="1"/>
      <c r="W254" s="24"/>
      <c r="X254" s="24"/>
      <c r="Y254" s="24"/>
    </row>
    <row r="255" spans="1:25" ht="20.25" customHeight="1" x14ac:dyDescent="0.2">
      <c r="A255" s="181" t="s">
        <v>16</v>
      </c>
      <c r="B255" s="182" t="s">
        <v>64</v>
      </c>
      <c r="C255" s="183"/>
      <c r="D255" s="183"/>
      <c r="E255" s="183"/>
      <c r="F255" s="183"/>
      <c r="G255" s="183"/>
      <c r="H255" s="183"/>
      <c r="I255" s="183"/>
      <c r="J255" s="184"/>
      <c r="R255" s="185" t="s">
        <v>17</v>
      </c>
      <c r="S255" s="178" t="s">
        <v>8</v>
      </c>
      <c r="T255" s="178" t="s">
        <v>9</v>
      </c>
      <c r="U255" s="187" t="s">
        <v>10</v>
      </c>
      <c r="V255" s="178" t="s">
        <v>11</v>
      </c>
      <c r="W255" s="176" t="s">
        <v>12</v>
      </c>
      <c r="X255" s="176" t="s">
        <v>13</v>
      </c>
      <c r="Y255" s="178" t="s">
        <v>14</v>
      </c>
    </row>
    <row r="256" spans="1:25" ht="15.75" customHeight="1" x14ac:dyDescent="0.25">
      <c r="A256" s="177"/>
      <c r="B256" s="50" t="s">
        <v>65</v>
      </c>
      <c r="C256" s="50" t="s">
        <v>66</v>
      </c>
      <c r="D256" s="50" t="s">
        <v>67</v>
      </c>
      <c r="E256" s="50" t="s">
        <v>68</v>
      </c>
      <c r="F256" s="50" t="s">
        <v>69</v>
      </c>
      <c r="G256" s="50" t="s">
        <v>70</v>
      </c>
      <c r="H256" s="50" t="s">
        <v>71</v>
      </c>
      <c r="I256" s="50" t="s">
        <v>72</v>
      </c>
      <c r="J256" s="50" t="s">
        <v>73</v>
      </c>
      <c r="R256" s="186"/>
      <c r="S256" s="177"/>
      <c r="T256" s="177"/>
      <c r="U256" s="177"/>
      <c r="V256" s="177"/>
      <c r="W256" s="177"/>
      <c r="X256" s="177"/>
      <c r="Y256" s="177"/>
    </row>
    <row r="257" spans="1:26" ht="15.75" customHeight="1" x14ac:dyDescent="0.25">
      <c r="A257" s="50">
        <v>1202</v>
      </c>
      <c r="B257" s="51">
        <v>18</v>
      </c>
      <c r="C257" s="51"/>
      <c r="D257" s="51"/>
      <c r="E257" s="51"/>
      <c r="F257" s="51"/>
      <c r="G257" s="51"/>
      <c r="H257" s="51"/>
      <c r="I257" s="51"/>
      <c r="J257" s="51"/>
      <c r="K257" s="136"/>
      <c r="L257" s="136"/>
      <c r="M257" s="136"/>
      <c r="N257" s="136"/>
      <c r="O257" s="136"/>
      <c r="P257" s="136"/>
      <c r="Q257" s="136"/>
      <c r="R257" s="84"/>
      <c r="S257" s="130"/>
      <c r="T257" s="133"/>
      <c r="U257" s="134"/>
      <c r="V257" s="140"/>
      <c r="W257" s="53">
        <f>B257</f>
        <v>18</v>
      </c>
      <c r="X257" s="141"/>
      <c r="Y257" s="140"/>
    </row>
    <row r="258" spans="1:26" ht="15.75" customHeight="1" x14ac:dyDescent="0.25">
      <c r="A258" s="50">
        <v>1301</v>
      </c>
      <c r="B258" s="51"/>
      <c r="C258" s="51">
        <v>14</v>
      </c>
      <c r="D258" s="51"/>
      <c r="E258" s="51"/>
      <c r="F258" s="51"/>
      <c r="G258" s="51"/>
      <c r="H258" s="51"/>
      <c r="I258" s="51"/>
      <c r="J258" s="51"/>
      <c r="K258" s="136"/>
      <c r="L258" s="136"/>
      <c r="M258" s="136"/>
      <c r="N258" s="136"/>
      <c r="O258" s="136"/>
      <c r="P258" s="136"/>
      <c r="Q258" s="136"/>
      <c r="R258" s="84"/>
      <c r="S258" s="131"/>
      <c r="T258" s="57"/>
      <c r="U258" s="135"/>
      <c r="V258" s="54">
        <f>IF(C258=0,"",C258/B257)</f>
        <v>0.77777777777777779</v>
      </c>
      <c r="W258" s="55">
        <v>14</v>
      </c>
      <c r="X258" s="139">
        <f t="shared" ref="X258:X265" si="37">IF(W258=0,"",W258/W257)</f>
        <v>0.77777777777777779</v>
      </c>
      <c r="Y258" s="139">
        <f t="shared" ref="Y258:Y265" si="38">IF(W258=0,"",100%-X258)</f>
        <v>0.22222222222222221</v>
      </c>
    </row>
    <row r="259" spans="1:26" ht="15.75" customHeight="1" x14ac:dyDescent="0.25">
      <c r="A259" s="50">
        <v>1302</v>
      </c>
      <c r="B259" s="51"/>
      <c r="C259" s="51"/>
      <c r="D259" s="51">
        <v>13</v>
      </c>
      <c r="E259" s="51"/>
      <c r="F259" s="51"/>
      <c r="G259" s="51"/>
      <c r="H259" s="51"/>
      <c r="I259" s="51"/>
      <c r="J259" s="51"/>
      <c r="K259" s="136"/>
      <c r="L259" s="136"/>
      <c r="M259" s="136"/>
      <c r="N259" s="136"/>
      <c r="O259" s="136"/>
      <c r="P259" s="136"/>
      <c r="Q259" s="136"/>
      <c r="R259" s="84"/>
      <c r="S259" s="131"/>
      <c r="T259" s="57"/>
      <c r="U259" s="135"/>
      <c r="V259" s="54">
        <f>IF(D259=0,"",D259/C258)</f>
        <v>0.9285714285714286</v>
      </c>
      <c r="W259" s="55">
        <v>13</v>
      </c>
      <c r="X259" s="139">
        <f t="shared" si="37"/>
        <v>0.9285714285714286</v>
      </c>
      <c r="Y259" s="139">
        <f t="shared" si="38"/>
        <v>7.1428571428571397E-2</v>
      </c>
      <c r="Z259" s="30">
        <f>W259/W257</f>
        <v>0.72222222222222221</v>
      </c>
    </row>
    <row r="260" spans="1:26" ht="15.75" customHeight="1" x14ac:dyDescent="0.25">
      <c r="A260" s="50">
        <v>1401</v>
      </c>
      <c r="B260" s="51"/>
      <c r="C260" s="51"/>
      <c r="D260" s="51"/>
      <c r="E260" s="51">
        <v>13</v>
      </c>
      <c r="F260" s="51"/>
      <c r="G260" s="51"/>
      <c r="H260" s="51"/>
      <c r="I260" s="51"/>
      <c r="J260" s="51"/>
      <c r="K260" s="136"/>
      <c r="L260" s="136"/>
      <c r="M260" s="136"/>
      <c r="N260" s="136"/>
      <c r="O260" s="136"/>
      <c r="P260" s="136"/>
      <c r="Q260" s="136"/>
      <c r="R260" s="84"/>
      <c r="S260" s="131"/>
      <c r="T260" s="57"/>
      <c r="U260" s="135"/>
      <c r="V260" s="54">
        <f>IF(E260=0,"",E260/D259)</f>
        <v>1</v>
      </c>
      <c r="W260" s="55">
        <v>13</v>
      </c>
      <c r="X260" s="139">
        <f t="shared" si="37"/>
        <v>1</v>
      </c>
      <c r="Y260" s="139">
        <f t="shared" si="38"/>
        <v>0</v>
      </c>
    </row>
    <row r="261" spans="1:26" ht="15.75" customHeight="1" x14ac:dyDescent="0.25">
      <c r="A261" s="50">
        <v>1402</v>
      </c>
      <c r="B261" s="51"/>
      <c r="C261" s="51"/>
      <c r="D261" s="51"/>
      <c r="E261" s="51"/>
      <c r="F261" s="51">
        <v>13</v>
      </c>
      <c r="G261" s="51"/>
      <c r="H261" s="51"/>
      <c r="I261" s="51"/>
      <c r="J261" s="51"/>
      <c r="K261" s="136"/>
      <c r="L261" s="136"/>
      <c r="M261" s="136"/>
      <c r="N261" s="136"/>
      <c r="O261" s="136"/>
      <c r="P261" s="136"/>
      <c r="Q261" s="136"/>
      <c r="R261" s="84"/>
      <c r="S261" s="131"/>
      <c r="T261" s="57"/>
      <c r="U261" s="135"/>
      <c r="V261" s="54">
        <f>IF(F261=0,"",F261/E260)</f>
        <v>1</v>
      </c>
      <c r="W261" s="55">
        <v>13</v>
      </c>
      <c r="X261" s="139">
        <f t="shared" si="37"/>
        <v>1</v>
      </c>
      <c r="Y261" s="139">
        <f t="shared" si="38"/>
        <v>0</v>
      </c>
    </row>
    <row r="262" spans="1:26" ht="15.75" customHeight="1" x14ac:dyDescent="0.25">
      <c r="A262" s="50">
        <v>1501</v>
      </c>
      <c r="B262" s="51"/>
      <c r="C262" s="51"/>
      <c r="D262" s="51"/>
      <c r="E262" s="51"/>
      <c r="F262" s="51"/>
      <c r="G262" s="51">
        <v>13</v>
      </c>
      <c r="H262" s="51"/>
      <c r="I262" s="51"/>
      <c r="J262" s="51"/>
      <c r="K262" s="136"/>
      <c r="L262" s="136"/>
      <c r="M262" s="136"/>
      <c r="N262" s="136"/>
      <c r="O262" s="136"/>
      <c r="P262" s="136"/>
      <c r="Q262" s="136"/>
      <c r="R262" s="84"/>
      <c r="S262" s="131"/>
      <c r="T262" s="57"/>
      <c r="U262" s="135"/>
      <c r="V262" s="54">
        <f>IF(G262=0,"",G262/F261)</f>
        <v>1</v>
      </c>
      <c r="W262" s="55">
        <v>13</v>
      </c>
      <c r="X262" s="139">
        <f t="shared" si="37"/>
        <v>1</v>
      </c>
      <c r="Y262" s="139">
        <f t="shared" si="38"/>
        <v>0</v>
      </c>
    </row>
    <row r="263" spans="1:26" ht="15.75" customHeight="1" x14ac:dyDescent="0.25">
      <c r="A263" s="50">
        <v>1502</v>
      </c>
      <c r="B263" s="51"/>
      <c r="C263" s="51"/>
      <c r="D263" s="51"/>
      <c r="E263" s="51"/>
      <c r="F263" s="51"/>
      <c r="G263" s="51"/>
      <c r="H263" s="51">
        <v>13</v>
      </c>
      <c r="I263" s="51"/>
      <c r="J263" s="51"/>
      <c r="K263" s="136"/>
      <c r="L263" s="136"/>
      <c r="M263" s="136"/>
      <c r="N263" s="136"/>
      <c r="O263" s="136"/>
      <c r="P263" s="136"/>
      <c r="Q263" s="136"/>
      <c r="R263" s="84"/>
      <c r="S263" s="131"/>
      <c r="T263" s="57"/>
      <c r="U263" s="135"/>
      <c r="V263" s="54">
        <f>IF(H263=0,"",H263/G262)</f>
        <v>1</v>
      </c>
      <c r="W263" s="55">
        <v>13</v>
      </c>
      <c r="X263" s="139">
        <f t="shared" si="37"/>
        <v>1</v>
      </c>
      <c r="Y263" s="139">
        <f t="shared" si="38"/>
        <v>0</v>
      </c>
    </row>
    <row r="264" spans="1:26" ht="15.75" customHeight="1" x14ac:dyDescent="0.25">
      <c r="A264" s="50">
        <v>1601</v>
      </c>
      <c r="B264" s="51"/>
      <c r="C264" s="51"/>
      <c r="D264" s="51"/>
      <c r="E264" s="51"/>
      <c r="F264" s="51"/>
      <c r="G264" s="51"/>
      <c r="H264" s="51"/>
      <c r="I264" s="51">
        <v>13</v>
      </c>
      <c r="J264" s="51"/>
      <c r="K264" s="136"/>
      <c r="L264" s="136"/>
      <c r="M264" s="136"/>
      <c r="N264" s="136"/>
      <c r="O264" s="136"/>
      <c r="P264" s="136"/>
      <c r="Q264" s="136"/>
      <c r="R264" s="84"/>
      <c r="S264" s="131"/>
      <c r="T264" s="57"/>
      <c r="U264" s="135"/>
      <c r="V264" s="54">
        <f>IF(I264=0,"",I264/H263)</f>
        <v>1</v>
      </c>
      <c r="W264" s="55">
        <v>13</v>
      </c>
      <c r="X264" s="139">
        <f t="shared" si="37"/>
        <v>1</v>
      </c>
      <c r="Y264" s="139">
        <f t="shared" si="38"/>
        <v>0</v>
      </c>
    </row>
    <row r="265" spans="1:26" ht="15.75" customHeight="1" x14ac:dyDescent="0.25">
      <c r="A265" s="50">
        <v>1602</v>
      </c>
      <c r="B265" s="51"/>
      <c r="C265" s="51"/>
      <c r="D265" s="51"/>
      <c r="E265" s="51"/>
      <c r="F265" s="51"/>
      <c r="G265" s="51"/>
      <c r="H265" s="51"/>
      <c r="I265" s="51"/>
      <c r="J265" s="51">
        <v>13</v>
      </c>
      <c r="K265" s="136"/>
      <c r="L265" s="136"/>
      <c r="M265" s="136"/>
      <c r="N265" s="136"/>
      <c r="O265" s="136"/>
      <c r="P265" s="136"/>
      <c r="Q265" s="136"/>
      <c r="R265" s="84">
        <v>12</v>
      </c>
      <c r="S265" s="131"/>
      <c r="T265" s="57"/>
      <c r="U265" s="135"/>
      <c r="V265" s="56">
        <f>IF(J265=0,"",J265/I264)</f>
        <v>1</v>
      </c>
      <c r="W265" s="55">
        <v>13</v>
      </c>
      <c r="X265" s="56">
        <f t="shared" si="37"/>
        <v>1</v>
      </c>
      <c r="Y265" s="56">
        <f t="shared" si="38"/>
        <v>0</v>
      </c>
    </row>
    <row r="266" spans="1:26" ht="15.75" customHeight="1" x14ac:dyDescent="0.25">
      <c r="A266" s="50">
        <v>1701</v>
      </c>
      <c r="B266" s="51"/>
      <c r="C266" s="51"/>
      <c r="D266" s="51"/>
      <c r="E266" s="51"/>
      <c r="F266" s="51"/>
      <c r="G266" s="51"/>
      <c r="H266" s="51"/>
      <c r="I266" s="51"/>
      <c r="J266" s="51"/>
      <c r="K266" s="136"/>
      <c r="L266" s="136"/>
      <c r="M266" s="136"/>
      <c r="N266" s="136"/>
      <c r="O266" s="136"/>
      <c r="P266" s="136"/>
      <c r="Q266" s="136"/>
      <c r="R266" s="84"/>
      <c r="S266" s="131"/>
      <c r="T266" s="57"/>
      <c r="U266" s="136"/>
      <c r="V266" s="57"/>
      <c r="W266" s="55"/>
      <c r="X266" s="57"/>
      <c r="Y266" s="157"/>
    </row>
    <row r="267" spans="1:26" ht="15.75" customHeight="1" x14ac:dyDescent="0.25">
      <c r="A267" s="50">
        <v>1702</v>
      </c>
      <c r="B267" s="51"/>
      <c r="C267" s="51"/>
      <c r="D267" s="51"/>
      <c r="E267" s="51"/>
      <c r="F267" s="51"/>
      <c r="G267" s="51"/>
      <c r="H267" s="51"/>
      <c r="I267" s="51"/>
      <c r="J267" s="51"/>
      <c r="K267" s="164"/>
      <c r="L267" s="164"/>
      <c r="M267" s="164"/>
      <c r="N267" s="164"/>
      <c r="O267" s="164"/>
      <c r="P267" s="164"/>
      <c r="Q267" s="164"/>
      <c r="R267" s="84"/>
      <c r="S267" s="131"/>
      <c r="T267" s="57"/>
      <c r="U267" s="136"/>
      <c r="V267" s="142"/>
      <c r="W267" s="58"/>
      <c r="X267" s="143"/>
      <c r="Y267" s="142"/>
    </row>
    <row r="268" spans="1:26" ht="15.75" customHeight="1" x14ac:dyDescent="0.25">
      <c r="A268" s="50">
        <v>1801</v>
      </c>
      <c r="B268" s="51"/>
      <c r="C268" s="51"/>
      <c r="D268" s="51"/>
      <c r="E268" s="51"/>
      <c r="F268" s="51"/>
      <c r="G268" s="51"/>
      <c r="H268" s="51"/>
      <c r="I268" s="51"/>
      <c r="J268" s="51"/>
      <c r="K268" s="164"/>
      <c r="L268" s="164"/>
      <c r="M268" s="164"/>
      <c r="N268" s="164"/>
      <c r="O268" s="164"/>
      <c r="P268" s="164"/>
      <c r="Q268" s="164"/>
      <c r="R268" s="84"/>
      <c r="S268" s="131"/>
      <c r="T268" s="57"/>
      <c r="U268" s="136"/>
      <c r="V268" s="142"/>
      <c r="W268" s="58"/>
      <c r="X268" s="143"/>
      <c r="Y268" s="142"/>
    </row>
    <row r="269" spans="1:26" ht="15.75" customHeight="1" x14ac:dyDescent="0.25">
      <c r="A269" s="50">
        <v>1802</v>
      </c>
      <c r="B269" s="51"/>
      <c r="C269" s="51"/>
      <c r="D269" s="51"/>
      <c r="E269" s="51"/>
      <c r="F269" s="51"/>
      <c r="G269" s="51"/>
      <c r="H269" s="51"/>
      <c r="I269" s="51"/>
      <c r="J269" s="51"/>
      <c r="K269" s="164"/>
      <c r="L269" s="164"/>
      <c r="M269" s="164"/>
      <c r="N269" s="164"/>
      <c r="O269" s="164"/>
      <c r="P269" s="164"/>
      <c r="Q269" s="164"/>
      <c r="R269" s="84"/>
      <c r="S269" s="131"/>
      <c r="T269" s="57"/>
      <c r="U269" s="136"/>
      <c r="V269" s="142"/>
      <c r="W269" s="58"/>
      <c r="X269" s="143"/>
      <c r="Y269" s="142"/>
    </row>
    <row r="270" spans="1:26" ht="15.75" customHeight="1" x14ac:dyDescent="0.25">
      <c r="A270" s="50">
        <v>1901</v>
      </c>
      <c r="B270" s="51"/>
      <c r="C270" s="51"/>
      <c r="D270" s="51"/>
      <c r="E270" s="51"/>
      <c r="F270" s="51"/>
      <c r="G270" s="51"/>
      <c r="H270" s="51"/>
      <c r="I270" s="51"/>
      <c r="J270" s="51"/>
      <c r="K270" s="164"/>
      <c r="L270" s="164"/>
      <c r="M270" s="164"/>
      <c r="N270" s="164"/>
      <c r="O270" s="164"/>
      <c r="P270" s="164"/>
      <c r="Q270" s="164"/>
      <c r="R270" s="84"/>
      <c r="S270" s="131"/>
      <c r="T270" s="57"/>
      <c r="U270" s="136"/>
      <c r="V270" s="57"/>
      <c r="W270" s="136"/>
      <c r="X270" s="144"/>
      <c r="Y270" s="142"/>
    </row>
    <row r="271" spans="1:26" ht="15.75" customHeight="1" x14ac:dyDescent="0.25">
      <c r="A271" s="50">
        <v>1902</v>
      </c>
      <c r="B271" s="51"/>
      <c r="C271" s="51"/>
      <c r="D271" s="51"/>
      <c r="E271" s="51"/>
      <c r="F271" s="51"/>
      <c r="G271" s="51"/>
      <c r="H271" s="51"/>
      <c r="I271" s="51"/>
      <c r="J271" s="51"/>
      <c r="K271" s="164"/>
      <c r="L271" s="164"/>
      <c r="M271" s="164"/>
      <c r="N271" s="164"/>
      <c r="O271" s="164"/>
      <c r="P271" s="164"/>
      <c r="Q271" s="164"/>
      <c r="R271" s="84"/>
      <c r="S271" s="131"/>
      <c r="T271" s="57"/>
      <c r="U271" s="136"/>
      <c r="V271" s="145" t="s">
        <v>48</v>
      </c>
      <c r="W271" s="146">
        <v>12</v>
      </c>
      <c r="X271" s="147">
        <f>IF(SUM(R261:R267)=0,"",SUM(R261:R267))</f>
        <v>12</v>
      </c>
      <c r="Y271" s="148" t="s">
        <v>17</v>
      </c>
    </row>
    <row r="272" spans="1:26" ht="15.75" customHeight="1" x14ac:dyDescent="0.25">
      <c r="A272" s="50">
        <v>2001</v>
      </c>
      <c r="B272" s="51"/>
      <c r="C272" s="51"/>
      <c r="D272" s="51"/>
      <c r="E272" s="51"/>
      <c r="F272" s="51"/>
      <c r="G272" s="51"/>
      <c r="H272" s="51"/>
      <c r="I272" s="51"/>
      <c r="J272" s="51"/>
      <c r="K272" s="164"/>
      <c r="L272" s="164"/>
      <c r="M272" s="164"/>
      <c r="N272" s="164"/>
      <c r="O272" s="164"/>
      <c r="P272" s="164"/>
      <c r="Q272" s="164"/>
      <c r="R272" s="84"/>
      <c r="S272" s="131"/>
      <c r="T272" s="57"/>
      <c r="U272" s="136"/>
      <c r="V272" s="149" t="s">
        <v>49</v>
      </c>
      <c r="W272" s="65">
        <f>IF(W271/B257=0,"",W271/B257)</f>
        <v>0.66666666666666663</v>
      </c>
      <c r="X272" s="150">
        <f>IF(W271/X271=0,"",W271/X271)</f>
        <v>1</v>
      </c>
      <c r="Y272" s="151" t="s">
        <v>50</v>
      </c>
    </row>
    <row r="273" spans="1:26" ht="15.75" customHeight="1" x14ac:dyDescent="0.25">
      <c r="A273" s="50">
        <v>2002</v>
      </c>
      <c r="B273" s="51"/>
      <c r="C273" s="51"/>
      <c r="D273" s="51"/>
      <c r="E273" s="51"/>
      <c r="F273" s="51"/>
      <c r="G273" s="51"/>
      <c r="H273" s="51"/>
      <c r="I273" s="51"/>
      <c r="J273" s="51"/>
      <c r="K273" s="164"/>
      <c r="L273" s="164"/>
      <c r="M273" s="164"/>
      <c r="N273" s="164"/>
      <c r="O273" s="164"/>
      <c r="P273" s="164"/>
      <c r="Q273" s="164"/>
      <c r="R273" s="84"/>
      <c r="S273" s="132"/>
      <c r="T273" s="137"/>
      <c r="U273" s="138"/>
      <c r="V273" s="93"/>
      <c r="W273" s="152"/>
      <c r="X273" s="152"/>
      <c r="Y273" s="153"/>
    </row>
    <row r="274" spans="1:26" ht="18" customHeight="1" x14ac:dyDescent="0.25">
      <c r="A274" s="19"/>
      <c r="B274" s="188" t="s">
        <v>74</v>
      </c>
      <c r="C274" s="188"/>
      <c r="D274" s="188"/>
      <c r="E274" s="188"/>
      <c r="F274" s="188"/>
      <c r="G274" s="188"/>
      <c r="H274" s="188"/>
      <c r="I274" s="188"/>
      <c r="J274" s="188"/>
      <c r="R274" s="71">
        <f>SUM(R257:R270)</f>
        <v>12</v>
      </c>
      <c r="S274" s="72">
        <f>IF(R265=0,"",R265/B257)</f>
        <v>0.66666666666666663</v>
      </c>
      <c r="T274" s="72">
        <f>IF(R274=0,"",R274/B257)</f>
        <v>0.66666666666666663</v>
      </c>
      <c r="U274" s="72">
        <f>IF(R265=0,"",T274-S274)</f>
        <v>0</v>
      </c>
      <c r="V274" s="1"/>
      <c r="W274" s="24"/>
      <c r="X274" s="27"/>
      <c r="Y274" s="1"/>
    </row>
    <row r="275" spans="1:26" ht="12.75" customHeight="1" x14ac:dyDescent="0.2">
      <c r="S275" s="1"/>
      <c r="T275" s="1"/>
      <c r="V275" s="1"/>
    </row>
    <row r="276" spans="1:26" ht="12.75" customHeight="1" x14ac:dyDescent="0.2">
      <c r="S276" s="1"/>
      <c r="T276" s="1"/>
      <c r="V276" s="1"/>
    </row>
    <row r="277" spans="1:26" ht="26.25" customHeight="1" x14ac:dyDescent="0.4">
      <c r="B277" s="179" t="s">
        <v>63</v>
      </c>
      <c r="C277" s="180"/>
      <c r="D277" s="180"/>
      <c r="E277" s="180"/>
      <c r="F277" s="180"/>
      <c r="G277" s="180"/>
      <c r="H277" s="180"/>
      <c r="I277" s="180"/>
      <c r="J277" s="180"/>
      <c r="R277" s="74" t="s">
        <v>57</v>
      </c>
      <c r="S277" s="1"/>
      <c r="T277" s="1"/>
      <c r="U277" s="24"/>
      <c r="V277" s="1"/>
      <c r="W277" s="24"/>
      <c r="X277" s="24"/>
      <c r="Y277" s="24"/>
    </row>
    <row r="278" spans="1:26" ht="20.25" customHeight="1" x14ac:dyDescent="0.2">
      <c r="A278" s="181" t="s">
        <v>16</v>
      </c>
      <c r="B278" s="182" t="s">
        <v>64</v>
      </c>
      <c r="C278" s="183"/>
      <c r="D278" s="183"/>
      <c r="E278" s="183"/>
      <c r="F278" s="183"/>
      <c r="G278" s="183"/>
      <c r="H278" s="183"/>
      <c r="I278" s="183"/>
      <c r="J278" s="184"/>
      <c r="R278" s="185" t="s">
        <v>17</v>
      </c>
      <c r="S278" s="178" t="s">
        <v>8</v>
      </c>
      <c r="T278" s="178" t="s">
        <v>9</v>
      </c>
      <c r="U278" s="187" t="s">
        <v>10</v>
      </c>
      <c r="V278" s="178" t="s">
        <v>11</v>
      </c>
      <c r="W278" s="176" t="s">
        <v>12</v>
      </c>
      <c r="X278" s="176" t="s">
        <v>13</v>
      </c>
      <c r="Y278" s="178" t="s">
        <v>14</v>
      </c>
    </row>
    <row r="279" spans="1:26" ht="15.75" customHeight="1" x14ac:dyDescent="0.25">
      <c r="A279" s="177"/>
      <c r="B279" s="50" t="s">
        <v>65</v>
      </c>
      <c r="C279" s="50" t="s">
        <v>66</v>
      </c>
      <c r="D279" s="50" t="s">
        <v>67</v>
      </c>
      <c r="E279" s="50" t="s">
        <v>68</v>
      </c>
      <c r="F279" s="50" t="s">
        <v>69</v>
      </c>
      <c r="G279" s="50" t="s">
        <v>70</v>
      </c>
      <c r="H279" s="50" t="s">
        <v>71</v>
      </c>
      <c r="I279" s="50" t="s">
        <v>72</v>
      </c>
      <c r="J279" s="50" t="s">
        <v>73</v>
      </c>
      <c r="R279" s="186"/>
      <c r="S279" s="177"/>
      <c r="T279" s="177"/>
      <c r="U279" s="177"/>
      <c r="V279" s="177"/>
      <c r="W279" s="177"/>
      <c r="X279" s="177"/>
      <c r="Y279" s="177"/>
    </row>
    <row r="280" spans="1:26" ht="15.75" customHeight="1" x14ac:dyDescent="0.25">
      <c r="A280" s="50">
        <v>1301</v>
      </c>
      <c r="B280" s="51">
        <v>13</v>
      </c>
      <c r="C280" s="51"/>
      <c r="D280" s="51"/>
      <c r="E280" s="51"/>
      <c r="F280" s="51"/>
      <c r="G280" s="51"/>
      <c r="H280" s="51"/>
      <c r="I280" s="51"/>
      <c r="J280" s="51"/>
      <c r="K280" s="136"/>
      <c r="L280" s="136"/>
      <c r="M280" s="136"/>
      <c r="N280" s="136"/>
      <c r="O280" s="136"/>
      <c r="P280" s="136"/>
      <c r="Q280" s="136"/>
      <c r="R280" s="84"/>
      <c r="S280" s="130"/>
      <c r="T280" s="133"/>
      <c r="U280" s="134"/>
      <c r="V280" s="140"/>
      <c r="W280" s="53">
        <f>B280</f>
        <v>13</v>
      </c>
      <c r="X280" s="141"/>
      <c r="Y280" s="140"/>
    </row>
    <row r="281" spans="1:26" ht="15.75" customHeight="1" x14ac:dyDescent="0.25">
      <c r="A281" s="50">
        <v>1302</v>
      </c>
      <c r="B281" s="51"/>
      <c r="C281" s="51">
        <v>4</v>
      </c>
      <c r="D281" s="51"/>
      <c r="E281" s="51"/>
      <c r="F281" s="51"/>
      <c r="G281" s="51"/>
      <c r="H281" s="51"/>
      <c r="I281" s="51"/>
      <c r="J281" s="51"/>
      <c r="K281" s="136"/>
      <c r="L281" s="136"/>
      <c r="M281" s="136"/>
      <c r="N281" s="136"/>
      <c r="O281" s="136"/>
      <c r="P281" s="136"/>
      <c r="Q281" s="136"/>
      <c r="R281" s="84"/>
      <c r="S281" s="131"/>
      <c r="T281" s="57"/>
      <c r="U281" s="135"/>
      <c r="V281" s="54">
        <f>IF(C281=0,"",C281/B280)</f>
        <v>0.30769230769230771</v>
      </c>
      <c r="W281" s="55">
        <v>4</v>
      </c>
      <c r="X281" s="139">
        <f t="shared" ref="X281:X288" si="39">IF(W281=0,"",W281/W280)</f>
        <v>0.30769230769230771</v>
      </c>
      <c r="Y281" s="139">
        <f t="shared" ref="Y281:Y288" si="40">IF(W281=0,"",100%-X281)</f>
        <v>0.69230769230769229</v>
      </c>
    </row>
    <row r="282" spans="1:26" ht="15.75" customHeight="1" x14ac:dyDescent="0.25">
      <c r="A282" s="50">
        <v>1401</v>
      </c>
      <c r="B282" s="51"/>
      <c r="C282" s="51"/>
      <c r="D282" s="51">
        <v>4</v>
      </c>
      <c r="E282" s="51"/>
      <c r="F282" s="51"/>
      <c r="G282" s="51"/>
      <c r="H282" s="51"/>
      <c r="I282" s="51"/>
      <c r="J282" s="51"/>
      <c r="K282" s="136"/>
      <c r="L282" s="136"/>
      <c r="M282" s="136"/>
      <c r="N282" s="136"/>
      <c r="O282" s="136"/>
      <c r="P282" s="136"/>
      <c r="Q282" s="136"/>
      <c r="R282" s="84"/>
      <c r="S282" s="131"/>
      <c r="T282" s="57"/>
      <c r="U282" s="135"/>
      <c r="V282" s="54">
        <f>IF(D282=0,"",D282/C281)</f>
        <v>1</v>
      </c>
      <c r="W282" s="55">
        <v>4</v>
      </c>
      <c r="X282" s="139">
        <f t="shared" si="39"/>
        <v>1</v>
      </c>
      <c r="Y282" s="139">
        <f t="shared" si="40"/>
        <v>0</v>
      </c>
      <c r="Z282" s="30">
        <f>W282/W280</f>
        <v>0.30769230769230771</v>
      </c>
    </row>
    <row r="283" spans="1:26" ht="15.75" customHeight="1" x14ac:dyDescent="0.25">
      <c r="A283" s="50">
        <v>1402</v>
      </c>
      <c r="B283" s="51"/>
      <c r="C283" s="51"/>
      <c r="D283" s="51"/>
      <c r="E283" s="51">
        <v>3</v>
      </c>
      <c r="F283" s="51"/>
      <c r="G283" s="51"/>
      <c r="H283" s="51"/>
      <c r="I283" s="51"/>
      <c r="J283" s="51"/>
      <c r="K283" s="136"/>
      <c r="L283" s="136"/>
      <c r="M283" s="136"/>
      <c r="N283" s="136"/>
      <c r="O283" s="136"/>
      <c r="P283" s="136"/>
      <c r="Q283" s="136"/>
      <c r="R283" s="84"/>
      <c r="S283" s="131"/>
      <c r="T283" s="57"/>
      <c r="U283" s="135"/>
      <c r="V283" s="54">
        <f>IF(E283=0,"",E283/D282)</f>
        <v>0.75</v>
      </c>
      <c r="W283" s="55">
        <v>4</v>
      </c>
      <c r="X283" s="139">
        <f t="shared" si="39"/>
        <v>1</v>
      </c>
      <c r="Y283" s="139">
        <f t="shared" si="40"/>
        <v>0</v>
      </c>
    </row>
    <row r="284" spans="1:26" ht="15.75" customHeight="1" x14ac:dyDescent="0.25">
      <c r="A284" s="50">
        <v>1501</v>
      </c>
      <c r="B284" s="51"/>
      <c r="C284" s="51"/>
      <c r="D284" s="51"/>
      <c r="E284" s="51"/>
      <c r="F284" s="51">
        <v>3</v>
      </c>
      <c r="G284" s="51"/>
      <c r="H284" s="51"/>
      <c r="I284" s="51"/>
      <c r="J284" s="51"/>
      <c r="K284" s="136"/>
      <c r="L284" s="136"/>
      <c r="M284" s="136"/>
      <c r="N284" s="136"/>
      <c r="O284" s="136"/>
      <c r="P284" s="136"/>
      <c r="Q284" s="136"/>
      <c r="R284" s="84"/>
      <c r="S284" s="131"/>
      <c r="T284" s="57"/>
      <c r="U284" s="135"/>
      <c r="V284" s="54">
        <f>IF(F284=0,"",F284/E283)</f>
        <v>1</v>
      </c>
      <c r="W284" s="55">
        <v>4</v>
      </c>
      <c r="X284" s="139">
        <f t="shared" si="39"/>
        <v>1</v>
      </c>
      <c r="Y284" s="139">
        <f t="shared" si="40"/>
        <v>0</v>
      </c>
    </row>
    <row r="285" spans="1:26" ht="15.75" customHeight="1" x14ac:dyDescent="0.25">
      <c r="A285" s="50">
        <v>1502</v>
      </c>
      <c r="B285" s="51"/>
      <c r="C285" s="51"/>
      <c r="D285" s="51"/>
      <c r="E285" s="51"/>
      <c r="F285" s="51"/>
      <c r="G285" s="51">
        <v>3</v>
      </c>
      <c r="H285" s="51"/>
      <c r="I285" s="51"/>
      <c r="J285" s="51"/>
      <c r="K285" s="136"/>
      <c r="L285" s="136"/>
      <c r="M285" s="136"/>
      <c r="N285" s="136"/>
      <c r="O285" s="136"/>
      <c r="P285" s="136"/>
      <c r="Q285" s="136"/>
      <c r="R285" s="84"/>
      <c r="S285" s="131"/>
      <c r="T285" s="57"/>
      <c r="U285" s="135"/>
      <c r="V285" s="54">
        <f>IF(G285=0,"",G285/F284)</f>
        <v>1</v>
      </c>
      <c r="W285" s="55">
        <v>4</v>
      </c>
      <c r="X285" s="139">
        <f t="shared" si="39"/>
        <v>1</v>
      </c>
      <c r="Y285" s="139">
        <f t="shared" si="40"/>
        <v>0</v>
      </c>
    </row>
    <row r="286" spans="1:26" ht="15.75" customHeight="1" x14ac:dyDescent="0.25">
      <c r="A286" s="50">
        <v>1601</v>
      </c>
      <c r="B286" s="51"/>
      <c r="C286" s="51"/>
      <c r="D286" s="51"/>
      <c r="E286" s="51"/>
      <c r="F286" s="51"/>
      <c r="G286" s="51"/>
      <c r="H286" s="51">
        <v>3</v>
      </c>
      <c r="I286" s="51"/>
      <c r="J286" s="51"/>
      <c r="K286" s="136"/>
      <c r="L286" s="136"/>
      <c r="M286" s="136"/>
      <c r="N286" s="136"/>
      <c r="O286" s="136"/>
      <c r="P286" s="136"/>
      <c r="Q286" s="136"/>
      <c r="R286" s="84"/>
      <c r="S286" s="131"/>
      <c r="T286" s="57"/>
      <c r="U286" s="135"/>
      <c r="V286" s="54">
        <f>IF(H286=0,"",H286/G285)</f>
        <v>1</v>
      </c>
      <c r="W286" s="55">
        <v>4</v>
      </c>
      <c r="X286" s="139">
        <f t="shared" si="39"/>
        <v>1</v>
      </c>
      <c r="Y286" s="139">
        <f t="shared" si="40"/>
        <v>0</v>
      </c>
    </row>
    <row r="287" spans="1:26" ht="15.75" customHeight="1" x14ac:dyDescent="0.25">
      <c r="A287" s="50">
        <v>1602</v>
      </c>
      <c r="B287" s="51"/>
      <c r="C287" s="51"/>
      <c r="D287" s="51"/>
      <c r="E287" s="51"/>
      <c r="F287" s="51"/>
      <c r="G287" s="51"/>
      <c r="H287" s="51"/>
      <c r="I287" s="51">
        <v>3</v>
      </c>
      <c r="J287" s="51"/>
      <c r="K287" s="136"/>
      <c r="L287" s="136"/>
      <c r="M287" s="136"/>
      <c r="N287" s="136"/>
      <c r="O287" s="136"/>
      <c r="P287" s="136"/>
      <c r="Q287" s="136"/>
      <c r="R287" s="84"/>
      <c r="S287" s="131"/>
      <c r="T287" s="57"/>
      <c r="U287" s="135"/>
      <c r="V287" s="54">
        <f>IF(I287=0,"",I287/H286)</f>
        <v>1</v>
      </c>
      <c r="W287" s="55">
        <v>4</v>
      </c>
      <c r="X287" s="139">
        <f t="shared" si="39"/>
        <v>1</v>
      </c>
      <c r="Y287" s="139">
        <f t="shared" si="40"/>
        <v>0</v>
      </c>
    </row>
    <row r="288" spans="1:26" ht="15.75" customHeight="1" x14ac:dyDescent="0.25">
      <c r="A288" s="50">
        <v>1701</v>
      </c>
      <c r="B288" s="51"/>
      <c r="C288" s="51"/>
      <c r="D288" s="51"/>
      <c r="E288" s="51"/>
      <c r="F288" s="51"/>
      <c r="G288" s="51"/>
      <c r="H288" s="51"/>
      <c r="I288" s="51"/>
      <c r="J288" s="51">
        <v>3</v>
      </c>
      <c r="K288" s="136"/>
      <c r="L288" s="136"/>
      <c r="M288" s="136"/>
      <c r="N288" s="136"/>
      <c r="O288" s="136"/>
      <c r="P288" s="136"/>
      <c r="Q288" s="136"/>
      <c r="R288" s="84">
        <v>3</v>
      </c>
      <c r="S288" s="131"/>
      <c r="T288" s="57"/>
      <c r="U288" s="135"/>
      <c r="V288" s="56">
        <f>IF(J288=0,"",J288/I287)</f>
        <v>1</v>
      </c>
      <c r="W288" s="55">
        <v>4</v>
      </c>
      <c r="X288" s="56">
        <f t="shared" si="39"/>
        <v>1</v>
      </c>
      <c r="Y288" s="56">
        <f t="shared" si="40"/>
        <v>0</v>
      </c>
    </row>
    <row r="289" spans="1:25" ht="15.75" customHeight="1" x14ac:dyDescent="0.25">
      <c r="A289" s="50">
        <v>1702</v>
      </c>
      <c r="B289" s="51"/>
      <c r="C289" s="51"/>
      <c r="D289" s="51"/>
      <c r="E289" s="51"/>
      <c r="F289" s="51"/>
      <c r="G289" s="51"/>
      <c r="H289" s="51"/>
      <c r="I289" s="51"/>
      <c r="J289" s="51">
        <v>1</v>
      </c>
      <c r="K289" s="136"/>
      <c r="L289" s="136"/>
      <c r="M289" s="136"/>
      <c r="N289" s="136"/>
      <c r="O289" s="136"/>
      <c r="P289" s="136"/>
      <c r="Q289" s="136"/>
      <c r="R289" s="84"/>
      <c r="S289" s="131"/>
      <c r="T289" s="57"/>
      <c r="U289" s="136"/>
      <c r="V289" s="57"/>
      <c r="W289" s="55">
        <v>1</v>
      </c>
      <c r="X289" s="57"/>
      <c r="Y289" s="157"/>
    </row>
    <row r="290" spans="1:25" ht="15.75" customHeight="1" x14ac:dyDescent="0.25">
      <c r="A290" s="50">
        <v>1801</v>
      </c>
      <c r="B290" s="51"/>
      <c r="C290" s="51"/>
      <c r="D290" s="51"/>
      <c r="E290" s="51"/>
      <c r="F290" s="51"/>
      <c r="G290" s="51"/>
      <c r="H290" s="51"/>
      <c r="I290" s="51"/>
      <c r="J290" s="51"/>
      <c r="K290" s="164"/>
      <c r="L290" s="164"/>
      <c r="M290" s="164"/>
      <c r="N290" s="164"/>
      <c r="O290" s="164"/>
      <c r="P290" s="164"/>
      <c r="Q290" s="164"/>
      <c r="R290" s="84"/>
      <c r="S290" s="131"/>
      <c r="T290" s="57"/>
      <c r="U290" s="136"/>
      <c r="V290" s="142"/>
      <c r="W290" s="58"/>
      <c r="X290" s="143"/>
      <c r="Y290" s="142"/>
    </row>
    <row r="291" spans="1:25" ht="15.75" customHeight="1" x14ac:dyDescent="0.25">
      <c r="A291" s="50">
        <v>1802</v>
      </c>
      <c r="B291" s="51"/>
      <c r="C291" s="51"/>
      <c r="D291" s="51"/>
      <c r="E291" s="51"/>
      <c r="F291" s="51"/>
      <c r="G291" s="51"/>
      <c r="H291" s="51"/>
      <c r="I291" s="51"/>
      <c r="J291" s="51"/>
      <c r="K291" s="164"/>
      <c r="L291" s="164"/>
      <c r="M291" s="164"/>
      <c r="N291" s="164"/>
      <c r="O291" s="164"/>
      <c r="P291" s="164"/>
      <c r="Q291" s="164"/>
      <c r="R291" s="84"/>
      <c r="S291" s="131"/>
      <c r="T291" s="57"/>
      <c r="U291" s="136"/>
      <c r="V291" s="142"/>
      <c r="W291" s="58"/>
      <c r="X291" s="143"/>
      <c r="Y291" s="142"/>
    </row>
    <row r="292" spans="1:25" ht="15.75" customHeight="1" x14ac:dyDescent="0.25">
      <c r="A292" s="50">
        <v>1901</v>
      </c>
      <c r="B292" s="51"/>
      <c r="C292" s="51"/>
      <c r="D292" s="51"/>
      <c r="E292" s="51"/>
      <c r="F292" s="51"/>
      <c r="G292" s="51"/>
      <c r="H292" s="51"/>
      <c r="I292" s="51"/>
      <c r="J292" s="51"/>
      <c r="K292" s="164"/>
      <c r="L292" s="164"/>
      <c r="M292" s="164"/>
      <c r="N292" s="164"/>
      <c r="O292" s="164"/>
      <c r="P292" s="164"/>
      <c r="Q292" s="164"/>
      <c r="R292" s="84"/>
      <c r="S292" s="131"/>
      <c r="T292" s="57"/>
      <c r="U292" s="136"/>
      <c r="V292" s="142"/>
      <c r="W292" s="58"/>
      <c r="X292" s="143"/>
      <c r="Y292" s="142"/>
    </row>
    <row r="293" spans="1:25" ht="15.75" customHeight="1" x14ac:dyDescent="0.25">
      <c r="A293" s="50">
        <v>1902</v>
      </c>
      <c r="B293" s="51"/>
      <c r="C293" s="51"/>
      <c r="D293" s="51"/>
      <c r="E293" s="51"/>
      <c r="F293" s="51"/>
      <c r="G293" s="51"/>
      <c r="H293" s="51"/>
      <c r="I293" s="51"/>
      <c r="J293" s="51"/>
      <c r="K293" s="164"/>
      <c r="L293" s="164"/>
      <c r="M293" s="164"/>
      <c r="N293" s="164"/>
      <c r="O293" s="164"/>
      <c r="P293" s="164"/>
      <c r="Q293" s="164"/>
      <c r="R293" s="84"/>
      <c r="S293" s="131"/>
      <c r="T293" s="57"/>
      <c r="U293" s="136"/>
      <c r="V293" s="57"/>
      <c r="W293" s="136"/>
      <c r="X293" s="144"/>
      <c r="Y293" s="142"/>
    </row>
    <row r="294" spans="1:25" ht="15.75" customHeight="1" x14ac:dyDescent="0.25">
      <c r="A294" s="50">
        <v>2001</v>
      </c>
      <c r="B294" s="51"/>
      <c r="C294" s="51"/>
      <c r="D294" s="51"/>
      <c r="E294" s="51"/>
      <c r="F294" s="51"/>
      <c r="G294" s="51"/>
      <c r="H294" s="51"/>
      <c r="I294" s="51"/>
      <c r="J294" s="51"/>
      <c r="K294" s="164"/>
      <c r="L294" s="164"/>
      <c r="M294" s="164"/>
      <c r="N294" s="164"/>
      <c r="O294" s="164"/>
      <c r="P294" s="164"/>
      <c r="Q294" s="164"/>
      <c r="R294" s="84"/>
      <c r="S294" s="131"/>
      <c r="T294" s="57"/>
      <c r="U294" s="136"/>
      <c r="V294" s="145" t="s">
        <v>48</v>
      </c>
      <c r="W294" s="146">
        <v>1</v>
      </c>
      <c r="X294" s="147">
        <f>IF(SUM(R284:R290)=0,"",SUM(R284:R290))</f>
        <v>3</v>
      </c>
      <c r="Y294" s="148" t="s">
        <v>17</v>
      </c>
    </row>
    <row r="295" spans="1:25" ht="15.75" customHeight="1" x14ac:dyDescent="0.25">
      <c r="A295" s="50">
        <v>2002</v>
      </c>
      <c r="B295" s="51"/>
      <c r="C295" s="51"/>
      <c r="D295" s="51"/>
      <c r="E295" s="51"/>
      <c r="F295" s="51"/>
      <c r="G295" s="51"/>
      <c r="H295" s="51"/>
      <c r="I295" s="51"/>
      <c r="J295" s="51"/>
      <c r="K295" s="164"/>
      <c r="L295" s="164"/>
      <c r="M295" s="164"/>
      <c r="N295" s="164"/>
      <c r="O295" s="164"/>
      <c r="P295" s="164"/>
      <c r="Q295" s="164"/>
      <c r="R295" s="84"/>
      <c r="S295" s="131"/>
      <c r="T295" s="57"/>
      <c r="U295" s="136"/>
      <c r="V295" s="149" t="s">
        <v>49</v>
      </c>
      <c r="W295" s="65">
        <f>IF(W294/B280=0,"",W294/B280)</f>
        <v>7.6923076923076927E-2</v>
      </c>
      <c r="X295" s="150">
        <f>IF(W294/X294=0,"",W294/X294)</f>
        <v>0.33333333333333331</v>
      </c>
      <c r="Y295" s="151" t="s">
        <v>50</v>
      </c>
    </row>
    <row r="296" spans="1:25" ht="15.75" customHeight="1" x14ac:dyDescent="0.25">
      <c r="A296" s="50">
        <v>2101</v>
      </c>
      <c r="B296" s="51"/>
      <c r="C296" s="51"/>
      <c r="D296" s="51"/>
      <c r="E296" s="51"/>
      <c r="F296" s="51"/>
      <c r="G296" s="51"/>
      <c r="H296" s="51"/>
      <c r="I296" s="51"/>
      <c r="J296" s="51"/>
      <c r="K296" s="164"/>
      <c r="L296" s="164"/>
      <c r="M296" s="164"/>
      <c r="N296" s="164"/>
      <c r="O296" s="164"/>
      <c r="P296" s="164"/>
      <c r="Q296" s="164"/>
      <c r="R296" s="84"/>
      <c r="S296" s="132"/>
      <c r="T296" s="137"/>
      <c r="U296" s="138"/>
      <c r="V296" s="93"/>
      <c r="W296" s="152"/>
      <c r="X296" s="152"/>
      <c r="Y296" s="153"/>
    </row>
    <row r="297" spans="1:25" ht="18" customHeight="1" x14ac:dyDescent="0.25">
      <c r="A297" s="19"/>
      <c r="B297" s="188" t="s">
        <v>74</v>
      </c>
      <c r="C297" s="188"/>
      <c r="D297" s="188"/>
      <c r="E297" s="188"/>
      <c r="F297" s="188"/>
      <c r="G297" s="188"/>
      <c r="H297" s="188"/>
      <c r="I297" s="188"/>
      <c r="J297" s="188"/>
      <c r="R297" s="71">
        <f>SUM(R280:R293)</f>
        <v>3</v>
      </c>
      <c r="S297" s="72">
        <f>IF(R288=0,"",R288/B280)</f>
        <v>0.23076923076923078</v>
      </c>
      <c r="T297" s="72">
        <f>IF(R297=0,"",R297/B280)</f>
        <v>0.23076923076923078</v>
      </c>
      <c r="U297" s="72">
        <f>IF(R288=0,"",T297-S297)</f>
        <v>0</v>
      </c>
      <c r="V297" s="1"/>
      <c r="W297" s="24"/>
      <c r="X297" s="27"/>
      <c r="Y297" s="1"/>
    </row>
    <row r="298" spans="1:25" ht="12.75" customHeight="1" x14ac:dyDescent="0.2">
      <c r="S298" s="1"/>
      <c r="T298" s="1"/>
      <c r="V298" s="1"/>
    </row>
    <row r="299" spans="1:25" ht="12.75" customHeight="1" x14ac:dyDescent="0.2">
      <c r="S299" s="1"/>
      <c r="T299" s="1"/>
      <c r="V299" s="1"/>
    </row>
    <row r="300" spans="1:25" ht="26.25" customHeight="1" x14ac:dyDescent="0.4">
      <c r="B300" s="179" t="s">
        <v>63</v>
      </c>
      <c r="C300" s="180"/>
      <c r="D300" s="180"/>
      <c r="E300" s="180"/>
      <c r="F300" s="180"/>
      <c r="G300" s="180"/>
      <c r="H300" s="180"/>
      <c r="I300" s="180"/>
      <c r="J300" s="180"/>
      <c r="R300" s="74" t="s">
        <v>58</v>
      </c>
      <c r="S300" s="1"/>
      <c r="T300" s="1"/>
      <c r="U300" s="24"/>
      <c r="V300" s="1"/>
      <c r="W300" s="24"/>
      <c r="X300" s="24"/>
      <c r="Y300" s="24"/>
    </row>
    <row r="301" spans="1:25" ht="20.25" customHeight="1" x14ac:dyDescent="0.2">
      <c r="A301" s="181" t="s">
        <v>16</v>
      </c>
      <c r="B301" s="182" t="s">
        <v>64</v>
      </c>
      <c r="C301" s="183"/>
      <c r="D301" s="183"/>
      <c r="E301" s="183"/>
      <c r="F301" s="183"/>
      <c r="G301" s="183"/>
      <c r="H301" s="183"/>
      <c r="I301" s="183"/>
      <c r="J301" s="184"/>
      <c r="R301" s="185" t="s">
        <v>17</v>
      </c>
      <c r="S301" s="178" t="s">
        <v>8</v>
      </c>
      <c r="T301" s="178" t="s">
        <v>9</v>
      </c>
      <c r="U301" s="187" t="s">
        <v>10</v>
      </c>
      <c r="V301" s="178" t="s">
        <v>11</v>
      </c>
      <c r="W301" s="176" t="s">
        <v>12</v>
      </c>
      <c r="X301" s="176" t="s">
        <v>13</v>
      </c>
      <c r="Y301" s="178" t="s">
        <v>14</v>
      </c>
    </row>
    <row r="302" spans="1:25" ht="15.75" customHeight="1" x14ac:dyDescent="0.25">
      <c r="A302" s="177"/>
      <c r="B302" s="50" t="s">
        <v>65</v>
      </c>
      <c r="C302" s="50" t="s">
        <v>66</v>
      </c>
      <c r="D302" s="50" t="s">
        <v>67</v>
      </c>
      <c r="E302" s="50" t="s">
        <v>68</v>
      </c>
      <c r="F302" s="50" t="s">
        <v>69</v>
      </c>
      <c r="G302" s="50" t="s">
        <v>70</v>
      </c>
      <c r="H302" s="50" t="s">
        <v>71</v>
      </c>
      <c r="I302" s="50" t="s">
        <v>72</v>
      </c>
      <c r="J302" s="50" t="s">
        <v>73</v>
      </c>
      <c r="R302" s="186"/>
      <c r="S302" s="177"/>
      <c r="T302" s="177"/>
      <c r="U302" s="177"/>
      <c r="V302" s="177"/>
      <c r="W302" s="177"/>
      <c r="X302" s="177"/>
      <c r="Y302" s="177"/>
    </row>
    <row r="303" spans="1:25" ht="15.75" customHeight="1" x14ac:dyDescent="0.25">
      <c r="A303" s="50">
        <v>1302</v>
      </c>
      <c r="B303" s="51">
        <v>33</v>
      </c>
      <c r="C303" s="51"/>
      <c r="D303" s="51"/>
      <c r="E303" s="51"/>
      <c r="F303" s="51"/>
      <c r="G303" s="51"/>
      <c r="H303" s="51"/>
      <c r="I303" s="51"/>
      <c r="J303" s="51"/>
      <c r="K303" s="136"/>
      <c r="L303" s="136"/>
      <c r="M303" s="136"/>
      <c r="N303" s="136"/>
      <c r="O303" s="136"/>
      <c r="P303" s="136"/>
      <c r="Q303" s="136"/>
      <c r="R303" s="84"/>
      <c r="S303" s="130"/>
      <c r="T303" s="133"/>
      <c r="U303" s="134"/>
      <c r="V303" s="140"/>
      <c r="W303" s="53">
        <f>B303</f>
        <v>33</v>
      </c>
      <c r="X303" s="141"/>
      <c r="Y303" s="140"/>
    </row>
    <row r="304" spans="1:25" ht="15.75" customHeight="1" x14ac:dyDescent="0.25">
      <c r="A304" s="50">
        <v>1401</v>
      </c>
      <c r="B304" s="51"/>
      <c r="C304" s="51">
        <v>25</v>
      </c>
      <c r="D304" s="51"/>
      <c r="E304" s="51"/>
      <c r="F304" s="51"/>
      <c r="G304" s="51"/>
      <c r="H304" s="51"/>
      <c r="I304" s="51"/>
      <c r="J304" s="51"/>
      <c r="K304" s="136"/>
      <c r="L304" s="136"/>
      <c r="M304" s="136"/>
      <c r="N304" s="136"/>
      <c r="O304" s="136"/>
      <c r="P304" s="136"/>
      <c r="Q304" s="136"/>
      <c r="R304" s="84"/>
      <c r="S304" s="131"/>
      <c r="T304" s="57"/>
      <c r="U304" s="135"/>
      <c r="V304" s="54">
        <f>IF(C304=0,"",C304/B303)</f>
        <v>0.75757575757575757</v>
      </c>
      <c r="W304" s="55">
        <v>25</v>
      </c>
      <c r="X304" s="139">
        <f t="shared" ref="X304:X311" si="41">IF(W304=0,"",W304/W303)</f>
        <v>0.75757575757575757</v>
      </c>
      <c r="Y304" s="139">
        <f t="shared" ref="Y304:Y311" si="42">IF(W304=0,"",100%-X304)</f>
        <v>0.24242424242424243</v>
      </c>
    </row>
    <row r="305" spans="1:26" ht="15.75" customHeight="1" x14ac:dyDescent="0.25">
      <c r="A305" s="50">
        <v>1402</v>
      </c>
      <c r="B305" s="51"/>
      <c r="C305" s="51"/>
      <c r="D305" s="51">
        <v>21</v>
      </c>
      <c r="E305" s="51"/>
      <c r="F305" s="51"/>
      <c r="G305" s="51"/>
      <c r="H305" s="51"/>
      <c r="I305" s="51"/>
      <c r="J305" s="51"/>
      <c r="K305" s="136"/>
      <c r="L305" s="136"/>
      <c r="M305" s="136"/>
      <c r="N305" s="136"/>
      <c r="O305" s="136"/>
      <c r="P305" s="136"/>
      <c r="Q305" s="136"/>
      <c r="R305" s="84"/>
      <c r="S305" s="131"/>
      <c r="T305" s="57"/>
      <c r="U305" s="135"/>
      <c r="V305" s="54">
        <f>IF(D305=0,"",D305/C304)</f>
        <v>0.84</v>
      </c>
      <c r="W305" s="55">
        <v>25</v>
      </c>
      <c r="X305" s="139">
        <f t="shared" si="41"/>
        <v>1</v>
      </c>
      <c r="Y305" s="139">
        <f t="shared" si="42"/>
        <v>0</v>
      </c>
      <c r="Z305" s="30">
        <f>W305/W303</f>
        <v>0.75757575757575757</v>
      </c>
    </row>
    <row r="306" spans="1:26" ht="15.75" customHeight="1" x14ac:dyDescent="0.25">
      <c r="A306" s="50">
        <v>1501</v>
      </c>
      <c r="B306" s="51"/>
      <c r="C306" s="51"/>
      <c r="D306" s="51"/>
      <c r="E306" s="51">
        <v>21</v>
      </c>
      <c r="F306" s="51"/>
      <c r="G306" s="51"/>
      <c r="H306" s="51"/>
      <c r="I306" s="51"/>
      <c r="J306" s="51"/>
      <c r="K306" s="136"/>
      <c r="L306" s="136"/>
      <c r="M306" s="136"/>
      <c r="N306" s="136"/>
      <c r="O306" s="136"/>
      <c r="P306" s="136"/>
      <c r="Q306" s="136"/>
      <c r="R306" s="84"/>
      <c r="S306" s="131"/>
      <c r="T306" s="57"/>
      <c r="U306" s="135"/>
      <c r="V306" s="54">
        <f>IF(E306=0,"",E306/D305)</f>
        <v>1</v>
      </c>
      <c r="W306" s="55">
        <v>24</v>
      </c>
      <c r="X306" s="139">
        <f t="shared" si="41"/>
        <v>0.96</v>
      </c>
      <c r="Y306" s="139">
        <f t="shared" si="42"/>
        <v>4.0000000000000036E-2</v>
      </c>
    </row>
    <row r="307" spans="1:26" ht="15.75" customHeight="1" x14ac:dyDescent="0.25">
      <c r="A307" s="50">
        <v>1502</v>
      </c>
      <c r="B307" s="51"/>
      <c r="C307" s="51"/>
      <c r="D307" s="51"/>
      <c r="E307" s="51"/>
      <c r="F307" s="51">
        <v>19</v>
      </c>
      <c r="G307" s="51"/>
      <c r="H307" s="51"/>
      <c r="I307" s="51"/>
      <c r="J307" s="51"/>
      <c r="K307" s="136"/>
      <c r="L307" s="136"/>
      <c r="M307" s="136"/>
      <c r="N307" s="136"/>
      <c r="O307" s="136"/>
      <c r="P307" s="136"/>
      <c r="Q307" s="136"/>
      <c r="R307" s="84"/>
      <c r="S307" s="131"/>
      <c r="T307" s="57"/>
      <c r="U307" s="135"/>
      <c r="V307" s="54">
        <f>IF(F307=0,"",F307/E306)</f>
        <v>0.90476190476190477</v>
      </c>
      <c r="W307" s="55">
        <v>24</v>
      </c>
      <c r="X307" s="139">
        <f t="shared" si="41"/>
        <v>1</v>
      </c>
      <c r="Y307" s="139">
        <f t="shared" si="42"/>
        <v>0</v>
      </c>
    </row>
    <row r="308" spans="1:26" ht="15.75" customHeight="1" x14ac:dyDescent="0.25">
      <c r="A308" s="50">
        <v>1601</v>
      </c>
      <c r="B308" s="51"/>
      <c r="C308" s="51"/>
      <c r="D308" s="51"/>
      <c r="E308" s="51"/>
      <c r="F308" s="51"/>
      <c r="G308" s="51">
        <v>19</v>
      </c>
      <c r="H308" s="51"/>
      <c r="I308" s="51"/>
      <c r="J308" s="51"/>
      <c r="K308" s="136"/>
      <c r="L308" s="136"/>
      <c r="M308" s="136"/>
      <c r="N308" s="136"/>
      <c r="O308" s="136"/>
      <c r="P308" s="136"/>
      <c r="Q308" s="136"/>
      <c r="R308" s="84"/>
      <c r="S308" s="131"/>
      <c r="T308" s="57"/>
      <c r="U308" s="135"/>
      <c r="V308" s="54">
        <f>IF(G308=0,"",G308/F307)</f>
        <v>1</v>
      </c>
      <c r="W308" s="55">
        <v>24</v>
      </c>
      <c r="X308" s="139">
        <f t="shared" si="41"/>
        <v>1</v>
      </c>
      <c r="Y308" s="139">
        <f t="shared" si="42"/>
        <v>0</v>
      </c>
    </row>
    <row r="309" spans="1:26" ht="15.75" customHeight="1" x14ac:dyDescent="0.25">
      <c r="A309" s="50">
        <v>1602</v>
      </c>
      <c r="B309" s="51"/>
      <c r="C309" s="51"/>
      <c r="D309" s="51"/>
      <c r="E309" s="51"/>
      <c r="F309" s="51"/>
      <c r="G309" s="51"/>
      <c r="H309" s="51">
        <v>19</v>
      </c>
      <c r="I309" s="51"/>
      <c r="J309" s="51"/>
      <c r="K309" s="136"/>
      <c r="L309" s="136"/>
      <c r="M309" s="136"/>
      <c r="N309" s="136"/>
      <c r="O309" s="136"/>
      <c r="P309" s="136"/>
      <c r="Q309" s="136"/>
      <c r="R309" s="84"/>
      <c r="S309" s="131"/>
      <c r="T309" s="57"/>
      <c r="U309" s="135"/>
      <c r="V309" s="54">
        <f>IF(H309=0,"",H309/G308)</f>
        <v>1</v>
      </c>
      <c r="W309" s="55">
        <v>24</v>
      </c>
      <c r="X309" s="139">
        <f t="shared" si="41"/>
        <v>1</v>
      </c>
      <c r="Y309" s="139">
        <f t="shared" si="42"/>
        <v>0</v>
      </c>
    </row>
    <row r="310" spans="1:26" ht="15.75" customHeight="1" x14ac:dyDescent="0.25">
      <c r="A310" s="50">
        <v>1701</v>
      </c>
      <c r="B310" s="51"/>
      <c r="C310" s="51"/>
      <c r="D310" s="51"/>
      <c r="E310" s="51"/>
      <c r="F310" s="51"/>
      <c r="G310" s="51"/>
      <c r="H310" s="51"/>
      <c r="I310" s="51">
        <v>19</v>
      </c>
      <c r="J310" s="51"/>
      <c r="K310" s="136"/>
      <c r="L310" s="136"/>
      <c r="M310" s="136"/>
      <c r="N310" s="136"/>
      <c r="O310" s="136"/>
      <c r="P310" s="136"/>
      <c r="Q310" s="136"/>
      <c r="R310" s="84"/>
      <c r="S310" s="131"/>
      <c r="T310" s="57"/>
      <c r="U310" s="135"/>
      <c r="V310" s="54">
        <f>IF(I310=0,"",I310/H309)</f>
        <v>1</v>
      </c>
      <c r="W310" s="55">
        <v>24</v>
      </c>
      <c r="X310" s="139">
        <f t="shared" si="41"/>
        <v>1</v>
      </c>
      <c r="Y310" s="139">
        <f t="shared" si="42"/>
        <v>0</v>
      </c>
    </row>
    <row r="311" spans="1:26" ht="15.75" customHeight="1" x14ac:dyDescent="0.25">
      <c r="A311" s="50">
        <v>1702</v>
      </c>
      <c r="B311" s="51"/>
      <c r="C311" s="51"/>
      <c r="D311" s="51"/>
      <c r="E311" s="51"/>
      <c r="F311" s="51"/>
      <c r="G311" s="51"/>
      <c r="H311" s="51"/>
      <c r="I311" s="51"/>
      <c r="J311" s="51">
        <v>18</v>
      </c>
      <c r="K311" s="136"/>
      <c r="L311" s="136"/>
      <c r="M311" s="136"/>
      <c r="N311" s="136"/>
      <c r="O311" s="136"/>
      <c r="P311" s="136"/>
      <c r="Q311" s="136"/>
      <c r="R311" s="84">
        <v>18</v>
      </c>
      <c r="S311" s="131"/>
      <c r="T311" s="57"/>
      <c r="U311" s="135"/>
      <c r="V311" s="56">
        <f>IF(J311=0,"",J311/I310)</f>
        <v>0.94736842105263153</v>
      </c>
      <c r="W311" s="55">
        <v>23</v>
      </c>
      <c r="X311" s="56">
        <f t="shared" si="41"/>
        <v>0.95833333333333337</v>
      </c>
      <c r="Y311" s="56">
        <f t="shared" si="42"/>
        <v>4.166666666666663E-2</v>
      </c>
    </row>
    <row r="312" spans="1:26" ht="15.75" customHeight="1" x14ac:dyDescent="0.25">
      <c r="A312" s="50">
        <v>1801</v>
      </c>
      <c r="B312" s="51"/>
      <c r="C312" s="51"/>
      <c r="D312" s="51"/>
      <c r="E312" s="51"/>
      <c r="F312" s="51"/>
      <c r="G312" s="51"/>
      <c r="H312" s="51"/>
      <c r="I312" s="51"/>
      <c r="J312" s="51">
        <v>5</v>
      </c>
      <c r="K312" s="136"/>
      <c r="L312" s="136"/>
      <c r="M312" s="136"/>
      <c r="N312" s="136"/>
      <c r="O312" s="136"/>
      <c r="P312" s="136"/>
      <c r="Q312" s="136"/>
      <c r="R312" s="84">
        <v>5</v>
      </c>
      <c r="S312" s="131"/>
      <c r="T312" s="57"/>
      <c r="U312" s="136"/>
      <c r="V312" s="57"/>
      <c r="W312" s="55">
        <v>5</v>
      </c>
      <c r="X312" s="57"/>
      <c r="Y312" s="157"/>
    </row>
    <row r="313" spans="1:26" ht="15.75" customHeight="1" x14ac:dyDescent="0.25">
      <c r="A313" s="50">
        <v>1802</v>
      </c>
      <c r="B313" s="51"/>
      <c r="C313" s="51"/>
      <c r="D313" s="51"/>
      <c r="E313" s="51"/>
      <c r="F313" s="51"/>
      <c r="G313" s="51"/>
      <c r="H313" s="51"/>
      <c r="I313" s="51"/>
      <c r="J313" s="51"/>
      <c r="K313" s="164"/>
      <c r="L313" s="164"/>
      <c r="M313" s="164"/>
      <c r="N313" s="164"/>
      <c r="O313" s="164"/>
      <c r="P313" s="164"/>
      <c r="Q313" s="164"/>
      <c r="R313" s="84"/>
      <c r="S313" s="131"/>
      <c r="T313" s="57"/>
      <c r="U313" s="136"/>
      <c r="V313" s="142"/>
      <c r="W313" s="58"/>
      <c r="X313" s="143"/>
      <c r="Y313" s="142"/>
    </row>
    <row r="314" spans="1:26" ht="15.75" customHeight="1" x14ac:dyDescent="0.25">
      <c r="A314" s="50">
        <v>1901</v>
      </c>
      <c r="B314" s="51"/>
      <c r="C314" s="51"/>
      <c r="D314" s="51"/>
      <c r="E314" s="51"/>
      <c r="F314" s="51"/>
      <c r="G314" s="51"/>
      <c r="H314" s="51"/>
      <c r="I314" s="51"/>
      <c r="J314" s="51"/>
      <c r="K314" s="164"/>
      <c r="L314" s="164"/>
      <c r="M314" s="164"/>
      <c r="N314" s="164"/>
      <c r="O314" s="164"/>
      <c r="P314" s="164"/>
      <c r="Q314" s="164"/>
      <c r="R314" s="84"/>
      <c r="S314" s="131"/>
      <c r="T314" s="57"/>
      <c r="U314" s="136"/>
      <c r="V314" s="142"/>
      <c r="W314" s="58"/>
      <c r="X314" s="143"/>
      <c r="Y314" s="142"/>
    </row>
    <row r="315" spans="1:26" ht="15.75" customHeight="1" x14ac:dyDescent="0.25">
      <c r="A315" s="50">
        <v>1902</v>
      </c>
      <c r="B315" s="51"/>
      <c r="C315" s="51"/>
      <c r="D315" s="51"/>
      <c r="E315" s="51"/>
      <c r="F315" s="51"/>
      <c r="G315" s="51"/>
      <c r="H315" s="51"/>
      <c r="I315" s="51"/>
      <c r="J315" s="51"/>
      <c r="K315" s="164"/>
      <c r="L315" s="164"/>
      <c r="M315" s="164"/>
      <c r="N315" s="164"/>
      <c r="O315" s="164"/>
      <c r="P315" s="164"/>
      <c r="Q315" s="164"/>
      <c r="R315" s="84"/>
      <c r="S315" s="131"/>
      <c r="T315" s="57"/>
      <c r="U315" s="136"/>
      <c r="V315" s="142"/>
      <c r="W315" s="58"/>
      <c r="X315" s="143"/>
      <c r="Y315" s="142"/>
    </row>
    <row r="316" spans="1:26" ht="15.75" customHeight="1" x14ac:dyDescent="0.25">
      <c r="A316" s="50">
        <v>2001</v>
      </c>
      <c r="B316" s="51"/>
      <c r="C316" s="51"/>
      <c r="D316" s="51"/>
      <c r="E316" s="51"/>
      <c r="F316" s="51"/>
      <c r="G316" s="51"/>
      <c r="H316" s="51"/>
      <c r="I316" s="51"/>
      <c r="J316" s="51"/>
      <c r="K316" s="164"/>
      <c r="L316" s="164"/>
      <c r="M316" s="164"/>
      <c r="N316" s="164"/>
      <c r="O316" s="164"/>
      <c r="P316" s="164"/>
      <c r="Q316" s="164"/>
      <c r="R316" s="84"/>
      <c r="S316" s="131"/>
      <c r="T316" s="57"/>
      <c r="U316" s="136"/>
      <c r="V316" s="57"/>
      <c r="W316" s="136"/>
      <c r="X316" s="144"/>
      <c r="Y316" s="142"/>
    </row>
    <row r="317" spans="1:26" ht="15.75" customHeight="1" x14ac:dyDescent="0.25">
      <c r="A317" s="50">
        <v>2002</v>
      </c>
      <c r="B317" s="51"/>
      <c r="C317" s="51"/>
      <c r="D317" s="51"/>
      <c r="E317" s="51"/>
      <c r="F317" s="51"/>
      <c r="G317" s="51"/>
      <c r="H317" s="51"/>
      <c r="I317" s="51"/>
      <c r="J317" s="51"/>
      <c r="K317" s="164"/>
      <c r="L317" s="164"/>
      <c r="M317" s="164"/>
      <c r="N317" s="164"/>
      <c r="O317" s="164"/>
      <c r="P317" s="164"/>
      <c r="Q317" s="164"/>
      <c r="R317" s="84"/>
      <c r="S317" s="131"/>
      <c r="T317" s="57"/>
      <c r="U317" s="136"/>
      <c r="V317" s="145" t="s">
        <v>48</v>
      </c>
      <c r="W317" s="146">
        <v>9</v>
      </c>
      <c r="X317" s="147">
        <f>IF(SUM(R307:R313)=0,"",SUM(R307:R313))</f>
        <v>23</v>
      </c>
      <c r="Y317" s="148" t="s">
        <v>17</v>
      </c>
    </row>
    <row r="318" spans="1:26" ht="15.75" customHeight="1" x14ac:dyDescent="0.25">
      <c r="A318" s="50">
        <v>2101</v>
      </c>
      <c r="B318" s="51"/>
      <c r="C318" s="51"/>
      <c r="D318" s="51"/>
      <c r="E318" s="51"/>
      <c r="F318" s="51"/>
      <c r="G318" s="51"/>
      <c r="H318" s="51"/>
      <c r="I318" s="51"/>
      <c r="J318" s="51"/>
      <c r="K318" s="164"/>
      <c r="L318" s="164"/>
      <c r="M318" s="164"/>
      <c r="N318" s="164"/>
      <c r="O318" s="164"/>
      <c r="P318" s="164"/>
      <c r="Q318" s="164"/>
      <c r="R318" s="84"/>
      <c r="S318" s="131"/>
      <c r="T318" s="57"/>
      <c r="U318" s="136"/>
      <c r="V318" s="149" t="s">
        <v>49</v>
      </c>
      <c r="W318" s="65">
        <f>IF(W317/B303=0,"",W317/B303)</f>
        <v>0.27272727272727271</v>
      </c>
      <c r="X318" s="150">
        <f>IF(W317/X317=0,"",W317/X317)</f>
        <v>0.39130434782608697</v>
      </c>
      <c r="Y318" s="151" t="s">
        <v>50</v>
      </c>
    </row>
    <row r="319" spans="1:26" ht="15.75" customHeight="1" x14ac:dyDescent="0.25">
      <c r="A319" s="50">
        <v>2102</v>
      </c>
      <c r="B319" s="51"/>
      <c r="C319" s="51"/>
      <c r="D319" s="51"/>
      <c r="E319" s="51"/>
      <c r="F319" s="51"/>
      <c r="G319" s="51"/>
      <c r="H319" s="51"/>
      <c r="I319" s="51"/>
      <c r="J319" s="51"/>
      <c r="K319" s="164"/>
      <c r="L319" s="164"/>
      <c r="M319" s="164"/>
      <c r="N319" s="164"/>
      <c r="O319" s="164"/>
      <c r="P319" s="164"/>
      <c r="Q319" s="164"/>
      <c r="R319" s="84"/>
      <c r="S319" s="132"/>
      <c r="T319" s="137"/>
      <c r="U319" s="138"/>
      <c r="V319" s="93"/>
      <c r="W319" s="152"/>
      <c r="X319" s="152"/>
      <c r="Y319" s="153"/>
    </row>
    <row r="320" spans="1:26" ht="18" customHeight="1" x14ac:dyDescent="0.25">
      <c r="A320" s="19"/>
      <c r="B320" s="188" t="s">
        <v>74</v>
      </c>
      <c r="C320" s="188"/>
      <c r="D320" s="188"/>
      <c r="E320" s="188"/>
      <c r="F320" s="188"/>
      <c r="G320" s="188"/>
      <c r="H320" s="188"/>
      <c r="I320" s="188"/>
      <c r="J320" s="188"/>
      <c r="R320" s="71">
        <f>SUM(R303:R316)</f>
        <v>23</v>
      </c>
      <c r="S320" s="72">
        <f>IF(R311=0,"",R311/B303)</f>
        <v>0.54545454545454541</v>
      </c>
      <c r="T320" s="72">
        <f>IF(R320=0,"",R320/B303)</f>
        <v>0.69696969696969702</v>
      </c>
      <c r="U320" s="72">
        <f>IF(R311=0,"",T320-S320)</f>
        <v>0.1515151515151516</v>
      </c>
      <c r="V320" s="1"/>
      <c r="W320" s="24"/>
      <c r="X320" s="27"/>
      <c r="Y320" s="1"/>
    </row>
    <row r="321" spans="1:38" ht="12.75" customHeight="1" x14ac:dyDescent="0.2">
      <c r="S321" s="1"/>
      <c r="T321" s="1"/>
      <c r="V321" s="1"/>
    </row>
    <row r="322" spans="1:38" ht="12.75" customHeight="1" x14ac:dyDescent="0.2">
      <c r="S322" s="1"/>
      <c r="T322" s="1"/>
      <c r="V322" s="1"/>
    </row>
    <row r="323" spans="1:38" ht="26.25" customHeight="1" x14ac:dyDescent="0.4">
      <c r="B323" s="179" t="s">
        <v>63</v>
      </c>
      <c r="C323" s="180"/>
      <c r="D323" s="180"/>
      <c r="E323" s="180"/>
      <c r="F323" s="180"/>
      <c r="G323" s="180"/>
      <c r="H323" s="180"/>
      <c r="I323" s="180"/>
      <c r="J323" s="180"/>
      <c r="R323" s="74" t="s">
        <v>61</v>
      </c>
      <c r="S323" s="1"/>
      <c r="T323" s="1"/>
      <c r="U323" s="24"/>
      <c r="V323" s="1"/>
      <c r="W323" s="24"/>
      <c r="X323" s="24"/>
      <c r="Y323" s="24"/>
    </row>
    <row r="324" spans="1:38" ht="20.25" customHeight="1" x14ac:dyDescent="0.2">
      <c r="A324" s="181" t="s">
        <v>16</v>
      </c>
      <c r="B324" s="182" t="s">
        <v>64</v>
      </c>
      <c r="C324" s="183"/>
      <c r="D324" s="183"/>
      <c r="E324" s="183"/>
      <c r="F324" s="183"/>
      <c r="G324" s="183"/>
      <c r="H324" s="183"/>
      <c r="I324" s="183"/>
      <c r="J324" s="184"/>
      <c r="K324" s="24"/>
      <c r="L324" s="24"/>
      <c r="M324" s="24"/>
      <c r="N324" s="24"/>
      <c r="O324" s="24"/>
      <c r="P324" s="24"/>
      <c r="Q324" s="24"/>
      <c r="R324" s="185" t="s">
        <v>17</v>
      </c>
      <c r="S324" s="178" t="s">
        <v>8</v>
      </c>
      <c r="T324" s="178" t="s">
        <v>9</v>
      </c>
      <c r="U324" s="187" t="s">
        <v>10</v>
      </c>
      <c r="V324" s="178" t="s">
        <v>11</v>
      </c>
      <c r="W324" s="176" t="s">
        <v>12</v>
      </c>
      <c r="X324" s="176" t="s">
        <v>13</v>
      </c>
      <c r="Y324" s="178" t="s">
        <v>14</v>
      </c>
    </row>
    <row r="325" spans="1:38" ht="15.75" customHeight="1" x14ac:dyDescent="0.25">
      <c r="A325" s="177"/>
      <c r="B325" s="50" t="s">
        <v>65</v>
      </c>
      <c r="C325" s="50" t="s">
        <v>66</v>
      </c>
      <c r="D325" s="50" t="s">
        <v>67</v>
      </c>
      <c r="E325" s="50" t="s">
        <v>68</v>
      </c>
      <c r="F325" s="50" t="s">
        <v>69</v>
      </c>
      <c r="G325" s="50" t="s">
        <v>70</v>
      </c>
      <c r="H325" s="50" t="s">
        <v>71</v>
      </c>
      <c r="I325" s="50" t="s">
        <v>72</v>
      </c>
      <c r="J325" s="50" t="s">
        <v>73</v>
      </c>
      <c r="K325" s="24"/>
      <c r="L325" s="24"/>
      <c r="M325" s="24"/>
      <c r="N325" s="24"/>
      <c r="O325" s="24"/>
      <c r="P325" s="24"/>
      <c r="Q325" s="24"/>
      <c r="R325" s="186"/>
      <c r="S325" s="177"/>
      <c r="T325" s="177"/>
      <c r="U325" s="177"/>
      <c r="V325" s="177"/>
      <c r="W325" s="177"/>
      <c r="X325" s="177"/>
      <c r="Y325" s="177"/>
    </row>
    <row r="326" spans="1:38" ht="15.75" customHeight="1" x14ac:dyDescent="0.25">
      <c r="A326" s="50">
        <v>1401</v>
      </c>
      <c r="B326" s="51">
        <v>8</v>
      </c>
      <c r="C326" s="51"/>
      <c r="D326" s="51"/>
      <c r="E326" s="51"/>
      <c r="F326" s="51"/>
      <c r="G326" s="51"/>
      <c r="H326" s="51"/>
      <c r="I326" s="51"/>
      <c r="J326" s="51"/>
      <c r="K326" s="136"/>
      <c r="L326" s="136"/>
      <c r="M326" s="136"/>
      <c r="N326" s="136"/>
      <c r="O326" s="136"/>
      <c r="P326" s="136"/>
      <c r="Q326" s="136"/>
      <c r="R326" s="84"/>
      <c r="S326" s="130"/>
      <c r="T326" s="133"/>
      <c r="U326" s="134"/>
      <c r="V326" s="140"/>
      <c r="W326" s="53">
        <f>B326</f>
        <v>8</v>
      </c>
      <c r="X326" s="141"/>
      <c r="Y326" s="140"/>
    </row>
    <row r="327" spans="1:38" ht="15.75" customHeight="1" x14ac:dyDescent="0.25">
      <c r="A327" s="50">
        <v>1402</v>
      </c>
      <c r="B327" s="51"/>
      <c r="C327" s="51">
        <v>6</v>
      </c>
      <c r="D327" s="51"/>
      <c r="E327" s="51"/>
      <c r="F327" s="51"/>
      <c r="G327" s="51"/>
      <c r="H327" s="51"/>
      <c r="I327" s="51"/>
      <c r="J327" s="51"/>
      <c r="K327" s="136"/>
      <c r="L327" s="136"/>
      <c r="M327" s="136"/>
      <c r="N327" s="136"/>
      <c r="O327" s="136"/>
      <c r="P327" s="136"/>
      <c r="Q327" s="136"/>
      <c r="R327" s="84"/>
      <c r="S327" s="131"/>
      <c r="T327" s="57"/>
      <c r="U327" s="135"/>
      <c r="V327" s="54">
        <f>IF(C327=0,"",C327/B326)</f>
        <v>0.75</v>
      </c>
      <c r="W327" s="55">
        <v>6</v>
      </c>
      <c r="X327" s="139">
        <f t="shared" ref="X327:X334" si="43">IF(W327=0,"",W327/W326)</f>
        <v>0.75</v>
      </c>
      <c r="Y327" s="139">
        <f t="shared" ref="Y327:Y334" si="44">IF(W327=0,"",100%-X327)</f>
        <v>0.25</v>
      </c>
    </row>
    <row r="328" spans="1:38" ht="15.75" customHeight="1" x14ac:dyDescent="0.25">
      <c r="A328" s="50">
        <v>1501</v>
      </c>
      <c r="B328" s="51"/>
      <c r="C328" s="51"/>
      <c r="D328" s="51">
        <v>6</v>
      </c>
      <c r="E328" s="51"/>
      <c r="F328" s="51"/>
      <c r="G328" s="51"/>
      <c r="H328" s="51"/>
      <c r="I328" s="51"/>
      <c r="J328" s="51"/>
      <c r="K328" s="136"/>
      <c r="L328" s="136"/>
      <c r="M328" s="136"/>
      <c r="N328" s="136"/>
      <c r="O328" s="136"/>
      <c r="P328" s="136"/>
      <c r="Q328" s="136"/>
      <c r="R328" s="84"/>
      <c r="S328" s="131"/>
      <c r="T328" s="57"/>
      <c r="U328" s="135"/>
      <c r="V328" s="54">
        <f>IF(D328=0,"",D328/C327)</f>
        <v>1</v>
      </c>
      <c r="W328" s="55">
        <v>6</v>
      </c>
      <c r="X328" s="139">
        <f t="shared" si="43"/>
        <v>1</v>
      </c>
      <c r="Y328" s="139">
        <f t="shared" si="44"/>
        <v>0</v>
      </c>
      <c r="Z328" s="30">
        <f>W328/W326</f>
        <v>0.75</v>
      </c>
    </row>
    <row r="329" spans="1:38" ht="15.75" customHeight="1" x14ac:dyDescent="0.25">
      <c r="A329" s="50">
        <v>1502</v>
      </c>
      <c r="B329" s="51"/>
      <c r="C329" s="51"/>
      <c r="D329" s="51"/>
      <c r="E329" s="51">
        <v>6</v>
      </c>
      <c r="F329" s="51"/>
      <c r="G329" s="51"/>
      <c r="H329" s="51"/>
      <c r="I329" s="51"/>
      <c r="J329" s="51"/>
      <c r="K329" s="136"/>
      <c r="L329" s="136"/>
      <c r="M329" s="136"/>
      <c r="N329" s="136"/>
      <c r="O329" s="136"/>
      <c r="P329" s="136"/>
      <c r="Q329" s="136"/>
      <c r="R329" s="84"/>
      <c r="S329" s="131"/>
      <c r="T329" s="57"/>
      <c r="U329" s="135"/>
      <c r="V329" s="54">
        <f>IF(E329=0,"",E329/D328)</f>
        <v>1</v>
      </c>
      <c r="W329" s="55">
        <v>6</v>
      </c>
      <c r="X329" s="139">
        <f t="shared" si="43"/>
        <v>1</v>
      </c>
      <c r="Y329" s="139">
        <f t="shared" si="44"/>
        <v>0</v>
      </c>
    </row>
    <row r="330" spans="1:38" ht="15.75" customHeight="1" x14ac:dyDescent="0.25">
      <c r="A330" s="50">
        <v>1601</v>
      </c>
      <c r="B330" s="51"/>
      <c r="C330" s="51"/>
      <c r="D330" s="51"/>
      <c r="E330" s="51"/>
      <c r="F330" s="51">
        <v>6</v>
      </c>
      <c r="G330" s="51"/>
      <c r="H330" s="51"/>
      <c r="I330" s="51"/>
      <c r="J330" s="51"/>
      <c r="K330" s="136"/>
      <c r="L330" s="136"/>
      <c r="M330" s="136"/>
      <c r="N330" s="136"/>
      <c r="O330" s="136"/>
      <c r="P330" s="136"/>
      <c r="Q330" s="136"/>
      <c r="R330" s="84"/>
      <c r="S330" s="131"/>
      <c r="T330" s="57"/>
      <c r="U330" s="135"/>
      <c r="V330" s="54">
        <f>IF(F330=0,"",F330/E329)</f>
        <v>1</v>
      </c>
      <c r="W330" s="55">
        <v>6</v>
      </c>
      <c r="X330" s="139">
        <f t="shared" si="43"/>
        <v>1</v>
      </c>
      <c r="Y330" s="139">
        <f t="shared" si="44"/>
        <v>0</v>
      </c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</row>
    <row r="331" spans="1:38" ht="15.75" customHeight="1" x14ac:dyDescent="0.25">
      <c r="A331" s="50">
        <v>1602</v>
      </c>
      <c r="B331" s="51"/>
      <c r="C331" s="51"/>
      <c r="D331" s="51"/>
      <c r="E331" s="51"/>
      <c r="F331" s="51"/>
      <c r="G331" s="51">
        <v>6</v>
      </c>
      <c r="H331" s="51"/>
      <c r="I331" s="51"/>
      <c r="J331" s="51"/>
      <c r="K331" s="136"/>
      <c r="L331" s="136"/>
      <c r="M331" s="136"/>
      <c r="N331" s="136"/>
      <c r="O331" s="136"/>
      <c r="P331" s="136"/>
      <c r="Q331" s="136"/>
      <c r="R331" s="84"/>
      <c r="S331" s="131"/>
      <c r="T331" s="57"/>
      <c r="U331" s="135"/>
      <c r="V331" s="54">
        <f>IF(G331=0,"",G331/F330)</f>
        <v>1</v>
      </c>
      <c r="W331" s="55">
        <v>6</v>
      </c>
      <c r="X331" s="139">
        <f t="shared" si="43"/>
        <v>1</v>
      </c>
      <c r="Y331" s="139">
        <f t="shared" si="44"/>
        <v>0</v>
      </c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</row>
    <row r="332" spans="1:38" ht="15.75" customHeight="1" x14ac:dyDescent="0.25">
      <c r="A332" s="50">
        <v>1701</v>
      </c>
      <c r="B332" s="51"/>
      <c r="C332" s="51"/>
      <c r="D332" s="51"/>
      <c r="E332" s="51"/>
      <c r="F332" s="51"/>
      <c r="G332" s="51"/>
      <c r="H332" s="51">
        <v>6</v>
      </c>
      <c r="I332" s="51"/>
      <c r="J332" s="51"/>
      <c r="K332" s="136"/>
      <c r="L332" s="136"/>
      <c r="M332" s="136"/>
      <c r="N332" s="136"/>
      <c r="O332" s="136"/>
      <c r="P332" s="136"/>
      <c r="Q332" s="136"/>
      <c r="R332" s="84"/>
      <c r="S332" s="131"/>
      <c r="T332" s="57"/>
      <c r="U332" s="135"/>
      <c r="V332" s="54">
        <f>IF(H332=0,"",H332/G331)</f>
        <v>1</v>
      </c>
      <c r="W332" s="55">
        <v>6</v>
      </c>
      <c r="X332" s="139">
        <f t="shared" si="43"/>
        <v>1</v>
      </c>
      <c r="Y332" s="139">
        <f t="shared" si="44"/>
        <v>0</v>
      </c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</row>
    <row r="333" spans="1:38" ht="15.75" customHeight="1" x14ac:dyDescent="0.25">
      <c r="A333" s="50">
        <v>1702</v>
      </c>
      <c r="B333" s="51"/>
      <c r="C333" s="51"/>
      <c r="D333" s="51"/>
      <c r="E333" s="51"/>
      <c r="F333" s="51"/>
      <c r="G333" s="51"/>
      <c r="H333" s="51"/>
      <c r="I333" s="51">
        <v>6</v>
      </c>
      <c r="J333" s="51"/>
      <c r="K333" s="136"/>
      <c r="L333" s="136"/>
      <c r="M333" s="136"/>
      <c r="N333" s="136"/>
      <c r="O333" s="136"/>
      <c r="P333" s="136"/>
      <c r="Q333" s="136"/>
      <c r="R333" s="84"/>
      <c r="S333" s="131"/>
      <c r="T333" s="57"/>
      <c r="U333" s="135"/>
      <c r="V333" s="54">
        <f>IF(I333=0,"",I333/H332)</f>
        <v>1</v>
      </c>
      <c r="W333" s="55">
        <v>6</v>
      </c>
      <c r="X333" s="139">
        <f t="shared" si="43"/>
        <v>1</v>
      </c>
      <c r="Y333" s="139">
        <f t="shared" si="44"/>
        <v>0</v>
      </c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</row>
    <row r="334" spans="1:38" ht="15.75" customHeight="1" x14ac:dyDescent="0.25">
      <c r="A334" s="50">
        <v>1801</v>
      </c>
      <c r="B334" s="51"/>
      <c r="C334" s="51"/>
      <c r="D334" s="51"/>
      <c r="E334" s="51"/>
      <c r="F334" s="51"/>
      <c r="G334" s="51"/>
      <c r="H334" s="51"/>
      <c r="I334" s="51"/>
      <c r="J334" s="51">
        <v>5</v>
      </c>
      <c r="K334" s="136"/>
      <c r="L334" s="136"/>
      <c r="M334" s="136"/>
      <c r="N334" s="136"/>
      <c r="O334" s="136"/>
      <c r="P334" s="136"/>
      <c r="Q334" s="136"/>
      <c r="R334" s="84">
        <v>5</v>
      </c>
      <c r="S334" s="131"/>
      <c r="T334" s="57"/>
      <c r="U334" s="135"/>
      <c r="V334" s="56">
        <f>IF(J334=0,"",J334/I333)</f>
        <v>0.83333333333333337</v>
      </c>
      <c r="W334" s="55">
        <v>5</v>
      </c>
      <c r="X334" s="56">
        <f t="shared" si="43"/>
        <v>0.83333333333333337</v>
      </c>
      <c r="Y334" s="56">
        <f t="shared" si="44"/>
        <v>0.16666666666666663</v>
      </c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</row>
    <row r="335" spans="1:38" ht="15.75" customHeight="1" x14ac:dyDescent="0.25">
      <c r="A335" s="50">
        <v>1802</v>
      </c>
      <c r="B335" s="51"/>
      <c r="C335" s="51"/>
      <c r="D335" s="51"/>
      <c r="E335" s="51"/>
      <c r="F335" s="51"/>
      <c r="G335" s="51"/>
      <c r="H335" s="51"/>
      <c r="I335" s="51"/>
      <c r="J335" s="51">
        <v>1</v>
      </c>
      <c r="K335" s="136"/>
      <c r="L335" s="136"/>
      <c r="M335" s="136"/>
      <c r="N335" s="136"/>
      <c r="O335" s="136"/>
      <c r="P335" s="136"/>
      <c r="Q335" s="136"/>
      <c r="R335" s="84">
        <v>1</v>
      </c>
      <c r="S335" s="131"/>
      <c r="T335" s="57"/>
      <c r="U335" s="136"/>
      <c r="V335" s="118"/>
      <c r="W335" s="55">
        <v>1</v>
      </c>
      <c r="X335" s="118"/>
      <c r="Y335" s="169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</row>
    <row r="336" spans="1:38" ht="15.75" customHeight="1" x14ac:dyDescent="0.25">
      <c r="A336" s="50">
        <v>1901</v>
      </c>
      <c r="B336" s="51"/>
      <c r="C336" s="51"/>
      <c r="D336" s="51"/>
      <c r="E336" s="51"/>
      <c r="F336" s="51"/>
      <c r="G336" s="51"/>
      <c r="H336" s="51"/>
      <c r="I336" s="51"/>
      <c r="J336" s="51"/>
      <c r="K336" s="136"/>
      <c r="L336" s="136"/>
      <c r="M336" s="136"/>
      <c r="N336" s="136"/>
      <c r="O336" s="136"/>
      <c r="P336" s="136"/>
      <c r="Q336" s="136"/>
      <c r="R336" s="84"/>
      <c r="S336" s="131"/>
      <c r="T336" s="57"/>
      <c r="U336" s="136"/>
      <c r="V336" s="142"/>
      <c r="W336" s="58"/>
      <c r="X336" s="143"/>
      <c r="Y336" s="142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</row>
    <row r="337" spans="1:38" ht="15.75" customHeight="1" x14ac:dyDescent="0.25">
      <c r="A337" s="50">
        <v>1902</v>
      </c>
      <c r="B337" s="51"/>
      <c r="C337" s="51"/>
      <c r="D337" s="51"/>
      <c r="E337" s="51"/>
      <c r="F337" s="51"/>
      <c r="G337" s="51"/>
      <c r="H337" s="51"/>
      <c r="I337" s="51"/>
      <c r="J337" s="51"/>
      <c r="K337" s="136"/>
      <c r="L337" s="136"/>
      <c r="M337" s="136"/>
      <c r="N337" s="136"/>
      <c r="O337" s="136"/>
      <c r="P337" s="136"/>
      <c r="Q337" s="136"/>
      <c r="R337" s="84"/>
      <c r="S337" s="131"/>
      <c r="T337" s="57"/>
      <c r="U337" s="136"/>
      <c r="V337" s="142"/>
      <c r="W337" s="58"/>
      <c r="X337" s="143"/>
      <c r="Y337" s="142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</row>
    <row r="338" spans="1:38" ht="15.75" customHeight="1" x14ac:dyDescent="0.25">
      <c r="A338" s="50">
        <v>2001</v>
      </c>
      <c r="B338" s="51"/>
      <c r="C338" s="51"/>
      <c r="D338" s="51"/>
      <c r="E338" s="51"/>
      <c r="F338" s="51"/>
      <c r="G338" s="51"/>
      <c r="H338" s="51"/>
      <c r="I338" s="51"/>
      <c r="J338" s="51"/>
      <c r="K338" s="136"/>
      <c r="L338" s="136"/>
      <c r="M338" s="136"/>
      <c r="N338" s="136"/>
      <c r="O338" s="136"/>
      <c r="P338" s="136"/>
      <c r="Q338" s="136"/>
      <c r="R338" s="84"/>
      <c r="S338" s="131"/>
      <c r="T338" s="57"/>
      <c r="U338" s="136"/>
      <c r="V338" s="142"/>
      <c r="W338" s="58"/>
      <c r="X338" s="143"/>
      <c r="Y338" s="142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</row>
    <row r="339" spans="1:38" ht="15.75" customHeight="1" x14ac:dyDescent="0.25">
      <c r="A339" s="50">
        <v>2002</v>
      </c>
      <c r="B339" s="51"/>
      <c r="C339" s="51"/>
      <c r="D339" s="51"/>
      <c r="E339" s="51"/>
      <c r="F339" s="51"/>
      <c r="G339" s="51"/>
      <c r="H339" s="51"/>
      <c r="I339" s="51"/>
      <c r="J339" s="51"/>
      <c r="K339" s="136"/>
      <c r="L339" s="136"/>
      <c r="M339" s="136"/>
      <c r="N339" s="136"/>
      <c r="O339" s="136"/>
      <c r="P339" s="136"/>
      <c r="Q339" s="136"/>
      <c r="R339" s="84"/>
      <c r="S339" s="131"/>
      <c r="T339" s="57"/>
      <c r="U339" s="136"/>
      <c r="V339" s="57"/>
      <c r="W339" s="136"/>
      <c r="X339" s="144"/>
      <c r="Y339" s="142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</row>
    <row r="340" spans="1:38" ht="15.75" customHeight="1" x14ac:dyDescent="0.25">
      <c r="A340" s="50">
        <v>2101</v>
      </c>
      <c r="B340" s="51"/>
      <c r="C340" s="51"/>
      <c r="D340" s="51"/>
      <c r="E340" s="51"/>
      <c r="F340" s="51"/>
      <c r="G340" s="51"/>
      <c r="H340" s="51"/>
      <c r="I340" s="51"/>
      <c r="J340" s="51"/>
      <c r="K340" s="136"/>
      <c r="L340" s="136"/>
      <c r="M340" s="136"/>
      <c r="N340" s="136"/>
      <c r="O340" s="136"/>
      <c r="P340" s="136"/>
      <c r="Q340" s="136"/>
      <c r="R340" s="84"/>
      <c r="S340" s="131"/>
      <c r="T340" s="57"/>
      <c r="U340" s="136"/>
      <c r="V340" s="145" t="s">
        <v>48</v>
      </c>
      <c r="W340" s="146">
        <v>3</v>
      </c>
      <c r="X340" s="147">
        <f>IF(SUM(R329:R337)=0,"",SUM(R329:R337))</f>
        <v>6</v>
      </c>
      <c r="Y340" s="148" t="s">
        <v>17</v>
      </c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</row>
    <row r="341" spans="1:38" ht="15.75" customHeight="1" x14ac:dyDescent="0.25">
      <c r="A341" s="50">
        <v>2102</v>
      </c>
      <c r="B341" s="51"/>
      <c r="C341" s="51"/>
      <c r="D341" s="51"/>
      <c r="E341" s="51"/>
      <c r="F341" s="51"/>
      <c r="G341" s="51"/>
      <c r="H341" s="51"/>
      <c r="I341" s="51"/>
      <c r="J341" s="51"/>
      <c r="K341" s="136"/>
      <c r="L341" s="136"/>
      <c r="M341" s="136"/>
      <c r="N341" s="136"/>
      <c r="O341" s="136"/>
      <c r="P341" s="136"/>
      <c r="Q341" s="136"/>
      <c r="R341" s="84"/>
      <c r="S341" s="131"/>
      <c r="T341" s="57"/>
      <c r="U341" s="136"/>
      <c r="V341" s="149" t="s">
        <v>49</v>
      </c>
      <c r="W341" s="65">
        <f>IF(W340/B326=0,"",W340/B326)</f>
        <v>0.375</v>
      </c>
      <c r="X341" s="150">
        <f>IF(W340/X340=0,"",W340/X340)</f>
        <v>0.5</v>
      </c>
      <c r="Y341" s="151" t="s">
        <v>50</v>
      </c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</row>
    <row r="342" spans="1:38" ht="15.75" customHeight="1" x14ac:dyDescent="0.25">
      <c r="A342" s="50">
        <v>2201</v>
      </c>
      <c r="B342" s="51"/>
      <c r="C342" s="51"/>
      <c r="D342" s="51"/>
      <c r="E342" s="51"/>
      <c r="F342" s="51"/>
      <c r="G342" s="51"/>
      <c r="H342" s="51"/>
      <c r="I342" s="51"/>
      <c r="J342" s="51"/>
      <c r="K342" s="136"/>
      <c r="L342" s="136"/>
      <c r="M342" s="136"/>
      <c r="N342" s="136"/>
      <c r="O342" s="136"/>
      <c r="P342" s="136"/>
      <c r="Q342" s="136"/>
      <c r="R342" s="84"/>
      <c r="S342" s="132"/>
      <c r="T342" s="137"/>
      <c r="U342" s="138"/>
      <c r="V342" s="93"/>
      <c r="W342" s="152"/>
      <c r="X342" s="152"/>
      <c r="Y342" s="153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</row>
    <row r="343" spans="1:38" ht="18" customHeight="1" x14ac:dyDescent="0.25">
      <c r="A343" s="19"/>
      <c r="B343" s="188" t="s">
        <v>74</v>
      </c>
      <c r="C343" s="188"/>
      <c r="D343" s="188"/>
      <c r="E343" s="188"/>
      <c r="F343" s="188"/>
      <c r="G343" s="188"/>
      <c r="H343" s="188"/>
      <c r="I343" s="188"/>
      <c r="J343" s="188"/>
      <c r="K343" s="24"/>
      <c r="L343" s="24"/>
      <c r="M343" s="24"/>
      <c r="N343" s="24"/>
      <c r="O343" s="24"/>
      <c r="P343" s="24"/>
      <c r="Q343" s="24"/>
      <c r="R343" s="71">
        <f>SUM(R326:R339)</f>
        <v>6</v>
      </c>
      <c r="S343" s="72">
        <f>IF(R334=0,"",R334/B326)</f>
        <v>0.625</v>
      </c>
      <c r="T343" s="72">
        <f>IF(R343=0,"",R343/B326)</f>
        <v>0.75</v>
      </c>
      <c r="U343" s="72">
        <f>IF(R334=0,"",T343-S343)</f>
        <v>0.125</v>
      </c>
      <c r="V343" s="1"/>
      <c r="W343" s="24"/>
      <c r="X343" s="27"/>
      <c r="Y343" s="1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</row>
    <row r="344" spans="1:38" ht="12.75" customHeight="1" x14ac:dyDescent="0.2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46"/>
      <c r="S344" s="1"/>
      <c r="T344" s="1"/>
      <c r="U344" s="24"/>
      <c r="V344" s="1"/>
      <c r="W344" s="73"/>
      <c r="X344" s="18"/>
      <c r="Y344" s="1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</row>
    <row r="345" spans="1:38" ht="12.75" customHeight="1" x14ac:dyDescent="0.2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46"/>
      <c r="S345" s="1"/>
      <c r="T345" s="1"/>
      <c r="U345" s="24"/>
      <c r="V345" s="1"/>
      <c r="W345" s="73"/>
      <c r="X345" s="18"/>
      <c r="Y345" s="1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</row>
    <row r="346" spans="1:38" ht="26.25" customHeight="1" x14ac:dyDescent="0.4">
      <c r="B346" s="179" t="s">
        <v>63</v>
      </c>
      <c r="C346" s="180"/>
      <c r="D346" s="180"/>
      <c r="E346" s="180"/>
      <c r="F346" s="180"/>
      <c r="G346" s="180"/>
      <c r="H346" s="180"/>
      <c r="I346" s="180"/>
      <c r="J346" s="180"/>
      <c r="R346" s="74" t="s">
        <v>62</v>
      </c>
      <c r="S346" s="1"/>
      <c r="T346" s="1"/>
      <c r="U346" s="24"/>
      <c r="V346" s="1"/>
      <c r="W346" s="24"/>
      <c r="X346" s="24"/>
      <c r="Y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</row>
    <row r="347" spans="1:38" ht="20.25" customHeight="1" x14ac:dyDescent="0.2">
      <c r="A347" s="181" t="s">
        <v>16</v>
      </c>
      <c r="B347" s="182" t="s">
        <v>64</v>
      </c>
      <c r="C347" s="183"/>
      <c r="D347" s="183"/>
      <c r="E347" s="183"/>
      <c r="F347" s="183"/>
      <c r="G347" s="183"/>
      <c r="H347" s="183"/>
      <c r="I347" s="183"/>
      <c r="J347" s="184"/>
      <c r="K347" s="24"/>
      <c r="L347" s="24"/>
      <c r="M347" s="24"/>
      <c r="N347" s="24"/>
      <c r="O347" s="24"/>
      <c r="P347" s="24"/>
      <c r="Q347" s="24"/>
      <c r="R347" s="185" t="s">
        <v>17</v>
      </c>
      <c r="S347" s="178" t="s">
        <v>8</v>
      </c>
      <c r="T347" s="178" t="s">
        <v>9</v>
      </c>
      <c r="U347" s="187" t="s">
        <v>10</v>
      </c>
      <c r="V347" s="178" t="s">
        <v>11</v>
      </c>
      <c r="W347" s="176" t="s">
        <v>12</v>
      </c>
      <c r="X347" s="176" t="s">
        <v>13</v>
      </c>
      <c r="Y347" s="178" t="s">
        <v>14</v>
      </c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</row>
    <row r="348" spans="1:38" ht="15.75" customHeight="1" x14ac:dyDescent="0.25">
      <c r="A348" s="177"/>
      <c r="B348" s="50" t="s">
        <v>65</v>
      </c>
      <c r="C348" s="50" t="s">
        <v>66</v>
      </c>
      <c r="D348" s="50" t="s">
        <v>67</v>
      </c>
      <c r="E348" s="50" t="s">
        <v>68</v>
      </c>
      <c r="F348" s="50" t="s">
        <v>69</v>
      </c>
      <c r="G348" s="50" t="s">
        <v>70</v>
      </c>
      <c r="H348" s="50" t="s">
        <v>71</v>
      </c>
      <c r="I348" s="50" t="s">
        <v>72</v>
      </c>
      <c r="J348" s="50" t="s">
        <v>73</v>
      </c>
      <c r="K348" s="24"/>
      <c r="L348" s="24"/>
      <c r="M348" s="24"/>
      <c r="N348" s="24"/>
      <c r="O348" s="24"/>
      <c r="P348" s="24"/>
      <c r="Q348" s="24"/>
      <c r="R348" s="186"/>
      <c r="S348" s="177"/>
      <c r="T348" s="177"/>
      <c r="U348" s="177"/>
      <c r="V348" s="177"/>
      <c r="W348" s="177"/>
      <c r="X348" s="177"/>
      <c r="Y348" s="177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</row>
    <row r="349" spans="1:38" ht="15.75" customHeight="1" x14ac:dyDescent="0.25">
      <c r="A349" s="50">
        <v>1402</v>
      </c>
      <c r="B349" s="51">
        <v>24</v>
      </c>
      <c r="C349" s="51"/>
      <c r="D349" s="51"/>
      <c r="E349" s="51"/>
      <c r="F349" s="51"/>
      <c r="G349" s="51"/>
      <c r="H349" s="51"/>
      <c r="I349" s="51"/>
      <c r="J349" s="51"/>
      <c r="K349" s="136"/>
      <c r="L349" s="136"/>
      <c r="M349" s="136"/>
      <c r="N349" s="136"/>
      <c r="O349" s="136"/>
      <c r="P349" s="136"/>
      <c r="Q349" s="136"/>
      <c r="R349" s="84"/>
      <c r="S349" s="130"/>
      <c r="T349" s="133"/>
      <c r="U349" s="134"/>
      <c r="V349" s="140"/>
      <c r="W349" s="53">
        <f>B349</f>
        <v>24</v>
      </c>
      <c r="X349" s="141"/>
      <c r="Y349" s="140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</row>
    <row r="350" spans="1:38" ht="15.75" customHeight="1" x14ac:dyDescent="0.25">
      <c r="A350" s="50">
        <v>1501</v>
      </c>
      <c r="B350" s="51"/>
      <c r="C350" s="51">
        <v>15</v>
      </c>
      <c r="D350" s="51"/>
      <c r="E350" s="51"/>
      <c r="F350" s="51"/>
      <c r="G350" s="51"/>
      <c r="H350" s="51"/>
      <c r="I350" s="51"/>
      <c r="J350" s="51"/>
      <c r="K350" s="136"/>
      <c r="L350" s="136"/>
      <c r="M350" s="136"/>
      <c r="N350" s="136"/>
      <c r="O350" s="136"/>
      <c r="P350" s="136"/>
      <c r="Q350" s="136"/>
      <c r="R350" s="84"/>
      <c r="S350" s="131"/>
      <c r="T350" s="57"/>
      <c r="U350" s="135"/>
      <c r="V350" s="54">
        <f>IF(C350=0,"",C350/B349)</f>
        <v>0.625</v>
      </c>
      <c r="W350" s="55">
        <v>15</v>
      </c>
      <c r="X350" s="139">
        <f t="shared" ref="X350:X357" si="45">IF(W350=0,"",W350/W349)</f>
        <v>0.625</v>
      </c>
      <c r="Y350" s="139">
        <f t="shared" ref="Y350:Y357" si="46">IF(W350=0,"",100%-X350)</f>
        <v>0.375</v>
      </c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</row>
    <row r="351" spans="1:38" ht="15.75" customHeight="1" x14ac:dyDescent="0.25">
      <c r="A351" s="50">
        <v>1502</v>
      </c>
      <c r="B351" s="51"/>
      <c r="C351" s="51"/>
      <c r="D351" s="51">
        <v>13</v>
      </c>
      <c r="E351" s="51"/>
      <c r="F351" s="51"/>
      <c r="G351" s="51"/>
      <c r="H351" s="51"/>
      <c r="I351" s="51"/>
      <c r="J351" s="51"/>
      <c r="K351" s="136"/>
      <c r="L351" s="136"/>
      <c r="M351" s="136"/>
      <c r="N351" s="136"/>
      <c r="O351" s="136"/>
      <c r="P351" s="136"/>
      <c r="Q351" s="136"/>
      <c r="R351" s="84"/>
      <c r="S351" s="131"/>
      <c r="T351" s="57"/>
      <c r="U351" s="135"/>
      <c r="V351" s="54">
        <f>IF(D351=0,"",D351/C350)</f>
        <v>0.8666666666666667</v>
      </c>
      <c r="W351" s="55">
        <v>13</v>
      </c>
      <c r="X351" s="139">
        <f t="shared" si="45"/>
        <v>0.8666666666666667</v>
      </c>
      <c r="Y351" s="139">
        <f t="shared" si="46"/>
        <v>0.1333333333333333</v>
      </c>
      <c r="Z351" s="30">
        <f>W351/W349</f>
        <v>0.54166666666666663</v>
      </c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</row>
    <row r="352" spans="1:38" ht="15.75" customHeight="1" x14ac:dyDescent="0.25">
      <c r="A352" s="50">
        <v>1601</v>
      </c>
      <c r="B352" s="51"/>
      <c r="C352" s="51"/>
      <c r="D352" s="51"/>
      <c r="E352" s="51">
        <v>12</v>
      </c>
      <c r="F352" s="51"/>
      <c r="G352" s="51"/>
      <c r="H352" s="51"/>
      <c r="I352" s="51"/>
      <c r="J352" s="51"/>
      <c r="K352" s="136"/>
      <c r="L352" s="136"/>
      <c r="M352" s="136"/>
      <c r="N352" s="136"/>
      <c r="O352" s="136"/>
      <c r="P352" s="136"/>
      <c r="Q352" s="136"/>
      <c r="R352" s="84"/>
      <c r="S352" s="131"/>
      <c r="T352" s="57"/>
      <c r="U352" s="135"/>
      <c r="V352" s="54">
        <f>IF(E352=0,"",E352/D351)</f>
        <v>0.92307692307692313</v>
      </c>
      <c r="W352" s="55">
        <v>13</v>
      </c>
      <c r="X352" s="139">
        <f t="shared" si="45"/>
        <v>1</v>
      </c>
      <c r="Y352" s="139">
        <f t="shared" si="46"/>
        <v>0</v>
      </c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</row>
    <row r="353" spans="1:38" ht="15.75" customHeight="1" x14ac:dyDescent="0.25">
      <c r="A353" s="50">
        <v>1602</v>
      </c>
      <c r="B353" s="51"/>
      <c r="C353" s="51"/>
      <c r="D353" s="51"/>
      <c r="E353" s="51"/>
      <c r="F353" s="51">
        <v>12</v>
      </c>
      <c r="G353" s="51"/>
      <c r="H353" s="51"/>
      <c r="I353" s="51"/>
      <c r="J353" s="51"/>
      <c r="K353" s="136"/>
      <c r="L353" s="136"/>
      <c r="M353" s="136"/>
      <c r="N353" s="136"/>
      <c r="O353" s="136"/>
      <c r="P353" s="136"/>
      <c r="Q353" s="136"/>
      <c r="R353" s="84"/>
      <c r="S353" s="131"/>
      <c r="T353" s="57"/>
      <c r="U353" s="135"/>
      <c r="V353" s="54">
        <f>IF(F353=0,"",F353/E352)</f>
        <v>1</v>
      </c>
      <c r="W353" s="55">
        <v>13</v>
      </c>
      <c r="X353" s="139">
        <f t="shared" si="45"/>
        <v>1</v>
      </c>
      <c r="Y353" s="139">
        <f t="shared" si="46"/>
        <v>0</v>
      </c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</row>
    <row r="354" spans="1:38" ht="15.75" customHeight="1" x14ac:dyDescent="0.25">
      <c r="A354" s="50">
        <v>1701</v>
      </c>
      <c r="B354" s="51"/>
      <c r="C354" s="51"/>
      <c r="D354" s="51"/>
      <c r="E354" s="51"/>
      <c r="F354" s="51"/>
      <c r="G354" s="51">
        <v>12</v>
      </c>
      <c r="H354" s="51"/>
      <c r="I354" s="51"/>
      <c r="J354" s="51"/>
      <c r="K354" s="136"/>
      <c r="L354" s="136"/>
      <c r="M354" s="136"/>
      <c r="N354" s="136"/>
      <c r="O354" s="136"/>
      <c r="P354" s="136"/>
      <c r="Q354" s="136"/>
      <c r="R354" s="84"/>
      <c r="S354" s="131"/>
      <c r="T354" s="57"/>
      <c r="U354" s="135"/>
      <c r="V354" s="54">
        <f>IF(G354=0,"",G354/F353)</f>
        <v>1</v>
      </c>
      <c r="W354" s="55">
        <v>13</v>
      </c>
      <c r="X354" s="139">
        <f t="shared" si="45"/>
        <v>1</v>
      </c>
      <c r="Y354" s="139">
        <f t="shared" si="46"/>
        <v>0</v>
      </c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</row>
    <row r="355" spans="1:38" ht="15.75" customHeight="1" x14ac:dyDescent="0.25">
      <c r="A355" s="50">
        <v>1702</v>
      </c>
      <c r="B355" s="51"/>
      <c r="C355" s="51"/>
      <c r="D355" s="51"/>
      <c r="E355" s="51"/>
      <c r="F355" s="51"/>
      <c r="G355" s="51"/>
      <c r="H355" s="51">
        <v>11</v>
      </c>
      <c r="I355" s="51"/>
      <c r="J355" s="51"/>
      <c r="K355" s="136"/>
      <c r="L355" s="136"/>
      <c r="M355" s="136"/>
      <c r="N355" s="136"/>
      <c r="O355" s="136"/>
      <c r="P355" s="136"/>
      <c r="Q355" s="136"/>
      <c r="R355" s="84"/>
      <c r="S355" s="131"/>
      <c r="T355" s="57"/>
      <c r="U355" s="135"/>
      <c r="V355" s="54">
        <f>IF(H355=0,"",H355/G354)</f>
        <v>0.91666666666666663</v>
      </c>
      <c r="W355" s="55">
        <v>13</v>
      </c>
      <c r="X355" s="139">
        <f t="shared" si="45"/>
        <v>1</v>
      </c>
      <c r="Y355" s="139">
        <f t="shared" si="46"/>
        <v>0</v>
      </c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</row>
    <row r="356" spans="1:38" ht="15.75" customHeight="1" x14ac:dyDescent="0.25">
      <c r="A356" s="50">
        <v>1801</v>
      </c>
      <c r="B356" s="51"/>
      <c r="C356" s="51"/>
      <c r="D356" s="51"/>
      <c r="E356" s="51"/>
      <c r="F356" s="51"/>
      <c r="G356" s="51"/>
      <c r="H356" s="51"/>
      <c r="I356" s="51">
        <v>11</v>
      </c>
      <c r="J356" s="51"/>
      <c r="K356" s="136"/>
      <c r="L356" s="136"/>
      <c r="M356" s="136"/>
      <c r="N356" s="136"/>
      <c r="O356" s="136"/>
      <c r="P356" s="136"/>
      <c r="Q356" s="136"/>
      <c r="R356" s="84">
        <v>1</v>
      </c>
      <c r="S356" s="131"/>
      <c r="T356" s="57"/>
      <c r="U356" s="135"/>
      <c r="V356" s="54">
        <f>IF(I356=0,"",I356/H355)</f>
        <v>1</v>
      </c>
      <c r="W356" s="55">
        <v>13</v>
      </c>
      <c r="X356" s="139">
        <f t="shared" si="45"/>
        <v>1</v>
      </c>
      <c r="Y356" s="139">
        <f t="shared" si="46"/>
        <v>0</v>
      </c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</row>
    <row r="357" spans="1:38" ht="15.75" customHeight="1" x14ac:dyDescent="0.25">
      <c r="A357" s="50">
        <v>1802</v>
      </c>
      <c r="B357" s="51"/>
      <c r="C357" s="51"/>
      <c r="D357" s="51"/>
      <c r="E357" s="51"/>
      <c r="F357" s="51"/>
      <c r="G357" s="51"/>
      <c r="H357" s="51"/>
      <c r="I357" s="51"/>
      <c r="J357" s="51">
        <v>11</v>
      </c>
      <c r="K357" s="136"/>
      <c r="L357" s="136"/>
      <c r="M357" s="136"/>
      <c r="N357" s="136"/>
      <c r="O357" s="136"/>
      <c r="P357" s="136"/>
      <c r="Q357" s="136"/>
      <c r="R357" s="84">
        <v>10</v>
      </c>
      <c r="S357" s="131"/>
      <c r="T357" s="57"/>
      <c r="U357" s="135"/>
      <c r="V357" s="56">
        <f>IF(J357=0,"",J357/I356)</f>
        <v>1</v>
      </c>
      <c r="W357" s="55">
        <v>12</v>
      </c>
      <c r="X357" s="56">
        <f t="shared" si="45"/>
        <v>0.92307692307692313</v>
      </c>
      <c r="Y357" s="56">
        <f t="shared" si="46"/>
        <v>7.6923076923076872E-2</v>
      </c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</row>
    <row r="358" spans="1:38" ht="15.75" customHeight="1" x14ac:dyDescent="0.25">
      <c r="A358" s="50">
        <v>1901</v>
      </c>
      <c r="B358" s="51"/>
      <c r="C358" s="51"/>
      <c r="D358" s="51"/>
      <c r="E358" s="51"/>
      <c r="F358" s="51"/>
      <c r="G358" s="51"/>
      <c r="H358" s="51"/>
      <c r="I358" s="51"/>
      <c r="J358" s="51">
        <v>2</v>
      </c>
      <c r="K358" s="136"/>
      <c r="L358" s="136"/>
      <c r="M358" s="136"/>
      <c r="N358" s="136"/>
      <c r="O358" s="136"/>
      <c r="P358" s="136"/>
      <c r="Q358" s="136"/>
      <c r="R358" s="84">
        <v>2</v>
      </c>
      <c r="S358" s="131"/>
      <c r="T358" s="57"/>
      <c r="U358" s="136"/>
      <c r="V358" s="118"/>
      <c r="W358" s="55">
        <v>2</v>
      </c>
      <c r="X358" s="118"/>
      <c r="Y358" s="169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</row>
    <row r="359" spans="1:38" ht="15.75" customHeight="1" x14ac:dyDescent="0.25">
      <c r="A359" s="50">
        <v>1902</v>
      </c>
      <c r="B359" s="51"/>
      <c r="C359" s="51"/>
      <c r="D359" s="51"/>
      <c r="E359" s="51"/>
      <c r="F359" s="51"/>
      <c r="G359" s="51"/>
      <c r="H359" s="51"/>
      <c r="I359" s="51"/>
      <c r="J359" s="51"/>
      <c r="K359" s="136"/>
      <c r="L359" s="136"/>
      <c r="M359" s="136"/>
      <c r="N359" s="136"/>
      <c r="O359" s="136"/>
      <c r="P359" s="136"/>
      <c r="Q359" s="136"/>
      <c r="R359" s="84"/>
      <c r="S359" s="131"/>
      <c r="T359" s="57"/>
      <c r="U359" s="136"/>
      <c r="V359" s="142"/>
      <c r="W359" s="58"/>
      <c r="X359" s="143"/>
      <c r="Y359" s="142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</row>
    <row r="360" spans="1:38" ht="15.75" customHeight="1" x14ac:dyDescent="0.25">
      <c r="A360" s="50">
        <v>2001</v>
      </c>
      <c r="B360" s="51"/>
      <c r="C360" s="51"/>
      <c r="D360" s="51"/>
      <c r="E360" s="51"/>
      <c r="F360" s="51"/>
      <c r="G360" s="51"/>
      <c r="H360" s="51"/>
      <c r="I360" s="51"/>
      <c r="J360" s="51"/>
      <c r="K360" s="136"/>
      <c r="L360" s="136"/>
      <c r="M360" s="136"/>
      <c r="N360" s="136"/>
      <c r="O360" s="136"/>
      <c r="P360" s="136"/>
      <c r="Q360" s="136"/>
      <c r="R360" s="84"/>
      <c r="S360" s="131"/>
      <c r="T360" s="57"/>
      <c r="U360" s="136"/>
      <c r="V360" s="142"/>
      <c r="W360" s="58"/>
      <c r="X360" s="143"/>
      <c r="Y360" s="142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</row>
    <row r="361" spans="1:38" ht="15.75" customHeight="1" x14ac:dyDescent="0.25">
      <c r="A361" s="50">
        <v>2002</v>
      </c>
      <c r="B361" s="51"/>
      <c r="C361" s="51"/>
      <c r="D361" s="51"/>
      <c r="E361" s="51"/>
      <c r="F361" s="51"/>
      <c r="G361" s="51"/>
      <c r="H361" s="51"/>
      <c r="I361" s="51"/>
      <c r="J361" s="51"/>
      <c r="K361" s="136"/>
      <c r="L361" s="136"/>
      <c r="M361" s="136"/>
      <c r="N361" s="136"/>
      <c r="O361" s="136"/>
      <c r="P361" s="136"/>
      <c r="Q361" s="136"/>
      <c r="R361" s="84"/>
      <c r="S361" s="131"/>
      <c r="T361" s="57"/>
      <c r="U361" s="136"/>
      <c r="V361" s="142"/>
      <c r="W361" s="58"/>
      <c r="X361" s="143"/>
      <c r="Y361" s="142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</row>
    <row r="362" spans="1:38" ht="15.75" customHeight="1" x14ac:dyDescent="0.25">
      <c r="A362" s="50">
        <v>2101</v>
      </c>
      <c r="B362" s="51"/>
      <c r="C362" s="51"/>
      <c r="D362" s="51"/>
      <c r="E362" s="51"/>
      <c r="F362" s="51"/>
      <c r="G362" s="51"/>
      <c r="H362" s="51"/>
      <c r="I362" s="51"/>
      <c r="J362" s="51"/>
      <c r="K362" s="136"/>
      <c r="L362" s="136"/>
      <c r="M362" s="136"/>
      <c r="N362" s="136"/>
      <c r="O362" s="136"/>
      <c r="P362" s="136"/>
      <c r="Q362" s="136"/>
      <c r="R362" s="84"/>
      <c r="S362" s="131"/>
      <c r="T362" s="57"/>
      <c r="U362" s="136"/>
      <c r="V362" s="57"/>
      <c r="W362" s="136"/>
      <c r="X362" s="144"/>
      <c r="Y362" s="142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</row>
    <row r="363" spans="1:38" ht="15.75" customHeight="1" x14ac:dyDescent="0.25">
      <c r="A363" s="50">
        <v>2102</v>
      </c>
      <c r="B363" s="51"/>
      <c r="C363" s="51"/>
      <c r="D363" s="51"/>
      <c r="E363" s="51"/>
      <c r="F363" s="51"/>
      <c r="G363" s="51"/>
      <c r="H363" s="51"/>
      <c r="I363" s="51"/>
      <c r="J363" s="51"/>
      <c r="K363" s="136"/>
      <c r="L363" s="136"/>
      <c r="M363" s="136"/>
      <c r="N363" s="136"/>
      <c r="O363" s="136"/>
      <c r="P363" s="136"/>
      <c r="Q363" s="136"/>
      <c r="R363" s="84"/>
      <c r="S363" s="131"/>
      <c r="T363" s="57"/>
      <c r="U363" s="136"/>
      <c r="V363" s="145" t="s">
        <v>48</v>
      </c>
      <c r="W363" s="146">
        <v>9</v>
      </c>
      <c r="X363" s="147">
        <f>IF(SUM(R352:R360)=0,"",SUM(R352:R360))</f>
        <v>13</v>
      </c>
      <c r="Y363" s="148" t="s">
        <v>17</v>
      </c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</row>
    <row r="364" spans="1:38" ht="15.75" customHeight="1" x14ac:dyDescent="0.25">
      <c r="A364" s="50">
        <v>2201</v>
      </c>
      <c r="B364" s="51"/>
      <c r="C364" s="51"/>
      <c r="D364" s="51"/>
      <c r="E364" s="51"/>
      <c r="F364" s="51"/>
      <c r="G364" s="51"/>
      <c r="H364" s="51"/>
      <c r="I364" s="51"/>
      <c r="J364" s="51"/>
      <c r="K364" s="136"/>
      <c r="L364" s="136"/>
      <c r="M364" s="136"/>
      <c r="N364" s="136"/>
      <c r="O364" s="136"/>
      <c r="P364" s="136"/>
      <c r="Q364" s="136"/>
      <c r="R364" s="84"/>
      <c r="S364" s="131"/>
      <c r="T364" s="57"/>
      <c r="U364" s="136"/>
      <c r="V364" s="149" t="s">
        <v>49</v>
      </c>
      <c r="W364" s="65">
        <f>IF(W363/B349=0,"",W363/B349)</f>
        <v>0.375</v>
      </c>
      <c r="X364" s="150">
        <f>IF(W363/X363=0,"",W363/X363)</f>
        <v>0.69230769230769229</v>
      </c>
      <c r="Y364" s="151" t="s">
        <v>50</v>
      </c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</row>
    <row r="365" spans="1:38" ht="15.75" customHeight="1" x14ac:dyDescent="0.25">
      <c r="A365" s="50">
        <v>2202</v>
      </c>
      <c r="B365" s="51"/>
      <c r="C365" s="51"/>
      <c r="D365" s="51"/>
      <c r="E365" s="51"/>
      <c r="F365" s="51"/>
      <c r="G365" s="51"/>
      <c r="H365" s="51"/>
      <c r="I365" s="51"/>
      <c r="J365" s="51"/>
      <c r="K365" s="136"/>
      <c r="L365" s="136"/>
      <c r="M365" s="136"/>
      <c r="N365" s="136"/>
      <c r="O365" s="136"/>
      <c r="P365" s="136"/>
      <c r="Q365" s="136"/>
      <c r="R365" s="84"/>
      <c r="S365" s="132"/>
      <c r="T365" s="137"/>
      <c r="U365" s="138"/>
      <c r="V365" s="93"/>
      <c r="W365" s="152"/>
      <c r="X365" s="152"/>
      <c r="Y365" s="153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</row>
    <row r="366" spans="1:38" ht="18" customHeight="1" x14ac:dyDescent="0.25">
      <c r="A366" s="19"/>
      <c r="B366" s="188" t="s">
        <v>74</v>
      </c>
      <c r="C366" s="188"/>
      <c r="D366" s="188"/>
      <c r="E366" s="188"/>
      <c r="F366" s="188"/>
      <c r="G366" s="188"/>
      <c r="H366" s="188"/>
      <c r="I366" s="188"/>
      <c r="J366" s="188"/>
      <c r="K366" s="24"/>
      <c r="L366" s="24"/>
      <c r="M366" s="24"/>
      <c r="N366" s="24"/>
      <c r="O366" s="24"/>
      <c r="P366" s="24"/>
      <c r="Q366" s="24"/>
      <c r="R366" s="71">
        <f>SUM(R349:R362)</f>
        <v>13</v>
      </c>
      <c r="S366" s="72">
        <f>SUM(R356+R357)/B349</f>
        <v>0.45833333333333331</v>
      </c>
      <c r="T366" s="72">
        <f>IF(R366=0,"",R366/B349)</f>
        <v>0.54166666666666663</v>
      </c>
      <c r="U366" s="72">
        <f>IF(R357=0,"",T366-S366)</f>
        <v>8.3333333333333315E-2</v>
      </c>
      <c r="V366" s="1"/>
      <c r="W366" s="24"/>
      <c r="X366" s="27"/>
      <c r="Y366" s="1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</row>
    <row r="367" spans="1:38" ht="12.75" customHeight="1" x14ac:dyDescent="0.2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46"/>
      <c r="S367" s="1"/>
      <c r="T367" s="1"/>
      <c r="U367" s="24"/>
      <c r="V367" s="1"/>
      <c r="W367" s="73"/>
      <c r="X367" s="18"/>
      <c r="Y367" s="1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</row>
    <row r="368" spans="1:38" ht="12.75" customHeight="1" x14ac:dyDescent="0.2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46"/>
      <c r="S368" s="1"/>
      <c r="T368" s="1"/>
      <c r="U368" s="24"/>
      <c r="V368" s="1"/>
      <c r="W368" s="73"/>
      <c r="X368" s="18"/>
      <c r="Y368" s="1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</row>
    <row r="369" spans="1:38" ht="26.25" customHeight="1" x14ac:dyDescent="0.4">
      <c r="B369" s="179" t="s">
        <v>63</v>
      </c>
      <c r="C369" s="180"/>
      <c r="D369" s="180"/>
      <c r="E369" s="180"/>
      <c r="F369" s="180"/>
      <c r="G369" s="180"/>
      <c r="H369" s="180"/>
      <c r="I369" s="180"/>
      <c r="J369" s="180"/>
      <c r="R369" s="74" t="s">
        <v>75</v>
      </c>
      <c r="S369" s="1"/>
      <c r="T369" s="1"/>
      <c r="U369" s="24"/>
      <c r="V369" s="1"/>
      <c r="W369" s="24"/>
      <c r="X369" s="24"/>
      <c r="Y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</row>
    <row r="370" spans="1:38" ht="20.25" customHeight="1" x14ac:dyDescent="0.2">
      <c r="A370" s="181" t="s">
        <v>16</v>
      </c>
      <c r="B370" s="182" t="s">
        <v>64</v>
      </c>
      <c r="C370" s="183"/>
      <c r="D370" s="183"/>
      <c r="E370" s="183"/>
      <c r="F370" s="183"/>
      <c r="G370" s="183"/>
      <c r="H370" s="183"/>
      <c r="I370" s="183"/>
      <c r="J370" s="184"/>
      <c r="K370" s="24"/>
      <c r="L370" s="24"/>
      <c r="M370" s="24"/>
      <c r="N370" s="24"/>
      <c r="O370" s="24"/>
      <c r="P370" s="24"/>
      <c r="Q370" s="24"/>
      <c r="R370" s="185" t="s">
        <v>17</v>
      </c>
      <c r="S370" s="178" t="s">
        <v>8</v>
      </c>
      <c r="T370" s="178" t="s">
        <v>9</v>
      </c>
      <c r="U370" s="187" t="s">
        <v>10</v>
      </c>
      <c r="V370" s="178" t="s">
        <v>11</v>
      </c>
      <c r="W370" s="176" t="s">
        <v>12</v>
      </c>
      <c r="X370" s="176" t="s">
        <v>13</v>
      </c>
      <c r="Y370" s="178" t="s">
        <v>14</v>
      </c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</row>
    <row r="371" spans="1:38" ht="15.75" customHeight="1" x14ac:dyDescent="0.25">
      <c r="A371" s="177"/>
      <c r="B371" s="50" t="s">
        <v>65</v>
      </c>
      <c r="C371" s="50" t="s">
        <v>66</v>
      </c>
      <c r="D371" s="50" t="s">
        <v>67</v>
      </c>
      <c r="E371" s="50" t="s">
        <v>68</v>
      </c>
      <c r="F371" s="50" t="s">
        <v>69</v>
      </c>
      <c r="G371" s="50" t="s">
        <v>70</v>
      </c>
      <c r="H371" s="50" t="s">
        <v>71</v>
      </c>
      <c r="I371" s="50" t="s">
        <v>72</v>
      </c>
      <c r="J371" s="50" t="s">
        <v>73</v>
      </c>
      <c r="K371" s="24"/>
      <c r="L371" s="24"/>
      <c r="M371" s="24"/>
      <c r="N371" s="24"/>
      <c r="O371" s="24"/>
      <c r="P371" s="24"/>
      <c r="Q371" s="24"/>
      <c r="R371" s="186"/>
      <c r="S371" s="177"/>
      <c r="T371" s="177"/>
      <c r="U371" s="177"/>
      <c r="V371" s="177"/>
      <c r="W371" s="177"/>
      <c r="X371" s="177"/>
      <c r="Y371" s="177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</row>
    <row r="372" spans="1:38" ht="15.75" customHeight="1" x14ac:dyDescent="0.25">
      <c r="A372" s="50">
        <v>1501</v>
      </c>
      <c r="B372" s="51">
        <v>9</v>
      </c>
      <c r="C372" s="51"/>
      <c r="D372" s="51"/>
      <c r="E372" s="51"/>
      <c r="F372" s="51"/>
      <c r="G372" s="51"/>
      <c r="H372" s="51"/>
      <c r="I372" s="51"/>
      <c r="J372" s="51"/>
      <c r="K372" s="136"/>
      <c r="L372" s="136"/>
      <c r="M372" s="136"/>
      <c r="N372" s="136"/>
      <c r="O372" s="136"/>
      <c r="P372" s="136"/>
      <c r="Q372" s="136"/>
      <c r="R372" s="84"/>
      <c r="S372" s="130"/>
      <c r="T372" s="133"/>
      <c r="U372" s="134"/>
      <c r="V372" s="140"/>
      <c r="W372" s="53">
        <f>B372</f>
        <v>9</v>
      </c>
      <c r="X372" s="141"/>
      <c r="Y372" s="140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</row>
    <row r="373" spans="1:38" ht="15.75" customHeight="1" x14ac:dyDescent="0.25">
      <c r="A373" s="50">
        <v>1502</v>
      </c>
      <c r="B373" s="51"/>
      <c r="C373" s="51">
        <v>8</v>
      </c>
      <c r="D373" s="51"/>
      <c r="E373" s="51"/>
      <c r="F373" s="51"/>
      <c r="G373" s="51"/>
      <c r="H373" s="51"/>
      <c r="I373" s="51"/>
      <c r="J373" s="51"/>
      <c r="K373" s="136"/>
      <c r="L373" s="136"/>
      <c r="M373" s="136"/>
      <c r="N373" s="136"/>
      <c r="O373" s="136"/>
      <c r="P373" s="136"/>
      <c r="Q373" s="136"/>
      <c r="R373" s="84"/>
      <c r="S373" s="131"/>
      <c r="T373" s="57"/>
      <c r="U373" s="135"/>
      <c r="V373" s="54">
        <f>IF(C373=0,"",C373/B372)</f>
        <v>0.88888888888888884</v>
      </c>
      <c r="W373" s="55">
        <v>8</v>
      </c>
      <c r="X373" s="139">
        <f t="shared" ref="X373:X380" si="47">IF(W373=0,"",W373/W372)</f>
        <v>0.88888888888888884</v>
      </c>
      <c r="Y373" s="139">
        <f t="shared" ref="Y373:Y380" si="48">IF(W373=0,"",100%-X373)</f>
        <v>0.11111111111111116</v>
      </c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</row>
    <row r="374" spans="1:38" ht="15.75" customHeight="1" x14ac:dyDescent="0.25">
      <c r="A374" s="50">
        <v>1601</v>
      </c>
      <c r="B374" s="51"/>
      <c r="C374" s="51"/>
      <c r="D374" s="51">
        <v>5</v>
      </c>
      <c r="E374" s="51"/>
      <c r="F374" s="51"/>
      <c r="G374" s="51"/>
      <c r="H374" s="51"/>
      <c r="I374" s="51"/>
      <c r="J374" s="51"/>
      <c r="K374" s="136"/>
      <c r="L374" s="136"/>
      <c r="M374" s="136"/>
      <c r="N374" s="136"/>
      <c r="O374" s="136"/>
      <c r="P374" s="136"/>
      <c r="Q374" s="136"/>
      <c r="R374" s="84"/>
      <c r="S374" s="131"/>
      <c r="T374" s="57"/>
      <c r="U374" s="135"/>
      <c r="V374" s="54">
        <f>IF(D374=0,"",D374/C373)</f>
        <v>0.625</v>
      </c>
      <c r="W374" s="55">
        <v>5</v>
      </c>
      <c r="X374" s="139">
        <f t="shared" si="47"/>
        <v>0.625</v>
      </c>
      <c r="Y374" s="139">
        <f t="shared" si="48"/>
        <v>0.375</v>
      </c>
      <c r="Z374" s="30">
        <f>W374/W372</f>
        <v>0.55555555555555558</v>
      </c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</row>
    <row r="375" spans="1:38" ht="15.75" customHeight="1" x14ac:dyDescent="0.25">
      <c r="A375" s="50">
        <v>1602</v>
      </c>
      <c r="B375" s="51"/>
      <c r="C375" s="51"/>
      <c r="D375" s="51"/>
      <c r="E375" s="51">
        <v>4</v>
      </c>
      <c r="F375" s="51"/>
      <c r="G375" s="51"/>
      <c r="H375" s="51"/>
      <c r="I375" s="51"/>
      <c r="J375" s="51"/>
      <c r="K375" s="136"/>
      <c r="L375" s="136"/>
      <c r="M375" s="136"/>
      <c r="N375" s="136"/>
      <c r="O375" s="136"/>
      <c r="P375" s="136"/>
      <c r="Q375" s="136"/>
      <c r="R375" s="84"/>
      <c r="S375" s="131"/>
      <c r="T375" s="57"/>
      <c r="U375" s="135"/>
      <c r="V375" s="54">
        <f>IF(E375=0,"",E375/D374)</f>
        <v>0.8</v>
      </c>
      <c r="W375" s="55">
        <v>5</v>
      </c>
      <c r="X375" s="139">
        <f t="shared" si="47"/>
        <v>1</v>
      </c>
      <c r="Y375" s="139">
        <f t="shared" si="48"/>
        <v>0</v>
      </c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</row>
    <row r="376" spans="1:38" ht="15.75" customHeight="1" x14ac:dyDescent="0.25">
      <c r="A376" s="50">
        <v>1701</v>
      </c>
      <c r="B376" s="51"/>
      <c r="C376" s="51"/>
      <c r="D376" s="51"/>
      <c r="E376" s="51"/>
      <c r="F376" s="51">
        <v>4</v>
      </c>
      <c r="G376" s="51"/>
      <c r="H376" s="51"/>
      <c r="I376" s="51"/>
      <c r="J376" s="51"/>
      <c r="K376" s="136"/>
      <c r="L376" s="136"/>
      <c r="M376" s="136"/>
      <c r="N376" s="136"/>
      <c r="O376" s="136"/>
      <c r="P376" s="136"/>
      <c r="Q376" s="136"/>
      <c r="R376" s="84"/>
      <c r="S376" s="131"/>
      <c r="T376" s="57"/>
      <c r="U376" s="135"/>
      <c r="V376" s="54">
        <f>IF(F376=0,"",F376/E375)</f>
        <v>1</v>
      </c>
      <c r="W376" s="55">
        <v>5</v>
      </c>
      <c r="X376" s="139">
        <f t="shared" si="47"/>
        <v>1</v>
      </c>
      <c r="Y376" s="139">
        <f t="shared" si="48"/>
        <v>0</v>
      </c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</row>
    <row r="377" spans="1:38" ht="15.75" customHeight="1" x14ac:dyDescent="0.25">
      <c r="A377" s="50">
        <v>1702</v>
      </c>
      <c r="B377" s="51"/>
      <c r="C377" s="51"/>
      <c r="D377" s="51"/>
      <c r="E377" s="51"/>
      <c r="F377" s="51"/>
      <c r="G377" s="51">
        <v>3</v>
      </c>
      <c r="H377" s="51"/>
      <c r="I377" s="51"/>
      <c r="J377" s="51"/>
      <c r="K377" s="136"/>
      <c r="L377" s="136"/>
      <c r="M377" s="136"/>
      <c r="N377" s="136"/>
      <c r="O377" s="136"/>
      <c r="P377" s="136"/>
      <c r="Q377" s="136"/>
      <c r="R377" s="84"/>
      <c r="S377" s="131"/>
      <c r="T377" s="57"/>
      <c r="U377" s="135"/>
      <c r="V377" s="54">
        <f>IF(G377=0,"",G377/F376)</f>
        <v>0.75</v>
      </c>
      <c r="W377" s="55">
        <v>4</v>
      </c>
      <c r="X377" s="139">
        <f t="shared" si="47"/>
        <v>0.8</v>
      </c>
      <c r="Y377" s="139">
        <f t="shared" si="48"/>
        <v>0.19999999999999996</v>
      </c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</row>
    <row r="378" spans="1:38" ht="15.75" customHeight="1" x14ac:dyDescent="0.25">
      <c r="A378" s="50">
        <v>1801</v>
      </c>
      <c r="B378" s="51"/>
      <c r="C378" s="51"/>
      <c r="D378" s="51"/>
      <c r="E378" s="51"/>
      <c r="F378" s="51"/>
      <c r="G378" s="51"/>
      <c r="H378" s="51">
        <v>3</v>
      </c>
      <c r="I378" s="51"/>
      <c r="J378" s="51"/>
      <c r="K378" s="136"/>
      <c r="L378" s="136"/>
      <c r="M378" s="136"/>
      <c r="N378" s="136"/>
      <c r="O378" s="136"/>
      <c r="P378" s="136"/>
      <c r="Q378" s="136"/>
      <c r="R378" s="84"/>
      <c r="S378" s="131"/>
      <c r="T378" s="57"/>
      <c r="U378" s="135"/>
      <c r="V378" s="54">
        <f>IF(H378=0,"",H378/G377)</f>
        <v>1</v>
      </c>
      <c r="W378" s="55">
        <v>3</v>
      </c>
      <c r="X378" s="139">
        <f t="shared" si="47"/>
        <v>0.75</v>
      </c>
      <c r="Y378" s="139">
        <f t="shared" si="48"/>
        <v>0.25</v>
      </c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</row>
    <row r="379" spans="1:38" ht="15.75" customHeight="1" x14ac:dyDescent="0.25">
      <c r="A379" s="50">
        <v>1802</v>
      </c>
      <c r="B379" s="51"/>
      <c r="C379" s="51"/>
      <c r="D379" s="51"/>
      <c r="E379" s="51"/>
      <c r="F379" s="51"/>
      <c r="G379" s="51"/>
      <c r="H379" s="51"/>
      <c r="I379" s="51">
        <v>3</v>
      </c>
      <c r="J379" s="51"/>
      <c r="K379" s="136"/>
      <c r="L379" s="136"/>
      <c r="M379" s="136"/>
      <c r="N379" s="136"/>
      <c r="O379" s="136"/>
      <c r="P379" s="136"/>
      <c r="Q379" s="136"/>
      <c r="R379" s="84"/>
      <c r="S379" s="131"/>
      <c r="T379" s="57"/>
      <c r="U379" s="135"/>
      <c r="V379" s="54">
        <f>IF(I379=0,"",I379/H378)</f>
        <v>1</v>
      </c>
      <c r="W379" s="55">
        <v>3</v>
      </c>
      <c r="X379" s="139">
        <f t="shared" si="47"/>
        <v>1</v>
      </c>
      <c r="Y379" s="139">
        <f t="shared" si="48"/>
        <v>0</v>
      </c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</row>
    <row r="380" spans="1:38" ht="15.75" customHeight="1" x14ac:dyDescent="0.25">
      <c r="A380" s="50">
        <v>1901</v>
      </c>
      <c r="B380" s="51"/>
      <c r="C380" s="51"/>
      <c r="D380" s="51"/>
      <c r="E380" s="51"/>
      <c r="F380" s="51"/>
      <c r="G380" s="51"/>
      <c r="H380" s="51"/>
      <c r="I380" s="51"/>
      <c r="J380" s="51">
        <v>2</v>
      </c>
      <c r="K380" s="136"/>
      <c r="L380" s="136"/>
      <c r="M380" s="136"/>
      <c r="N380" s="136"/>
      <c r="O380" s="136"/>
      <c r="P380" s="136"/>
      <c r="Q380" s="136"/>
      <c r="R380" s="84">
        <v>2</v>
      </c>
      <c r="S380" s="131"/>
      <c r="T380" s="57"/>
      <c r="U380" s="135"/>
      <c r="V380" s="56">
        <f>IF(J380=0,"",J380/I379)</f>
        <v>0.66666666666666663</v>
      </c>
      <c r="W380" s="55">
        <v>3</v>
      </c>
      <c r="X380" s="56">
        <f t="shared" si="47"/>
        <v>1</v>
      </c>
      <c r="Y380" s="56">
        <f t="shared" si="48"/>
        <v>0</v>
      </c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</row>
    <row r="381" spans="1:38" ht="15.75" customHeight="1" x14ac:dyDescent="0.25">
      <c r="A381" s="50">
        <v>1902</v>
      </c>
      <c r="B381" s="51"/>
      <c r="C381" s="51"/>
      <c r="D381" s="51"/>
      <c r="E381" s="51"/>
      <c r="F381" s="51"/>
      <c r="G381" s="51"/>
      <c r="H381" s="51"/>
      <c r="I381" s="51"/>
      <c r="J381" s="51">
        <v>1</v>
      </c>
      <c r="K381" s="136"/>
      <c r="L381" s="136"/>
      <c r="M381" s="136"/>
      <c r="N381" s="136"/>
      <c r="O381" s="136"/>
      <c r="P381" s="136"/>
      <c r="Q381" s="136"/>
      <c r="R381" s="84">
        <v>1</v>
      </c>
      <c r="S381" s="131"/>
      <c r="T381" s="57"/>
      <c r="U381" s="136"/>
      <c r="V381" s="118"/>
      <c r="W381" s="55">
        <v>1</v>
      </c>
      <c r="X381" s="118"/>
      <c r="Y381" s="169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</row>
    <row r="382" spans="1:38" ht="15.75" customHeight="1" x14ac:dyDescent="0.25">
      <c r="A382" s="50">
        <v>2001</v>
      </c>
      <c r="B382" s="51"/>
      <c r="C382" s="51"/>
      <c r="D382" s="51"/>
      <c r="E382" s="51"/>
      <c r="F382" s="51"/>
      <c r="G382" s="51"/>
      <c r="H382" s="51"/>
      <c r="I382" s="51"/>
      <c r="J382" s="51"/>
      <c r="K382" s="136"/>
      <c r="L382" s="136"/>
      <c r="M382" s="136"/>
      <c r="N382" s="136"/>
      <c r="O382" s="136"/>
      <c r="P382" s="136"/>
      <c r="Q382" s="136"/>
      <c r="R382" s="84"/>
      <c r="S382" s="131"/>
      <c r="T382" s="57"/>
      <c r="U382" s="136"/>
      <c r="V382" s="142"/>
      <c r="W382" s="58"/>
      <c r="X382" s="143"/>
      <c r="Y382" s="142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</row>
    <row r="383" spans="1:38" ht="15.75" customHeight="1" x14ac:dyDescent="0.25">
      <c r="A383" s="50">
        <v>2002</v>
      </c>
      <c r="B383" s="51"/>
      <c r="C383" s="51"/>
      <c r="D383" s="51"/>
      <c r="E383" s="51"/>
      <c r="F383" s="51"/>
      <c r="G383" s="51"/>
      <c r="H383" s="51"/>
      <c r="I383" s="51"/>
      <c r="J383" s="51"/>
      <c r="K383" s="136"/>
      <c r="L383" s="136"/>
      <c r="M383" s="136"/>
      <c r="N383" s="136"/>
      <c r="O383" s="136"/>
      <c r="P383" s="136"/>
      <c r="Q383" s="136"/>
      <c r="R383" s="84"/>
      <c r="S383" s="131"/>
      <c r="T383" s="57"/>
      <c r="U383" s="136"/>
      <c r="V383" s="142"/>
      <c r="W383" s="58"/>
      <c r="X383" s="143"/>
      <c r="Y383" s="142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</row>
    <row r="384" spans="1:38" ht="15.75" customHeight="1" x14ac:dyDescent="0.25">
      <c r="A384" s="50">
        <v>2101</v>
      </c>
      <c r="B384" s="51"/>
      <c r="C384" s="51"/>
      <c r="D384" s="51"/>
      <c r="E384" s="51"/>
      <c r="F384" s="51"/>
      <c r="G384" s="51"/>
      <c r="H384" s="51"/>
      <c r="I384" s="51"/>
      <c r="J384" s="51"/>
      <c r="K384" s="136"/>
      <c r="L384" s="136"/>
      <c r="M384" s="136"/>
      <c r="N384" s="136"/>
      <c r="O384" s="136"/>
      <c r="P384" s="136"/>
      <c r="Q384" s="136"/>
      <c r="R384" s="84"/>
      <c r="S384" s="131"/>
      <c r="T384" s="57"/>
      <c r="U384" s="136"/>
      <c r="V384" s="142"/>
      <c r="W384" s="58"/>
      <c r="X384" s="143"/>
      <c r="Y384" s="142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</row>
    <row r="385" spans="1:38" ht="15.75" customHeight="1" x14ac:dyDescent="0.25">
      <c r="A385" s="50">
        <v>2102</v>
      </c>
      <c r="B385" s="51"/>
      <c r="C385" s="51"/>
      <c r="D385" s="51"/>
      <c r="E385" s="51"/>
      <c r="F385" s="51"/>
      <c r="G385" s="51"/>
      <c r="H385" s="51"/>
      <c r="I385" s="51"/>
      <c r="J385" s="51"/>
      <c r="K385" s="136"/>
      <c r="L385" s="136"/>
      <c r="M385" s="136"/>
      <c r="N385" s="136"/>
      <c r="O385" s="136"/>
      <c r="P385" s="136"/>
      <c r="Q385" s="136"/>
      <c r="R385" s="84"/>
      <c r="S385" s="131"/>
      <c r="T385" s="57"/>
      <c r="U385" s="136"/>
      <c r="V385" s="57"/>
      <c r="W385" s="136"/>
      <c r="X385" s="144"/>
      <c r="Y385" s="142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</row>
    <row r="386" spans="1:38" ht="15.75" customHeight="1" x14ac:dyDescent="0.25">
      <c r="A386" s="50">
        <v>2201</v>
      </c>
      <c r="B386" s="51"/>
      <c r="C386" s="51"/>
      <c r="D386" s="51"/>
      <c r="E386" s="51"/>
      <c r="F386" s="51"/>
      <c r="G386" s="51"/>
      <c r="H386" s="51"/>
      <c r="I386" s="51"/>
      <c r="J386" s="51"/>
      <c r="K386" s="136"/>
      <c r="L386" s="136"/>
      <c r="M386" s="136"/>
      <c r="N386" s="136"/>
      <c r="O386" s="136"/>
      <c r="P386" s="136"/>
      <c r="Q386" s="136"/>
      <c r="R386" s="84"/>
      <c r="S386" s="131"/>
      <c r="T386" s="57"/>
      <c r="U386" s="136"/>
      <c r="V386" s="145" t="s">
        <v>48</v>
      </c>
      <c r="W386" s="146">
        <v>1</v>
      </c>
      <c r="X386" s="147">
        <f>IF(SUM(R375:R383)=0,"",SUM(R375:R383))</f>
        <v>3</v>
      </c>
      <c r="Y386" s="148" t="s">
        <v>17</v>
      </c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</row>
    <row r="387" spans="1:38" ht="15.75" customHeight="1" x14ac:dyDescent="0.25">
      <c r="A387" s="50">
        <v>2202</v>
      </c>
      <c r="B387" s="51"/>
      <c r="C387" s="51"/>
      <c r="D387" s="51"/>
      <c r="E387" s="51"/>
      <c r="F387" s="51"/>
      <c r="G387" s="51"/>
      <c r="H387" s="51"/>
      <c r="I387" s="51"/>
      <c r="J387" s="51"/>
      <c r="K387" s="136"/>
      <c r="L387" s="136"/>
      <c r="M387" s="136"/>
      <c r="N387" s="136"/>
      <c r="O387" s="136"/>
      <c r="P387" s="136"/>
      <c r="Q387" s="136"/>
      <c r="R387" s="84"/>
      <c r="S387" s="131"/>
      <c r="T387" s="57"/>
      <c r="U387" s="136"/>
      <c r="V387" s="149" t="s">
        <v>49</v>
      </c>
      <c r="W387" s="65">
        <f>W386/B372</f>
        <v>0.1111111111111111</v>
      </c>
      <c r="X387" s="150">
        <f>W386/X386</f>
        <v>0.33333333333333331</v>
      </c>
      <c r="Y387" s="151" t="s">
        <v>50</v>
      </c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</row>
    <row r="388" spans="1:38" ht="15.75" customHeight="1" x14ac:dyDescent="0.25">
      <c r="A388" s="50">
        <v>2301</v>
      </c>
      <c r="B388" s="51"/>
      <c r="C388" s="51"/>
      <c r="D388" s="51"/>
      <c r="E388" s="51"/>
      <c r="F388" s="51"/>
      <c r="G388" s="51"/>
      <c r="H388" s="51"/>
      <c r="I388" s="51"/>
      <c r="J388" s="51"/>
      <c r="K388" s="136"/>
      <c r="L388" s="136"/>
      <c r="M388" s="136"/>
      <c r="N388" s="136"/>
      <c r="O388" s="136"/>
      <c r="P388" s="136"/>
      <c r="Q388" s="136"/>
      <c r="R388" s="84"/>
      <c r="S388" s="132"/>
      <c r="T388" s="137"/>
      <c r="U388" s="138"/>
      <c r="V388" s="93"/>
      <c r="W388" s="152"/>
      <c r="X388" s="152"/>
      <c r="Y388" s="153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</row>
    <row r="389" spans="1:38" ht="18" customHeight="1" x14ac:dyDescent="0.25">
      <c r="A389" s="19"/>
      <c r="B389" s="188" t="s">
        <v>74</v>
      </c>
      <c r="C389" s="188"/>
      <c r="D389" s="188"/>
      <c r="E389" s="188"/>
      <c r="F389" s="188"/>
      <c r="G389" s="188"/>
      <c r="H389" s="188"/>
      <c r="I389" s="188"/>
      <c r="J389" s="188"/>
      <c r="K389" s="24"/>
      <c r="L389" s="24"/>
      <c r="M389" s="24"/>
      <c r="N389" s="24"/>
      <c r="O389" s="24"/>
      <c r="P389" s="24"/>
      <c r="Q389" s="24"/>
      <c r="R389" s="71">
        <f>SUM(R372:R385)</f>
        <v>3</v>
      </c>
      <c r="S389" s="72">
        <f>IF(R380=0,"",R380/B372)</f>
        <v>0.22222222222222221</v>
      </c>
      <c r="T389" s="72">
        <f>IF(R389=0,"",R389/B372)</f>
        <v>0.33333333333333331</v>
      </c>
      <c r="U389" s="72">
        <f>IF(R380=0,"",T389-S389)</f>
        <v>0.1111111111111111</v>
      </c>
      <c r="V389" s="1"/>
      <c r="W389" s="24"/>
      <c r="X389" s="27"/>
      <c r="Y389" s="1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</row>
    <row r="390" spans="1:38" ht="12.75" customHeight="1" x14ac:dyDescent="0.2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46"/>
      <c r="S390" s="1"/>
      <c r="T390" s="1"/>
      <c r="U390" s="24"/>
      <c r="V390" s="1"/>
      <c r="W390" s="24"/>
      <c r="X390" s="27"/>
      <c r="Y390" s="1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</row>
    <row r="391" spans="1:38" ht="12.75" customHeight="1" x14ac:dyDescent="0.2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46"/>
      <c r="S391" s="1"/>
      <c r="T391" s="1"/>
      <c r="U391" s="24"/>
      <c r="V391" s="1"/>
      <c r="W391" s="24"/>
      <c r="X391" s="27"/>
      <c r="Y391" s="1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</row>
    <row r="392" spans="1:38" ht="26.25" customHeight="1" x14ac:dyDescent="0.4">
      <c r="B392" s="179" t="s">
        <v>63</v>
      </c>
      <c r="C392" s="180"/>
      <c r="D392" s="180"/>
      <c r="E392" s="180"/>
      <c r="F392" s="180"/>
      <c r="G392" s="180"/>
      <c r="H392" s="180"/>
      <c r="I392" s="180"/>
      <c r="J392" s="180"/>
      <c r="R392" s="74" t="s">
        <v>76</v>
      </c>
      <c r="S392" s="1"/>
      <c r="T392" s="1"/>
      <c r="U392" s="24"/>
      <c r="V392" s="1"/>
      <c r="W392" s="24"/>
      <c r="X392" s="24"/>
      <c r="Y392" s="24"/>
    </row>
    <row r="393" spans="1:38" ht="20.25" customHeight="1" x14ac:dyDescent="0.2">
      <c r="A393" s="181" t="s">
        <v>16</v>
      </c>
      <c r="B393" s="182" t="s">
        <v>64</v>
      </c>
      <c r="C393" s="183"/>
      <c r="D393" s="183"/>
      <c r="E393" s="183"/>
      <c r="F393" s="183"/>
      <c r="G393" s="183"/>
      <c r="H393" s="183"/>
      <c r="I393" s="183"/>
      <c r="J393" s="184"/>
      <c r="K393" s="24"/>
      <c r="L393" s="24"/>
      <c r="M393" s="24"/>
      <c r="N393" s="24"/>
      <c r="O393" s="24"/>
      <c r="P393" s="24"/>
      <c r="Q393" s="24"/>
      <c r="R393" s="185" t="s">
        <v>17</v>
      </c>
      <c r="S393" s="178" t="s">
        <v>8</v>
      </c>
      <c r="T393" s="178" t="s">
        <v>9</v>
      </c>
      <c r="U393" s="187" t="s">
        <v>10</v>
      </c>
      <c r="V393" s="178" t="s">
        <v>11</v>
      </c>
      <c r="W393" s="176" t="s">
        <v>12</v>
      </c>
      <c r="X393" s="176" t="s">
        <v>13</v>
      </c>
      <c r="Y393" s="178" t="s">
        <v>14</v>
      </c>
    </row>
    <row r="394" spans="1:38" ht="15.75" customHeight="1" x14ac:dyDescent="0.25">
      <c r="A394" s="177"/>
      <c r="B394" s="50" t="s">
        <v>65</v>
      </c>
      <c r="C394" s="50" t="s">
        <v>66</v>
      </c>
      <c r="D394" s="50" t="s">
        <v>67</v>
      </c>
      <c r="E394" s="50" t="s">
        <v>68</v>
      </c>
      <c r="F394" s="50" t="s">
        <v>69</v>
      </c>
      <c r="G394" s="50" t="s">
        <v>70</v>
      </c>
      <c r="H394" s="50" t="s">
        <v>71</v>
      </c>
      <c r="I394" s="50" t="s">
        <v>72</v>
      </c>
      <c r="J394" s="50" t="s">
        <v>73</v>
      </c>
      <c r="K394" s="24"/>
      <c r="L394" s="24"/>
      <c r="M394" s="24"/>
      <c r="N394" s="24"/>
      <c r="O394" s="24"/>
      <c r="P394" s="24"/>
      <c r="Q394" s="24"/>
      <c r="R394" s="186"/>
      <c r="S394" s="177"/>
      <c r="T394" s="177"/>
      <c r="U394" s="177"/>
      <c r="V394" s="177"/>
      <c r="W394" s="177"/>
      <c r="X394" s="177"/>
      <c r="Y394" s="177"/>
    </row>
    <row r="395" spans="1:38" ht="15.75" customHeight="1" x14ac:dyDescent="0.25">
      <c r="A395" s="50">
        <v>1502</v>
      </c>
      <c r="B395" s="51">
        <v>33</v>
      </c>
      <c r="C395" s="51"/>
      <c r="D395" s="51"/>
      <c r="E395" s="51"/>
      <c r="F395" s="51"/>
      <c r="G395" s="51"/>
      <c r="H395" s="51"/>
      <c r="I395" s="51"/>
      <c r="J395" s="51"/>
      <c r="K395" s="136"/>
      <c r="L395" s="136"/>
      <c r="M395" s="136"/>
      <c r="N395" s="136"/>
      <c r="O395" s="136"/>
      <c r="P395" s="136"/>
      <c r="Q395" s="136"/>
      <c r="R395" s="84"/>
      <c r="S395" s="130"/>
      <c r="T395" s="133"/>
      <c r="U395" s="134"/>
      <c r="V395" s="140"/>
      <c r="W395" s="53">
        <f>B395</f>
        <v>33</v>
      </c>
      <c r="X395" s="141"/>
      <c r="Y395" s="140"/>
    </row>
    <row r="396" spans="1:38" ht="15.75" customHeight="1" x14ac:dyDescent="0.25">
      <c r="A396" s="50">
        <v>1601</v>
      </c>
      <c r="B396" s="51"/>
      <c r="C396" s="51">
        <v>25</v>
      </c>
      <c r="D396" s="51"/>
      <c r="E396" s="51"/>
      <c r="F396" s="51"/>
      <c r="G396" s="51"/>
      <c r="H396" s="51"/>
      <c r="I396" s="51"/>
      <c r="J396" s="51"/>
      <c r="K396" s="136"/>
      <c r="L396" s="136"/>
      <c r="M396" s="136"/>
      <c r="N396" s="136"/>
      <c r="O396" s="136"/>
      <c r="P396" s="136"/>
      <c r="Q396" s="136"/>
      <c r="R396" s="84"/>
      <c r="S396" s="131"/>
      <c r="T396" s="57"/>
      <c r="U396" s="135"/>
      <c r="V396" s="54">
        <f>IF(C396=0,"",C396/B395)</f>
        <v>0.75757575757575757</v>
      </c>
      <c r="W396" s="55">
        <v>25</v>
      </c>
      <c r="X396" s="139">
        <f t="shared" ref="X396:X403" si="49">IF(W396=0,"",W396/W395)</f>
        <v>0.75757575757575757</v>
      </c>
      <c r="Y396" s="139">
        <f t="shared" ref="Y396:Y403" si="50">IF(W396=0,"",100%-X396)</f>
        <v>0.24242424242424243</v>
      </c>
    </row>
    <row r="397" spans="1:38" ht="15.75" customHeight="1" x14ac:dyDescent="0.25">
      <c r="A397" s="50">
        <v>1602</v>
      </c>
      <c r="B397" s="51"/>
      <c r="C397" s="51"/>
      <c r="D397" s="51">
        <v>23</v>
      </c>
      <c r="E397" s="51"/>
      <c r="F397" s="51"/>
      <c r="G397" s="51"/>
      <c r="H397" s="51"/>
      <c r="I397" s="51"/>
      <c r="J397" s="51"/>
      <c r="K397" s="136"/>
      <c r="L397" s="136"/>
      <c r="M397" s="136"/>
      <c r="N397" s="136"/>
      <c r="O397" s="136"/>
      <c r="P397" s="136"/>
      <c r="Q397" s="136"/>
      <c r="R397" s="84"/>
      <c r="S397" s="131"/>
      <c r="T397" s="57"/>
      <c r="U397" s="135"/>
      <c r="V397" s="54">
        <f>IF(D397=0,"",D397/C396)</f>
        <v>0.92</v>
      </c>
      <c r="W397" s="55">
        <v>23</v>
      </c>
      <c r="X397" s="139">
        <f t="shared" si="49"/>
        <v>0.92</v>
      </c>
      <c r="Y397" s="139">
        <f t="shared" si="50"/>
        <v>7.999999999999996E-2</v>
      </c>
      <c r="Z397" s="30">
        <f>W397/W395</f>
        <v>0.69696969696969702</v>
      </c>
    </row>
    <row r="398" spans="1:38" ht="15.75" customHeight="1" x14ac:dyDescent="0.25">
      <c r="A398" s="50">
        <v>1701</v>
      </c>
      <c r="B398" s="51"/>
      <c r="C398" s="51"/>
      <c r="D398" s="51"/>
      <c r="E398" s="51">
        <v>22</v>
      </c>
      <c r="F398" s="51"/>
      <c r="G398" s="51"/>
      <c r="H398" s="51"/>
      <c r="I398" s="51"/>
      <c r="J398" s="51"/>
      <c r="K398" s="136"/>
      <c r="L398" s="136"/>
      <c r="M398" s="136"/>
      <c r="N398" s="136"/>
      <c r="O398" s="136"/>
      <c r="P398" s="136"/>
      <c r="Q398" s="136"/>
      <c r="R398" s="84"/>
      <c r="S398" s="131"/>
      <c r="T398" s="57"/>
      <c r="U398" s="135"/>
      <c r="V398" s="54">
        <f>IF(E398=0,"",E398/D397)</f>
        <v>0.95652173913043481</v>
      </c>
      <c r="W398" s="55">
        <v>23</v>
      </c>
      <c r="X398" s="139">
        <f t="shared" si="49"/>
        <v>1</v>
      </c>
      <c r="Y398" s="139">
        <f t="shared" si="50"/>
        <v>0</v>
      </c>
    </row>
    <row r="399" spans="1:38" ht="15.75" customHeight="1" x14ac:dyDescent="0.25">
      <c r="A399" s="50">
        <v>1702</v>
      </c>
      <c r="B399" s="51"/>
      <c r="C399" s="51"/>
      <c r="D399" s="51"/>
      <c r="E399" s="51"/>
      <c r="F399" s="51">
        <v>21</v>
      </c>
      <c r="G399" s="51"/>
      <c r="H399" s="51"/>
      <c r="I399" s="51"/>
      <c r="J399" s="51"/>
      <c r="K399" s="136"/>
      <c r="L399" s="136"/>
      <c r="M399" s="136"/>
      <c r="N399" s="136"/>
      <c r="O399" s="136"/>
      <c r="P399" s="136"/>
      <c r="Q399" s="136"/>
      <c r="R399" s="84"/>
      <c r="S399" s="131"/>
      <c r="T399" s="57"/>
      <c r="U399" s="135"/>
      <c r="V399" s="54">
        <f>IF(F399=0,"",F399/E398)</f>
        <v>0.95454545454545459</v>
      </c>
      <c r="W399" s="55">
        <v>22</v>
      </c>
      <c r="X399" s="139">
        <f t="shared" si="49"/>
        <v>0.95652173913043481</v>
      </c>
      <c r="Y399" s="139">
        <f t="shared" si="50"/>
        <v>4.3478260869565188E-2</v>
      </c>
    </row>
    <row r="400" spans="1:38" ht="15.75" customHeight="1" x14ac:dyDescent="0.25">
      <c r="A400" s="50">
        <v>1801</v>
      </c>
      <c r="B400" s="51"/>
      <c r="C400" s="51"/>
      <c r="D400" s="51"/>
      <c r="E400" s="51"/>
      <c r="F400" s="51"/>
      <c r="G400" s="51">
        <v>21</v>
      </c>
      <c r="H400" s="51"/>
      <c r="I400" s="51"/>
      <c r="J400" s="51"/>
      <c r="K400" s="136"/>
      <c r="L400" s="136"/>
      <c r="M400" s="136"/>
      <c r="N400" s="136"/>
      <c r="O400" s="136"/>
      <c r="P400" s="136"/>
      <c r="Q400" s="136"/>
      <c r="R400" s="84"/>
      <c r="S400" s="131"/>
      <c r="T400" s="57"/>
      <c r="U400" s="135"/>
      <c r="V400" s="54">
        <f>IF(G400=0,"",G400/F399)</f>
        <v>1</v>
      </c>
      <c r="W400" s="55">
        <v>22</v>
      </c>
      <c r="X400" s="139">
        <f t="shared" si="49"/>
        <v>1</v>
      </c>
      <c r="Y400" s="139">
        <f t="shared" si="50"/>
        <v>0</v>
      </c>
    </row>
    <row r="401" spans="1:25" ht="15.75" customHeight="1" x14ac:dyDescent="0.25">
      <c r="A401" s="50">
        <v>1802</v>
      </c>
      <c r="B401" s="51"/>
      <c r="C401" s="51"/>
      <c r="D401" s="51"/>
      <c r="E401" s="51"/>
      <c r="F401" s="51"/>
      <c r="G401" s="51"/>
      <c r="H401" s="51">
        <v>19</v>
      </c>
      <c r="I401" s="51"/>
      <c r="J401" s="51"/>
      <c r="K401" s="136"/>
      <c r="L401" s="136"/>
      <c r="M401" s="136"/>
      <c r="N401" s="136"/>
      <c r="O401" s="136"/>
      <c r="P401" s="136"/>
      <c r="Q401" s="136"/>
      <c r="R401" s="84"/>
      <c r="S401" s="131"/>
      <c r="T401" s="57"/>
      <c r="U401" s="135"/>
      <c r="V401" s="54">
        <f>IF(H401=0,"",H401/G400)</f>
        <v>0.90476190476190477</v>
      </c>
      <c r="W401" s="55">
        <v>22</v>
      </c>
      <c r="X401" s="139">
        <f t="shared" si="49"/>
        <v>1</v>
      </c>
      <c r="Y401" s="139">
        <f t="shared" si="50"/>
        <v>0</v>
      </c>
    </row>
    <row r="402" spans="1:25" ht="15.75" customHeight="1" x14ac:dyDescent="0.25">
      <c r="A402" s="50">
        <v>1901</v>
      </c>
      <c r="B402" s="51"/>
      <c r="C402" s="51"/>
      <c r="D402" s="51"/>
      <c r="E402" s="51"/>
      <c r="F402" s="51"/>
      <c r="G402" s="51"/>
      <c r="H402" s="51"/>
      <c r="I402" s="51">
        <v>19</v>
      </c>
      <c r="J402" s="51"/>
      <c r="K402" s="136"/>
      <c r="L402" s="136"/>
      <c r="M402" s="136"/>
      <c r="N402" s="136"/>
      <c r="O402" s="136"/>
      <c r="P402" s="136"/>
      <c r="Q402" s="136"/>
      <c r="R402" s="84"/>
      <c r="S402" s="131"/>
      <c r="T402" s="57"/>
      <c r="U402" s="135"/>
      <c r="V402" s="54">
        <f>IF(I402=0,"",I402/H401)</f>
        <v>1</v>
      </c>
      <c r="W402" s="55">
        <v>22</v>
      </c>
      <c r="X402" s="139">
        <f t="shared" si="49"/>
        <v>1</v>
      </c>
      <c r="Y402" s="139">
        <f t="shared" si="50"/>
        <v>0</v>
      </c>
    </row>
    <row r="403" spans="1:25" ht="15.75" customHeight="1" x14ac:dyDescent="0.25">
      <c r="A403" s="50">
        <v>1902</v>
      </c>
      <c r="B403" s="51"/>
      <c r="C403" s="51"/>
      <c r="D403" s="51"/>
      <c r="E403" s="51"/>
      <c r="F403" s="51"/>
      <c r="G403" s="51"/>
      <c r="H403" s="51"/>
      <c r="I403" s="51"/>
      <c r="J403" s="51">
        <v>19</v>
      </c>
      <c r="K403" s="136"/>
      <c r="L403" s="136"/>
      <c r="M403" s="136"/>
      <c r="N403" s="136"/>
      <c r="O403" s="136"/>
      <c r="P403" s="136"/>
      <c r="Q403" s="136"/>
      <c r="R403" s="84">
        <v>15</v>
      </c>
      <c r="S403" s="131"/>
      <c r="T403" s="57"/>
      <c r="U403" s="135"/>
      <c r="V403" s="56">
        <f>IF(J403=0,"",J403/I402)</f>
        <v>1</v>
      </c>
      <c r="W403" s="55">
        <v>22</v>
      </c>
      <c r="X403" s="56">
        <f t="shared" si="49"/>
        <v>1</v>
      </c>
      <c r="Y403" s="56">
        <f t="shared" si="50"/>
        <v>0</v>
      </c>
    </row>
    <row r="404" spans="1:25" ht="15.75" customHeight="1" x14ac:dyDescent="0.25">
      <c r="A404" s="50">
        <v>2001</v>
      </c>
      <c r="B404" s="51"/>
      <c r="C404" s="51"/>
      <c r="D404" s="51"/>
      <c r="E404" s="51"/>
      <c r="F404" s="51"/>
      <c r="G404" s="51"/>
      <c r="H404" s="51"/>
      <c r="I404" s="51"/>
      <c r="J404" s="51">
        <v>2</v>
      </c>
      <c r="K404" s="136"/>
      <c r="L404" s="136"/>
      <c r="M404" s="136"/>
      <c r="N404" s="136"/>
      <c r="O404" s="136"/>
      <c r="P404" s="136"/>
      <c r="Q404" s="136"/>
      <c r="R404" s="84">
        <v>1</v>
      </c>
      <c r="S404" s="131"/>
      <c r="T404" s="57"/>
      <c r="U404" s="136"/>
      <c r="V404" s="118"/>
      <c r="W404" s="55">
        <v>4</v>
      </c>
      <c r="X404" s="118"/>
      <c r="Y404" s="169"/>
    </row>
    <row r="405" spans="1:25" ht="15.75" customHeight="1" x14ac:dyDescent="0.25">
      <c r="A405" s="50">
        <v>2002</v>
      </c>
      <c r="B405" s="51"/>
      <c r="C405" s="51"/>
      <c r="D405" s="51"/>
      <c r="E405" s="51"/>
      <c r="F405" s="51"/>
      <c r="G405" s="51"/>
      <c r="H405" s="51"/>
      <c r="I405" s="51"/>
      <c r="J405" s="51">
        <v>2</v>
      </c>
      <c r="K405" s="136"/>
      <c r="L405" s="136"/>
      <c r="M405" s="136"/>
      <c r="N405" s="136"/>
      <c r="O405" s="136"/>
      <c r="P405" s="136"/>
      <c r="Q405" s="136"/>
      <c r="R405" s="84">
        <v>2</v>
      </c>
      <c r="S405" s="131"/>
      <c r="T405" s="57"/>
      <c r="U405" s="136"/>
      <c r="V405" s="142"/>
      <c r="W405" s="58">
        <v>2</v>
      </c>
      <c r="X405" s="143"/>
      <c r="Y405" s="142"/>
    </row>
    <row r="406" spans="1:25" ht="15.75" customHeight="1" x14ac:dyDescent="0.25">
      <c r="A406" s="50">
        <v>2101</v>
      </c>
      <c r="B406" s="51"/>
      <c r="C406" s="51"/>
      <c r="D406" s="51"/>
      <c r="E406" s="51"/>
      <c r="F406" s="51"/>
      <c r="G406" s="51"/>
      <c r="H406" s="51"/>
      <c r="I406" s="51"/>
      <c r="J406" s="51">
        <v>1</v>
      </c>
      <c r="K406" s="136"/>
      <c r="L406" s="136"/>
      <c r="M406" s="136"/>
      <c r="N406" s="136"/>
      <c r="O406" s="136"/>
      <c r="P406" s="136"/>
      <c r="Q406" s="136"/>
      <c r="R406" s="84"/>
      <c r="S406" s="131"/>
      <c r="T406" s="57"/>
      <c r="U406" s="136"/>
      <c r="V406" s="142"/>
      <c r="W406" s="58">
        <v>1</v>
      </c>
      <c r="X406" s="143"/>
      <c r="Y406" s="142"/>
    </row>
    <row r="407" spans="1:25" ht="15.75" customHeight="1" x14ac:dyDescent="0.25">
      <c r="A407" s="50">
        <v>2102</v>
      </c>
      <c r="B407" s="51"/>
      <c r="C407" s="51"/>
      <c r="D407" s="51"/>
      <c r="E407" s="51"/>
      <c r="F407" s="51"/>
      <c r="G407" s="51"/>
      <c r="H407" s="51"/>
      <c r="I407" s="51"/>
      <c r="J407" s="51">
        <v>1</v>
      </c>
      <c r="K407" s="136"/>
      <c r="L407" s="136"/>
      <c r="M407" s="136"/>
      <c r="N407" s="136"/>
      <c r="O407" s="136"/>
      <c r="P407" s="136"/>
      <c r="Q407" s="136"/>
      <c r="R407" s="84"/>
      <c r="S407" s="131"/>
      <c r="T407" s="57"/>
      <c r="U407" s="136"/>
      <c r="V407" s="142"/>
      <c r="W407" s="58">
        <v>1</v>
      </c>
      <c r="X407" s="143"/>
      <c r="Y407" s="142"/>
    </row>
    <row r="408" spans="1:25" ht="15.75" customHeight="1" x14ac:dyDescent="0.25">
      <c r="A408" s="50">
        <v>2201</v>
      </c>
      <c r="B408" s="51"/>
      <c r="C408" s="51"/>
      <c r="D408" s="51"/>
      <c r="E408" s="51"/>
      <c r="F408" s="51"/>
      <c r="G408" s="51"/>
      <c r="H408" s="51"/>
      <c r="I408" s="51"/>
      <c r="J408" s="51">
        <v>1</v>
      </c>
      <c r="K408" s="136"/>
      <c r="L408" s="136"/>
      <c r="M408" s="136"/>
      <c r="N408" s="136"/>
      <c r="O408" s="136"/>
      <c r="P408" s="136"/>
      <c r="Q408" s="136"/>
      <c r="R408" s="84">
        <v>1</v>
      </c>
      <c r="S408" s="131"/>
      <c r="T408" s="57"/>
      <c r="U408" s="136"/>
      <c r="V408" s="57"/>
      <c r="W408" s="136"/>
      <c r="X408" s="144"/>
      <c r="Y408" s="142"/>
    </row>
    <row r="409" spans="1:25" ht="15.75" customHeight="1" x14ac:dyDescent="0.25">
      <c r="A409" s="50">
        <v>2202</v>
      </c>
      <c r="B409" s="51"/>
      <c r="C409" s="51"/>
      <c r="D409" s="51"/>
      <c r="E409" s="51"/>
      <c r="F409" s="51"/>
      <c r="G409" s="51"/>
      <c r="H409" s="51"/>
      <c r="I409" s="51"/>
      <c r="J409" s="51"/>
      <c r="K409" s="136"/>
      <c r="L409" s="136"/>
      <c r="M409" s="136"/>
      <c r="N409" s="136"/>
      <c r="O409" s="136"/>
      <c r="P409" s="136"/>
      <c r="Q409" s="136"/>
      <c r="R409" s="84"/>
      <c r="S409" s="131"/>
      <c r="T409" s="57"/>
      <c r="U409" s="136"/>
      <c r="V409" s="145" t="s">
        <v>48</v>
      </c>
      <c r="W409" s="146">
        <v>11</v>
      </c>
      <c r="X409" s="147">
        <f>IF(SUM(R398:R406)=0,"",SUM(R398:R406))</f>
        <v>18</v>
      </c>
      <c r="Y409" s="148" t="s">
        <v>17</v>
      </c>
    </row>
    <row r="410" spans="1:25" ht="15.75" customHeight="1" x14ac:dyDescent="0.25">
      <c r="A410" s="50">
        <v>2301</v>
      </c>
      <c r="B410" s="51"/>
      <c r="C410" s="51"/>
      <c r="D410" s="51"/>
      <c r="E410" s="51"/>
      <c r="F410" s="51"/>
      <c r="G410" s="51"/>
      <c r="H410" s="51"/>
      <c r="I410" s="51"/>
      <c r="J410" s="51"/>
      <c r="K410" s="136"/>
      <c r="L410" s="136"/>
      <c r="M410" s="136"/>
      <c r="N410" s="136"/>
      <c r="O410" s="136"/>
      <c r="P410" s="136"/>
      <c r="Q410" s="136"/>
      <c r="R410" s="84"/>
      <c r="S410" s="131"/>
      <c r="T410" s="57"/>
      <c r="U410" s="136"/>
      <c r="V410" s="149" t="s">
        <v>49</v>
      </c>
      <c r="W410" s="65">
        <f>IF(W409/B395=0,"",W409/B395)</f>
        <v>0.33333333333333331</v>
      </c>
      <c r="X410" s="150">
        <f>IF(W409/X409=0,"",W409/X409)</f>
        <v>0.61111111111111116</v>
      </c>
      <c r="Y410" s="151" t="s">
        <v>50</v>
      </c>
    </row>
    <row r="411" spans="1:25" ht="15.75" customHeight="1" x14ac:dyDescent="0.25">
      <c r="A411" s="50">
        <v>2302</v>
      </c>
      <c r="B411" s="51"/>
      <c r="C411" s="51"/>
      <c r="D411" s="51"/>
      <c r="E411" s="51"/>
      <c r="F411" s="51"/>
      <c r="G411" s="51"/>
      <c r="H411" s="51"/>
      <c r="I411" s="51"/>
      <c r="J411" s="51"/>
      <c r="K411" s="136"/>
      <c r="L411" s="136"/>
      <c r="M411" s="136"/>
      <c r="N411" s="136"/>
      <c r="O411" s="136"/>
      <c r="P411" s="136"/>
      <c r="Q411" s="136"/>
      <c r="R411" s="84"/>
      <c r="S411" s="132"/>
      <c r="T411" s="137"/>
      <c r="U411" s="138"/>
      <c r="V411" s="93"/>
      <c r="W411" s="152"/>
      <c r="X411" s="152"/>
      <c r="Y411" s="153"/>
    </row>
    <row r="412" spans="1:25" ht="18" customHeight="1" x14ac:dyDescent="0.25">
      <c r="A412" s="19"/>
      <c r="B412" s="188" t="s">
        <v>74</v>
      </c>
      <c r="C412" s="188"/>
      <c r="D412" s="188"/>
      <c r="E412" s="188"/>
      <c r="F412" s="188"/>
      <c r="G412" s="188"/>
      <c r="H412" s="188"/>
      <c r="I412" s="188"/>
      <c r="J412" s="188"/>
      <c r="K412" s="24"/>
      <c r="L412" s="24"/>
      <c r="M412" s="24"/>
      <c r="N412" s="24"/>
      <c r="O412" s="24"/>
      <c r="P412" s="24"/>
      <c r="Q412" s="24"/>
      <c r="R412" s="71">
        <f>SUM(R395:R408)</f>
        <v>19</v>
      </c>
      <c r="S412" s="72">
        <f>IF(R403=0,"",R403/B395)</f>
        <v>0.45454545454545453</v>
      </c>
      <c r="T412" s="72">
        <f>IF(R412=0,"",R412/B395)</f>
        <v>0.5757575757575758</v>
      </c>
      <c r="U412" s="72">
        <f>IF(R403=0,"",T412-S412)</f>
        <v>0.12121212121212127</v>
      </c>
      <c r="V412" s="1"/>
      <c r="W412" s="24"/>
      <c r="X412" s="27"/>
      <c r="Y412" s="1"/>
    </row>
    <row r="413" spans="1:25" ht="12.75" customHeight="1" x14ac:dyDescent="0.2">
      <c r="S413" s="1"/>
      <c r="T413" s="1"/>
      <c r="V413" s="1"/>
    </row>
    <row r="414" spans="1:25" ht="12.75" customHeight="1" x14ac:dyDescent="0.2">
      <c r="S414" s="1"/>
      <c r="T414" s="1"/>
      <c r="V414" s="1"/>
    </row>
    <row r="415" spans="1:25" ht="26.25" customHeight="1" x14ac:dyDescent="0.4">
      <c r="A415" s="79"/>
      <c r="B415" s="179" t="s">
        <v>63</v>
      </c>
      <c r="C415" s="180"/>
      <c r="D415" s="180"/>
      <c r="E415" s="180"/>
      <c r="F415" s="180"/>
      <c r="G415" s="180"/>
      <c r="H415" s="180"/>
      <c r="I415" s="180"/>
      <c r="J415" s="180"/>
      <c r="R415" s="74" t="s">
        <v>78</v>
      </c>
      <c r="S415" s="119"/>
      <c r="T415" s="119"/>
      <c r="U415" s="24"/>
      <c r="V415" s="1"/>
      <c r="W415" s="24"/>
      <c r="X415" s="24"/>
      <c r="Y415" s="24"/>
    </row>
    <row r="416" spans="1:25" ht="20.25" customHeight="1" x14ac:dyDescent="0.2">
      <c r="A416" s="181" t="s">
        <v>16</v>
      </c>
      <c r="B416" s="182" t="s">
        <v>64</v>
      </c>
      <c r="C416" s="183"/>
      <c r="D416" s="183"/>
      <c r="E416" s="183"/>
      <c r="F416" s="183"/>
      <c r="G416" s="183"/>
      <c r="H416" s="183"/>
      <c r="I416" s="183"/>
      <c r="J416" s="184"/>
      <c r="K416" s="24"/>
      <c r="L416" s="24"/>
      <c r="M416" s="24"/>
      <c r="N416" s="24"/>
      <c r="O416" s="24"/>
      <c r="P416" s="24"/>
      <c r="Q416" s="24"/>
      <c r="R416" s="185" t="s">
        <v>17</v>
      </c>
      <c r="S416" s="178" t="s">
        <v>8</v>
      </c>
      <c r="T416" s="178" t="s">
        <v>9</v>
      </c>
      <c r="U416" s="187" t="s">
        <v>10</v>
      </c>
      <c r="V416" s="178" t="s">
        <v>11</v>
      </c>
      <c r="W416" s="176" t="s">
        <v>12</v>
      </c>
      <c r="X416" s="176" t="s">
        <v>13</v>
      </c>
      <c r="Y416" s="178" t="s">
        <v>14</v>
      </c>
    </row>
    <row r="417" spans="1:26" ht="15.75" customHeight="1" x14ac:dyDescent="0.25">
      <c r="A417" s="177"/>
      <c r="B417" s="50" t="s">
        <v>65</v>
      </c>
      <c r="C417" s="50" t="s">
        <v>66</v>
      </c>
      <c r="D417" s="50" t="s">
        <v>67</v>
      </c>
      <c r="E417" s="50" t="s">
        <v>68</v>
      </c>
      <c r="F417" s="50" t="s">
        <v>69</v>
      </c>
      <c r="G417" s="50" t="s">
        <v>70</v>
      </c>
      <c r="H417" s="50" t="s">
        <v>71</v>
      </c>
      <c r="I417" s="50" t="s">
        <v>72</v>
      </c>
      <c r="J417" s="50" t="s">
        <v>73</v>
      </c>
      <c r="K417" s="24"/>
      <c r="L417" s="24"/>
      <c r="M417" s="24"/>
      <c r="N417" s="24"/>
      <c r="O417" s="24"/>
      <c r="P417" s="24"/>
      <c r="Q417" s="24"/>
      <c r="R417" s="186"/>
      <c r="S417" s="177"/>
      <c r="T417" s="177"/>
      <c r="U417" s="177"/>
      <c r="V417" s="177"/>
      <c r="W417" s="177"/>
      <c r="X417" s="177"/>
      <c r="Y417" s="177"/>
    </row>
    <row r="418" spans="1:26" ht="15.75" customHeight="1" x14ac:dyDescent="0.25">
      <c r="A418" s="50">
        <v>1601</v>
      </c>
      <c r="B418" s="51">
        <v>6</v>
      </c>
      <c r="C418" s="51"/>
      <c r="D418" s="51"/>
      <c r="E418" s="51"/>
      <c r="F418" s="51"/>
      <c r="G418" s="51"/>
      <c r="H418" s="51"/>
      <c r="I418" s="51"/>
      <c r="J418" s="51"/>
      <c r="K418" s="136"/>
      <c r="L418" s="136"/>
      <c r="M418" s="136"/>
      <c r="N418" s="136"/>
      <c r="O418" s="136"/>
      <c r="P418" s="136"/>
      <c r="Q418" s="136"/>
      <c r="R418" s="84"/>
      <c r="S418" s="130"/>
      <c r="T418" s="133"/>
      <c r="U418" s="134"/>
      <c r="V418" s="140"/>
      <c r="W418" s="53">
        <f>B418</f>
        <v>6</v>
      </c>
      <c r="X418" s="141"/>
      <c r="Y418" s="140"/>
    </row>
    <row r="419" spans="1:26" ht="15.75" customHeight="1" x14ac:dyDescent="0.25">
      <c r="A419" s="50">
        <v>1602</v>
      </c>
      <c r="B419" s="51"/>
      <c r="C419" s="51">
        <v>4</v>
      </c>
      <c r="D419" s="51"/>
      <c r="E419" s="51"/>
      <c r="F419" s="51"/>
      <c r="G419" s="51"/>
      <c r="H419" s="51"/>
      <c r="I419" s="51"/>
      <c r="J419" s="51"/>
      <c r="K419" s="136"/>
      <c r="L419" s="136"/>
      <c r="M419" s="136"/>
      <c r="N419" s="136"/>
      <c r="O419" s="136"/>
      <c r="P419" s="136"/>
      <c r="Q419" s="136"/>
      <c r="R419" s="84"/>
      <c r="S419" s="131"/>
      <c r="T419" s="57"/>
      <c r="U419" s="135"/>
      <c r="V419" s="54">
        <f>IF(C419=0,"",C419/B418)</f>
        <v>0.66666666666666663</v>
      </c>
      <c r="W419" s="55">
        <v>4</v>
      </c>
      <c r="X419" s="139">
        <f t="shared" ref="X419:X426" si="51">IF(W419=0,"",W419/W418)</f>
        <v>0.66666666666666663</v>
      </c>
      <c r="Y419" s="139">
        <f t="shared" ref="Y419:Y426" si="52">IF(W419=0,"",100%-X419)</f>
        <v>0.33333333333333337</v>
      </c>
    </row>
    <row r="420" spans="1:26" ht="15.75" customHeight="1" x14ac:dyDescent="0.25">
      <c r="A420" s="50">
        <v>1701</v>
      </c>
      <c r="B420" s="51"/>
      <c r="C420" s="51"/>
      <c r="D420" s="51">
        <v>3</v>
      </c>
      <c r="E420" s="51"/>
      <c r="F420" s="51"/>
      <c r="G420" s="51"/>
      <c r="H420" s="51"/>
      <c r="I420" s="51"/>
      <c r="J420" s="51"/>
      <c r="K420" s="136"/>
      <c r="L420" s="136"/>
      <c r="M420" s="136"/>
      <c r="N420" s="136"/>
      <c r="O420" s="136"/>
      <c r="P420" s="136"/>
      <c r="Q420" s="136"/>
      <c r="R420" s="84"/>
      <c r="S420" s="131"/>
      <c r="T420" s="57"/>
      <c r="U420" s="135"/>
      <c r="V420" s="54">
        <f>IF(D420=0,"",D420/C419)</f>
        <v>0.75</v>
      </c>
      <c r="W420" s="55">
        <v>3</v>
      </c>
      <c r="X420" s="139">
        <f t="shared" si="51"/>
        <v>0.75</v>
      </c>
      <c r="Y420" s="139">
        <f t="shared" si="52"/>
        <v>0.25</v>
      </c>
      <c r="Z420" s="30">
        <f>W420/W418</f>
        <v>0.5</v>
      </c>
    </row>
    <row r="421" spans="1:26" ht="15.75" customHeight="1" x14ac:dyDescent="0.25">
      <c r="A421" s="50">
        <v>1702</v>
      </c>
      <c r="B421" s="51"/>
      <c r="C421" s="51"/>
      <c r="D421" s="51"/>
      <c r="E421" s="51">
        <v>3</v>
      </c>
      <c r="F421" s="51"/>
      <c r="G421" s="51"/>
      <c r="H421" s="51"/>
      <c r="I421" s="51"/>
      <c r="J421" s="51"/>
      <c r="K421" s="136"/>
      <c r="L421" s="136"/>
      <c r="M421" s="136"/>
      <c r="N421" s="136"/>
      <c r="O421" s="136"/>
      <c r="P421" s="136"/>
      <c r="Q421" s="136"/>
      <c r="R421" s="84"/>
      <c r="S421" s="131"/>
      <c r="T421" s="57"/>
      <c r="U421" s="135"/>
      <c r="V421" s="54">
        <f>IF(E421=0,"",E421/D420)</f>
        <v>1</v>
      </c>
      <c r="W421" s="55">
        <v>3</v>
      </c>
      <c r="X421" s="139">
        <f t="shared" si="51"/>
        <v>1</v>
      </c>
      <c r="Y421" s="139">
        <f t="shared" si="52"/>
        <v>0</v>
      </c>
    </row>
    <row r="422" spans="1:26" ht="15.75" customHeight="1" x14ac:dyDescent="0.25">
      <c r="A422" s="50">
        <v>1801</v>
      </c>
      <c r="B422" s="51"/>
      <c r="C422" s="51"/>
      <c r="D422" s="51"/>
      <c r="E422" s="51"/>
      <c r="F422" s="51">
        <v>3</v>
      </c>
      <c r="G422" s="51"/>
      <c r="H422" s="51"/>
      <c r="I422" s="51"/>
      <c r="J422" s="51"/>
      <c r="K422" s="136"/>
      <c r="L422" s="136"/>
      <c r="M422" s="136"/>
      <c r="N422" s="136"/>
      <c r="O422" s="136"/>
      <c r="P422" s="136"/>
      <c r="Q422" s="136"/>
      <c r="R422" s="84"/>
      <c r="S422" s="131"/>
      <c r="T422" s="57"/>
      <c r="U422" s="135"/>
      <c r="V422" s="54">
        <f>IF(F422=0,"",F422/E421)</f>
        <v>1</v>
      </c>
      <c r="W422" s="55">
        <v>3</v>
      </c>
      <c r="X422" s="139">
        <f t="shared" si="51"/>
        <v>1</v>
      </c>
      <c r="Y422" s="139">
        <f t="shared" si="52"/>
        <v>0</v>
      </c>
    </row>
    <row r="423" spans="1:26" ht="15.75" customHeight="1" x14ac:dyDescent="0.25">
      <c r="A423" s="50">
        <v>1802</v>
      </c>
      <c r="B423" s="51"/>
      <c r="C423" s="51"/>
      <c r="D423" s="51"/>
      <c r="E423" s="51"/>
      <c r="F423" s="51"/>
      <c r="G423" s="51">
        <v>3</v>
      </c>
      <c r="H423" s="51"/>
      <c r="I423" s="51"/>
      <c r="J423" s="51"/>
      <c r="K423" s="136"/>
      <c r="L423" s="136"/>
      <c r="M423" s="136"/>
      <c r="N423" s="136"/>
      <c r="O423" s="136"/>
      <c r="P423" s="136"/>
      <c r="Q423" s="136"/>
      <c r="R423" s="84"/>
      <c r="S423" s="131"/>
      <c r="T423" s="57"/>
      <c r="U423" s="135"/>
      <c r="V423" s="54">
        <f>IF(G423=0,"",G423/F422)</f>
        <v>1</v>
      </c>
      <c r="W423" s="55">
        <v>3</v>
      </c>
      <c r="X423" s="139">
        <f t="shared" si="51"/>
        <v>1</v>
      </c>
      <c r="Y423" s="139">
        <f t="shared" si="52"/>
        <v>0</v>
      </c>
    </row>
    <row r="424" spans="1:26" ht="15.75" customHeight="1" x14ac:dyDescent="0.25">
      <c r="A424" s="50">
        <v>1901</v>
      </c>
      <c r="B424" s="51"/>
      <c r="C424" s="51"/>
      <c r="D424" s="51"/>
      <c r="E424" s="51"/>
      <c r="F424" s="51"/>
      <c r="G424" s="51"/>
      <c r="H424" s="51">
        <v>3</v>
      </c>
      <c r="I424" s="51"/>
      <c r="J424" s="51"/>
      <c r="K424" s="136"/>
      <c r="L424" s="136"/>
      <c r="M424" s="136"/>
      <c r="N424" s="136"/>
      <c r="O424" s="136"/>
      <c r="P424" s="136"/>
      <c r="Q424" s="136"/>
      <c r="R424" s="84"/>
      <c r="S424" s="131"/>
      <c r="T424" s="57"/>
      <c r="U424" s="135"/>
      <c r="V424" s="54">
        <f>IF(H424=0,"",H424/G423)</f>
        <v>1</v>
      </c>
      <c r="W424" s="55">
        <v>3</v>
      </c>
      <c r="X424" s="139">
        <f t="shared" si="51"/>
        <v>1</v>
      </c>
      <c r="Y424" s="139">
        <f t="shared" si="52"/>
        <v>0</v>
      </c>
    </row>
    <row r="425" spans="1:26" ht="15.75" customHeight="1" x14ac:dyDescent="0.25">
      <c r="A425" s="50">
        <v>1902</v>
      </c>
      <c r="B425" s="51"/>
      <c r="C425" s="51"/>
      <c r="D425" s="51"/>
      <c r="E425" s="51"/>
      <c r="F425" s="51"/>
      <c r="G425" s="51"/>
      <c r="H425" s="51"/>
      <c r="I425" s="51">
        <v>3</v>
      </c>
      <c r="J425" s="51"/>
      <c r="K425" s="136"/>
      <c r="L425" s="136"/>
      <c r="M425" s="136"/>
      <c r="N425" s="136"/>
      <c r="O425" s="136"/>
      <c r="P425" s="136"/>
      <c r="Q425" s="136"/>
      <c r="R425" s="84"/>
      <c r="S425" s="131"/>
      <c r="T425" s="57"/>
      <c r="U425" s="135"/>
      <c r="V425" s="54">
        <f>IF(I425=0,"",I425/H424)</f>
        <v>1</v>
      </c>
      <c r="W425" s="55">
        <v>3</v>
      </c>
      <c r="X425" s="139">
        <f t="shared" si="51"/>
        <v>1</v>
      </c>
      <c r="Y425" s="139">
        <f t="shared" si="52"/>
        <v>0</v>
      </c>
    </row>
    <row r="426" spans="1:26" ht="15.75" customHeight="1" x14ac:dyDescent="0.25">
      <c r="A426" s="50">
        <v>2001</v>
      </c>
      <c r="B426" s="51"/>
      <c r="C426" s="51"/>
      <c r="D426" s="51"/>
      <c r="E426" s="51"/>
      <c r="F426" s="51"/>
      <c r="G426" s="51"/>
      <c r="H426" s="51"/>
      <c r="I426" s="51"/>
      <c r="J426" s="51">
        <v>3</v>
      </c>
      <c r="K426" s="136"/>
      <c r="L426" s="136"/>
      <c r="M426" s="136"/>
      <c r="N426" s="136"/>
      <c r="O426" s="136"/>
      <c r="P426" s="136"/>
      <c r="Q426" s="136"/>
      <c r="R426" s="84">
        <v>3</v>
      </c>
      <c r="S426" s="131"/>
      <c r="T426" s="57"/>
      <c r="U426" s="135"/>
      <c r="V426" s="56">
        <f>IF(J426=0,"",J426/I425)</f>
        <v>1</v>
      </c>
      <c r="W426" s="55">
        <v>3</v>
      </c>
      <c r="X426" s="56">
        <f t="shared" si="51"/>
        <v>1</v>
      </c>
      <c r="Y426" s="56">
        <f t="shared" si="52"/>
        <v>0</v>
      </c>
    </row>
    <row r="427" spans="1:26" ht="15.75" customHeight="1" x14ac:dyDescent="0.25">
      <c r="A427" s="50">
        <v>2002</v>
      </c>
      <c r="B427" s="51"/>
      <c r="C427" s="51"/>
      <c r="D427" s="51"/>
      <c r="E427" s="51"/>
      <c r="F427" s="51"/>
      <c r="G427" s="51"/>
      <c r="H427" s="51"/>
      <c r="I427" s="51"/>
      <c r="J427" s="51"/>
      <c r="K427" s="136"/>
      <c r="L427" s="136"/>
      <c r="M427" s="136"/>
      <c r="N427" s="136"/>
      <c r="O427" s="136"/>
      <c r="P427" s="136"/>
      <c r="Q427" s="136"/>
      <c r="R427" s="84"/>
      <c r="S427" s="131"/>
      <c r="T427" s="57"/>
      <c r="U427" s="136"/>
      <c r="V427" s="118"/>
      <c r="W427" s="55"/>
      <c r="X427" s="118"/>
      <c r="Y427" s="169"/>
    </row>
    <row r="428" spans="1:26" ht="15.75" customHeight="1" x14ac:dyDescent="0.25">
      <c r="A428" s="50">
        <v>2101</v>
      </c>
      <c r="B428" s="51"/>
      <c r="C428" s="51"/>
      <c r="D428" s="51"/>
      <c r="E428" s="51"/>
      <c r="F428" s="51"/>
      <c r="G428" s="51"/>
      <c r="H428" s="51"/>
      <c r="I428" s="51"/>
      <c r="J428" s="51"/>
      <c r="K428" s="136"/>
      <c r="L428" s="136"/>
      <c r="M428" s="136"/>
      <c r="N428" s="136"/>
      <c r="O428" s="136"/>
      <c r="P428" s="136"/>
      <c r="Q428" s="136"/>
      <c r="R428" s="84"/>
      <c r="S428" s="131"/>
      <c r="T428" s="57"/>
      <c r="U428" s="136"/>
      <c r="V428" s="142"/>
      <c r="W428" s="58"/>
      <c r="X428" s="143"/>
      <c r="Y428" s="142"/>
    </row>
    <row r="429" spans="1:26" ht="15.75" customHeight="1" x14ac:dyDescent="0.25">
      <c r="A429" s="50">
        <v>2102</v>
      </c>
      <c r="B429" s="51"/>
      <c r="C429" s="51"/>
      <c r="D429" s="51"/>
      <c r="E429" s="51"/>
      <c r="F429" s="51"/>
      <c r="G429" s="51"/>
      <c r="H429" s="51"/>
      <c r="I429" s="51"/>
      <c r="J429" s="51"/>
      <c r="K429" s="136"/>
      <c r="L429" s="136"/>
      <c r="M429" s="136"/>
      <c r="N429" s="136"/>
      <c r="O429" s="136"/>
      <c r="P429" s="136"/>
      <c r="Q429" s="136"/>
      <c r="R429" s="84"/>
      <c r="S429" s="131"/>
      <c r="T429" s="57"/>
      <c r="U429" s="136"/>
      <c r="V429" s="142"/>
      <c r="W429" s="58"/>
      <c r="X429" s="143"/>
      <c r="Y429" s="142"/>
    </row>
    <row r="430" spans="1:26" ht="15.75" customHeight="1" x14ac:dyDescent="0.25">
      <c r="A430" s="50">
        <v>2201</v>
      </c>
      <c r="B430" s="51"/>
      <c r="C430" s="51"/>
      <c r="D430" s="51"/>
      <c r="E430" s="51"/>
      <c r="F430" s="51"/>
      <c r="G430" s="51"/>
      <c r="H430" s="51"/>
      <c r="I430" s="51"/>
      <c r="J430" s="51"/>
      <c r="K430" s="136"/>
      <c r="L430" s="136"/>
      <c r="M430" s="136"/>
      <c r="N430" s="136"/>
      <c r="O430" s="136"/>
      <c r="P430" s="136"/>
      <c r="Q430" s="136"/>
      <c r="R430" s="84"/>
      <c r="S430" s="131"/>
      <c r="T430" s="57"/>
      <c r="U430" s="136"/>
      <c r="V430" s="142"/>
      <c r="W430" s="58"/>
      <c r="X430" s="143"/>
      <c r="Y430" s="142"/>
    </row>
    <row r="431" spans="1:26" ht="15.75" customHeight="1" x14ac:dyDescent="0.25">
      <c r="A431" s="50">
        <v>2202</v>
      </c>
      <c r="B431" s="51"/>
      <c r="C431" s="51"/>
      <c r="D431" s="51"/>
      <c r="E431" s="51"/>
      <c r="F431" s="51"/>
      <c r="G431" s="51"/>
      <c r="H431" s="51"/>
      <c r="I431" s="51"/>
      <c r="J431" s="51"/>
      <c r="K431" s="136"/>
      <c r="L431" s="136"/>
      <c r="M431" s="136"/>
      <c r="N431" s="136"/>
      <c r="O431" s="136"/>
      <c r="P431" s="136"/>
      <c r="Q431" s="136"/>
      <c r="R431" s="84"/>
      <c r="S431" s="131"/>
      <c r="T431" s="57"/>
      <c r="U431" s="136"/>
      <c r="V431" s="57"/>
      <c r="W431" s="136"/>
      <c r="X431" s="144"/>
      <c r="Y431" s="142"/>
    </row>
    <row r="432" spans="1:26" ht="15.75" customHeight="1" x14ac:dyDescent="0.25">
      <c r="A432" s="50">
        <v>2301</v>
      </c>
      <c r="B432" s="51"/>
      <c r="C432" s="51"/>
      <c r="D432" s="51"/>
      <c r="E432" s="51"/>
      <c r="F432" s="51"/>
      <c r="G432" s="51"/>
      <c r="H432" s="51"/>
      <c r="I432" s="51"/>
      <c r="J432" s="51"/>
      <c r="K432" s="136"/>
      <c r="L432" s="136"/>
      <c r="M432" s="136"/>
      <c r="N432" s="136"/>
      <c r="O432" s="136"/>
      <c r="P432" s="136"/>
      <c r="Q432" s="136"/>
      <c r="R432" s="84"/>
      <c r="S432" s="131"/>
      <c r="T432" s="57"/>
      <c r="U432" s="136"/>
      <c r="V432" s="145" t="s">
        <v>48</v>
      </c>
      <c r="W432" s="146">
        <v>2</v>
      </c>
      <c r="X432" s="147">
        <f>IF(SUM(R421:R429)=0,"",SUM(R421:R429))</f>
        <v>3</v>
      </c>
      <c r="Y432" s="148" t="s">
        <v>17</v>
      </c>
    </row>
    <row r="433" spans="1:26" ht="15.75" customHeight="1" x14ac:dyDescent="0.25">
      <c r="A433" s="50">
        <v>2302</v>
      </c>
      <c r="B433" s="51"/>
      <c r="C433" s="51"/>
      <c r="D433" s="51"/>
      <c r="E433" s="51"/>
      <c r="F433" s="51"/>
      <c r="G433" s="51"/>
      <c r="H433" s="51"/>
      <c r="I433" s="51"/>
      <c r="J433" s="51"/>
      <c r="K433" s="136"/>
      <c r="L433" s="136"/>
      <c r="M433" s="136"/>
      <c r="N433" s="136"/>
      <c r="O433" s="136"/>
      <c r="P433" s="136"/>
      <c r="Q433" s="136"/>
      <c r="R433" s="84"/>
      <c r="S433" s="131"/>
      <c r="T433" s="57"/>
      <c r="U433" s="136"/>
      <c r="V433" s="149" t="s">
        <v>49</v>
      </c>
      <c r="W433" s="65">
        <f>IF(W432/B418=0,"",W432/B418)</f>
        <v>0.33333333333333331</v>
      </c>
      <c r="X433" s="150">
        <f>IF(W432/X432=0,"",W432/X432)</f>
        <v>0.66666666666666663</v>
      </c>
      <c r="Y433" s="151" t="s">
        <v>50</v>
      </c>
    </row>
    <row r="434" spans="1:26" ht="15.75" customHeight="1" x14ac:dyDescent="0.25">
      <c r="A434" s="50">
        <v>2401</v>
      </c>
      <c r="B434" s="51"/>
      <c r="C434" s="51"/>
      <c r="D434" s="51"/>
      <c r="E434" s="51"/>
      <c r="F434" s="51"/>
      <c r="G434" s="51"/>
      <c r="H434" s="51"/>
      <c r="I434" s="51"/>
      <c r="J434" s="51"/>
      <c r="K434" s="136"/>
      <c r="L434" s="136"/>
      <c r="M434" s="136"/>
      <c r="N434" s="136"/>
      <c r="O434" s="136"/>
      <c r="P434" s="136"/>
      <c r="Q434" s="136"/>
      <c r="R434" s="84"/>
      <c r="S434" s="132"/>
      <c r="T434" s="137"/>
      <c r="U434" s="138"/>
      <c r="V434" s="93"/>
      <c r="W434" s="152"/>
      <c r="X434" s="152"/>
      <c r="Y434" s="153"/>
    </row>
    <row r="435" spans="1:26" ht="18" customHeight="1" x14ac:dyDescent="0.25">
      <c r="A435" s="19"/>
      <c r="B435" s="188" t="s">
        <v>74</v>
      </c>
      <c r="C435" s="188"/>
      <c r="D435" s="188"/>
      <c r="E435" s="188"/>
      <c r="F435" s="188"/>
      <c r="G435" s="188"/>
      <c r="H435" s="188"/>
      <c r="I435" s="188"/>
      <c r="J435" s="188"/>
      <c r="K435" s="24"/>
      <c r="L435" s="24"/>
      <c r="M435" s="24"/>
      <c r="N435" s="24"/>
      <c r="O435" s="24"/>
      <c r="P435" s="24"/>
      <c r="Q435" s="24"/>
      <c r="R435" s="71">
        <f>SUM(R418:R431)</f>
        <v>3</v>
      </c>
      <c r="S435" s="72">
        <f>IF(R426=0,"",R426/B418)</f>
        <v>0.5</v>
      </c>
      <c r="T435" s="72">
        <f>IF(R435=0,"",R435/B418)</f>
        <v>0.5</v>
      </c>
      <c r="U435" s="72">
        <f>IF(R426=0,"",T435-S435)</f>
        <v>0</v>
      </c>
      <c r="V435" s="1"/>
      <c r="W435" s="24"/>
      <c r="X435" s="27"/>
      <c r="Y435" s="1"/>
    </row>
    <row r="436" spans="1:26" ht="12.75" customHeight="1" x14ac:dyDescent="0.2">
      <c r="S436" s="1"/>
      <c r="T436" s="1"/>
      <c r="V436" s="1"/>
    </row>
    <row r="437" spans="1:26" ht="12.75" customHeight="1" x14ac:dyDescent="0.2">
      <c r="S437" s="1"/>
      <c r="T437" s="1"/>
      <c r="V437" s="1"/>
    </row>
    <row r="438" spans="1:26" ht="26.25" customHeight="1" x14ac:dyDescent="0.4">
      <c r="A438" s="79"/>
      <c r="B438" s="179" t="s">
        <v>63</v>
      </c>
      <c r="C438" s="180"/>
      <c r="D438" s="180"/>
      <c r="E438" s="180"/>
      <c r="F438" s="180"/>
      <c r="G438" s="180"/>
      <c r="H438" s="180"/>
      <c r="I438" s="180"/>
      <c r="J438" s="180"/>
      <c r="R438" s="74" t="s">
        <v>79</v>
      </c>
      <c r="S438" s="119"/>
      <c r="T438" s="119"/>
      <c r="U438" s="24"/>
      <c r="V438" s="1"/>
      <c r="W438" s="24"/>
      <c r="X438" s="24"/>
      <c r="Y438" s="24"/>
    </row>
    <row r="439" spans="1:26" ht="20.25" customHeight="1" x14ac:dyDescent="0.2">
      <c r="A439" s="181" t="s">
        <v>16</v>
      </c>
      <c r="B439" s="182" t="s">
        <v>64</v>
      </c>
      <c r="C439" s="183"/>
      <c r="D439" s="183"/>
      <c r="E439" s="183"/>
      <c r="F439" s="183"/>
      <c r="G439" s="183"/>
      <c r="H439" s="183"/>
      <c r="I439" s="183"/>
      <c r="J439" s="184"/>
      <c r="K439" s="24"/>
      <c r="L439" s="24"/>
      <c r="M439" s="24"/>
      <c r="N439" s="24"/>
      <c r="O439" s="24"/>
      <c r="P439" s="24"/>
      <c r="Q439" s="24"/>
      <c r="R439" s="185" t="s">
        <v>17</v>
      </c>
      <c r="S439" s="178" t="s">
        <v>8</v>
      </c>
      <c r="T439" s="178" t="s">
        <v>9</v>
      </c>
      <c r="U439" s="187" t="s">
        <v>10</v>
      </c>
      <c r="V439" s="178" t="s">
        <v>11</v>
      </c>
      <c r="W439" s="176" t="s">
        <v>12</v>
      </c>
      <c r="X439" s="176" t="s">
        <v>13</v>
      </c>
      <c r="Y439" s="178" t="s">
        <v>14</v>
      </c>
    </row>
    <row r="440" spans="1:26" ht="15.75" customHeight="1" x14ac:dyDescent="0.25">
      <c r="A440" s="177"/>
      <c r="B440" s="50" t="s">
        <v>65</v>
      </c>
      <c r="C440" s="50" t="s">
        <v>66</v>
      </c>
      <c r="D440" s="50" t="s">
        <v>67</v>
      </c>
      <c r="E440" s="50" t="s">
        <v>68</v>
      </c>
      <c r="F440" s="50" t="s">
        <v>69</v>
      </c>
      <c r="G440" s="50" t="s">
        <v>70</v>
      </c>
      <c r="H440" s="50" t="s">
        <v>71</v>
      </c>
      <c r="I440" s="50" t="s">
        <v>72</v>
      </c>
      <c r="J440" s="50" t="s">
        <v>73</v>
      </c>
      <c r="K440" s="24"/>
      <c r="L440" s="24"/>
      <c r="M440" s="24"/>
      <c r="N440" s="24"/>
      <c r="O440" s="24"/>
      <c r="P440" s="24"/>
      <c r="Q440" s="24"/>
      <c r="R440" s="186"/>
      <c r="S440" s="177"/>
      <c r="T440" s="177"/>
      <c r="U440" s="177"/>
      <c r="V440" s="177"/>
      <c r="W440" s="177"/>
      <c r="X440" s="177"/>
      <c r="Y440" s="177"/>
    </row>
    <row r="441" spans="1:26" ht="15.75" customHeight="1" x14ac:dyDescent="0.25">
      <c r="A441" s="50">
        <v>1602</v>
      </c>
      <c r="B441" s="51">
        <v>35</v>
      </c>
      <c r="C441" s="51"/>
      <c r="D441" s="51"/>
      <c r="E441" s="51"/>
      <c r="F441" s="51"/>
      <c r="G441" s="51"/>
      <c r="H441" s="51"/>
      <c r="I441" s="51"/>
      <c r="J441" s="51"/>
      <c r="K441" s="136"/>
      <c r="L441" s="136"/>
      <c r="M441" s="136"/>
      <c r="N441" s="136"/>
      <c r="O441" s="136"/>
      <c r="P441" s="136"/>
      <c r="Q441" s="136"/>
      <c r="R441" s="84"/>
      <c r="S441" s="130"/>
      <c r="T441" s="133"/>
      <c r="U441" s="134"/>
      <c r="V441" s="140"/>
      <c r="W441" s="53">
        <f>B441</f>
        <v>35</v>
      </c>
      <c r="X441" s="141"/>
      <c r="Y441" s="140"/>
    </row>
    <row r="442" spans="1:26" ht="15.75" customHeight="1" x14ac:dyDescent="0.25">
      <c r="A442" s="50">
        <v>1701</v>
      </c>
      <c r="B442" s="51"/>
      <c r="C442" s="51">
        <v>30</v>
      </c>
      <c r="D442" s="51"/>
      <c r="E442" s="51"/>
      <c r="F442" s="51"/>
      <c r="G442" s="51"/>
      <c r="H442" s="51"/>
      <c r="I442" s="51"/>
      <c r="J442" s="51"/>
      <c r="K442" s="136"/>
      <c r="L442" s="136"/>
      <c r="M442" s="136"/>
      <c r="N442" s="136"/>
      <c r="O442" s="136"/>
      <c r="P442" s="136"/>
      <c r="Q442" s="136"/>
      <c r="R442" s="84"/>
      <c r="S442" s="131"/>
      <c r="T442" s="57"/>
      <c r="U442" s="135"/>
      <c r="V442" s="54">
        <f>IF(C442=0,"",C442/B441)</f>
        <v>0.8571428571428571</v>
      </c>
      <c r="W442" s="55">
        <v>30</v>
      </c>
      <c r="X442" s="139">
        <f t="shared" ref="X442:X449" si="53">IF(W442=0,"",W442/W441)</f>
        <v>0.8571428571428571</v>
      </c>
      <c r="Y442" s="139">
        <f t="shared" ref="Y442:Y449" si="54">IF(W442=0,"",100%-X442)</f>
        <v>0.1428571428571429</v>
      </c>
    </row>
    <row r="443" spans="1:26" ht="15.75" customHeight="1" x14ac:dyDescent="0.25">
      <c r="A443" s="50">
        <v>1702</v>
      </c>
      <c r="B443" s="51"/>
      <c r="C443" s="51"/>
      <c r="D443" s="51">
        <v>27</v>
      </c>
      <c r="E443" s="51"/>
      <c r="F443" s="51"/>
      <c r="G443" s="51"/>
      <c r="H443" s="51"/>
      <c r="I443" s="51"/>
      <c r="J443" s="51"/>
      <c r="K443" s="136"/>
      <c r="L443" s="136"/>
      <c r="M443" s="136"/>
      <c r="N443" s="136"/>
      <c r="O443" s="136"/>
      <c r="P443" s="136"/>
      <c r="Q443" s="136"/>
      <c r="R443" s="84"/>
      <c r="S443" s="131"/>
      <c r="T443" s="57"/>
      <c r="U443" s="135"/>
      <c r="V443" s="54">
        <f>IF(D443=0,"",D443/C442)</f>
        <v>0.9</v>
      </c>
      <c r="W443" s="55">
        <v>27</v>
      </c>
      <c r="X443" s="139">
        <f t="shared" si="53"/>
        <v>0.9</v>
      </c>
      <c r="Y443" s="139">
        <f t="shared" si="54"/>
        <v>9.9999999999999978E-2</v>
      </c>
      <c r="Z443" s="30">
        <f>W443/W441</f>
        <v>0.77142857142857146</v>
      </c>
    </row>
    <row r="444" spans="1:26" ht="15.75" customHeight="1" x14ac:dyDescent="0.25">
      <c r="A444" s="50">
        <v>1801</v>
      </c>
      <c r="B444" s="51"/>
      <c r="C444" s="51"/>
      <c r="D444" s="51"/>
      <c r="E444" s="51">
        <v>23</v>
      </c>
      <c r="F444" s="51"/>
      <c r="G444" s="51"/>
      <c r="H444" s="51"/>
      <c r="I444" s="51"/>
      <c r="J444" s="51"/>
      <c r="K444" s="136"/>
      <c r="L444" s="136"/>
      <c r="M444" s="136"/>
      <c r="N444" s="136"/>
      <c r="O444" s="136"/>
      <c r="P444" s="136"/>
      <c r="Q444" s="136"/>
      <c r="R444" s="84"/>
      <c r="S444" s="131"/>
      <c r="T444" s="57"/>
      <c r="U444" s="135"/>
      <c r="V444" s="54">
        <f>IF(E444=0,"",E444/D443)</f>
        <v>0.85185185185185186</v>
      </c>
      <c r="W444" s="55">
        <v>26</v>
      </c>
      <c r="X444" s="139">
        <f t="shared" si="53"/>
        <v>0.96296296296296291</v>
      </c>
      <c r="Y444" s="139">
        <f t="shared" si="54"/>
        <v>3.703703703703709E-2</v>
      </c>
    </row>
    <row r="445" spans="1:26" ht="15.75" customHeight="1" x14ac:dyDescent="0.25">
      <c r="A445" s="50">
        <v>1802</v>
      </c>
      <c r="B445" s="51"/>
      <c r="C445" s="51"/>
      <c r="D445" s="51"/>
      <c r="E445" s="51"/>
      <c r="F445" s="51">
        <v>20</v>
      </c>
      <c r="G445" s="51"/>
      <c r="H445" s="51"/>
      <c r="I445" s="51"/>
      <c r="J445" s="51"/>
      <c r="K445" s="136"/>
      <c r="L445" s="136"/>
      <c r="M445" s="136"/>
      <c r="N445" s="136"/>
      <c r="O445" s="136"/>
      <c r="P445" s="136"/>
      <c r="Q445" s="136"/>
      <c r="R445" s="84"/>
      <c r="S445" s="131"/>
      <c r="T445" s="57"/>
      <c r="U445" s="135"/>
      <c r="V445" s="54">
        <f>IF(F445=0,"",F445/E444)</f>
        <v>0.86956521739130432</v>
      </c>
      <c r="W445" s="55">
        <v>25</v>
      </c>
      <c r="X445" s="139">
        <f t="shared" si="53"/>
        <v>0.96153846153846156</v>
      </c>
      <c r="Y445" s="139">
        <f t="shared" si="54"/>
        <v>3.8461538461538436E-2</v>
      </c>
    </row>
    <row r="446" spans="1:26" ht="15.75" customHeight="1" x14ac:dyDescent="0.25">
      <c r="A446" s="50">
        <v>1901</v>
      </c>
      <c r="B446" s="51"/>
      <c r="C446" s="51"/>
      <c r="D446" s="51"/>
      <c r="E446" s="51"/>
      <c r="F446" s="51"/>
      <c r="G446" s="51">
        <v>20</v>
      </c>
      <c r="H446" s="51"/>
      <c r="I446" s="51"/>
      <c r="J446" s="51"/>
      <c r="K446" s="136"/>
      <c r="L446" s="136"/>
      <c r="M446" s="136"/>
      <c r="N446" s="136"/>
      <c r="O446" s="136"/>
      <c r="P446" s="136"/>
      <c r="Q446" s="136"/>
      <c r="R446" s="84"/>
      <c r="S446" s="131"/>
      <c r="T446" s="57"/>
      <c r="U446" s="135"/>
      <c r="V446" s="54">
        <f>IF(G446=0,"",G446/F445)</f>
        <v>1</v>
      </c>
      <c r="W446" s="55">
        <v>25</v>
      </c>
      <c r="X446" s="139">
        <f t="shared" si="53"/>
        <v>1</v>
      </c>
      <c r="Y446" s="139">
        <f t="shared" si="54"/>
        <v>0</v>
      </c>
    </row>
    <row r="447" spans="1:26" ht="15.75" customHeight="1" x14ac:dyDescent="0.25">
      <c r="A447" s="50">
        <v>1902</v>
      </c>
      <c r="B447" s="51"/>
      <c r="C447" s="51"/>
      <c r="D447" s="51"/>
      <c r="E447" s="51"/>
      <c r="F447" s="51"/>
      <c r="G447" s="51"/>
      <c r="H447" s="51">
        <v>19</v>
      </c>
      <c r="I447" s="51"/>
      <c r="J447" s="51"/>
      <c r="K447" s="136"/>
      <c r="L447" s="136"/>
      <c r="M447" s="136"/>
      <c r="N447" s="136"/>
      <c r="O447" s="136"/>
      <c r="P447" s="136"/>
      <c r="Q447" s="136"/>
      <c r="R447" s="84"/>
      <c r="S447" s="131"/>
      <c r="T447" s="57"/>
      <c r="U447" s="135"/>
      <c r="V447" s="54">
        <f>IF(H447=0,"",H447/G446)</f>
        <v>0.95</v>
      </c>
      <c r="W447" s="55">
        <v>23</v>
      </c>
      <c r="X447" s="139">
        <f t="shared" si="53"/>
        <v>0.92</v>
      </c>
      <c r="Y447" s="139">
        <f t="shared" si="54"/>
        <v>7.999999999999996E-2</v>
      </c>
    </row>
    <row r="448" spans="1:26" ht="15.75" customHeight="1" x14ac:dyDescent="0.25">
      <c r="A448" s="50">
        <v>2001</v>
      </c>
      <c r="B448" s="51"/>
      <c r="C448" s="51"/>
      <c r="D448" s="51"/>
      <c r="E448" s="51"/>
      <c r="F448" s="51"/>
      <c r="G448" s="51"/>
      <c r="H448" s="51"/>
      <c r="I448" s="51">
        <v>19</v>
      </c>
      <c r="J448" s="51"/>
      <c r="K448" s="136"/>
      <c r="L448" s="136"/>
      <c r="M448" s="136"/>
      <c r="N448" s="136"/>
      <c r="O448" s="136"/>
      <c r="P448" s="136"/>
      <c r="Q448" s="136"/>
      <c r="R448" s="84"/>
      <c r="S448" s="131"/>
      <c r="T448" s="57"/>
      <c r="U448" s="135"/>
      <c r="V448" s="54">
        <f>IF(I448=0,"",I448/H447)</f>
        <v>1</v>
      </c>
      <c r="W448" s="55">
        <v>23</v>
      </c>
      <c r="X448" s="139">
        <f t="shared" si="53"/>
        <v>1</v>
      </c>
      <c r="Y448" s="139">
        <f t="shared" si="54"/>
        <v>0</v>
      </c>
    </row>
    <row r="449" spans="1:25" ht="15.75" customHeight="1" x14ac:dyDescent="0.25">
      <c r="A449" s="50">
        <v>2002</v>
      </c>
      <c r="B449" s="51"/>
      <c r="C449" s="51"/>
      <c r="D449" s="51"/>
      <c r="E449" s="51"/>
      <c r="F449" s="51"/>
      <c r="G449" s="51"/>
      <c r="H449" s="51"/>
      <c r="I449" s="51"/>
      <c r="J449" s="51">
        <v>19</v>
      </c>
      <c r="K449" s="136"/>
      <c r="L449" s="136"/>
      <c r="M449" s="136"/>
      <c r="N449" s="136"/>
      <c r="O449" s="136"/>
      <c r="P449" s="136"/>
      <c r="Q449" s="136"/>
      <c r="R449" s="84">
        <v>18</v>
      </c>
      <c r="S449" s="131"/>
      <c r="T449" s="57"/>
      <c r="U449" s="135"/>
      <c r="V449" s="56">
        <f>IF(J449=0,"",J449/I448)</f>
        <v>1</v>
      </c>
      <c r="W449" s="55">
        <v>23</v>
      </c>
      <c r="X449" s="56">
        <f t="shared" si="53"/>
        <v>1</v>
      </c>
      <c r="Y449" s="56">
        <f t="shared" si="54"/>
        <v>0</v>
      </c>
    </row>
    <row r="450" spans="1:25" ht="15.75" customHeight="1" x14ac:dyDescent="0.25">
      <c r="A450" s="50">
        <v>2101</v>
      </c>
      <c r="B450" s="51"/>
      <c r="C450" s="51"/>
      <c r="D450" s="51"/>
      <c r="E450" s="51"/>
      <c r="F450" s="51"/>
      <c r="G450" s="51"/>
      <c r="H450" s="51"/>
      <c r="I450" s="51"/>
      <c r="J450" s="51">
        <v>5</v>
      </c>
      <c r="K450" s="136"/>
      <c r="L450" s="136"/>
      <c r="M450" s="136"/>
      <c r="N450" s="136"/>
      <c r="O450" s="136"/>
      <c r="P450" s="136"/>
      <c r="Q450" s="136"/>
      <c r="R450" s="84">
        <v>1</v>
      </c>
      <c r="S450" s="131"/>
      <c r="T450" s="57"/>
      <c r="U450" s="136"/>
      <c r="V450" s="118"/>
      <c r="W450" s="55">
        <v>5</v>
      </c>
      <c r="X450" s="118"/>
      <c r="Y450" s="169"/>
    </row>
    <row r="451" spans="1:25" ht="15.75" customHeight="1" x14ac:dyDescent="0.25">
      <c r="A451" s="50">
        <v>2102</v>
      </c>
      <c r="B451" s="51"/>
      <c r="C451" s="51"/>
      <c r="D451" s="51"/>
      <c r="E451" s="51"/>
      <c r="F451" s="51"/>
      <c r="G451" s="51"/>
      <c r="H451" s="51"/>
      <c r="I451" s="51"/>
      <c r="J451" s="51">
        <v>4</v>
      </c>
      <c r="K451" s="136"/>
      <c r="L451" s="136"/>
      <c r="M451" s="136"/>
      <c r="N451" s="136"/>
      <c r="O451" s="136"/>
      <c r="P451" s="136"/>
      <c r="Q451" s="136"/>
      <c r="R451" s="84">
        <v>4</v>
      </c>
      <c r="S451" s="131"/>
      <c r="T451" s="57"/>
      <c r="U451" s="136"/>
      <c r="V451" s="142"/>
      <c r="W451" s="58">
        <v>4</v>
      </c>
      <c r="X451" s="143"/>
      <c r="Y451" s="142"/>
    </row>
    <row r="452" spans="1:25" ht="15.75" customHeight="1" x14ac:dyDescent="0.25">
      <c r="A452" s="50">
        <v>2201</v>
      </c>
      <c r="B452" s="51"/>
      <c r="C452" s="51"/>
      <c r="D452" s="51"/>
      <c r="E452" s="51"/>
      <c r="F452" s="51"/>
      <c r="G452" s="51"/>
      <c r="H452" s="51"/>
      <c r="I452" s="51"/>
      <c r="J452" s="51"/>
      <c r="K452" s="136"/>
      <c r="L452" s="136"/>
      <c r="M452" s="136"/>
      <c r="N452" s="136"/>
      <c r="O452" s="136"/>
      <c r="P452" s="136"/>
      <c r="Q452" s="136"/>
      <c r="R452" s="84"/>
      <c r="S452" s="131"/>
      <c r="T452" s="57"/>
      <c r="U452" s="136"/>
      <c r="V452" s="142"/>
      <c r="W452" s="58"/>
      <c r="X452" s="143"/>
      <c r="Y452" s="142"/>
    </row>
    <row r="453" spans="1:25" ht="15.75" customHeight="1" x14ac:dyDescent="0.25">
      <c r="A453" s="50">
        <v>2202</v>
      </c>
      <c r="B453" s="51"/>
      <c r="C453" s="51"/>
      <c r="D453" s="51"/>
      <c r="E453" s="51"/>
      <c r="F453" s="51"/>
      <c r="G453" s="51"/>
      <c r="H453" s="51"/>
      <c r="I453" s="51"/>
      <c r="J453" s="51"/>
      <c r="K453" s="136"/>
      <c r="L453" s="136"/>
      <c r="M453" s="136"/>
      <c r="N453" s="136"/>
      <c r="O453" s="136"/>
      <c r="P453" s="136"/>
      <c r="Q453" s="136"/>
      <c r="R453" s="84"/>
      <c r="S453" s="131"/>
      <c r="T453" s="57"/>
      <c r="U453" s="136"/>
      <c r="V453" s="142"/>
      <c r="W453" s="58"/>
      <c r="X453" s="143"/>
      <c r="Y453" s="142"/>
    </row>
    <row r="454" spans="1:25" ht="15.75" customHeight="1" x14ac:dyDescent="0.25">
      <c r="A454" s="50">
        <v>2301</v>
      </c>
      <c r="B454" s="51"/>
      <c r="C454" s="51"/>
      <c r="D454" s="51"/>
      <c r="E454" s="51"/>
      <c r="F454" s="51"/>
      <c r="G454" s="51"/>
      <c r="H454" s="51"/>
      <c r="I454" s="51"/>
      <c r="J454" s="51"/>
      <c r="K454" s="136"/>
      <c r="L454" s="136"/>
      <c r="M454" s="136"/>
      <c r="N454" s="136"/>
      <c r="O454" s="136"/>
      <c r="P454" s="136"/>
      <c r="Q454" s="136"/>
      <c r="R454" s="84"/>
      <c r="S454" s="131"/>
      <c r="T454" s="57"/>
      <c r="U454" s="136"/>
      <c r="V454" s="57"/>
      <c r="W454" s="136"/>
      <c r="X454" s="144"/>
      <c r="Y454" s="142"/>
    </row>
    <row r="455" spans="1:25" ht="15.75" customHeight="1" x14ac:dyDescent="0.25">
      <c r="A455" s="50">
        <v>2302</v>
      </c>
      <c r="B455" s="51"/>
      <c r="C455" s="51"/>
      <c r="D455" s="51"/>
      <c r="E455" s="51"/>
      <c r="F455" s="51"/>
      <c r="G455" s="51"/>
      <c r="H455" s="51"/>
      <c r="I455" s="51"/>
      <c r="J455" s="51"/>
      <c r="K455" s="136"/>
      <c r="L455" s="136"/>
      <c r="M455" s="136"/>
      <c r="N455" s="136"/>
      <c r="O455" s="136"/>
      <c r="P455" s="136"/>
      <c r="Q455" s="136"/>
      <c r="R455" s="84"/>
      <c r="S455" s="131"/>
      <c r="T455" s="57"/>
      <c r="U455" s="136"/>
      <c r="V455" s="145" t="s">
        <v>48</v>
      </c>
      <c r="W455" s="146">
        <v>17</v>
      </c>
      <c r="X455" s="147">
        <f>IF(SUM(R444:R452)=0,"",SUM(R444:R452))</f>
        <v>23</v>
      </c>
      <c r="Y455" s="148" t="s">
        <v>17</v>
      </c>
    </row>
    <row r="456" spans="1:25" ht="15.75" customHeight="1" x14ac:dyDescent="0.25">
      <c r="A456" s="50">
        <v>2401</v>
      </c>
      <c r="B456" s="51"/>
      <c r="C456" s="51"/>
      <c r="D456" s="51"/>
      <c r="E456" s="51"/>
      <c r="F456" s="51"/>
      <c r="G456" s="51"/>
      <c r="H456" s="51"/>
      <c r="I456" s="51"/>
      <c r="J456" s="51"/>
      <c r="K456" s="136"/>
      <c r="L456" s="136"/>
      <c r="M456" s="136"/>
      <c r="N456" s="136"/>
      <c r="O456" s="136"/>
      <c r="P456" s="136"/>
      <c r="Q456" s="136"/>
      <c r="R456" s="84"/>
      <c r="S456" s="131"/>
      <c r="T456" s="57"/>
      <c r="U456" s="136"/>
      <c r="V456" s="149" t="s">
        <v>49</v>
      </c>
      <c r="W456" s="65">
        <f>IF(W455/B441=0,"",W455/B441)</f>
        <v>0.48571428571428571</v>
      </c>
      <c r="X456" s="150">
        <f>IF(W455/X455=0,"",W455/X455)</f>
        <v>0.73913043478260865</v>
      </c>
      <c r="Y456" s="151" t="s">
        <v>50</v>
      </c>
    </row>
    <row r="457" spans="1:25" ht="15.75" customHeight="1" x14ac:dyDescent="0.25">
      <c r="A457" s="50">
        <v>2402</v>
      </c>
      <c r="B457" s="51"/>
      <c r="C457" s="51"/>
      <c r="D457" s="51"/>
      <c r="E457" s="51"/>
      <c r="F457" s="51"/>
      <c r="G457" s="51"/>
      <c r="H457" s="51"/>
      <c r="I457" s="51"/>
      <c r="J457" s="51"/>
      <c r="K457" s="136"/>
      <c r="L457" s="136"/>
      <c r="M457" s="136"/>
      <c r="N457" s="136"/>
      <c r="O457" s="136"/>
      <c r="P457" s="136"/>
      <c r="Q457" s="136"/>
      <c r="R457" s="84"/>
      <c r="S457" s="132"/>
      <c r="T457" s="137"/>
      <c r="U457" s="138"/>
      <c r="V457" s="93"/>
      <c r="W457" s="152"/>
      <c r="X457" s="152"/>
      <c r="Y457" s="153"/>
    </row>
    <row r="458" spans="1:25" ht="18" customHeight="1" x14ac:dyDescent="0.25">
      <c r="A458" s="19"/>
      <c r="B458" s="188" t="s">
        <v>74</v>
      </c>
      <c r="C458" s="188"/>
      <c r="D458" s="188"/>
      <c r="E458" s="188"/>
      <c r="F458" s="188"/>
      <c r="G458" s="188"/>
      <c r="H458" s="188"/>
      <c r="I458" s="188"/>
      <c r="J458" s="188"/>
      <c r="K458" s="24"/>
      <c r="L458" s="24"/>
      <c r="M458" s="24"/>
      <c r="N458" s="24"/>
      <c r="O458" s="24"/>
      <c r="P458" s="24"/>
      <c r="Q458" s="24"/>
      <c r="R458" s="71">
        <f>SUM(R441:R454)</f>
        <v>23</v>
      </c>
      <c r="S458" s="72">
        <f>IF(R449=0,"",R449/B441)</f>
        <v>0.51428571428571423</v>
      </c>
      <c r="T458" s="72">
        <f>IF(R458=0,"",R458/B441)</f>
        <v>0.65714285714285714</v>
      </c>
      <c r="U458" s="72">
        <f>IF(R449=0,"",T458-S458)</f>
        <v>0.1428571428571429</v>
      </c>
      <c r="V458" s="1"/>
      <c r="W458" s="24"/>
      <c r="X458" s="27"/>
      <c r="Y458" s="1"/>
    </row>
    <row r="459" spans="1:25" ht="12.75" customHeight="1" x14ac:dyDescent="0.2">
      <c r="S459" s="1"/>
      <c r="T459" s="1"/>
      <c r="V459" s="1"/>
    </row>
    <row r="460" spans="1:25" ht="12.75" customHeight="1" x14ac:dyDescent="0.2">
      <c r="S460" s="1"/>
      <c r="T460" s="1"/>
      <c r="V460" s="1"/>
    </row>
    <row r="461" spans="1:25" ht="26.25" x14ac:dyDescent="0.4">
      <c r="A461" s="170"/>
      <c r="B461" s="191" t="s">
        <v>63</v>
      </c>
      <c r="C461" s="192"/>
      <c r="D461" s="192"/>
      <c r="E461" s="192"/>
      <c r="F461" s="192"/>
      <c r="G461" s="192"/>
      <c r="H461" s="192"/>
      <c r="I461" s="192"/>
      <c r="J461" s="192"/>
      <c r="K461" s="171"/>
      <c r="L461" s="172"/>
      <c r="M461" s="172"/>
      <c r="N461" s="172"/>
      <c r="O461" s="172"/>
      <c r="P461" s="172"/>
      <c r="Q461" s="172"/>
      <c r="R461" s="173" t="s">
        <v>80</v>
      </c>
      <c r="S461" s="174"/>
      <c r="T461" s="171" t="s">
        <v>81</v>
      </c>
      <c r="U461" s="175"/>
      <c r="V461" s="1"/>
      <c r="W461" s="24"/>
      <c r="X461" s="24"/>
      <c r="Y461" s="24"/>
    </row>
    <row r="462" spans="1:25" ht="12.75" customHeight="1" x14ac:dyDescent="0.2">
      <c r="S462" s="1"/>
      <c r="T462" s="1"/>
      <c r="V462" s="1"/>
    </row>
    <row r="463" spans="1:25" ht="12.75" customHeight="1" x14ac:dyDescent="0.2">
      <c r="S463" s="1"/>
      <c r="T463" s="1"/>
      <c r="V463" s="1"/>
    </row>
    <row r="464" spans="1:25" ht="26.25" x14ac:dyDescent="0.4">
      <c r="B464" s="179" t="s">
        <v>63</v>
      </c>
      <c r="C464" s="180"/>
      <c r="D464" s="180"/>
      <c r="E464" s="180"/>
      <c r="F464" s="180"/>
      <c r="G464" s="180"/>
      <c r="H464" s="180"/>
      <c r="I464" s="180"/>
      <c r="J464" s="180"/>
      <c r="R464" s="74" t="s">
        <v>82</v>
      </c>
      <c r="S464" s="1"/>
      <c r="T464" s="1"/>
      <c r="U464" s="24"/>
      <c r="V464" s="1"/>
      <c r="W464" s="24"/>
      <c r="X464" s="24"/>
      <c r="Y464" s="24"/>
    </row>
    <row r="465" spans="1:26" ht="20.25" x14ac:dyDescent="0.2">
      <c r="A465" s="181" t="s">
        <v>16</v>
      </c>
      <c r="B465" s="182" t="s">
        <v>64</v>
      </c>
      <c r="C465" s="183"/>
      <c r="D465" s="183"/>
      <c r="E465" s="183"/>
      <c r="F465" s="183"/>
      <c r="G465" s="183"/>
      <c r="H465" s="183"/>
      <c r="I465" s="183"/>
      <c r="J465" s="184"/>
      <c r="K465" s="24"/>
      <c r="L465" s="24"/>
      <c r="M465" s="24"/>
      <c r="N465" s="24"/>
      <c r="O465" s="24"/>
      <c r="P465" s="24"/>
      <c r="Q465" s="24"/>
      <c r="R465" s="185" t="s">
        <v>17</v>
      </c>
      <c r="S465" s="178" t="s">
        <v>8</v>
      </c>
      <c r="T465" s="178" t="s">
        <v>9</v>
      </c>
      <c r="U465" s="187" t="s">
        <v>10</v>
      </c>
      <c r="V465" s="178" t="s">
        <v>11</v>
      </c>
      <c r="W465" s="176" t="s">
        <v>12</v>
      </c>
      <c r="X465" s="176" t="s">
        <v>13</v>
      </c>
      <c r="Y465" s="178" t="s">
        <v>14</v>
      </c>
    </row>
    <row r="466" spans="1:26" ht="15.75" x14ac:dyDescent="0.25">
      <c r="A466" s="177"/>
      <c r="B466" s="50" t="s">
        <v>65</v>
      </c>
      <c r="C466" s="50" t="s">
        <v>66</v>
      </c>
      <c r="D466" s="50" t="s">
        <v>67</v>
      </c>
      <c r="E466" s="50" t="s">
        <v>68</v>
      </c>
      <c r="F466" s="50" t="s">
        <v>69</v>
      </c>
      <c r="G466" s="50" t="s">
        <v>70</v>
      </c>
      <c r="H466" s="50" t="s">
        <v>71</v>
      </c>
      <c r="I466" s="50" t="s">
        <v>72</v>
      </c>
      <c r="J466" s="50" t="s">
        <v>73</v>
      </c>
      <c r="K466" s="24"/>
      <c r="L466" s="24"/>
      <c r="M466" s="24"/>
      <c r="N466" s="24"/>
      <c r="O466" s="24"/>
      <c r="P466" s="24"/>
      <c r="Q466" s="24"/>
      <c r="R466" s="186"/>
      <c r="S466" s="177"/>
      <c r="T466" s="177"/>
      <c r="U466" s="177"/>
      <c r="V466" s="177"/>
      <c r="W466" s="177"/>
      <c r="X466" s="177"/>
      <c r="Y466" s="177"/>
    </row>
    <row r="467" spans="1:26" ht="15.75" customHeight="1" x14ac:dyDescent="0.25">
      <c r="A467" s="50">
        <v>1702</v>
      </c>
      <c r="B467" s="51">
        <v>28</v>
      </c>
      <c r="C467" s="51"/>
      <c r="D467" s="51"/>
      <c r="E467" s="51"/>
      <c r="F467" s="51"/>
      <c r="G467" s="51"/>
      <c r="H467" s="51"/>
      <c r="I467" s="51"/>
      <c r="J467" s="51"/>
      <c r="K467" s="136"/>
      <c r="L467" s="136"/>
      <c r="M467" s="136"/>
      <c r="N467" s="136"/>
      <c r="O467" s="136"/>
      <c r="P467" s="136"/>
      <c r="Q467" s="136"/>
      <c r="R467" s="84"/>
      <c r="S467" s="130"/>
      <c r="T467" s="133"/>
      <c r="U467" s="134"/>
      <c r="V467" s="140"/>
      <c r="W467" s="53">
        <f>B467</f>
        <v>28</v>
      </c>
      <c r="X467" s="141"/>
      <c r="Y467" s="140"/>
    </row>
    <row r="468" spans="1:26" ht="15.75" customHeight="1" x14ac:dyDescent="0.25">
      <c r="A468" s="50">
        <v>1801</v>
      </c>
      <c r="B468" s="51"/>
      <c r="C468" s="51">
        <v>23</v>
      </c>
      <c r="D468" s="51"/>
      <c r="E468" s="51"/>
      <c r="F468" s="51"/>
      <c r="G468" s="51"/>
      <c r="H468" s="51"/>
      <c r="I468" s="51"/>
      <c r="J468" s="51"/>
      <c r="K468" s="136"/>
      <c r="L468" s="136"/>
      <c r="M468" s="136"/>
      <c r="N468" s="136"/>
      <c r="O468" s="136"/>
      <c r="P468" s="136"/>
      <c r="Q468" s="136"/>
      <c r="R468" s="84"/>
      <c r="S468" s="131"/>
      <c r="T468" s="57"/>
      <c r="U468" s="135"/>
      <c r="V468" s="54">
        <f>IF(C468=0,"",C468/B467)</f>
        <v>0.8214285714285714</v>
      </c>
      <c r="W468" s="55">
        <v>23</v>
      </c>
      <c r="X468" s="139">
        <f t="shared" ref="X468:X475" si="55">IF(W468=0,"",W468/W467)</f>
        <v>0.8214285714285714</v>
      </c>
      <c r="Y468" s="139">
        <f t="shared" ref="Y468:Y475" si="56">IF(W468=0,"",100%-X468)</f>
        <v>0.1785714285714286</v>
      </c>
    </row>
    <row r="469" spans="1:26" ht="15.75" customHeight="1" x14ac:dyDescent="0.25">
      <c r="A469" s="50">
        <v>1802</v>
      </c>
      <c r="B469" s="51"/>
      <c r="C469" s="51"/>
      <c r="D469" s="51">
        <v>22</v>
      </c>
      <c r="E469" s="51"/>
      <c r="F469" s="51"/>
      <c r="G469" s="51"/>
      <c r="H469" s="51"/>
      <c r="I469" s="51"/>
      <c r="J469" s="51"/>
      <c r="K469" s="136"/>
      <c r="L469" s="136"/>
      <c r="M469" s="136"/>
      <c r="N469" s="136"/>
      <c r="O469" s="136"/>
      <c r="P469" s="136"/>
      <c r="Q469" s="136"/>
      <c r="R469" s="84"/>
      <c r="S469" s="131"/>
      <c r="T469" s="57"/>
      <c r="U469" s="135"/>
      <c r="V469" s="54">
        <f>IF(D469=0,"",D469/C468)</f>
        <v>0.95652173913043481</v>
      </c>
      <c r="W469" s="55">
        <v>22</v>
      </c>
      <c r="X469" s="139">
        <f t="shared" si="55"/>
        <v>0.95652173913043481</v>
      </c>
      <c r="Y469" s="139">
        <f t="shared" si="56"/>
        <v>4.3478260869565188E-2</v>
      </c>
      <c r="Z469" s="30">
        <f>W469/W467</f>
        <v>0.7857142857142857</v>
      </c>
    </row>
    <row r="470" spans="1:26" ht="15.75" customHeight="1" x14ac:dyDescent="0.25">
      <c r="A470" s="50">
        <v>1901</v>
      </c>
      <c r="B470" s="51"/>
      <c r="C470" s="51"/>
      <c r="D470" s="51"/>
      <c r="E470" s="51">
        <v>21</v>
      </c>
      <c r="F470" s="51"/>
      <c r="G470" s="51"/>
      <c r="H470" s="51"/>
      <c r="I470" s="51"/>
      <c r="J470" s="51"/>
      <c r="K470" s="136"/>
      <c r="L470" s="136"/>
      <c r="M470" s="136"/>
      <c r="N470" s="136"/>
      <c r="O470" s="136"/>
      <c r="P470" s="136"/>
      <c r="Q470" s="136"/>
      <c r="R470" s="84"/>
      <c r="S470" s="131"/>
      <c r="T470" s="57"/>
      <c r="U470" s="135"/>
      <c r="V470" s="54">
        <f>IF(E470=0,"",E470/D469)</f>
        <v>0.95454545454545459</v>
      </c>
      <c r="W470" s="55">
        <v>21</v>
      </c>
      <c r="X470" s="139">
        <f t="shared" si="55"/>
        <v>0.95454545454545459</v>
      </c>
      <c r="Y470" s="139">
        <f t="shared" si="56"/>
        <v>4.5454545454545414E-2</v>
      </c>
    </row>
    <row r="471" spans="1:26" ht="15.75" customHeight="1" x14ac:dyDescent="0.25">
      <c r="A471" s="50">
        <v>1902</v>
      </c>
      <c r="B471" s="51"/>
      <c r="C471" s="51"/>
      <c r="D471" s="51"/>
      <c r="E471" s="51"/>
      <c r="F471" s="51">
        <v>21</v>
      </c>
      <c r="G471" s="51"/>
      <c r="H471" s="51"/>
      <c r="I471" s="51"/>
      <c r="J471" s="51"/>
      <c r="K471" s="136"/>
      <c r="L471" s="136"/>
      <c r="M471" s="136"/>
      <c r="N471" s="136"/>
      <c r="O471" s="136"/>
      <c r="P471" s="136"/>
      <c r="Q471" s="136"/>
      <c r="R471" s="84"/>
      <c r="S471" s="131"/>
      <c r="T471" s="57"/>
      <c r="U471" s="135"/>
      <c r="V471" s="54">
        <f>IF(F471=0,"",F471/E470)</f>
        <v>1</v>
      </c>
      <c r="W471" s="55">
        <v>21</v>
      </c>
      <c r="X471" s="139">
        <f t="shared" si="55"/>
        <v>1</v>
      </c>
      <c r="Y471" s="139">
        <f t="shared" si="56"/>
        <v>0</v>
      </c>
    </row>
    <row r="472" spans="1:26" ht="15.75" customHeight="1" x14ac:dyDescent="0.25">
      <c r="A472" s="50">
        <v>2001</v>
      </c>
      <c r="B472" s="51"/>
      <c r="C472" s="51"/>
      <c r="D472" s="51"/>
      <c r="E472" s="51"/>
      <c r="F472" s="51"/>
      <c r="G472" s="51">
        <v>19</v>
      </c>
      <c r="H472" s="51"/>
      <c r="I472" s="51"/>
      <c r="J472" s="51"/>
      <c r="K472" s="136"/>
      <c r="L472" s="136"/>
      <c r="M472" s="136"/>
      <c r="N472" s="136"/>
      <c r="O472" s="136"/>
      <c r="P472" s="136"/>
      <c r="Q472" s="136"/>
      <c r="R472" s="84"/>
      <c r="S472" s="131"/>
      <c r="T472" s="57"/>
      <c r="U472" s="135"/>
      <c r="V472" s="54">
        <f>IF(G472=0,"",G472/F471)</f>
        <v>0.90476190476190477</v>
      </c>
      <c r="W472" s="55">
        <v>21</v>
      </c>
      <c r="X472" s="139">
        <f t="shared" si="55"/>
        <v>1</v>
      </c>
      <c r="Y472" s="139">
        <f t="shared" si="56"/>
        <v>0</v>
      </c>
    </row>
    <row r="473" spans="1:26" ht="15.75" customHeight="1" x14ac:dyDescent="0.25">
      <c r="A473" s="50">
        <v>2002</v>
      </c>
      <c r="B473" s="51"/>
      <c r="C473" s="51"/>
      <c r="D473" s="51"/>
      <c r="E473" s="51"/>
      <c r="F473" s="51"/>
      <c r="G473" s="51"/>
      <c r="H473" s="51">
        <v>19</v>
      </c>
      <c r="I473" s="51"/>
      <c r="J473" s="51"/>
      <c r="K473" s="136"/>
      <c r="L473" s="136"/>
      <c r="M473" s="136"/>
      <c r="N473" s="136"/>
      <c r="O473" s="136"/>
      <c r="P473" s="136"/>
      <c r="Q473" s="136"/>
      <c r="R473" s="84"/>
      <c r="S473" s="131"/>
      <c r="T473" s="57"/>
      <c r="U473" s="135"/>
      <c r="V473" s="54">
        <f>IF(H473=0,"",H473/G472)</f>
        <v>1</v>
      </c>
      <c r="W473" s="55">
        <v>21</v>
      </c>
      <c r="X473" s="139">
        <f t="shared" si="55"/>
        <v>1</v>
      </c>
      <c r="Y473" s="139">
        <f t="shared" si="56"/>
        <v>0</v>
      </c>
    </row>
    <row r="474" spans="1:26" ht="15.75" customHeight="1" x14ac:dyDescent="0.25">
      <c r="A474" s="50">
        <v>2101</v>
      </c>
      <c r="B474" s="51"/>
      <c r="C474" s="51"/>
      <c r="D474" s="51"/>
      <c r="E474" s="51"/>
      <c r="F474" s="51"/>
      <c r="G474" s="51"/>
      <c r="H474" s="51"/>
      <c r="I474" s="51">
        <v>19</v>
      </c>
      <c r="J474" s="51"/>
      <c r="K474" s="136"/>
      <c r="L474" s="136"/>
      <c r="M474" s="136"/>
      <c r="N474" s="136"/>
      <c r="O474" s="136"/>
      <c r="P474" s="136"/>
      <c r="Q474" s="136"/>
      <c r="R474" s="84"/>
      <c r="S474" s="131"/>
      <c r="T474" s="57"/>
      <c r="U474" s="135"/>
      <c r="V474" s="54">
        <f>IF(I474=0,"",I474/H473)</f>
        <v>1</v>
      </c>
      <c r="W474" s="55">
        <v>21</v>
      </c>
      <c r="X474" s="139">
        <f t="shared" si="55"/>
        <v>1</v>
      </c>
      <c r="Y474" s="139">
        <f t="shared" si="56"/>
        <v>0</v>
      </c>
    </row>
    <row r="475" spans="1:26" ht="15.75" customHeight="1" x14ac:dyDescent="0.25">
      <c r="A475" s="50">
        <v>2102</v>
      </c>
      <c r="B475" s="51"/>
      <c r="C475" s="51"/>
      <c r="D475" s="51"/>
      <c r="E475" s="51"/>
      <c r="F475" s="51"/>
      <c r="G475" s="51"/>
      <c r="H475" s="51"/>
      <c r="I475" s="51"/>
      <c r="J475" s="51">
        <v>19</v>
      </c>
      <c r="K475" s="136"/>
      <c r="L475" s="136"/>
      <c r="M475" s="136"/>
      <c r="N475" s="136"/>
      <c r="O475" s="136"/>
      <c r="P475" s="136"/>
      <c r="Q475" s="136"/>
      <c r="R475" s="84">
        <v>18</v>
      </c>
      <c r="S475" s="131"/>
      <c r="T475" s="57"/>
      <c r="U475" s="135"/>
      <c r="V475" s="56">
        <f>IF(J475=0,"",J475/I474)</f>
        <v>1</v>
      </c>
      <c r="W475" s="55">
        <v>21</v>
      </c>
      <c r="X475" s="56">
        <f t="shared" si="55"/>
        <v>1</v>
      </c>
      <c r="Y475" s="56">
        <f t="shared" si="56"/>
        <v>0</v>
      </c>
    </row>
    <row r="476" spans="1:26" ht="15.75" customHeight="1" x14ac:dyDescent="0.25">
      <c r="A476" s="50">
        <v>2201</v>
      </c>
      <c r="B476" s="51"/>
      <c r="C476" s="51"/>
      <c r="D476" s="51"/>
      <c r="E476" s="51"/>
      <c r="F476" s="51"/>
      <c r="G476" s="51"/>
      <c r="H476" s="51"/>
      <c r="I476" s="51"/>
      <c r="J476" s="51">
        <v>3</v>
      </c>
      <c r="K476" s="136"/>
      <c r="L476" s="136"/>
      <c r="M476" s="136"/>
      <c r="N476" s="136"/>
      <c r="O476" s="136"/>
      <c r="P476" s="136"/>
      <c r="Q476" s="136"/>
      <c r="R476" s="84">
        <v>3</v>
      </c>
      <c r="S476" s="131"/>
      <c r="T476" s="57"/>
      <c r="U476" s="136"/>
      <c r="V476" s="118"/>
      <c r="W476" s="55">
        <v>3</v>
      </c>
      <c r="X476" s="118"/>
      <c r="Y476" s="169"/>
    </row>
    <row r="477" spans="1:26" ht="15.75" customHeight="1" x14ac:dyDescent="0.25">
      <c r="A477" s="50">
        <v>2202</v>
      </c>
      <c r="B477" s="51"/>
      <c r="C477" s="51"/>
      <c r="D477" s="51"/>
      <c r="E477" s="51"/>
      <c r="F477" s="51"/>
      <c r="G477" s="51"/>
      <c r="H477" s="51"/>
      <c r="I477" s="51"/>
      <c r="J477" s="51"/>
      <c r="K477" s="136"/>
      <c r="L477" s="136"/>
      <c r="M477" s="136"/>
      <c r="N477" s="136"/>
      <c r="O477" s="136"/>
      <c r="P477" s="136"/>
      <c r="Q477" s="136"/>
      <c r="R477" s="84"/>
      <c r="S477" s="131"/>
      <c r="T477" s="57"/>
      <c r="U477" s="136"/>
      <c r="V477" s="142"/>
      <c r="W477" s="58"/>
      <c r="X477" s="143"/>
      <c r="Y477" s="142"/>
    </row>
    <row r="478" spans="1:26" ht="15.75" customHeight="1" x14ac:dyDescent="0.25">
      <c r="A478" s="50">
        <v>2301</v>
      </c>
      <c r="B478" s="51"/>
      <c r="C478" s="51"/>
      <c r="D478" s="51"/>
      <c r="E478" s="51"/>
      <c r="F478" s="51"/>
      <c r="G478" s="51"/>
      <c r="H478" s="51"/>
      <c r="I478" s="51"/>
      <c r="J478" s="51"/>
      <c r="K478" s="136"/>
      <c r="L478" s="136"/>
      <c r="M478" s="136"/>
      <c r="N478" s="136"/>
      <c r="O478" s="136"/>
      <c r="P478" s="136"/>
      <c r="Q478" s="136"/>
      <c r="R478" s="84"/>
      <c r="S478" s="131"/>
      <c r="T478" s="57"/>
      <c r="U478" s="136"/>
      <c r="V478" s="142"/>
      <c r="W478" s="58"/>
      <c r="X478" s="143"/>
      <c r="Y478" s="142"/>
    </row>
    <row r="479" spans="1:26" ht="15.75" customHeight="1" x14ac:dyDescent="0.25">
      <c r="A479" s="50">
        <v>2302</v>
      </c>
      <c r="B479" s="51"/>
      <c r="C479" s="51"/>
      <c r="D479" s="51"/>
      <c r="E479" s="51"/>
      <c r="F479" s="51"/>
      <c r="G479" s="51"/>
      <c r="H479" s="51"/>
      <c r="I479" s="51"/>
      <c r="J479" s="51"/>
      <c r="K479" s="136"/>
      <c r="L479" s="136"/>
      <c r="M479" s="136"/>
      <c r="N479" s="136"/>
      <c r="O479" s="136"/>
      <c r="P479" s="136"/>
      <c r="Q479" s="136"/>
      <c r="R479" s="84"/>
      <c r="S479" s="131"/>
      <c r="T479" s="57"/>
      <c r="U479" s="136"/>
      <c r="V479" s="142"/>
      <c r="W479" s="58"/>
      <c r="X479" s="143"/>
      <c r="Y479" s="142"/>
    </row>
    <row r="480" spans="1:26" ht="15.75" customHeight="1" x14ac:dyDescent="0.25">
      <c r="A480" s="50">
        <v>2401</v>
      </c>
      <c r="B480" s="51"/>
      <c r="C480" s="51"/>
      <c r="D480" s="51"/>
      <c r="E480" s="51"/>
      <c r="F480" s="51"/>
      <c r="G480" s="51"/>
      <c r="H480" s="51"/>
      <c r="I480" s="51"/>
      <c r="J480" s="51"/>
      <c r="K480" s="136"/>
      <c r="L480" s="136"/>
      <c r="M480" s="136"/>
      <c r="N480" s="136"/>
      <c r="O480" s="136"/>
      <c r="P480" s="136"/>
      <c r="Q480" s="136"/>
      <c r="R480" s="84"/>
      <c r="S480" s="131"/>
      <c r="T480" s="57"/>
      <c r="U480" s="136"/>
      <c r="V480" s="57"/>
      <c r="W480" s="136"/>
      <c r="X480" s="144"/>
      <c r="Y480" s="142"/>
    </row>
    <row r="481" spans="1:26" ht="15.75" customHeight="1" x14ac:dyDescent="0.25">
      <c r="A481" s="50">
        <v>2402</v>
      </c>
      <c r="B481" s="51"/>
      <c r="C481" s="51"/>
      <c r="D481" s="51"/>
      <c r="E481" s="51"/>
      <c r="F481" s="51"/>
      <c r="G481" s="51"/>
      <c r="H481" s="51"/>
      <c r="I481" s="51"/>
      <c r="J481" s="51"/>
      <c r="K481" s="136"/>
      <c r="L481" s="136"/>
      <c r="M481" s="136"/>
      <c r="N481" s="136"/>
      <c r="O481" s="136"/>
      <c r="P481" s="136"/>
      <c r="Q481" s="136"/>
      <c r="R481" s="84"/>
      <c r="S481" s="131"/>
      <c r="T481" s="57"/>
      <c r="U481" s="136"/>
      <c r="V481" s="145" t="s">
        <v>48</v>
      </c>
      <c r="W481" s="146">
        <v>18</v>
      </c>
      <c r="X481" s="147">
        <f>IF(SUM(R470:R478)=0,"",SUM(R470:R478))</f>
        <v>21</v>
      </c>
      <c r="Y481" s="148" t="s">
        <v>17</v>
      </c>
    </row>
    <row r="482" spans="1:26" ht="15.75" customHeight="1" x14ac:dyDescent="0.25">
      <c r="A482" s="50">
        <v>2501</v>
      </c>
      <c r="B482" s="51"/>
      <c r="C482" s="51"/>
      <c r="D482" s="51"/>
      <c r="E482" s="51"/>
      <c r="F482" s="51"/>
      <c r="G482" s="51"/>
      <c r="H482" s="51"/>
      <c r="I482" s="51"/>
      <c r="J482" s="51"/>
      <c r="K482" s="136"/>
      <c r="L482" s="136"/>
      <c r="M482" s="136"/>
      <c r="N482" s="136"/>
      <c r="O482" s="136"/>
      <c r="P482" s="136"/>
      <c r="Q482" s="136"/>
      <c r="R482" s="84"/>
      <c r="S482" s="131"/>
      <c r="T482" s="57"/>
      <c r="U482" s="136"/>
      <c r="V482" s="149" t="s">
        <v>49</v>
      </c>
      <c r="W482" s="65">
        <f>IF(W481/B467=0,"",W481/B467)</f>
        <v>0.6428571428571429</v>
      </c>
      <c r="X482" s="150">
        <f>IF(W481/X481=0,"",W481/X481)</f>
        <v>0.8571428571428571</v>
      </c>
      <c r="Y482" s="151" t="s">
        <v>50</v>
      </c>
    </row>
    <row r="483" spans="1:26" ht="15.75" customHeight="1" x14ac:dyDescent="0.25">
      <c r="A483" s="50">
        <v>2502</v>
      </c>
      <c r="B483" s="51"/>
      <c r="C483" s="51"/>
      <c r="D483" s="51"/>
      <c r="E483" s="51"/>
      <c r="F483" s="51"/>
      <c r="G483" s="51"/>
      <c r="H483" s="51"/>
      <c r="I483" s="51"/>
      <c r="J483" s="51"/>
      <c r="K483" s="136"/>
      <c r="L483" s="136"/>
      <c r="M483" s="136"/>
      <c r="N483" s="136"/>
      <c r="O483" s="136"/>
      <c r="P483" s="136"/>
      <c r="Q483" s="136"/>
      <c r="R483" s="84"/>
      <c r="S483" s="132"/>
      <c r="T483" s="137"/>
      <c r="U483" s="138"/>
      <c r="V483" s="93"/>
      <c r="W483" s="152"/>
      <c r="X483" s="152"/>
      <c r="Y483" s="153"/>
    </row>
    <row r="484" spans="1:26" ht="18" customHeight="1" x14ac:dyDescent="0.25">
      <c r="A484" s="19"/>
      <c r="B484" s="188" t="s">
        <v>74</v>
      </c>
      <c r="C484" s="188"/>
      <c r="D484" s="188"/>
      <c r="E484" s="188"/>
      <c r="F484" s="188"/>
      <c r="G484" s="188"/>
      <c r="H484" s="188"/>
      <c r="I484" s="188"/>
      <c r="J484" s="188"/>
      <c r="K484" s="24"/>
      <c r="L484" s="24"/>
      <c r="M484" s="24"/>
      <c r="N484" s="24"/>
      <c r="O484" s="24"/>
      <c r="P484" s="24"/>
      <c r="Q484" s="24"/>
      <c r="R484" s="71">
        <f>SUM(R467:R480)</f>
        <v>21</v>
      </c>
      <c r="S484" s="72">
        <f>IF(R475=0,"",R475/B467)</f>
        <v>0.6428571428571429</v>
      </c>
      <c r="T484" s="72">
        <f>IF(R484=0,"",R484/B467)</f>
        <v>0.75</v>
      </c>
      <c r="U484" s="72">
        <f>IF(R475=0,"",T484-S484)</f>
        <v>0.1071428571428571</v>
      </c>
      <c r="V484" s="1"/>
      <c r="W484" s="24"/>
      <c r="X484" s="27"/>
      <c r="Y484" s="1"/>
    </row>
    <row r="485" spans="1:26" ht="12.75" customHeight="1" x14ac:dyDescent="0.2">
      <c r="S485" s="1"/>
      <c r="T485" s="1"/>
      <c r="V485" s="1"/>
    </row>
    <row r="486" spans="1:26" ht="12.75" customHeight="1" x14ac:dyDescent="0.2">
      <c r="S486" s="1"/>
      <c r="T486" s="1"/>
      <c r="V486" s="1"/>
    </row>
    <row r="487" spans="1:26" ht="26.25" x14ac:dyDescent="0.4">
      <c r="B487" s="179" t="s">
        <v>63</v>
      </c>
      <c r="C487" s="180"/>
      <c r="D487" s="180"/>
      <c r="E487" s="180"/>
      <c r="F487" s="180"/>
      <c r="G487" s="180"/>
      <c r="H487" s="180"/>
      <c r="I487" s="180"/>
      <c r="J487" s="180"/>
      <c r="R487" s="74" t="s">
        <v>83</v>
      </c>
      <c r="S487" s="1"/>
      <c r="T487" s="1"/>
      <c r="U487" s="24"/>
      <c r="V487" s="1"/>
      <c r="W487" s="24"/>
      <c r="X487" s="24"/>
      <c r="Y487" s="24"/>
    </row>
    <row r="488" spans="1:26" ht="20.25" x14ac:dyDescent="0.2">
      <c r="A488" s="181" t="s">
        <v>16</v>
      </c>
      <c r="B488" s="182" t="s">
        <v>64</v>
      </c>
      <c r="C488" s="183"/>
      <c r="D488" s="183"/>
      <c r="E488" s="183"/>
      <c r="F488" s="183"/>
      <c r="G488" s="183"/>
      <c r="H488" s="183"/>
      <c r="I488" s="183"/>
      <c r="J488" s="184"/>
      <c r="K488" s="24"/>
      <c r="L488" s="24"/>
      <c r="M488" s="24"/>
      <c r="N488" s="24"/>
      <c r="O488" s="24"/>
      <c r="P488" s="24"/>
      <c r="Q488" s="24"/>
      <c r="R488" s="185" t="s">
        <v>17</v>
      </c>
      <c r="S488" s="178" t="s">
        <v>8</v>
      </c>
      <c r="T488" s="178" t="s">
        <v>9</v>
      </c>
      <c r="U488" s="187" t="s">
        <v>10</v>
      </c>
      <c r="V488" s="178" t="s">
        <v>11</v>
      </c>
      <c r="W488" s="176" t="s">
        <v>12</v>
      </c>
      <c r="X488" s="176" t="s">
        <v>13</v>
      </c>
      <c r="Y488" s="178" t="s">
        <v>14</v>
      </c>
    </row>
    <row r="489" spans="1:26" ht="15.75" x14ac:dyDescent="0.25">
      <c r="A489" s="177"/>
      <c r="B489" s="50" t="s">
        <v>65</v>
      </c>
      <c r="C489" s="50" t="s">
        <v>66</v>
      </c>
      <c r="D489" s="50" t="s">
        <v>67</v>
      </c>
      <c r="E489" s="50" t="s">
        <v>68</v>
      </c>
      <c r="F489" s="50" t="s">
        <v>69</v>
      </c>
      <c r="G489" s="50" t="s">
        <v>70</v>
      </c>
      <c r="H489" s="50" t="s">
        <v>71</v>
      </c>
      <c r="I489" s="50" t="s">
        <v>72</v>
      </c>
      <c r="J489" s="50" t="s">
        <v>73</v>
      </c>
      <c r="K489" s="24"/>
      <c r="L489" s="24"/>
      <c r="M489" s="24"/>
      <c r="N489" s="24"/>
      <c r="O489" s="24"/>
      <c r="P489" s="24"/>
      <c r="Q489" s="24"/>
      <c r="R489" s="186"/>
      <c r="S489" s="177"/>
      <c r="T489" s="177"/>
      <c r="U489" s="177"/>
      <c r="V489" s="177"/>
      <c r="W489" s="177"/>
      <c r="X489" s="177"/>
      <c r="Y489" s="177"/>
    </row>
    <row r="490" spans="1:26" ht="15.75" customHeight="1" x14ac:dyDescent="0.25">
      <c r="A490" s="50">
        <v>1801</v>
      </c>
      <c r="B490" s="51">
        <v>12</v>
      </c>
      <c r="C490" s="51"/>
      <c r="D490" s="51"/>
      <c r="E490" s="51"/>
      <c r="F490" s="51"/>
      <c r="G490" s="51"/>
      <c r="H490" s="51"/>
      <c r="I490" s="51"/>
      <c r="J490" s="51"/>
      <c r="K490" s="136"/>
      <c r="L490" s="136"/>
      <c r="M490" s="136"/>
      <c r="N490" s="136"/>
      <c r="O490" s="136"/>
      <c r="P490" s="136"/>
      <c r="Q490" s="136"/>
      <c r="R490" s="84"/>
      <c r="S490" s="130"/>
      <c r="T490" s="133"/>
      <c r="U490" s="134"/>
      <c r="V490" s="140"/>
      <c r="W490" s="53">
        <f>B490</f>
        <v>12</v>
      </c>
      <c r="X490" s="141"/>
      <c r="Y490" s="140"/>
    </row>
    <row r="491" spans="1:26" ht="15.75" customHeight="1" x14ac:dyDescent="0.25">
      <c r="A491" s="50">
        <v>1802</v>
      </c>
      <c r="B491" s="51"/>
      <c r="C491" s="51">
        <v>5</v>
      </c>
      <c r="D491" s="51"/>
      <c r="E491" s="51"/>
      <c r="F491" s="51"/>
      <c r="G491" s="51"/>
      <c r="H491" s="51"/>
      <c r="I491" s="51"/>
      <c r="J491" s="51"/>
      <c r="K491" s="136"/>
      <c r="L491" s="136"/>
      <c r="M491" s="136"/>
      <c r="N491" s="136"/>
      <c r="O491" s="136"/>
      <c r="P491" s="136"/>
      <c r="Q491" s="136"/>
      <c r="R491" s="84"/>
      <c r="S491" s="131"/>
      <c r="T491" s="57"/>
      <c r="U491" s="135"/>
      <c r="V491" s="54">
        <f>IF(C491=0,"",C491/B490)</f>
        <v>0.41666666666666669</v>
      </c>
      <c r="W491" s="55">
        <v>5</v>
      </c>
      <c r="X491" s="139">
        <f t="shared" ref="X491:X498" si="57">IF(W491=0,"",W491/W490)</f>
        <v>0.41666666666666669</v>
      </c>
      <c r="Y491" s="139">
        <f t="shared" ref="Y491:Y498" si="58">IF(W491=0,"",100%-X491)</f>
        <v>0.58333333333333326</v>
      </c>
    </row>
    <row r="492" spans="1:26" ht="15.75" customHeight="1" x14ac:dyDescent="0.25">
      <c r="A492" s="50">
        <v>1901</v>
      </c>
      <c r="B492" s="51"/>
      <c r="C492" s="51"/>
      <c r="D492" s="51">
        <v>4</v>
      </c>
      <c r="E492" s="51"/>
      <c r="F492" s="51"/>
      <c r="G492" s="51"/>
      <c r="H492" s="51"/>
      <c r="I492" s="51"/>
      <c r="J492" s="51"/>
      <c r="K492" s="136"/>
      <c r="L492" s="136"/>
      <c r="M492" s="136"/>
      <c r="N492" s="136"/>
      <c r="O492" s="136"/>
      <c r="P492" s="136"/>
      <c r="Q492" s="136"/>
      <c r="R492" s="84"/>
      <c r="S492" s="131"/>
      <c r="T492" s="57"/>
      <c r="U492" s="135"/>
      <c r="V492" s="54">
        <f>IF(D492=0,"",D492/C491)</f>
        <v>0.8</v>
      </c>
      <c r="W492" s="55">
        <v>4</v>
      </c>
      <c r="X492" s="139">
        <f t="shared" si="57"/>
        <v>0.8</v>
      </c>
      <c r="Y492" s="139">
        <f t="shared" si="58"/>
        <v>0.19999999999999996</v>
      </c>
      <c r="Z492" s="30">
        <f>W492/W490</f>
        <v>0.33333333333333331</v>
      </c>
    </row>
    <row r="493" spans="1:26" ht="15.75" customHeight="1" x14ac:dyDescent="0.25">
      <c r="A493" s="50">
        <v>1902</v>
      </c>
      <c r="B493" s="51"/>
      <c r="C493" s="51"/>
      <c r="D493" s="51"/>
      <c r="E493" s="51">
        <v>4</v>
      </c>
      <c r="F493" s="51"/>
      <c r="G493" s="51"/>
      <c r="H493" s="51"/>
      <c r="I493" s="51"/>
      <c r="J493" s="51"/>
      <c r="K493" s="136"/>
      <c r="L493" s="136"/>
      <c r="M493" s="136"/>
      <c r="N493" s="136"/>
      <c r="O493" s="136"/>
      <c r="P493" s="136"/>
      <c r="Q493" s="136"/>
      <c r="R493" s="84"/>
      <c r="S493" s="131"/>
      <c r="T493" s="57"/>
      <c r="U493" s="135"/>
      <c r="V493" s="54">
        <f>IF(E493=0,"",E493/D492)</f>
        <v>1</v>
      </c>
      <c r="W493" s="55">
        <v>4</v>
      </c>
      <c r="X493" s="139">
        <f t="shared" si="57"/>
        <v>1</v>
      </c>
      <c r="Y493" s="139">
        <f t="shared" si="58"/>
        <v>0</v>
      </c>
    </row>
    <row r="494" spans="1:26" ht="15.75" customHeight="1" x14ac:dyDescent="0.25">
      <c r="A494" s="50">
        <v>2001</v>
      </c>
      <c r="B494" s="51"/>
      <c r="C494" s="51"/>
      <c r="D494" s="51"/>
      <c r="E494" s="51"/>
      <c r="F494" s="51">
        <v>4</v>
      </c>
      <c r="G494" s="51"/>
      <c r="H494" s="51"/>
      <c r="I494" s="51"/>
      <c r="J494" s="51"/>
      <c r="K494" s="136"/>
      <c r="L494" s="136"/>
      <c r="M494" s="136"/>
      <c r="N494" s="136"/>
      <c r="O494" s="136"/>
      <c r="P494" s="136"/>
      <c r="Q494" s="136"/>
      <c r="R494" s="84"/>
      <c r="S494" s="131"/>
      <c r="T494" s="57"/>
      <c r="U494" s="135"/>
      <c r="V494" s="54">
        <f>IF(F494=0,"",F494/E493)</f>
        <v>1</v>
      </c>
      <c r="W494" s="55">
        <v>4</v>
      </c>
      <c r="X494" s="139">
        <f t="shared" si="57"/>
        <v>1</v>
      </c>
      <c r="Y494" s="139">
        <f t="shared" si="58"/>
        <v>0</v>
      </c>
    </row>
    <row r="495" spans="1:26" ht="15.75" customHeight="1" x14ac:dyDescent="0.25">
      <c r="A495" s="50">
        <v>2002</v>
      </c>
      <c r="B495" s="51"/>
      <c r="C495" s="51"/>
      <c r="D495" s="51"/>
      <c r="E495" s="51"/>
      <c r="F495" s="51"/>
      <c r="G495" s="51">
        <v>4</v>
      </c>
      <c r="H495" s="51"/>
      <c r="I495" s="51"/>
      <c r="J495" s="51"/>
      <c r="K495" s="136"/>
      <c r="L495" s="136"/>
      <c r="M495" s="136"/>
      <c r="N495" s="136"/>
      <c r="O495" s="136"/>
      <c r="P495" s="136"/>
      <c r="Q495" s="136"/>
      <c r="R495" s="84"/>
      <c r="S495" s="131"/>
      <c r="T495" s="57"/>
      <c r="U495" s="135"/>
      <c r="V495" s="54">
        <f>IF(G495=0,"",G495/F494)</f>
        <v>1</v>
      </c>
      <c r="W495" s="55">
        <v>4</v>
      </c>
      <c r="X495" s="139">
        <f t="shared" si="57"/>
        <v>1</v>
      </c>
      <c r="Y495" s="139">
        <f t="shared" si="58"/>
        <v>0</v>
      </c>
    </row>
    <row r="496" spans="1:26" ht="15.75" customHeight="1" x14ac:dyDescent="0.25">
      <c r="A496" s="50">
        <v>2101</v>
      </c>
      <c r="B496" s="51"/>
      <c r="C496" s="51"/>
      <c r="D496" s="51"/>
      <c r="E496" s="51"/>
      <c r="F496" s="51"/>
      <c r="G496" s="51"/>
      <c r="H496" s="51">
        <v>4</v>
      </c>
      <c r="I496" s="51"/>
      <c r="J496" s="51"/>
      <c r="K496" s="136"/>
      <c r="L496" s="136"/>
      <c r="M496" s="136"/>
      <c r="N496" s="136"/>
      <c r="O496" s="136"/>
      <c r="P496" s="136"/>
      <c r="Q496" s="136"/>
      <c r="R496" s="84"/>
      <c r="S496" s="131"/>
      <c r="T496" s="57"/>
      <c r="U496" s="135"/>
      <c r="V496" s="54">
        <f>IF(H496=0,"",H496/G495)</f>
        <v>1</v>
      </c>
      <c r="W496" s="55">
        <v>4</v>
      </c>
      <c r="X496" s="139">
        <f t="shared" si="57"/>
        <v>1</v>
      </c>
      <c r="Y496" s="139">
        <f t="shared" si="58"/>
        <v>0</v>
      </c>
    </row>
    <row r="497" spans="1:29" ht="15.75" customHeight="1" x14ac:dyDescent="0.25">
      <c r="A497" s="50">
        <v>2102</v>
      </c>
      <c r="B497" s="51"/>
      <c r="C497" s="51"/>
      <c r="D497" s="51"/>
      <c r="E497" s="51"/>
      <c r="F497" s="51"/>
      <c r="G497" s="51"/>
      <c r="H497" s="51"/>
      <c r="I497" s="51">
        <v>4</v>
      </c>
      <c r="J497" s="51"/>
      <c r="K497" s="136"/>
      <c r="L497" s="136"/>
      <c r="M497" s="136"/>
      <c r="N497" s="136"/>
      <c r="O497" s="136"/>
      <c r="P497" s="136"/>
      <c r="Q497" s="136"/>
      <c r="R497" s="84"/>
      <c r="S497" s="131"/>
      <c r="T497" s="57"/>
      <c r="U497" s="135"/>
      <c r="V497" s="54">
        <f>IF(I497=0,"",I497/H496)</f>
        <v>1</v>
      </c>
      <c r="W497" s="55">
        <v>4</v>
      </c>
      <c r="X497" s="139">
        <f t="shared" si="57"/>
        <v>1</v>
      </c>
      <c r="Y497" s="139">
        <f t="shared" si="58"/>
        <v>0</v>
      </c>
    </row>
    <row r="498" spans="1:29" ht="15.75" customHeight="1" x14ac:dyDescent="0.25">
      <c r="A498" s="50">
        <v>2201</v>
      </c>
      <c r="B498" s="51"/>
      <c r="C498" s="51"/>
      <c r="D498" s="51"/>
      <c r="E498" s="51"/>
      <c r="F498" s="51"/>
      <c r="G498" s="51"/>
      <c r="H498" s="51"/>
      <c r="I498" s="51"/>
      <c r="J498" s="51">
        <v>4</v>
      </c>
      <c r="K498" s="136"/>
      <c r="L498" s="136"/>
      <c r="M498" s="136"/>
      <c r="N498" s="136"/>
      <c r="O498" s="136"/>
      <c r="P498" s="136"/>
      <c r="Q498" s="136"/>
      <c r="R498" s="84">
        <v>4</v>
      </c>
      <c r="S498" s="131"/>
      <c r="T498" s="57"/>
      <c r="U498" s="135"/>
      <c r="V498" s="56">
        <f>IF(J498=0,"",J498/I497)</f>
        <v>1</v>
      </c>
      <c r="W498" s="55">
        <v>4</v>
      </c>
      <c r="X498" s="56">
        <f t="shared" si="57"/>
        <v>1</v>
      </c>
      <c r="Y498" s="56">
        <f t="shared" si="58"/>
        <v>0</v>
      </c>
    </row>
    <row r="499" spans="1:29" ht="15.75" customHeight="1" x14ac:dyDescent="0.25">
      <c r="A499" s="50">
        <v>2202</v>
      </c>
      <c r="B499" s="51"/>
      <c r="C499" s="51"/>
      <c r="D499" s="51"/>
      <c r="E499" s="51"/>
      <c r="F499" s="51"/>
      <c r="G499" s="51"/>
      <c r="H499" s="51"/>
      <c r="I499" s="51"/>
      <c r="J499" s="51"/>
      <c r="K499" s="136"/>
      <c r="L499" s="136"/>
      <c r="M499" s="136"/>
      <c r="N499" s="136"/>
      <c r="O499" s="136"/>
      <c r="P499" s="136"/>
      <c r="Q499" s="136"/>
      <c r="R499" s="84"/>
      <c r="S499" s="131"/>
      <c r="T499" s="57"/>
      <c r="U499" s="136"/>
      <c r="V499" s="118"/>
      <c r="W499" s="55"/>
      <c r="X499" s="118"/>
      <c r="Y499" s="169"/>
    </row>
    <row r="500" spans="1:29" ht="15.75" customHeight="1" x14ac:dyDescent="0.25">
      <c r="A500" s="50">
        <v>2301</v>
      </c>
      <c r="B500" s="51"/>
      <c r="C500" s="51"/>
      <c r="D500" s="51"/>
      <c r="E500" s="51"/>
      <c r="F500" s="51"/>
      <c r="G500" s="51"/>
      <c r="H500" s="51"/>
      <c r="I500" s="51"/>
      <c r="J500" s="51"/>
      <c r="K500" s="136"/>
      <c r="L500" s="136"/>
      <c r="M500" s="136"/>
      <c r="N500" s="136"/>
      <c r="O500" s="136"/>
      <c r="P500" s="136"/>
      <c r="Q500" s="136"/>
      <c r="R500" s="84"/>
      <c r="S500" s="131"/>
      <c r="T500" s="57"/>
      <c r="U500" s="136"/>
      <c r="V500" s="142"/>
      <c r="W500" s="58"/>
      <c r="X500" s="143"/>
      <c r="Y500" s="142"/>
    </row>
    <row r="501" spans="1:29" ht="15.75" customHeight="1" x14ac:dyDescent="0.25">
      <c r="A501" s="50">
        <v>2302</v>
      </c>
      <c r="B501" s="51"/>
      <c r="C501" s="51"/>
      <c r="D501" s="51"/>
      <c r="E501" s="51"/>
      <c r="F501" s="51"/>
      <c r="G501" s="51"/>
      <c r="H501" s="51"/>
      <c r="I501" s="51"/>
      <c r="J501" s="51"/>
      <c r="K501" s="136"/>
      <c r="L501" s="136"/>
      <c r="M501" s="136"/>
      <c r="N501" s="136"/>
      <c r="O501" s="136"/>
      <c r="P501" s="136"/>
      <c r="Q501" s="136"/>
      <c r="R501" s="84"/>
      <c r="S501" s="131"/>
      <c r="T501" s="57"/>
      <c r="U501" s="136"/>
      <c r="V501" s="142"/>
      <c r="W501" s="58"/>
      <c r="X501" s="143"/>
      <c r="Y501" s="142"/>
    </row>
    <row r="502" spans="1:29" ht="15.75" customHeight="1" x14ac:dyDescent="0.25">
      <c r="A502" s="50">
        <v>2401</v>
      </c>
      <c r="B502" s="51"/>
      <c r="C502" s="51"/>
      <c r="D502" s="51"/>
      <c r="E502" s="51"/>
      <c r="F502" s="51"/>
      <c r="G502" s="51"/>
      <c r="H502" s="51"/>
      <c r="I502" s="51"/>
      <c r="J502" s="51"/>
      <c r="K502" s="136"/>
      <c r="L502" s="136"/>
      <c r="M502" s="136"/>
      <c r="N502" s="136"/>
      <c r="O502" s="136"/>
      <c r="P502" s="136"/>
      <c r="Q502" s="136"/>
      <c r="R502" s="84"/>
      <c r="S502" s="131"/>
      <c r="T502" s="57"/>
      <c r="U502" s="136"/>
      <c r="V502" s="142"/>
      <c r="W502" s="58"/>
      <c r="X502" s="143"/>
      <c r="Y502" s="142"/>
    </row>
    <row r="503" spans="1:29" ht="15.75" customHeight="1" x14ac:dyDescent="0.25">
      <c r="A503" s="50">
        <v>2402</v>
      </c>
      <c r="B503" s="51"/>
      <c r="C503" s="51"/>
      <c r="D503" s="51"/>
      <c r="E503" s="51"/>
      <c r="F503" s="51"/>
      <c r="G503" s="51"/>
      <c r="H503" s="51"/>
      <c r="I503" s="51"/>
      <c r="J503" s="51"/>
      <c r="K503" s="136"/>
      <c r="L503" s="136"/>
      <c r="M503" s="136"/>
      <c r="N503" s="136"/>
      <c r="O503" s="136"/>
      <c r="P503" s="136"/>
      <c r="Q503" s="136"/>
      <c r="R503" s="84"/>
      <c r="S503" s="131"/>
      <c r="T503" s="57"/>
      <c r="U503" s="136"/>
      <c r="V503" s="57"/>
      <c r="W503" s="136"/>
      <c r="X503" s="144"/>
      <c r="Y503" s="142"/>
    </row>
    <row r="504" spans="1:29" ht="15.75" customHeight="1" x14ac:dyDescent="0.25">
      <c r="A504" s="50">
        <v>2501</v>
      </c>
      <c r="B504" s="51"/>
      <c r="C504" s="51"/>
      <c r="D504" s="51"/>
      <c r="E504" s="51"/>
      <c r="F504" s="51"/>
      <c r="G504" s="51"/>
      <c r="H504" s="51"/>
      <c r="I504" s="51"/>
      <c r="J504" s="51"/>
      <c r="K504" s="136"/>
      <c r="L504" s="136"/>
      <c r="M504" s="136"/>
      <c r="N504" s="136"/>
      <c r="O504" s="136"/>
      <c r="P504" s="136"/>
      <c r="Q504" s="136"/>
      <c r="R504" s="84"/>
      <c r="S504" s="131"/>
      <c r="T504" s="57"/>
      <c r="U504" s="136"/>
      <c r="V504" s="145" t="s">
        <v>48</v>
      </c>
      <c r="W504" s="146">
        <v>3</v>
      </c>
      <c r="X504" s="147">
        <f>IF(SUM(R493:R501)=0,"",SUM(R493:R501))</f>
        <v>4</v>
      </c>
      <c r="Y504" s="148" t="s">
        <v>17</v>
      </c>
    </row>
    <row r="505" spans="1:29" ht="15.75" customHeight="1" x14ac:dyDescent="0.25">
      <c r="A505" s="50">
        <v>2502</v>
      </c>
      <c r="B505" s="51"/>
      <c r="C505" s="51"/>
      <c r="D505" s="51"/>
      <c r="E505" s="51"/>
      <c r="F505" s="51"/>
      <c r="G505" s="51"/>
      <c r="H505" s="51"/>
      <c r="I505" s="51"/>
      <c r="J505" s="51"/>
      <c r="K505" s="136"/>
      <c r="L505" s="136"/>
      <c r="M505" s="136"/>
      <c r="N505" s="136"/>
      <c r="O505" s="136"/>
      <c r="P505" s="136"/>
      <c r="Q505" s="136"/>
      <c r="R505" s="84"/>
      <c r="S505" s="131"/>
      <c r="T505" s="57"/>
      <c r="U505" s="136"/>
      <c r="V505" s="149" t="s">
        <v>49</v>
      </c>
      <c r="W505" s="65">
        <f>IF(W504/B490=0,"",W504/B490)</f>
        <v>0.25</v>
      </c>
      <c r="X505" s="150">
        <f>IF(W504/X504=0,"",W504/X504)</f>
        <v>0.75</v>
      </c>
      <c r="Y505" s="151" t="s">
        <v>50</v>
      </c>
    </row>
    <row r="506" spans="1:29" ht="15.75" customHeight="1" x14ac:dyDescent="0.25">
      <c r="A506" s="50">
        <v>2601</v>
      </c>
      <c r="B506" s="51"/>
      <c r="C506" s="51"/>
      <c r="D506" s="51"/>
      <c r="E506" s="51"/>
      <c r="F506" s="51"/>
      <c r="G506" s="51"/>
      <c r="H506" s="51"/>
      <c r="I506" s="51"/>
      <c r="J506" s="51"/>
      <c r="K506" s="136"/>
      <c r="L506" s="136"/>
      <c r="M506" s="136"/>
      <c r="N506" s="136"/>
      <c r="O506" s="136"/>
      <c r="P506" s="136"/>
      <c r="Q506" s="136"/>
      <c r="R506" s="84"/>
      <c r="S506" s="132"/>
      <c r="T506" s="137"/>
      <c r="U506" s="138"/>
      <c r="V506" s="93"/>
      <c r="W506" s="152"/>
      <c r="X506" s="152"/>
      <c r="Y506" s="153"/>
    </row>
    <row r="507" spans="1:29" ht="18" customHeight="1" x14ac:dyDescent="0.25">
      <c r="A507" s="19"/>
      <c r="B507" s="188" t="s">
        <v>74</v>
      </c>
      <c r="C507" s="188"/>
      <c r="D507" s="188"/>
      <c r="E507" s="188"/>
      <c r="F507" s="188"/>
      <c r="G507" s="188"/>
      <c r="H507" s="188"/>
      <c r="I507" s="188"/>
      <c r="J507" s="188"/>
      <c r="K507" s="24"/>
      <c r="L507" s="24"/>
      <c r="M507" s="24"/>
      <c r="N507" s="24"/>
      <c r="O507" s="24"/>
      <c r="P507" s="24"/>
      <c r="Q507" s="24"/>
      <c r="R507" s="71">
        <f>SUM(R490:R503)</f>
        <v>4</v>
      </c>
      <c r="S507" s="72">
        <f>IF(R498=0,"",R498/B490)</f>
        <v>0.33333333333333331</v>
      </c>
      <c r="T507" s="72">
        <f>IF(R507=0,"",R507/B490)</f>
        <v>0.33333333333333331</v>
      </c>
      <c r="U507" s="72">
        <f>IF(R498=0,"",T507-S507)</f>
        <v>0</v>
      </c>
      <c r="V507" s="1"/>
      <c r="W507" s="24"/>
      <c r="X507" s="27"/>
      <c r="Y507" s="1"/>
    </row>
    <row r="508" spans="1:29" ht="12.75" customHeight="1" x14ac:dyDescent="0.2">
      <c r="S508" s="1"/>
      <c r="T508" s="1"/>
      <c r="V508" s="1"/>
    </row>
    <row r="509" spans="1:29" ht="12.75" customHeight="1" x14ac:dyDescent="0.2">
      <c r="S509" s="1"/>
      <c r="T509" s="1"/>
      <c r="V509" s="1"/>
    </row>
    <row r="510" spans="1:29" ht="26.25" x14ac:dyDescent="0.4">
      <c r="B510" s="179" t="s">
        <v>63</v>
      </c>
      <c r="C510" s="180"/>
      <c r="D510" s="180"/>
      <c r="E510" s="180"/>
      <c r="F510" s="180"/>
      <c r="G510" s="180"/>
      <c r="H510" s="180"/>
      <c r="I510" s="180"/>
      <c r="J510" s="180"/>
      <c r="R510" s="74" t="s">
        <v>84</v>
      </c>
      <c r="S510" s="1"/>
      <c r="T510" s="1"/>
      <c r="U510" s="24"/>
      <c r="V510" s="1"/>
      <c r="W510" s="24"/>
      <c r="X510" s="24"/>
      <c r="Y510" s="24"/>
      <c r="AC510" s="97">
        <f>AVERAGE(S507,S529)</f>
        <v>0.40350877192982454</v>
      </c>
    </row>
    <row r="511" spans="1:29" ht="20.25" x14ac:dyDescent="0.2">
      <c r="A511" s="181" t="s">
        <v>16</v>
      </c>
      <c r="B511" s="182" t="s">
        <v>64</v>
      </c>
      <c r="C511" s="183"/>
      <c r="D511" s="183"/>
      <c r="E511" s="183"/>
      <c r="F511" s="183"/>
      <c r="G511" s="183"/>
      <c r="H511" s="183"/>
      <c r="I511" s="183"/>
      <c r="J511" s="184"/>
      <c r="K511" s="24"/>
      <c r="L511" s="24"/>
      <c r="M511" s="24"/>
      <c r="N511" s="24"/>
      <c r="O511" s="24"/>
      <c r="P511" s="24"/>
      <c r="Q511" s="24"/>
      <c r="R511" s="185" t="s">
        <v>17</v>
      </c>
      <c r="S511" s="178" t="s">
        <v>8</v>
      </c>
      <c r="T511" s="178" t="s">
        <v>9</v>
      </c>
      <c r="U511" s="187" t="s">
        <v>10</v>
      </c>
      <c r="V511" s="178" t="s">
        <v>11</v>
      </c>
      <c r="W511" s="176" t="s">
        <v>12</v>
      </c>
      <c r="X511" s="176" t="s">
        <v>13</v>
      </c>
      <c r="Y511" s="178" t="s">
        <v>14</v>
      </c>
    </row>
    <row r="512" spans="1:29" ht="15.75" x14ac:dyDescent="0.25">
      <c r="A512" s="177"/>
      <c r="B512" s="50" t="s">
        <v>65</v>
      </c>
      <c r="C512" s="50" t="s">
        <v>66</v>
      </c>
      <c r="D512" s="50" t="s">
        <v>67</v>
      </c>
      <c r="E512" s="50" t="s">
        <v>68</v>
      </c>
      <c r="F512" s="50" t="s">
        <v>69</v>
      </c>
      <c r="G512" s="50" t="s">
        <v>70</v>
      </c>
      <c r="H512" s="50" t="s">
        <v>71</v>
      </c>
      <c r="I512" s="50" t="s">
        <v>72</v>
      </c>
      <c r="J512" s="50" t="s">
        <v>73</v>
      </c>
      <c r="K512" s="24"/>
      <c r="L512" s="24"/>
      <c r="M512" s="24"/>
      <c r="N512" s="24"/>
      <c r="O512" s="24"/>
      <c r="P512" s="24"/>
      <c r="Q512" s="24"/>
      <c r="R512" s="186"/>
      <c r="S512" s="177"/>
      <c r="T512" s="177"/>
      <c r="U512" s="177"/>
      <c r="V512" s="177"/>
      <c r="W512" s="177"/>
      <c r="X512" s="177"/>
      <c r="Y512" s="177"/>
    </row>
    <row r="513" spans="1:26" ht="15.75" customHeight="1" x14ac:dyDescent="0.25">
      <c r="A513" s="50">
        <v>1802</v>
      </c>
      <c r="B513" s="51">
        <v>38</v>
      </c>
      <c r="C513" s="51"/>
      <c r="D513" s="51"/>
      <c r="E513" s="51"/>
      <c r="F513" s="51"/>
      <c r="G513" s="51"/>
      <c r="H513" s="51"/>
      <c r="I513" s="51"/>
      <c r="J513" s="51"/>
      <c r="K513" s="136"/>
      <c r="L513" s="136"/>
      <c r="M513" s="136"/>
      <c r="N513" s="136"/>
      <c r="O513" s="136"/>
      <c r="P513" s="136"/>
      <c r="Q513" s="136"/>
      <c r="R513" s="84"/>
      <c r="S513" s="130"/>
      <c r="T513" s="133"/>
      <c r="U513" s="134"/>
      <c r="V513" s="140"/>
      <c r="W513" s="53">
        <f>B513</f>
        <v>38</v>
      </c>
      <c r="X513" s="141"/>
      <c r="Y513" s="140"/>
    </row>
    <row r="514" spans="1:26" ht="15.75" customHeight="1" x14ac:dyDescent="0.25">
      <c r="A514" s="50">
        <v>1901</v>
      </c>
      <c r="B514" s="51"/>
      <c r="C514" s="51">
        <v>22</v>
      </c>
      <c r="D514" s="51"/>
      <c r="E514" s="51"/>
      <c r="F514" s="51"/>
      <c r="G514" s="51"/>
      <c r="H514" s="51"/>
      <c r="I514" s="51"/>
      <c r="J514" s="51"/>
      <c r="K514" s="136"/>
      <c r="L514" s="136"/>
      <c r="M514" s="136"/>
      <c r="N514" s="136"/>
      <c r="O514" s="136"/>
      <c r="P514" s="136"/>
      <c r="Q514" s="136"/>
      <c r="R514" s="84"/>
      <c r="S514" s="131"/>
      <c r="T514" s="57"/>
      <c r="U514" s="135"/>
      <c r="V514" s="54">
        <f>IF(C514=0,"",C514/B513)</f>
        <v>0.57894736842105265</v>
      </c>
      <c r="W514" s="55">
        <v>22</v>
      </c>
      <c r="X514" s="139">
        <f t="shared" ref="X514:X521" si="59">IF(W514=0,"",W514/W513)</f>
        <v>0.57894736842105265</v>
      </c>
      <c r="Y514" s="139">
        <f t="shared" ref="Y514:Y521" si="60">IF(W514=0,"",100%-X514)</f>
        <v>0.42105263157894735</v>
      </c>
    </row>
    <row r="515" spans="1:26" ht="15.75" customHeight="1" x14ac:dyDescent="0.25">
      <c r="A515" s="50">
        <v>1902</v>
      </c>
      <c r="B515" s="51"/>
      <c r="C515" s="51"/>
      <c r="D515" s="51">
        <v>22</v>
      </c>
      <c r="E515" s="51"/>
      <c r="F515" s="51"/>
      <c r="G515" s="51"/>
      <c r="H515" s="51"/>
      <c r="I515" s="51"/>
      <c r="J515" s="51"/>
      <c r="K515" s="136"/>
      <c r="L515" s="136"/>
      <c r="M515" s="136"/>
      <c r="N515" s="136"/>
      <c r="O515" s="136"/>
      <c r="P515" s="136"/>
      <c r="Q515" s="136"/>
      <c r="R515" s="84"/>
      <c r="S515" s="131"/>
      <c r="T515" s="57"/>
      <c r="U515" s="135"/>
      <c r="V515" s="54">
        <f>IF(D515=0,"",D515/C514)</f>
        <v>1</v>
      </c>
      <c r="W515" s="55">
        <v>22</v>
      </c>
      <c r="X515" s="139">
        <f t="shared" si="59"/>
        <v>1</v>
      </c>
      <c r="Y515" s="139">
        <f t="shared" si="60"/>
        <v>0</v>
      </c>
      <c r="Z515" s="30">
        <f>W515/W513</f>
        <v>0.57894736842105265</v>
      </c>
    </row>
    <row r="516" spans="1:26" ht="15.75" customHeight="1" x14ac:dyDescent="0.25">
      <c r="A516" s="50">
        <v>2001</v>
      </c>
      <c r="B516" s="51"/>
      <c r="C516" s="51"/>
      <c r="D516" s="51"/>
      <c r="E516" s="51">
        <v>19</v>
      </c>
      <c r="F516" s="51"/>
      <c r="G516" s="51"/>
      <c r="H516" s="51"/>
      <c r="I516" s="51"/>
      <c r="J516" s="51"/>
      <c r="K516" s="136"/>
      <c r="L516" s="136"/>
      <c r="M516" s="136"/>
      <c r="N516" s="136"/>
      <c r="O516" s="136"/>
      <c r="P516" s="136"/>
      <c r="Q516" s="136"/>
      <c r="R516" s="84"/>
      <c r="S516" s="131"/>
      <c r="T516" s="57"/>
      <c r="U516" s="135"/>
      <c r="V516" s="54">
        <f>IF(E516=0,"",E516/D515)</f>
        <v>0.86363636363636365</v>
      </c>
      <c r="W516" s="55">
        <v>19</v>
      </c>
      <c r="X516" s="139">
        <f t="shared" si="59"/>
        <v>0.86363636363636365</v>
      </c>
      <c r="Y516" s="139">
        <f t="shared" si="60"/>
        <v>0.13636363636363635</v>
      </c>
    </row>
    <row r="517" spans="1:26" ht="15.75" customHeight="1" x14ac:dyDescent="0.25">
      <c r="A517" s="50">
        <v>2002</v>
      </c>
      <c r="B517" s="51"/>
      <c r="C517" s="51"/>
      <c r="D517" s="51"/>
      <c r="E517" s="51"/>
      <c r="F517" s="51">
        <v>18</v>
      </c>
      <c r="G517" s="51"/>
      <c r="H517" s="51"/>
      <c r="I517" s="51"/>
      <c r="J517" s="51"/>
      <c r="K517" s="136"/>
      <c r="L517" s="136"/>
      <c r="M517" s="136"/>
      <c r="N517" s="136"/>
      <c r="O517" s="136"/>
      <c r="P517" s="136"/>
      <c r="Q517" s="136"/>
      <c r="R517" s="84"/>
      <c r="S517" s="131"/>
      <c r="T517" s="57"/>
      <c r="U517" s="135"/>
      <c r="V517" s="54">
        <f>IF(F517=0,"",F517/E516)</f>
        <v>0.94736842105263153</v>
      </c>
      <c r="W517" s="55">
        <v>18</v>
      </c>
      <c r="X517" s="139">
        <f t="shared" si="59"/>
        <v>0.94736842105263153</v>
      </c>
      <c r="Y517" s="139">
        <f t="shared" si="60"/>
        <v>5.2631578947368474E-2</v>
      </c>
    </row>
    <row r="518" spans="1:26" ht="15.75" customHeight="1" x14ac:dyDescent="0.25">
      <c r="A518" s="50">
        <v>2101</v>
      </c>
      <c r="B518" s="51"/>
      <c r="C518" s="51"/>
      <c r="D518" s="51"/>
      <c r="E518" s="51"/>
      <c r="F518" s="51"/>
      <c r="G518" s="51">
        <v>18</v>
      </c>
      <c r="H518" s="51"/>
      <c r="I518" s="51"/>
      <c r="J518" s="51"/>
      <c r="K518" s="136"/>
      <c r="L518" s="136"/>
      <c r="M518" s="136"/>
      <c r="N518" s="136"/>
      <c r="O518" s="136"/>
      <c r="P518" s="136"/>
      <c r="Q518" s="136"/>
      <c r="R518" s="84"/>
      <c r="S518" s="131"/>
      <c r="T518" s="57"/>
      <c r="U518" s="135"/>
      <c r="V518" s="54">
        <f>IF(G518=0,"",G518/F517)</f>
        <v>1</v>
      </c>
      <c r="W518" s="55">
        <v>18</v>
      </c>
      <c r="X518" s="139">
        <f t="shared" si="59"/>
        <v>1</v>
      </c>
      <c r="Y518" s="139">
        <f t="shared" si="60"/>
        <v>0</v>
      </c>
    </row>
    <row r="519" spans="1:26" ht="15.75" customHeight="1" x14ac:dyDescent="0.25">
      <c r="A519" s="50">
        <v>2102</v>
      </c>
      <c r="B519" s="51"/>
      <c r="C519" s="51"/>
      <c r="D519" s="51"/>
      <c r="E519" s="51"/>
      <c r="F519" s="51"/>
      <c r="G519" s="51"/>
      <c r="H519" s="51">
        <v>18</v>
      </c>
      <c r="I519" s="51"/>
      <c r="J519" s="51"/>
      <c r="K519" s="136"/>
      <c r="L519" s="136"/>
      <c r="M519" s="136"/>
      <c r="N519" s="136"/>
      <c r="O519" s="136"/>
      <c r="P519" s="136"/>
      <c r="Q519" s="136"/>
      <c r="R519" s="84"/>
      <c r="S519" s="131"/>
      <c r="T519" s="57"/>
      <c r="U519" s="135"/>
      <c r="V519" s="54">
        <f>IF(H519=0,"",H519/G518)</f>
        <v>1</v>
      </c>
      <c r="W519" s="55">
        <v>18</v>
      </c>
      <c r="X519" s="139">
        <f t="shared" si="59"/>
        <v>1</v>
      </c>
      <c r="Y519" s="139">
        <f t="shared" si="60"/>
        <v>0</v>
      </c>
    </row>
    <row r="520" spans="1:26" ht="15.75" customHeight="1" x14ac:dyDescent="0.25">
      <c r="A520" s="50">
        <v>2201</v>
      </c>
      <c r="B520" s="51"/>
      <c r="C520" s="51"/>
      <c r="D520" s="51"/>
      <c r="E520" s="51"/>
      <c r="F520" s="51"/>
      <c r="G520" s="51"/>
      <c r="H520" s="51"/>
      <c r="I520" s="51">
        <v>18</v>
      </c>
      <c r="J520" s="51"/>
      <c r="K520" s="136"/>
      <c r="L520" s="136"/>
      <c r="M520" s="136"/>
      <c r="N520" s="136"/>
      <c r="O520" s="136"/>
      <c r="P520" s="136"/>
      <c r="Q520" s="136"/>
      <c r="R520" s="84"/>
      <c r="S520" s="131"/>
      <c r="T520" s="57"/>
      <c r="U520" s="135"/>
      <c r="V520" s="54">
        <f>IF(I520=0,"",I520/H519)</f>
        <v>1</v>
      </c>
      <c r="W520" s="55">
        <v>18</v>
      </c>
      <c r="X520" s="139">
        <f t="shared" si="59"/>
        <v>1</v>
      </c>
      <c r="Y520" s="139">
        <f t="shared" si="60"/>
        <v>0</v>
      </c>
    </row>
    <row r="521" spans="1:26" ht="15.75" customHeight="1" x14ac:dyDescent="0.25">
      <c r="A521" s="50">
        <v>2202</v>
      </c>
      <c r="B521" s="51"/>
      <c r="C521" s="51"/>
      <c r="D521" s="51"/>
      <c r="E521" s="51"/>
      <c r="F521" s="51"/>
      <c r="G521" s="51"/>
      <c r="H521" s="51"/>
      <c r="I521" s="51"/>
      <c r="J521" s="51">
        <v>18</v>
      </c>
      <c r="K521" s="136"/>
      <c r="L521" s="136"/>
      <c r="M521" s="136"/>
      <c r="N521" s="136"/>
      <c r="O521" s="136"/>
      <c r="P521" s="136"/>
      <c r="Q521" s="136"/>
      <c r="R521" s="84">
        <v>18</v>
      </c>
      <c r="S521" s="131"/>
      <c r="T521" s="57"/>
      <c r="U521" s="135"/>
      <c r="V521" s="56">
        <f>IF(J521=0,"",J521/I520)</f>
        <v>1</v>
      </c>
      <c r="W521" s="55">
        <v>18</v>
      </c>
      <c r="X521" s="56">
        <f t="shared" si="59"/>
        <v>1</v>
      </c>
      <c r="Y521" s="56">
        <f t="shared" si="60"/>
        <v>0</v>
      </c>
    </row>
    <row r="522" spans="1:26" ht="15.75" customHeight="1" x14ac:dyDescent="0.25">
      <c r="A522" s="50">
        <v>2301</v>
      </c>
      <c r="B522" s="51"/>
      <c r="C522" s="51"/>
      <c r="D522" s="51"/>
      <c r="E522" s="51"/>
      <c r="F522" s="51"/>
      <c r="G522" s="51"/>
      <c r="H522" s="51"/>
      <c r="I522" s="51"/>
      <c r="J522" s="51"/>
      <c r="K522" s="136"/>
      <c r="L522" s="136"/>
      <c r="M522" s="136"/>
      <c r="N522" s="136"/>
      <c r="O522" s="136"/>
      <c r="P522" s="136"/>
      <c r="Q522" s="136"/>
      <c r="R522" s="84"/>
      <c r="S522" s="131"/>
      <c r="T522" s="57"/>
      <c r="U522" s="136"/>
      <c r="V522" s="118"/>
      <c r="W522" s="55"/>
      <c r="X522" s="118"/>
      <c r="Y522" s="169"/>
    </row>
    <row r="523" spans="1:26" ht="15.75" customHeight="1" x14ac:dyDescent="0.25">
      <c r="A523" s="50">
        <v>2302</v>
      </c>
      <c r="B523" s="51"/>
      <c r="C523" s="51"/>
      <c r="D523" s="51"/>
      <c r="E523" s="51"/>
      <c r="F523" s="51"/>
      <c r="G523" s="51"/>
      <c r="H523" s="51"/>
      <c r="I523" s="51"/>
      <c r="J523" s="51"/>
      <c r="K523" s="136"/>
      <c r="L523" s="136"/>
      <c r="M523" s="136"/>
      <c r="N523" s="136"/>
      <c r="O523" s="136"/>
      <c r="P523" s="136"/>
      <c r="Q523" s="136"/>
      <c r="R523" s="84"/>
      <c r="S523" s="131"/>
      <c r="T523" s="57"/>
      <c r="U523" s="136"/>
      <c r="V523" s="142"/>
      <c r="W523" s="58"/>
      <c r="X523" s="143"/>
      <c r="Y523" s="142"/>
    </row>
    <row r="524" spans="1:26" ht="15.75" customHeight="1" x14ac:dyDescent="0.25">
      <c r="A524" s="50">
        <v>2401</v>
      </c>
      <c r="B524" s="51"/>
      <c r="C524" s="51"/>
      <c r="D524" s="51"/>
      <c r="E524" s="51"/>
      <c r="F524" s="51"/>
      <c r="G524" s="51"/>
      <c r="H524" s="51"/>
      <c r="I524" s="51"/>
      <c r="J524" s="51"/>
      <c r="K524" s="136"/>
      <c r="L524" s="136"/>
      <c r="M524" s="136"/>
      <c r="N524" s="136"/>
      <c r="O524" s="136"/>
      <c r="P524" s="136"/>
      <c r="Q524" s="136"/>
      <c r="R524" s="84"/>
      <c r="S524" s="131"/>
      <c r="T524" s="57"/>
      <c r="U524" s="136"/>
      <c r="V524" s="142"/>
      <c r="W524" s="58"/>
      <c r="X524" s="143"/>
      <c r="Y524" s="142"/>
    </row>
    <row r="525" spans="1:26" ht="15.75" customHeight="1" x14ac:dyDescent="0.25">
      <c r="A525" s="50">
        <v>2402</v>
      </c>
      <c r="B525" s="51"/>
      <c r="C525" s="51"/>
      <c r="D525" s="51"/>
      <c r="E525" s="51"/>
      <c r="F525" s="51"/>
      <c r="G525" s="51"/>
      <c r="H525" s="51"/>
      <c r="I525" s="51"/>
      <c r="J525" s="51"/>
      <c r="K525" s="136"/>
      <c r="L525" s="136"/>
      <c r="M525" s="136"/>
      <c r="N525" s="136"/>
      <c r="O525" s="136"/>
      <c r="P525" s="136"/>
      <c r="Q525" s="136"/>
      <c r="R525" s="84"/>
      <c r="S525" s="131"/>
      <c r="T525" s="57"/>
      <c r="U525" s="136"/>
      <c r="V525" s="57"/>
      <c r="W525" s="136"/>
      <c r="X525" s="144"/>
      <c r="Y525" s="142"/>
    </row>
    <row r="526" spans="1:26" ht="15.75" customHeight="1" x14ac:dyDescent="0.25">
      <c r="A526" s="50">
        <v>2501</v>
      </c>
      <c r="B526" s="51"/>
      <c r="C526" s="51"/>
      <c r="D526" s="51"/>
      <c r="E526" s="51"/>
      <c r="F526" s="51"/>
      <c r="G526" s="51"/>
      <c r="H526" s="51"/>
      <c r="I526" s="51"/>
      <c r="J526" s="51"/>
      <c r="K526" s="136"/>
      <c r="L526" s="136"/>
      <c r="M526" s="136"/>
      <c r="N526" s="136"/>
      <c r="O526" s="136"/>
      <c r="P526" s="136"/>
      <c r="Q526" s="136"/>
      <c r="R526" s="84"/>
      <c r="S526" s="131"/>
      <c r="T526" s="57"/>
      <c r="U526" s="136"/>
      <c r="V526" s="145" t="s">
        <v>48</v>
      </c>
      <c r="W526" s="146">
        <v>13</v>
      </c>
      <c r="X526" s="147">
        <f>IF(SUM(R516:R524)=0,"",SUM(R516:R524))</f>
        <v>18</v>
      </c>
      <c r="Y526" s="148" t="s">
        <v>17</v>
      </c>
    </row>
    <row r="527" spans="1:26" ht="15.75" customHeight="1" x14ac:dyDescent="0.25">
      <c r="A527" s="50">
        <v>2502</v>
      </c>
      <c r="B527" s="51"/>
      <c r="C527" s="51"/>
      <c r="D527" s="51"/>
      <c r="E527" s="51"/>
      <c r="F527" s="51"/>
      <c r="G527" s="51"/>
      <c r="H527" s="51"/>
      <c r="I527" s="51"/>
      <c r="J527" s="51"/>
      <c r="K527" s="136"/>
      <c r="L527" s="136"/>
      <c r="M527" s="136"/>
      <c r="N527" s="136"/>
      <c r="O527" s="136"/>
      <c r="P527" s="136"/>
      <c r="Q527" s="136"/>
      <c r="R527" s="84"/>
      <c r="S527" s="131"/>
      <c r="T527" s="57"/>
      <c r="U527" s="136"/>
      <c r="V527" s="149" t="s">
        <v>49</v>
      </c>
      <c r="W527" s="65">
        <f>IF(W526/B513=0,"",W526/B513)</f>
        <v>0.34210526315789475</v>
      </c>
      <c r="X527" s="150">
        <f>IF(W526/X526=0,"",W526/X526)</f>
        <v>0.72222222222222221</v>
      </c>
      <c r="Y527" s="151" t="s">
        <v>50</v>
      </c>
    </row>
    <row r="528" spans="1:26" ht="15.75" x14ac:dyDescent="0.25">
      <c r="A528" s="50">
        <v>2601</v>
      </c>
      <c r="B528" s="51"/>
      <c r="C528" s="51"/>
      <c r="D528" s="51"/>
      <c r="E528" s="51"/>
      <c r="F528" s="51"/>
      <c r="G528" s="51"/>
      <c r="H528" s="51"/>
      <c r="I528" s="51"/>
      <c r="J528" s="51"/>
      <c r="K528" s="136"/>
      <c r="L528" s="136"/>
      <c r="M528" s="136"/>
      <c r="N528" s="136"/>
      <c r="O528" s="136"/>
      <c r="P528" s="136"/>
      <c r="Q528" s="136"/>
      <c r="R528" s="84"/>
      <c r="S528" s="132"/>
      <c r="T528" s="137"/>
      <c r="U528" s="138"/>
      <c r="V528" s="93"/>
      <c r="W528" s="152"/>
      <c r="X528" s="152"/>
      <c r="Y528" s="153"/>
    </row>
    <row r="529" spans="1:26" ht="18" customHeight="1" x14ac:dyDescent="0.25">
      <c r="A529" s="19"/>
      <c r="B529" s="188" t="s">
        <v>74</v>
      </c>
      <c r="C529" s="188"/>
      <c r="D529" s="188"/>
      <c r="E529" s="188"/>
      <c r="F529" s="188"/>
      <c r="G529" s="188"/>
      <c r="H529" s="188"/>
      <c r="I529" s="188"/>
      <c r="J529" s="188"/>
      <c r="K529" s="24"/>
      <c r="L529" s="24"/>
      <c r="M529" s="24"/>
      <c r="N529" s="24"/>
      <c r="O529" s="24"/>
      <c r="P529" s="24"/>
      <c r="Q529" s="24"/>
      <c r="R529" s="71">
        <f>SUM(R513:R525)</f>
        <v>18</v>
      </c>
      <c r="S529" s="72">
        <f>IF(R521=0,"",R521/B513)</f>
        <v>0.47368421052631576</v>
      </c>
      <c r="T529" s="72">
        <f>IF(R529=0,"",R529/B513)</f>
        <v>0.47368421052631576</v>
      </c>
      <c r="U529" s="72">
        <f>IF(R521=0,"",T529-S529)</f>
        <v>0</v>
      </c>
      <c r="V529" s="1"/>
      <c r="W529" s="24"/>
      <c r="X529" s="27"/>
      <c r="Y529" s="1"/>
    </row>
    <row r="530" spans="1:26" ht="12.75" customHeight="1" x14ac:dyDescent="0.2">
      <c r="S530" s="1"/>
      <c r="T530" s="1"/>
      <c r="V530" s="1"/>
    </row>
    <row r="531" spans="1:26" ht="12.75" x14ac:dyDescent="0.2">
      <c r="S531" s="1"/>
      <c r="T531" s="1"/>
      <c r="V531" s="1"/>
    </row>
    <row r="532" spans="1:26" ht="26.25" x14ac:dyDescent="0.4">
      <c r="B532" s="179" t="s">
        <v>63</v>
      </c>
      <c r="C532" s="180"/>
      <c r="D532" s="180"/>
      <c r="E532" s="180"/>
      <c r="F532" s="180"/>
      <c r="G532" s="180"/>
      <c r="H532" s="180"/>
      <c r="I532" s="180"/>
      <c r="J532" s="180"/>
      <c r="R532" s="74" t="s">
        <v>85</v>
      </c>
      <c r="S532" s="1"/>
      <c r="T532" s="1"/>
      <c r="U532" s="24"/>
      <c r="V532" s="1"/>
      <c r="W532" s="24"/>
      <c r="X532" s="24"/>
      <c r="Y532" s="24"/>
    </row>
    <row r="533" spans="1:26" ht="20.25" x14ac:dyDescent="0.2">
      <c r="A533" s="181" t="s">
        <v>16</v>
      </c>
      <c r="B533" s="182" t="s">
        <v>64</v>
      </c>
      <c r="C533" s="183"/>
      <c r="D533" s="183"/>
      <c r="E533" s="183"/>
      <c r="F533" s="183"/>
      <c r="G533" s="183"/>
      <c r="H533" s="183"/>
      <c r="I533" s="183"/>
      <c r="J533" s="184"/>
      <c r="K533" s="24"/>
      <c r="L533" s="24"/>
      <c r="M533" s="24"/>
      <c r="N533" s="24"/>
      <c r="O533" s="24"/>
      <c r="P533" s="24"/>
      <c r="Q533" s="24"/>
      <c r="R533" s="185" t="s">
        <v>17</v>
      </c>
      <c r="S533" s="178" t="s">
        <v>8</v>
      </c>
      <c r="T533" s="178" t="s">
        <v>9</v>
      </c>
      <c r="U533" s="187" t="s">
        <v>10</v>
      </c>
      <c r="V533" s="178" t="s">
        <v>11</v>
      </c>
      <c r="W533" s="176" t="s">
        <v>12</v>
      </c>
      <c r="X533" s="176" t="s">
        <v>13</v>
      </c>
      <c r="Y533" s="178" t="s">
        <v>14</v>
      </c>
    </row>
    <row r="534" spans="1:26" ht="15.75" x14ac:dyDescent="0.25">
      <c r="A534" s="177"/>
      <c r="B534" s="50" t="s">
        <v>65</v>
      </c>
      <c r="C534" s="50" t="s">
        <v>66</v>
      </c>
      <c r="D534" s="50" t="s">
        <v>67</v>
      </c>
      <c r="E534" s="50" t="s">
        <v>68</v>
      </c>
      <c r="F534" s="50" t="s">
        <v>69</v>
      </c>
      <c r="G534" s="50" t="s">
        <v>70</v>
      </c>
      <c r="H534" s="50" t="s">
        <v>71</v>
      </c>
      <c r="I534" s="50" t="s">
        <v>72</v>
      </c>
      <c r="J534" s="50" t="s">
        <v>73</v>
      </c>
      <c r="K534" s="24"/>
      <c r="L534" s="24"/>
      <c r="M534" s="24"/>
      <c r="N534" s="24"/>
      <c r="O534" s="24"/>
      <c r="P534" s="24"/>
      <c r="Q534" s="24"/>
      <c r="R534" s="186"/>
      <c r="S534" s="177"/>
      <c r="T534" s="177"/>
      <c r="U534" s="177"/>
      <c r="V534" s="177"/>
      <c r="W534" s="177"/>
      <c r="X534" s="177"/>
      <c r="Y534" s="177"/>
    </row>
    <row r="535" spans="1:26" ht="15.75" customHeight="1" x14ac:dyDescent="0.25">
      <c r="A535" s="50">
        <v>1901</v>
      </c>
      <c r="B535" s="51">
        <v>17</v>
      </c>
      <c r="C535" s="51"/>
      <c r="D535" s="51"/>
      <c r="E535" s="51"/>
      <c r="F535" s="51"/>
      <c r="G535" s="51"/>
      <c r="H535" s="51"/>
      <c r="I535" s="51"/>
      <c r="J535" s="51"/>
      <c r="K535" s="136"/>
      <c r="L535" s="136"/>
      <c r="M535" s="136"/>
      <c r="N535" s="136"/>
      <c r="O535" s="136"/>
      <c r="P535" s="136"/>
      <c r="Q535" s="136"/>
      <c r="R535" s="84"/>
      <c r="S535" s="130"/>
      <c r="T535" s="133"/>
      <c r="U535" s="134"/>
      <c r="V535" s="140"/>
      <c r="W535" s="53">
        <f>B535</f>
        <v>17</v>
      </c>
      <c r="X535" s="141"/>
      <c r="Y535" s="140"/>
    </row>
    <row r="536" spans="1:26" ht="15.75" customHeight="1" x14ac:dyDescent="0.25">
      <c r="A536" s="50">
        <v>1902</v>
      </c>
      <c r="B536" s="51"/>
      <c r="C536" s="51">
        <v>15</v>
      </c>
      <c r="D536" s="51"/>
      <c r="E536" s="51"/>
      <c r="F536" s="51"/>
      <c r="G536" s="51"/>
      <c r="H536" s="51"/>
      <c r="I536" s="51"/>
      <c r="J536" s="51"/>
      <c r="K536" s="136"/>
      <c r="L536" s="136"/>
      <c r="M536" s="136"/>
      <c r="N536" s="136"/>
      <c r="O536" s="136"/>
      <c r="P536" s="136"/>
      <c r="Q536" s="136"/>
      <c r="R536" s="84"/>
      <c r="S536" s="131"/>
      <c r="T536" s="57"/>
      <c r="U536" s="135"/>
      <c r="V536" s="54">
        <f>IF(C536=0,"",C536/B535)</f>
        <v>0.88235294117647056</v>
      </c>
      <c r="W536" s="55">
        <v>15</v>
      </c>
      <c r="X536" s="139">
        <f t="shared" ref="X536:X543" si="61">IF(W536=0,"",W536/W535)</f>
        <v>0.88235294117647056</v>
      </c>
      <c r="Y536" s="139">
        <f t="shared" ref="Y536:Y543" si="62">IF(W536=0,"",100%-X536)</f>
        <v>0.11764705882352944</v>
      </c>
    </row>
    <row r="537" spans="1:26" ht="15.75" customHeight="1" x14ac:dyDescent="0.25">
      <c r="A537" s="50">
        <v>2001</v>
      </c>
      <c r="B537" s="51"/>
      <c r="C537" s="51"/>
      <c r="D537" s="51">
        <v>10</v>
      </c>
      <c r="E537" s="51"/>
      <c r="F537" s="51"/>
      <c r="G537" s="51"/>
      <c r="H537" s="51"/>
      <c r="I537" s="51"/>
      <c r="J537" s="51"/>
      <c r="K537" s="136"/>
      <c r="L537" s="136"/>
      <c r="M537" s="136"/>
      <c r="N537" s="136"/>
      <c r="O537" s="136"/>
      <c r="P537" s="136"/>
      <c r="Q537" s="136"/>
      <c r="R537" s="84"/>
      <c r="S537" s="131"/>
      <c r="T537" s="57"/>
      <c r="U537" s="135"/>
      <c r="V537" s="54">
        <f>IF(D537=0,"",D537/C536)</f>
        <v>0.66666666666666663</v>
      </c>
      <c r="W537" s="55">
        <v>13</v>
      </c>
      <c r="X537" s="139">
        <f t="shared" si="61"/>
        <v>0.8666666666666667</v>
      </c>
      <c r="Y537" s="139">
        <f t="shared" si="62"/>
        <v>0.1333333333333333</v>
      </c>
      <c r="Z537" s="30">
        <f>W537/W535</f>
        <v>0.76470588235294112</v>
      </c>
    </row>
    <row r="538" spans="1:26" ht="15.75" customHeight="1" x14ac:dyDescent="0.25">
      <c r="A538" s="50">
        <v>2002</v>
      </c>
      <c r="B538" s="51"/>
      <c r="C538" s="51"/>
      <c r="D538" s="51"/>
      <c r="E538" s="51">
        <v>9</v>
      </c>
      <c r="F538" s="51"/>
      <c r="G538" s="51"/>
      <c r="H538" s="51"/>
      <c r="I538" s="51"/>
      <c r="J538" s="51"/>
      <c r="K538" s="136"/>
      <c r="L538" s="136"/>
      <c r="M538" s="136"/>
      <c r="N538" s="136"/>
      <c r="O538" s="136"/>
      <c r="P538" s="136"/>
      <c r="Q538" s="136"/>
      <c r="R538" s="84"/>
      <c r="S538" s="131"/>
      <c r="T538" s="57"/>
      <c r="U538" s="135"/>
      <c r="V538" s="54">
        <f>IF(E538=0,"",E538/D537)</f>
        <v>0.9</v>
      </c>
      <c r="W538" s="55">
        <v>12</v>
      </c>
      <c r="X538" s="139">
        <f t="shared" si="61"/>
        <v>0.92307692307692313</v>
      </c>
      <c r="Y538" s="139">
        <f t="shared" si="62"/>
        <v>7.6923076923076872E-2</v>
      </c>
    </row>
    <row r="539" spans="1:26" ht="15.75" customHeight="1" x14ac:dyDescent="0.25">
      <c r="A539" s="50">
        <v>2101</v>
      </c>
      <c r="B539" s="51"/>
      <c r="C539" s="51"/>
      <c r="D539" s="51"/>
      <c r="E539" s="51"/>
      <c r="F539" s="51">
        <v>9</v>
      </c>
      <c r="G539" s="51"/>
      <c r="H539" s="51"/>
      <c r="I539" s="51"/>
      <c r="J539" s="51"/>
      <c r="K539" s="136"/>
      <c r="L539" s="136"/>
      <c r="M539" s="136"/>
      <c r="N539" s="136"/>
      <c r="O539" s="136"/>
      <c r="P539" s="136"/>
      <c r="Q539" s="136"/>
      <c r="R539" s="84"/>
      <c r="S539" s="131"/>
      <c r="T539" s="57"/>
      <c r="U539" s="135"/>
      <c r="V539" s="54">
        <f>IF(F539=0,"",F539/E538)</f>
        <v>1</v>
      </c>
      <c r="W539" s="55">
        <v>12</v>
      </c>
      <c r="X539" s="139">
        <f t="shared" si="61"/>
        <v>1</v>
      </c>
      <c r="Y539" s="139">
        <f t="shared" si="62"/>
        <v>0</v>
      </c>
    </row>
    <row r="540" spans="1:26" ht="15.75" customHeight="1" x14ac:dyDescent="0.25">
      <c r="A540" s="50">
        <v>2102</v>
      </c>
      <c r="B540" s="51"/>
      <c r="C540" s="51"/>
      <c r="D540" s="51"/>
      <c r="E540" s="51"/>
      <c r="F540" s="51"/>
      <c r="G540" s="51">
        <v>7</v>
      </c>
      <c r="H540" s="51"/>
      <c r="I540" s="51"/>
      <c r="J540" s="51"/>
      <c r="K540" s="136"/>
      <c r="L540" s="136"/>
      <c r="M540" s="136"/>
      <c r="N540" s="136"/>
      <c r="O540" s="136"/>
      <c r="P540" s="136"/>
      <c r="Q540" s="136"/>
      <c r="R540" s="84"/>
      <c r="S540" s="131"/>
      <c r="T540" s="57"/>
      <c r="U540" s="135"/>
      <c r="V540" s="54">
        <f>IF(G540=0,"",G540/F539)</f>
        <v>0.77777777777777779</v>
      </c>
      <c r="W540" s="55">
        <v>11</v>
      </c>
      <c r="X540" s="139">
        <f t="shared" si="61"/>
        <v>0.91666666666666663</v>
      </c>
      <c r="Y540" s="139">
        <f t="shared" si="62"/>
        <v>8.333333333333337E-2</v>
      </c>
    </row>
    <row r="541" spans="1:26" ht="15.75" customHeight="1" x14ac:dyDescent="0.25">
      <c r="A541" s="50">
        <v>2201</v>
      </c>
      <c r="B541" s="51"/>
      <c r="C541" s="51"/>
      <c r="D541" s="51"/>
      <c r="E541" s="51"/>
      <c r="F541" s="51"/>
      <c r="G541" s="51"/>
      <c r="H541" s="51">
        <v>7</v>
      </c>
      <c r="I541" s="51"/>
      <c r="J541" s="51"/>
      <c r="K541" s="136"/>
      <c r="L541" s="136"/>
      <c r="M541" s="136"/>
      <c r="N541" s="136"/>
      <c r="O541" s="136"/>
      <c r="P541" s="136"/>
      <c r="Q541" s="136"/>
      <c r="R541" s="84"/>
      <c r="S541" s="131"/>
      <c r="T541" s="57"/>
      <c r="U541" s="135"/>
      <c r="V541" s="54">
        <f>IF(H541=0,"",H541/G540)</f>
        <v>1</v>
      </c>
      <c r="W541" s="55">
        <v>10</v>
      </c>
      <c r="X541" s="139">
        <f t="shared" si="61"/>
        <v>0.90909090909090906</v>
      </c>
      <c r="Y541" s="139">
        <f t="shared" si="62"/>
        <v>9.0909090909090939E-2</v>
      </c>
    </row>
    <row r="542" spans="1:26" ht="15.75" customHeight="1" x14ac:dyDescent="0.25">
      <c r="A542" s="50">
        <v>2202</v>
      </c>
      <c r="B542" s="51"/>
      <c r="C542" s="51"/>
      <c r="D542" s="51"/>
      <c r="E542" s="51"/>
      <c r="F542" s="51"/>
      <c r="G542" s="51"/>
      <c r="H542" s="51"/>
      <c r="I542" s="51">
        <v>7</v>
      </c>
      <c r="J542" s="51"/>
      <c r="K542" s="136"/>
      <c r="L542" s="136"/>
      <c r="M542" s="136"/>
      <c r="N542" s="136"/>
      <c r="O542" s="136"/>
      <c r="P542" s="136"/>
      <c r="Q542" s="136"/>
      <c r="R542" s="84"/>
      <c r="S542" s="131"/>
      <c r="T542" s="57"/>
      <c r="U542" s="135"/>
      <c r="V542" s="54">
        <f>IF(I542=0,"",I542/H541)</f>
        <v>1</v>
      </c>
      <c r="W542" s="55">
        <v>10</v>
      </c>
      <c r="X542" s="139">
        <f t="shared" si="61"/>
        <v>1</v>
      </c>
      <c r="Y542" s="139">
        <f t="shared" si="62"/>
        <v>0</v>
      </c>
    </row>
    <row r="543" spans="1:26" ht="15.75" customHeight="1" x14ac:dyDescent="0.25">
      <c r="A543" s="50">
        <v>2301</v>
      </c>
      <c r="B543" s="51"/>
      <c r="C543" s="51"/>
      <c r="D543" s="51"/>
      <c r="E543" s="51"/>
      <c r="F543" s="51"/>
      <c r="G543" s="51"/>
      <c r="H543" s="51"/>
      <c r="I543" s="51"/>
      <c r="J543" s="51">
        <v>7</v>
      </c>
      <c r="K543" s="136"/>
      <c r="L543" s="136"/>
      <c r="M543" s="136"/>
      <c r="N543" s="136"/>
      <c r="O543" s="136"/>
      <c r="P543" s="136"/>
      <c r="Q543" s="136"/>
      <c r="R543" s="84">
        <v>6</v>
      </c>
      <c r="S543" s="131"/>
      <c r="T543" s="57"/>
      <c r="U543" s="135"/>
      <c r="V543" s="56">
        <f>IF(J543=0,"",J543/I542)</f>
        <v>1</v>
      </c>
      <c r="W543" s="55">
        <v>10</v>
      </c>
      <c r="X543" s="56">
        <f t="shared" si="61"/>
        <v>1</v>
      </c>
      <c r="Y543" s="56">
        <f t="shared" si="62"/>
        <v>0</v>
      </c>
    </row>
    <row r="544" spans="1:26" ht="15.75" customHeight="1" x14ac:dyDescent="0.25">
      <c r="A544" s="50">
        <v>2302</v>
      </c>
      <c r="B544" s="51"/>
      <c r="C544" s="51"/>
      <c r="D544" s="51"/>
      <c r="E544" s="51"/>
      <c r="F544" s="51"/>
      <c r="G544" s="51"/>
      <c r="H544" s="51"/>
      <c r="I544" s="51"/>
      <c r="J544" s="51">
        <v>2</v>
      </c>
      <c r="K544" s="136"/>
      <c r="L544" s="136"/>
      <c r="M544" s="136"/>
      <c r="N544" s="136"/>
      <c r="O544" s="136"/>
      <c r="P544" s="136"/>
      <c r="Q544" s="136"/>
      <c r="R544" s="84">
        <v>1</v>
      </c>
      <c r="S544" s="131"/>
      <c r="T544" s="57"/>
      <c r="U544" s="136"/>
      <c r="V544" s="118"/>
      <c r="W544" s="55">
        <v>3</v>
      </c>
      <c r="X544" s="118"/>
      <c r="Y544" s="169"/>
    </row>
    <row r="545" spans="1:26" ht="15.75" customHeight="1" x14ac:dyDescent="0.25">
      <c r="A545" s="50">
        <v>2401</v>
      </c>
      <c r="B545" s="51"/>
      <c r="C545" s="51"/>
      <c r="D545" s="51"/>
      <c r="E545" s="51"/>
      <c r="F545" s="51"/>
      <c r="G545" s="51"/>
      <c r="H545" s="51"/>
      <c r="I545" s="51"/>
      <c r="J545" s="51">
        <v>1</v>
      </c>
      <c r="K545" s="136"/>
      <c r="L545" s="136"/>
      <c r="M545" s="136"/>
      <c r="N545" s="136"/>
      <c r="O545" s="136"/>
      <c r="P545" s="136"/>
      <c r="Q545" s="136"/>
      <c r="R545" s="84">
        <v>2</v>
      </c>
      <c r="S545" s="131"/>
      <c r="T545" s="57"/>
      <c r="U545" s="136"/>
      <c r="V545" s="142"/>
      <c r="W545" s="58">
        <v>2</v>
      </c>
      <c r="X545" s="143"/>
      <c r="Y545" s="142"/>
    </row>
    <row r="546" spans="1:26" ht="15.75" customHeight="1" x14ac:dyDescent="0.25">
      <c r="A546" s="50">
        <v>2402</v>
      </c>
      <c r="B546" s="51"/>
      <c r="C546" s="51"/>
      <c r="D546" s="51"/>
      <c r="E546" s="51"/>
      <c r="F546" s="51"/>
      <c r="G546" s="51"/>
      <c r="H546" s="51"/>
      <c r="I546" s="51"/>
      <c r="J546" s="51"/>
      <c r="K546" s="136"/>
      <c r="L546" s="136"/>
      <c r="M546" s="136"/>
      <c r="N546" s="136"/>
      <c r="O546" s="136"/>
      <c r="P546" s="136"/>
      <c r="Q546" s="136"/>
      <c r="R546" s="84"/>
      <c r="S546" s="131"/>
      <c r="T546" s="57"/>
      <c r="U546" s="136"/>
      <c r="V546" s="142"/>
      <c r="W546" s="58"/>
      <c r="X546" s="143"/>
      <c r="Y546" s="142"/>
    </row>
    <row r="547" spans="1:26" ht="15.75" customHeight="1" x14ac:dyDescent="0.25">
      <c r="A547" s="50">
        <v>2501</v>
      </c>
      <c r="B547" s="51"/>
      <c r="C547" s="51"/>
      <c r="D547" s="51"/>
      <c r="E547" s="51"/>
      <c r="F547" s="51"/>
      <c r="G547" s="51"/>
      <c r="H547" s="51"/>
      <c r="I547" s="51"/>
      <c r="J547" s="51"/>
      <c r="K547" s="136"/>
      <c r="L547" s="136"/>
      <c r="M547" s="136"/>
      <c r="N547" s="136"/>
      <c r="O547" s="136"/>
      <c r="P547" s="136"/>
      <c r="Q547" s="136"/>
      <c r="R547" s="84"/>
      <c r="S547" s="131"/>
      <c r="T547" s="57"/>
      <c r="U547" s="136"/>
      <c r="V547" s="57"/>
      <c r="W547" s="136"/>
      <c r="X547" s="144"/>
      <c r="Y547" s="142"/>
    </row>
    <row r="548" spans="1:26" ht="15.75" customHeight="1" x14ac:dyDescent="0.25">
      <c r="A548" s="50">
        <v>2502</v>
      </c>
      <c r="B548" s="51"/>
      <c r="C548" s="51"/>
      <c r="D548" s="51"/>
      <c r="E548" s="51"/>
      <c r="F548" s="51"/>
      <c r="G548" s="51"/>
      <c r="H548" s="51"/>
      <c r="I548" s="51"/>
      <c r="J548" s="51"/>
      <c r="K548" s="136"/>
      <c r="L548" s="136"/>
      <c r="M548" s="136"/>
      <c r="N548" s="136"/>
      <c r="O548" s="136"/>
      <c r="P548" s="136"/>
      <c r="Q548" s="136"/>
      <c r="R548" s="84"/>
      <c r="S548" s="131"/>
      <c r="T548" s="57"/>
      <c r="U548" s="136"/>
      <c r="V548" s="145" t="s">
        <v>48</v>
      </c>
      <c r="W548" s="146">
        <v>6</v>
      </c>
      <c r="X548" s="147">
        <f>IF(SUM(R538:R546)=0,"",SUM(R538:R546))</f>
        <v>9</v>
      </c>
      <c r="Y548" s="148" t="s">
        <v>17</v>
      </c>
    </row>
    <row r="549" spans="1:26" ht="15.75" customHeight="1" x14ac:dyDescent="0.25">
      <c r="A549" s="50">
        <v>2601</v>
      </c>
      <c r="B549" s="51"/>
      <c r="C549" s="51"/>
      <c r="D549" s="51"/>
      <c r="E549" s="51"/>
      <c r="F549" s="51"/>
      <c r="G549" s="51"/>
      <c r="H549" s="51"/>
      <c r="I549" s="51"/>
      <c r="J549" s="51"/>
      <c r="K549" s="136"/>
      <c r="L549" s="136"/>
      <c r="M549" s="136"/>
      <c r="N549" s="136"/>
      <c r="O549" s="136"/>
      <c r="P549" s="136"/>
      <c r="Q549" s="136"/>
      <c r="R549" s="84"/>
      <c r="S549" s="131"/>
      <c r="T549" s="57"/>
      <c r="U549" s="136"/>
      <c r="V549" s="149" t="s">
        <v>49</v>
      </c>
      <c r="W549" s="65">
        <f>IF(W548/B535=0,"",W548/B535)</f>
        <v>0.35294117647058826</v>
      </c>
      <c r="X549" s="150">
        <f>IF(W548/X548=0,"",W548/X548)</f>
        <v>0.66666666666666663</v>
      </c>
      <c r="Y549" s="151" t="s">
        <v>50</v>
      </c>
    </row>
    <row r="550" spans="1:26" ht="15.75" customHeight="1" x14ac:dyDescent="0.25">
      <c r="A550" s="50">
        <v>2602</v>
      </c>
      <c r="B550" s="51"/>
      <c r="C550" s="51"/>
      <c r="D550" s="51"/>
      <c r="E550" s="51"/>
      <c r="F550" s="51"/>
      <c r="G550" s="51"/>
      <c r="H550" s="51"/>
      <c r="I550" s="51"/>
      <c r="J550" s="51"/>
      <c r="K550" s="136"/>
      <c r="L550" s="136"/>
      <c r="M550" s="136"/>
      <c r="N550" s="136"/>
      <c r="O550" s="136"/>
      <c r="P550" s="136"/>
      <c r="Q550" s="136"/>
      <c r="R550" s="84"/>
      <c r="S550" s="132"/>
      <c r="T550" s="137"/>
      <c r="U550" s="138"/>
      <c r="V550" s="93"/>
      <c r="W550" s="152"/>
      <c r="X550" s="152"/>
      <c r="Y550" s="153"/>
    </row>
    <row r="551" spans="1:26" ht="18" customHeight="1" x14ac:dyDescent="0.25">
      <c r="A551" s="19"/>
      <c r="B551" s="188" t="s">
        <v>74</v>
      </c>
      <c r="C551" s="188"/>
      <c r="D551" s="188"/>
      <c r="E551" s="188"/>
      <c r="F551" s="188"/>
      <c r="G551" s="188"/>
      <c r="H551" s="188"/>
      <c r="I551" s="188"/>
      <c r="J551" s="188"/>
      <c r="K551" s="24"/>
      <c r="L551" s="24"/>
      <c r="M551" s="24"/>
      <c r="N551" s="24"/>
      <c r="O551" s="24"/>
      <c r="P551" s="24"/>
      <c r="Q551" s="24"/>
      <c r="R551" s="71">
        <f>SUM(R535:R547)</f>
        <v>9</v>
      </c>
      <c r="S551" s="72">
        <f>IF(R543=0,"",R543/B535)</f>
        <v>0.35294117647058826</v>
      </c>
      <c r="T551" s="72">
        <f>IF(R551=0,"",R551/B535)</f>
        <v>0.52941176470588236</v>
      </c>
      <c r="U551" s="72">
        <f>IF(R543=0,"",T551-S551)</f>
        <v>0.1764705882352941</v>
      </c>
      <c r="V551" s="1"/>
      <c r="W551" s="24"/>
      <c r="X551" s="27"/>
      <c r="Y551" s="1"/>
    </row>
    <row r="552" spans="1:26" ht="12.75" customHeight="1" x14ac:dyDescent="0.2">
      <c r="S552" s="1"/>
      <c r="T552" s="1"/>
      <c r="V552" s="1"/>
    </row>
    <row r="553" spans="1:26" ht="12.75" customHeight="1" x14ac:dyDescent="0.2">
      <c r="S553" s="1"/>
      <c r="T553" s="1"/>
      <c r="V553" s="1"/>
    </row>
    <row r="554" spans="1:26" ht="26.25" x14ac:dyDescent="0.4">
      <c r="B554" s="179" t="s">
        <v>63</v>
      </c>
      <c r="C554" s="180"/>
      <c r="D554" s="180"/>
      <c r="E554" s="180"/>
      <c r="F554" s="180"/>
      <c r="G554" s="180"/>
      <c r="H554" s="180"/>
      <c r="I554" s="180"/>
      <c r="J554" s="180"/>
      <c r="R554" s="74" t="s">
        <v>86</v>
      </c>
      <c r="S554" s="1"/>
      <c r="T554" s="1"/>
      <c r="U554" s="24"/>
      <c r="V554" s="1"/>
      <c r="W554" s="24"/>
      <c r="X554" s="24"/>
      <c r="Y554" s="24"/>
    </row>
    <row r="555" spans="1:26" ht="20.25" customHeight="1" x14ac:dyDescent="0.2">
      <c r="A555" s="181" t="s">
        <v>16</v>
      </c>
      <c r="B555" s="182" t="s">
        <v>64</v>
      </c>
      <c r="C555" s="183"/>
      <c r="D555" s="183"/>
      <c r="E555" s="183"/>
      <c r="F555" s="183"/>
      <c r="G555" s="183"/>
      <c r="H555" s="183"/>
      <c r="I555" s="183"/>
      <c r="J555" s="184"/>
      <c r="K555" s="24"/>
      <c r="L555" s="24"/>
      <c r="M555" s="24"/>
      <c r="N555" s="24"/>
      <c r="O555" s="24"/>
      <c r="P555" s="24"/>
      <c r="Q555" s="24"/>
      <c r="R555" s="185" t="s">
        <v>17</v>
      </c>
      <c r="S555" s="178" t="s">
        <v>8</v>
      </c>
      <c r="T555" s="178" t="s">
        <v>9</v>
      </c>
      <c r="U555" s="187" t="s">
        <v>10</v>
      </c>
      <c r="V555" s="178" t="s">
        <v>11</v>
      </c>
      <c r="W555" s="176" t="s">
        <v>12</v>
      </c>
      <c r="X555" s="176" t="s">
        <v>13</v>
      </c>
      <c r="Y555" s="178" t="s">
        <v>14</v>
      </c>
    </row>
    <row r="556" spans="1:26" ht="15.75" x14ac:dyDescent="0.25">
      <c r="A556" s="177"/>
      <c r="B556" s="50" t="s">
        <v>65</v>
      </c>
      <c r="C556" s="50" t="s">
        <v>66</v>
      </c>
      <c r="D556" s="50" t="s">
        <v>67</v>
      </c>
      <c r="E556" s="50" t="s">
        <v>68</v>
      </c>
      <c r="F556" s="50" t="s">
        <v>69</v>
      </c>
      <c r="G556" s="50" t="s">
        <v>70</v>
      </c>
      <c r="H556" s="50" t="s">
        <v>71</v>
      </c>
      <c r="I556" s="50" t="s">
        <v>72</v>
      </c>
      <c r="J556" s="50" t="s">
        <v>73</v>
      </c>
      <c r="K556" s="24"/>
      <c r="L556" s="24"/>
      <c r="M556" s="24"/>
      <c r="N556" s="24"/>
      <c r="O556" s="24"/>
      <c r="P556" s="24"/>
      <c r="Q556" s="24"/>
      <c r="R556" s="186"/>
      <c r="S556" s="177"/>
      <c r="T556" s="177"/>
      <c r="U556" s="177"/>
      <c r="V556" s="177"/>
      <c r="W556" s="177"/>
      <c r="X556" s="177"/>
      <c r="Y556" s="177"/>
    </row>
    <row r="557" spans="1:26" ht="15.75" customHeight="1" x14ac:dyDescent="0.25">
      <c r="A557" s="50">
        <v>1902</v>
      </c>
      <c r="B557" s="51">
        <v>29</v>
      </c>
      <c r="C557" s="51"/>
      <c r="D557" s="51"/>
      <c r="E557" s="51"/>
      <c r="F557" s="51"/>
      <c r="G557" s="51"/>
      <c r="H557" s="51"/>
      <c r="I557" s="51"/>
      <c r="J557" s="51"/>
      <c r="K557" s="136"/>
      <c r="L557" s="136"/>
      <c r="M557" s="136"/>
      <c r="N557" s="136"/>
      <c r="O557" s="136"/>
      <c r="P557" s="136"/>
      <c r="Q557" s="136"/>
      <c r="R557" s="84"/>
      <c r="S557" s="130"/>
      <c r="T557" s="133"/>
      <c r="U557" s="134"/>
      <c r="V557" s="140"/>
      <c r="W557" s="53">
        <f>B557</f>
        <v>29</v>
      </c>
      <c r="X557" s="141"/>
      <c r="Y557" s="140"/>
    </row>
    <row r="558" spans="1:26" ht="15.75" customHeight="1" x14ac:dyDescent="0.25">
      <c r="A558" s="50">
        <v>2001</v>
      </c>
      <c r="B558" s="51"/>
      <c r="C558" s="51">
        <v>16</v>
      </c>
      <c r="D558" s="51"/>
      <c r="E558" s="51"/>
      <c r="F558" s="51"/>
      <c r="G558" s="51"/>
      <c r="H558" s="51"/>
      <c r="I558" s="51"/>
      <c r="J558" s="51"/>
      <c r="K558" s="136"/>
      <c r="L558" s="136"/>
      <c r="M558" s="136"/>
      <c r="N558" s="136"/>
      <c r="O558" s="136"/>
      <c r="P558" s="136"/>
      <c r="Q558" s="136"/>
      <c r="R558" s="84"/>
      <c r="S558" s="131"/>
      <c r="T558" s="57"/>
      <c r="U558" s="135"/>
      <c r="V558" s="54">
        <f>IF(C558=0,"",C558/B557)</f>
        <v>0.55172413793103448</v>
      </c>
      <c r="W558" s="55">
        <v>16</v>
      </c>
      <c r="X558" s="139">
        <f t="shared" ref="X558:X565" si="63">IF(W558=0,"",W558/W557)</f>
        <v>0.55172413793103448</v>
      </c>
      <c r="Y558" s="139">
        <f t="shared" ref="Y558:Y565" si="64">IF(W558=0,"",100%-X558)</f>
        <v>0.44827586206896552</v>
      </c>
    </row>
    <row r="559" spans="1:26" ht="15.75" customHeight="1" x14ac:dyDescent="0.25">
      <c r="A559" s="50">
        <v>2002</v>
      </c>
      <c r="B559" s="51"/>
      <c r="C559" s="51"/>
      <c r="D559" s="51">
        <v>15</v>
      </c>
      <c r="E559" s="51"/>
      <c r="F559" s="51"/>
      <c r="G559" s="51"/>
      <c r="H559" s="51"/>
      <c r="I559" s="51"/>
      <c r="J559" s="51"/>
      <c r="K559" s="136"/>
      <c r="L559" s="136"/>
      <c r="M559" s="136"/>
      <c r="N559" s="136"/>
      <c r="O559" s="136"/>
      <c r="P559" s="136"/>
      <c r="Q559" s="136"/>
      <c r="R559" s="84"/>
      <c r="S559" s="131"/>
      <c r="T559" s="57"/>
      <c r="U559" s="135"/>
      <c r="V559" s="54">
        <f>IF(D559=0,"",D559/C558)</f>
        <v>0.9375</v>
      </c>
      <c r="W559" s="55">
        <v>15</v>
      </c>
      <c r="X559" s="139">
        <f t="shared" si="63"/>
        <v>0.9375</v>
      </c>
      <c r="Y559" s="139">
        <f t="shared" si="64"/>
        <v>6.25E-2</v>
      </c>
      <c r="Z559" s="30">
        <f>W559/W557</f>
        <v>0.51724137931034486</v>
      </c>
    </row>
    <row r="560" spans="1:26" ht="15.75" customHeight="1" x14ac:dyDescent="0.25">
      <c r="A560" s="50">
        <v>2101</v>
      </c>
      <c r="B560" s="51"/>
      <c r="C560" s="51"/>
      <c r="D560" s="51"/>
      <c r="E560" s="51">
        <v>12</v>
      </c>
      <c r="F560" s="51"/>
      <c r="G560" s="51"/>
      <c r="H560" s="51"/>
      <c r="I560" s="51"/>
      <c r="J560" s="51"/>
      <c r="K560" s="136"/>
      <c r="L560" s="136"/>
      <c r="M560" s="136"/>
      <c r="N560" s="136"/>
      <c r="O560" s="136"/>
      <c r="P560" s="136"/>
      <c r="Q560" s="136"/>
      <c r="R560" s="84"/>
      <c r="S560" s="131"/>
      <c r="T560" s="57"/>
      <c r="U560" s="135"/>
      <c r="V560" s="54">
        <f>IF(E560=0,"",E560/D559)</f>
        <v>0.8</v>
      </c>
      <c r="W560" s="55">
        <v>12</v>
      </c>
      <c r="X560" s="139">
        <f t="shared" si="63"/>
        <v>0.8</v>
      </c>
      <c r="Y560" s="139">
        <f t="shared" si="64"/>
        <v>0.19999999999999996</v>
      </c>
    </row>
    <row r="561" spans="1:25" ht="15.75" customHeight="1" x14ac:dyDescent="0.25">
      <c r="A561" s="50">
        <v>2102</v>
      </c>
      <c r="B561" s="51"/>
      <c r="C561" s="51"/>
      <c r="D561" s="51"/>
      <c r="E561" s="51"/>
      <c r="F561" s="51">
        <v>11</v>
      </c>
      <c r="G561" s="51"/>
      <c r="H561" s="51"/>
      <c r="I561" s="51"/>
      <c r="J561" s="51"/>
      <c r="K561" s="136"/>
      <c r="L561" s="136"/>
      <c r="M561" s="136"/>
      <c r="N561" s="136"/>
      <c r="O561" s="136"/>
      <c r="P561" s="136"/>
      <c r="Q561" s="136"/>
      <c r="R561" s="84"/>
      <c r="S561" s="131"/>
      <c r="T561" s="57"/>
      <c r="U561" s="135"/>
      <c r="V561" s="54">
        <f>IF(F561=0,"",F561/E560)</f>
        <v>0.91666666666666663</v>
      </c>
      <c r="W561" s="55">
        <v>11</v>
      </c>
      <c r="X561" s="139">
        <f t="shared" si="63"/>
        <v>0.91666666666666663</v>
      </c>
      <c r="Y561" s="139">
        <f t="shared" si="64"/>
        <v>8.333333333333337E-2</v>
      </c>
    </row>
    <row r="562" spans="1:25" ht="15.75" customHeight="1" x14ac:dyDescent="0.25">
      <c r="A562" s="50">
        <v>2201</v>
      </c>
      <c r="B562" s="51"/>
      <c r="C562" s="51"/>
      <c r="D562" s="51"/>
      <c r="E562" s="51"/>
      <c r="F562" s="51"/>
      <c r="G562" s="51">
        <v>10</v>
      </c>
      <c r="H562" s="51"/>
      <c r="I562" s="51"/>
      <c r="J562" s="51"/>
      <c r="K562" s="136"/>
      <c r="L562" s="136"/>
      <c r="M562" s="136"/>
      <c r="N562" s="136"/>
      <c r="O562" s="136"/>
      <c r="P562" s="136"/>
      <c r="Q562" s="136"/>
      <c r="R562" s="84"/>
      <c r="S562" s="131"/>
      <c r="T562" s="57"/>
      <c r="U562" s="135"/>
      <c r="V562" s="54">
        <f>IF(G562=0,"",G562/F561)</f>
        <v>0.90909090909090906</v>
      </c>
      <c r="W562" s="55">
        <v>10</v>
      </c>
      <c r="X562" s="139">
        <f t="shared" si="63"/>
        <v>0.90909090909090906</v>
      </c>
      <c r="Y562" s="139">
        <f t="shared" si="64"/>
        <v>9.0909090909090939E-2</v>
      </c>
    </row>
    <row r="563" spans="1:25" ht="15.75" customHeight="1" x14ac:dyDescent="0.25">
      <c r="A563" s="50">
        <v>2202</v>
      </c>
      <c r="B563" s="51"/>
      <c r="C563" s="51"/>
      <c r="D563" s="51"/>
      <c r="E563" s="51"/>
      <c r="F563" s="51"/>
      <c r="G563" s="51"/>
      <c r="H563" s="51">
        <v>10</v>
      </c>
      <c r="I563" s="51"/>
      <c r="J563" s="51"/>
      <c r="K563" s="136"/>
      <c r="L563" s="136"/>
      <c r="M563" s="136"/>
      <c r="N563" s="136"/>
      <c r="O563" s="136"/>
      <c r="P563" s="136"/>
      <c r="Q563" s="136"/>
      <c r="R563" s="84"/>
      <c r="S563" s="131"/>
      <c r="T563" s="57"/>
      <c r="U563" s="135"/>
      <c r="V563" s="54">
        <f>IF(H563=0,"",H563/G562)</f>
        <v>1</v>
      </c>
      <c r="W563" s="55">
        <v>10</v>
      </c>
      <c r="X563" s="139">
        <f t="shared" si="63"/>
        <v>1</v>
      </c>
      <c r="Y563" s="139">
        <f t="shared" si="64"/>
        <v>0</v>
      </c>
    </row>
    <row r="564" spans="1:25" ht="15.75" customHeight="1" x14ac:dyDescent="0.25">
      <c r="A564" s="50">
        <v>2301</v>
      </c>
      <c r="B564" s="51"/>
      <c r="C564" s="51"/>
      <c r="D564" s="51"/>
      <c r="E564" s="51"/>
      <c r="F564" s="51"/>
      <c r="G564" s="51"/>
      <c r="H564" s="51"/>
      <c r="I564" s="51">
        <v>10</v>
      </c>
      <c r="J564" s="51"/>
      <c r="K564" s="136"/>
      <c r="L564" s="136"/>
      <c r="M564" s="136"/>
      <c r="N564" s="136"/>
      <c r="O564" s="136"/>
      <c r="P564" s="136"/>
      <c r="Q564" s="136"/>
      <c r="R564" s="84"/>
      <c r="S564" s="131"/>
      <c r="T564" s="57"/>
      <c r="U564" s="135"/>
      <c r="V564" s="54">
        <f>IF(I564=0,"",I564/H563)</f>
        <v>1</v>
      </c>
      <c r="W564" s="55">
        <v>10</v>
      </c>
      <c r="X564" s="139">
        <f t="shared" si="63"/>
        <v>1</v>
      </c>
      <c r="Y564" s="139">
        <f t="shared" si="64"/>
        <v>0</v>
      </c>
    </row>
    <row r="565" spans="1:25" ht="15.75" customHeight="1" x14ac:dyDescent="0.25">
      <c r="A565" s="50">
        <v>2302</v>
      </c>
      <c r="B565" s="51"/>
      <c r="C565" s="51"/>
      <c r="D565" s="51"/>
      <c r="E565" s="51"/>
      <c r="F565" s="51"/>
      <c r="G565" s="51"/>
      <c r="H565" s="51"/>
      <c r="I565" s="51"/>
      <c r="J565" s="51">
        <v>10</v>
      </c>
      <c r="K565" s="136"/>
      <c r="L565" s="136"/>
      <c r="M565" s="136"/>
      <c r="N565" s="136"/>
      <c r="O565" s="136"/>
      <c r="P565" s="136"/>
      <c r="Q565" s="136"/>
      <c r="R565" s="84">
        <v>10</v>
      </c>
      <c r="S565" s="131"/>
      <c r="T565" s="57"/>
      <c r="U565" s="135"/>
      <c r="V565" s="56">
        <f>IF(J565=0,"",J565/I564)</f>
        <v>1</v>
      </c>
      <c r="W565" s="55">
        <v>10</v>
      </c>
      <c r="X565" s="56">
        <f t="shared" si="63"/>
        <v>1</v>
      </c>
      <c r="Y565" s="56">
        <f t="shared" si="64"/>
        <v>0</v>
      </c>
    </row>
    <row r="566" spans="1:25" ht="15.75" customHeight="1" x14ac:dyDescent="0.25">
      <c r="A566" s="50">
        <v>2401</v>
      </c>
      <c r="B566" s="51"/>
      <c r="C566" s="51"/>
      <c r="D566" s="51"/>
      <c r="E566" s="51"/>
      <c r="F566" s="51"/>
      <c r="G566" s="51"/>
      <c r="H566" s="51"/>
      <c r="I566" s="51"/>
      <c r="J566" s="51"/>
      <c r="K566" s="136"/>
      <c r="L566" s="136"/>
      <c r="M566" s="136"/>
      <c r="N566" s="136"/>
      <c r="O566" s="136"/>
      <c r="P566" s="136"/>
      <c r="Q566" s="136"/>
      <c r="R566" s="84"/>
      <c r="S566" s="131"/>
      <c r="T566" s="57"/>
      <c r="U566" s="136"/>
      <c r="V566" s="118"/>
      <c r="W566" s="55"/>
      <c r="X566" s="118"/>
      <c r="Y566" s="169"/>
    </row>
    <row r="567" spans="1:25" ht="15.75" customHeight="1" x14ac:dyDescent="0.25">
      <c r="A567" s="50">
        <v>2402</v>
      </c>
      <c r="B567" s="51"/>
      <c r="C567" s="51"/>
      <c r="D567" s="51"/>
      <c r="E567" s="51"/>
      <c r="F567" s="51"/>
      <c r="G567" s="51"/>
      <c r="H567" s="51"/>
      <c r="I567" s="51"/>
      <c r="J567" s="51"/>
      <c r="K567" s="136"/>
      <c r="L567" s="136"/>
      <c r="M567" s="136"/>
      <c r="N567" s="136"/>
      <c r="O567" s="136"/>
      <c r="P567" s="136"/>
      <c r="Q567" s="136"/>
      <c r="R567" s="84"/>
      <c r="S567" s="131"/>
      <c r="T567" s="57"/>
      <c r="U567" s="136"/>
      <c r="V567" s="142"/>
      <c r="W567" s="58"/>
      <c r="X567" s="143"/>
      <c r="Y567" s="142"/>
    </row>
    <row r="568" spans="1:25" ht="15.75" customHeight="1" x14ac:dyDescent="0.25">
      <c r="A568" s="50">
        <v>2501</v>
      </c>
      <c r="B568" s="51"/>
      <c r="C568" s="51"/>
      <c r="D568" s="51"/>
      <c r="E568" s="51"/>
      <c r="F568" s="51"/>
      <c r="G568" s="51"/>
      <c r="H568" s="51"/>
      <c r="I568" s="51"/>
      <c r="J568" s="51"/>
      <c r="K568" s="136"/>
      <c r="L568" s="136"/>
      <c r="M568" s="136"/>
      <c r="N568" s="136"/>
      <c r="O568" s="136"/>
      <c r="P568" s="136"/>
      <c r="Q568" s="136"/>
      <c r="R568" s="84"/>
      <c r="S568" s="131"/>
      <c r="T568" s="57"/>
      <c r="U568" s="136"/>
      <c r="V568" s="142"/>
      <c r="W568" s="58"/>
      <c r="X568" s="143"/>
      <c r="Y568" s="142"/>
    </row>
    <row r="569" spans="1:25" ht="15.75" customHeight="1" x14ac:dyDescent="0.25">
      <c r="A569" s="50">
        <v>2502</v>
      </c>
      <c r="B569" s="51"/>
      <c r="C569" s="51"/>
      <c r="D569" s="51"/>
      <c r="E569" s="51"/>
      <c r="F569" s="51"/>
      <c r="G569" s="51"/>
      <c r="H569" s="51"/>
      <c r="I569" s="51"/>
      <c r="J569" s="51"/>
      <c r="K569" s="136"/>
      <c r="L569" s="136"/>
      <c r="M569" s="136"/>
      <c r="N569" s="136"/>
      <c r="O569" s="136"/>
      <c r="P569" s="136"/>
      <c r="Q569" s="136"/>
      <c r="R569" s="84"/>
      <c r="S569" s="131"/>
      <c r="T569" s="57"/>
      <c r="U569" s="136"/>
      <c r="V569" s="57"/>
      <c r="W569" s="136"/>
      <c r="X569" s="144"/>
      <c r="Y569" s="142"/>
    </row>
    <row r="570" spans="1:25" ht="15.75" customHeight="1" x14ac:dyDescent="0.25">
      <c r="A570" s="50">
        <v>2601</v>
      </c>
      <c r="B570" s="51"/>
      <c r="C570" s="51"/>
      <c r="D570" s="51"/>
      <c r="E570" s="51"/>
      <c r="F570" s="51"/>
      <c r="G570" s="51"/>
      <c r="H570" s="51"/>
      <c r="I570" s="51"/>
      <c r="J570" s="51"/>
      <c r="K570" s="136"/>
      <c r="L570" s="136"/>
      <c r="M570" s="136"/>
      <c r="N570" s="136"/>
      <c r="O570" s="136"/>
      <c r="P570" s="136"/>
      <c r="Q570" s="136"/>
      <c r="R570" s="84"/>
      <c r="S570" s="131"/>
      <c r="T570" s="57"/>
      <c r="U570" s="136"/>
      <c r="V570" s="145" t="s">
        <v>48</v>
      </c>
      <c r="W570" s="146">
        <v>2</v>
      </c>
      <c r="X570" s="147">
        <f>IF(SUM(R560:R568)=0,"",SUM(R560:R568))</f>
        <v>10</v>
      </c>
      <c r="Y570" s="148" t="s">
        <v>17</v>
      </c>
    </row>
    <row r="571" spans="1:25" ht="15.75" customHeight="1" x14ac:dyDescent="0.25">
      <c r="A571" s="50">
        <v>2602</v>
      </c>
      <c r="B571" s="51"/>
      <c r="C571" s="51"/>
      <c r="D571" s="51"/>
      <c r="E571" s="51"/>
      <c r="F571" s="51"/>
      <c r="G571" s="51"/>
      <c r="H571" s="51"/>
      <c r="I571" s="51"/>
      <c r="J571" s="51"/>
      <c r="K571" s="136"/>
      <c r="L571" s="136"/>
      <c r="M571" s="136"/>
      <c r="N571" s="136"/>
      <c r="O571" s="136"/>
      <c r="P571" s="136"/>
      <c r="Q571" s="136"/>
      <c r="R571" s="84"/>
      <c r="S571" s="131"/>
      <c r="T571" s="57"/>
      <c r="U571" s="136"/>
      <c r="V571" s="149" t="s">
        <v>49</v>
      </c>
      <c r="W571" s="65">
        <f>IF(W570/B557=0,"",W570/B557)</f>
        <v>6.8965517241379309E-2</v>
      </c>
      <c r="X571" s="150">
        <f>IF(W570/X570=0,"",W570/X570)</f>
        <v>0.2</v>
      </c>
      <c r="Y571" s="151" t="s">
        <v>50</v>
      </c>
    </row>
    <row r="572" spans="1:25" ht="15.75" customHeight="1" x14ac:dyDescent="0.25">
      <c r="A572" s="50">
        <v>2701</v>
      </c>
      <c r="B572" s="51"/>
      <c r="C572" s="51"/>
      <c r="D572" s="51"/>
      <c r="E572" s="51"/>
      <c r="F572" s="51"/>
      <c r="G572" s="51"/>
      <c r="H572" s="51"/>
      <c r="I572" s="51"/>
      <c r="J572" s="51"/>
      <c r="K572" s="136"/>
      <c r="L572" s="136"/>
      <c r="M572" s="136"/>
      <c r="N572" s="136"/>
      <c r="O572" s="136"/>
      <c r="P572" s="136"/>
      <c r="Q572" s="136"/>
      <c r="R572" s="84"/>
      <c r="S572" s="132"/>
      <c r="T572" s="137"/>
      <c r="U572" s="138"/>
      <c r="V572" s="93"/>
      <c r="W572" s="152"/>
      <c r="X572" s="152"/>
      <c r="Y572" s="153"/>
    </row>
    <row r="573" spans="1:25" ht="18" customHeight="1" x14ac:dyDescent="0.25">
      <c r="A573" s="19"/>
      <c r="B573" s="188" t="s">
        <v>74</v>
      </c>
      <c r="C573" s="188"/>
      <c r="D573" s="188"/>
      <c r="E573" s="188"/>
      <c r="F573" s="188"/>
      <c r="G573" s="188"/>
      <c r="H573" s="188"/>
      <c r="I573" s="188"/>
      <c r="J573" s="188"/>
      <c r="K573" s="24"/>
      <c r="L573" s="24"/>
      <c r="M573" s="24"/>
      <c r="N573" s="24"/>
      <c r="O573" s="24"/>
      <c r="P573" s="24"/>
      <c r="Q573" s="24"/>
      <c r="R573" s="71">
        <f>SUM(R557:R569)</f>
        <v>10</v>
      </c>
      <c r="S573" s="72">
        <f>IF(R565=0,"",R565/B557)</f>
        <v>0.34482758620689657</v>
      </c>
      <c r="T573" s="72">
        <f>IF(R573=0,"",R573/B557)</f>
        <v>0.34482758620689657</v>
      </c>
      <c r="U573" s="72">
        <f>IF(R565=0,"",T573-S573)</f>
        <v>0</v>
      </c>
      <c r="V573" s="1"/>
      <c r="W573" s="24"/>
      <c r="X573" s="27"/>
      <c r="Y573" s="1"/>
    </row>
    <row r="574" spans="1:25" ht="12.75" x14ac:dyDescent="0.2">
      <c r="S574" s="1"/>
      <c r="T574" s="1"/>
      <c r="V574" s="1"/>
    </row>
    <row r="575" spans="1:25" ht="12.75" customHeight="1" x14ac:dyDescent="0.2">
      <c r="S575" s="1"/>
      <c r="T575" s="1"/>
      <c r="V575" s="1"/>
    </row>
    <row r="576" spans="1:25" ht="26.25" x14ac:dyDescent="0.4">
      <c r="B576" s="179" t="s">
        <v>63</v>
      </c>
      <c r="C576" s="180"/>
      <c r="D576" s="180"/>
      <c r="E576" s="180"/>
      <c r="F576" s="180"/>
      <c r="G576" s="180"/>
      <c r="H576" s="180"/>
      <c r="I576" s="180"/>
      <c r="J576" s="180"/>
      <c r="R576" s="74" t="s">
        <v>87</v>
      </c>
      <c r="S576" s="1"/>
      <c r="T576" s="1"/>
      <c r="U576" s="24"/>
      <c r="V576" s="1"/>
      <c r="W576" s="24"/>
      <c r="X576" s="24"/>
      <c r="Y576" s="24"/>
    </row>
    <row r="577" spans="1:26" ht="20.25" x14ac:dyDescent="0.2">
      <c r="A577" s="181" t="s">
        <v>16</v>
      </c>
      <c r="B577" s="182" t="s">
        <v>64</v>
      </c>
      <c r="C577" s="183"/>
      <c r="D577" s="183"/>
      <c r="E577" s="183"/>
      <c r="F577" s="183"/>
      <c r="G577" s="183"/>
      <c r="H577" s="183"/>
      <c r="I577" s="183"/>
      <c r="J577" s="184"/>
      <c r="K577" s="24"/>
      <c r="L577" s="24"/>
      <c r="M577" s="24"/>
      <c r="N577" s="24"/>
      <c r="O577" s="24"/>
      <c r="P577" s="24"/>
      <c r="Q577" s="24"/>
      <c r="R577" s="185" t="s">
        <v>17</v>
      </c>
      <c r="S577" s="178" t="s">
        <v>8</v>
      </c>
      <c r="T577" s="178" t="s">
        <v>9</v>
      </c>
      <c r="U577" s="187" t="s">
        <v>10</v>
      </c>
      <c r="V577" s="178" t="s">
        <v>11</v>
      </c>
      <c r="W577" s="176" t="s">
        <v>12</v>
      </c>
      <c r="X577" s="176" t="s">
        <v>13</v>
      </c>
      <c r="Y577" s="178" t="s">
        <v>14</v>
      </c>
    </row>
    <row r="578" spans="1:26" ht="15.75" customHeight="1" x14ac:dyDescent="0.25">
      <c r="A578" s="177"/>
      <c r="B578" s="50" t="s">
        <v>65</v>
      </c>
      <c r="C578" s="50" t="s">
        <v>66</v>
      </c>
      <c r="D578" s="50" t="s">
        <v>67</v>
      </c>
      <c r="E578" s="50" t="s">
        <v>68</v>
      </c>
      <c r="F578" s="50" t="s">
        <v>69</v>
      </c>
      <c r="G578" s="50" t="s">
        <v>70</v>
      </c>
      <c r="H578" s="50" t="s">
        <v>71</v>
      </c>
      <c r="I578" s="50" t="s">
        <v>72</v>
      </c>
      <c r="J578" s="50" t="s">
        <v>73</v>
      </c>
      <c r="K578" s="24"/>
      <c r="L578" s="24"/>
      <c r="M578" s="24"/>
      <c r="N578" s="24"/>
      <c r="O578" s="24"/>
      <c r="P578" s="24"/>
      <c r="Q578" s="24"/>
      <c r="R578" s="186"/>
      <c r="S578" s="177"/>
      <c r="T578" s="177"/>
      <c r="U578" s="177"/>
      <c r="V578" s="177"/>
      <c r="W578" s="177"/>
      <c r="X578" s="177"/>
      <c r="Y578" s="177"/>
    </row>
    <row r="579" spans="1:26" ht="15.75" customHeight="1" x14ac:dyDescent="0.25">
      <c r="A579" s="50">
        <v>2001</v>
      </c>
      <c r="B579" s="51">
        <v>8</v>
      </c>
      <c r="C579" s="51"/>
      <c r="D579" s="51"/>
      <c r="E579" s="51"/>
      <c r="F579" s="51"/>
      <c r="G579" s="51"/>
      <c r="H579" s="51"/>
      <c r="I579" s="51"/>
      <c r="J579" s="51"/>
      <c r="K579" s="136"/>
      <c r="L579" s="136"/>
      <c r="M579" s="136"/>
      <c r="N579" s="136"/>
      <c r="O579" s="136"/>
      <c r="P579" s="136"/>
      <c r="Q579" s="136"/>
      <c r="R579" s="84"/>
      <c r="S579" s="130"/>
      <c r="T579" s="133"/>
      <c r="U579" s="134"/>
      <c r="V579" s="140"/>
      <c r="W579" s="53">
        <f>B579</f>
        <v>8</v>
      </c>
      <c r="X579" s="141"/>
      <c r="Y579" s="140"/>
    </row>
    <row r="580" spans="1:26" ht="15.75" customHeight="1" x14ac:dyDescent="0.25">
      <c r="A580" s="50">
        <v>2002</v>
      </c>
      <c r="B580" s="51"/>
      <c r="C580" s="51">
        <v>6</v>
      </c>
      <c r="D580" s="51"/>
      <c r="E580" s="51"/>
      <c r="F580" s="51"/>
      <c r="G580" s="51"/>
      <c r="H580" s="51"/>
      <c r="I580" s="51"/>
      <c r="J580" s="51"/>
      <c r="K580" s="136"/>
      <c r="L580" s="136"/>
      <c r="M580" s="136"/>
      <c r="N580" s="136"/>
      <c r="O580" s="136"/>
      <c r="P580" s="136"/>
      <c r="Q580" s="136"/>
      <c r="R580" s="84"/>
      <c r="S580" s="131"/>
      <c r="T580" s="57"/>
      <c r="U580" s="135"/>
      <c r="V580" s="54">
        <f>IF(C580=0,"",C580/B579)</f>
        <v>0.75</v>
      </c>
      <c r="W580" s="55">
        <v>6</v>
      </c>
      <c r="X580" s="139">
        <f t="shared" ref="X580:X587" si="65">IF(W580=0,"",W580/W579)</f>
        <v>0.75</v>
      </c>
      <c r="Y580" s="139">
        <f t="shared" ref="Y580:Y587" si="66">IF(W580=0,"",100%-X580)</f>
        <v>0.25</v>
      </c>
    </row>
    <row r="581" spans="1:26" ht="15.75" customHeight="1" x14ac:dyDescent="0.25">
      <c r="A581" s="50">
        <v>2101</v>
      </c>
      <c r="B581" s="51"/>
      <c r="C581" s="51"/>
      <c r="D581" s="51">
        <v>5</v>
      </c>
      <c r="E581" s="51"/>
      <c r="F581" s="51"/>
      <c r="G581" s="51"/>
      <c r="H581" s="51"/>
      <c r="I581" s="51"/>
      <c r="J581" s="51"/>
      <c r="K581" s="136"/>
      <c r="L581" s="136"/>
      <c r="M581" s="136"/>
      <c r="N581" s="136"/>
      <c r="O581" s="136"/>
      <c r="P581" s="136"/>
      <c r="Q581" s="136"/>
      <c r="R581" s="84"/>
      <c r="S581" s="131"/>
      <c r="T581" s="57"/>
      <c r="U581" s="135"/>
      <c r="V581" s="54">
        <f>IF(D581=0,"",D581/C580)</f>
        <v>0.83333333333333337</v>
      </c>
      <c r="W581" s="55">
        <v>6</v>
      </c>
      <c r="X581" s="139">
        <f t="shared" si="65"/>
        <v>1</v>
      </c>
      <c r="Y581" s="139">
        <f t="shared" si="66"/>
        <v>0</v>
      </c>
      <c r="Z581" s="30">
        <f>W581/W579</f>
        <v>0.75</v>
      </c>
    </row>
    <row r="582" spans="1:26" ht="15.75" customHeight="1" x14ac:dyDescent="0.25">
      <c r="A582" s="50">
        <v>2102</v>
      </c>
      <c r="B582" s="51"/>
      <c r="C582" s="51"/>
      <c r="D582" s="51"/>
      <c r="E582" s="51">
        <v>3</v>
      </c>
      <c r="F582" s="51"/>
      <c r="G582" s="51"/>
      <c r="H582" s="51"/>
      <c r="I582" s="51"/>
      <c r="J582" s="51"/>
      <c r="K582" s="136"/>
      <c r="L582" s="136"/>
      <c r="M582" s="136"/>
      <c r="N582" s="136"/>
      <c r="O582" s="136"/>
      <c r="P582" s="136"/>
      <c r="Q582" s="136"/>
      <c r="R582" s="84"/>
      <c r="S582" s="131"/>
      <c r="T582" s="57"/>
      <c r="U582" s="135"/>
      <c r="V582" s="54">
        <f>IF(E582=0,"",E582/D581)</f>
        <v>0.6</v>
      </c>
      <c r="W582" s="55">
        <v>4</v>
      </c>
      <c r="X582" s="139">
        <f t="shared" si="65"/>
        <v>0.66666666666666663</v>
      </c>
      <c r="Y582" s="139">
        <f t="shared" si="66"/>
        <v>0.33333333333333337</v>
      </c>
    </row>
    <row r="583" spans="1:26" ht="15.75" customHeight="1" x14ac:dyDescent="0.25">
      <c r="A583" s="50">
        <v>2201</v>
      </c>
      <c r="B583" s="51"/>
      <c r="C583" s="51"/>
      <c r="D583" s="51"/>
      <c r="E583" s="51"/>
      <c r="F583" s="51">
        <v>3</v>
      </c>
      <c r="G583" s="51"/>
      <c r="H583" s="51"/>
      <c r="I583" s="51"/>
      <c r="J583" s="51"/>
      <c r="K583" s="136"/>
      <c r="L583" s="136"/>
      <c r="M583" s="136"/>
      <c r="N583" s="136"/>
      <c r="O583" s="136"/>
      <c r="P583" s="136"/>
      <c r="Q583" s="136"/>
      <c r="R583" s="84"/>
      <c r="S583" s="131"/>
      <c r="T583" s="57"/>
      <c r="U583" s="135"/>
      <c r="V583" s="54">
        <f>IF(F583=0,"",F583/E582)</f>
        <v>1</v>
      </c>
      <c r="W583" s="55">
        <v>3</v>
      </c>
      <c r="X583" s="139">
        <f t="shared" si="65"/>
        <v>0.75</v>
      </c>
      <c r="Y583" s="139">
        <f t="shared" si="66"/>
        <v>0.25</v>
      </c>
    </row>
    <row r="584" spans="1:26" ht="15.75" customHeight="1" x14ac:dyDescent="0.25">
      <c r="A584" s="50">
        <v>2202</v>
      </c>
      <c r="B584" s="51"/>
      <c r="C584" s="51"/>
      <c r="D584" s="51"/>
      <c r="E584" s="51"/>
      <c r="F584" s="51"/>
      <c r="G584" s="51">
        <v>3</v>
      </c>
      <c r="H584" s="51"/>
      <c r="I584" s="51"/>
      <c r="J584" s="51"/>
      <c r="K584" s="136"/>
      <c r="L584" s="136"/>
      <c r="M584" s="136"/>
      <c r="N584" s="136"/>
      <c r="O584" s="136"/>
      <c r="P584" s="136"/>
      <c r="Q584" s="136"/>
      <c r="R584" s="84"/>
      <c r="S584" s="131"/>
      <c r="T584" s="57"/>
      <c r="U584" s="135"/>
      <c r="V584" s="54">
        <f>IF(G584=0,"",G584/F583)</f>
        <v>1</v>
      </c>
      <c r="W584" s="55">
        <v>3</v>
      </c>
      <c r="X584" s="139">
        <f t="shared" si="65"/>
        <v>1</v>
      </c>
      <c r="Y584" s="139">
        <f t="shared" si="66"/>
        <v>0</v>
      </c>
    </row>
    <row r="585" spans="1:26" ht="15.75" customHeight="1" x14ac:dyDescent="0.25">
      <c r="A585" s="50">
        <v>2301</v>
      </c>
      <c r="B585" s="51"/>
      <c r="C585" s="51"/>
      <c r="D585" s="51"/>
      <c r="E585" s="51"/>
      <c r="F585" s="51"/>
      <c r="G585" s="51"/>
      <c r="H585" s="51">
        <v>3</v>
      </c>
      <c r="I585" s="51"/>
      <c r="J585" s="51"/>
      <c r="K585" s="136"/>
      <c r="L585" s="136"/>
      <c r="M585" s="136"/>
      <c r="N585" s="136"/>
      <c r="O585" s="136"/>
      <c r="P585" s="136"/>
      <c r="Q585" s="136"/>
      <c r="R585" s="84"/>
      <c r="S585" s="131"/>
      <c r="T585" s="57"/>
      <c r="U585" s="135"/>
      <c r="V585" s="54">
        <f>IF(H585=0,"",H585/G584)</f>
        <v>1</v>
      </c>
      <c r="W585" s="55">
        <v>3</v>
      </c>
      <c r="X585" s="139">
        <f t="shared" si="65"/>
        <v>1</v>
      </c>
      <c r="Y585" s="139">
        <f t="shared" si="66"/>
        <v>0</v>
      </c>
    </row>
    <row r="586" spans="1:26" ht="15.75" customHeight="1" x14ac:dyDescent="0.25">
      <c r="A586" s="50">
        <v>2302</v>
      </c>
      <c r="B586" s="51"/>
      <c r="C586" s="51"/>
      <c r="D586" s="51"/>
      <c r="E586" s="51"/>
      <c r="F586" s="51"/>
      <c r="G586" s="51"/>
      <c r="H586" s="51"/>
      <c r="I586" s="51">
        <v>3</v>
      </c>
      <c r="J586" s="51"/>
      <c r="K586" s="136"/>
      <c r="L586" s="136"/>
      <c r="M586" s="136"/>
      <c r="N586" s="136"/>
      <c r="O586" s="136"/>
      <c r="P586" s="136"/>
      <c r="Q586" s="136"/>
      <c r="R586" s="84"/>
      <c r="S586" s="131"/>
      <c r="T586" s="57"/>
      <c r="U586" s="135"/>
      <c r="V586" s="54">
        <f>IF(I586=0,"",I586/H585)</f>
        <v>1</v>
      </c>
      <c r="W586" s="55">
        <v>3</v>
      </c>
      <c r="X586" s="139">
        <f t="shared" si="65"/>
        <v>1</v>
      </c>
      <c r="Y586" s="139">
        <f t="shared" si="66"/>
        <v>0</v>
      </c>
    </row>
    <row r="587" spans="1:26" ht="15.75" customHeight="1" x14ac:dyDescent="0.25">
      <c r="A587" s="50">
        <v>2401</v>
      </c>
      <c r="B587" s="51"/>
      <c r="C587" s="51"/>
      <c r="D587" s="51"/>
      <c r="E587" s="51"/>
      <c r="F587" s="51"/>
      <c r="G587" s="51"/>
      <c r="H587" s="51"/>
      <c r="I587" s="51"/>
      <c r="J587" s="51">
        <v>3</v>
      </c>
      <c r="K587" s="136"/>
      <c r="L587" s="136"/>
      <c r="M587" s="136"/>
      <c r="N587" s="136"/>
      <c r="O587" s="136"/>
      <c r="P587" s="136"/>
      <c r="Q587" s="136"/>
      <c r="R587" s="84">
        <v>3</v>
      </c>
      <c r="S587" s="131"/>
      <c r="T587" s="57"/>
      <c r="U587" s="135"/>
      <c r="V587" s="56">
        <f>IF(J587=0,"",J587/I586)</f>
        <v>1</v>
      </c>
      <c r="W587" s="55">
        <v>3</v>
      </c>
      <c r="X587" s="56">
        <f t="shared" si="65"/>
        <v>1</v>
      </c>
      <c r="Y587" s="56">
        <f t="shared" si="66"/>
        <v>0</v>
      </c>
    </row>
    <row r="588" spans="1:26" ht="15.75" customHeight="1" x14ac:dyDescent="0.25">
      <c r="A588" s="50">
        <v>2402</v>
      </c>
      <c r="B588" s="51"/>
      <c r="C588" s="51"/>
      <c r="D588" s="51"/>
      <c r="E588" s="51"/>
      <c r="F588" s="51"/>
      <c r="G588" s="51"/>
      <c r="H588" s="51"/>
      <c r="I588" s="51"/>
      <c r="J588" s="51"/>
      <c r="K588" s="136"/>
      <c r="L588" s="136"/>
      <c r="M588" s="136"/>
      <c r="N588" s="136"/>
      <c r="O588" s="136"/>
      <c r="P588" s="136"/>
      <c r="Q588" s="136"/>
      <c r="R588" s="84"/>
      <c r="S588" s="131"/>
      <c r="T588" s="57"/>
      <c r="U588" s="136"/>
      <c r="V588" s="118"/>
      <c r="W588" s="55"/>
      <c r="X588" s="118"/>
      <c r="Y588" s="169"/>
    </row>
    <row r="589" spans="1:26" ht="15.75" customHeight="1" x14ac:dyDescent="0.25">
      <c r="A589" s="50">
        <v>2501</v>
      </c>
      <c r="B589" s="51"/>
      <c r="C589" s="51"/>
      <c r="D589" s="51"/>
      <c r="E589" s="51"/>
      <c r="F589" s="51"/>
      <c r="G589" s="51"/>
      <c r="H589" s="51"/>
      <c r="I589" s="51"/>
      <c r="J589" s="51"/>
      <c r="K589" s="136"/>
      <c r="L589" s="136"/>
      <c r="M589" s="136"/>
      <c r="N589" s="136"/>
      <c r="O589" s="136"/>
      <c r="P589" s="136"/>
      <c r="Q589" s="136"/>
      <c r="R589" s="84"/>
      <c r="S589" s="131"/>
      <c r="T589" s="57"/>
      <c r="U589" s="136"/>
      <c r="V589" s="142"/>
      <c r="W589" s="58"/>
      <c r="X589" s="143"/>
      <c r="Y589" s="142"/>
    </row>
    <row r="590" spans="1:26" ht="15.75" customHeight="1" x14ac:dyDescent="0.25">
      <c r="A590" s="50">
        <v>2502</v>
      </c>
      <c r="B590" s="51"/>
      <c r="C590" s="51"/>
      <c r="D590" s="51"/>
      <c r="E590" s="51"/>
      <c r="F590" s="51"/>
      <c r="G590" s="51"/>
      <c r="H590" s="51"/>
      <c r="I590" s="51"/>
      <c r="J590" s="51"/>
      <c r="K590" s="136"/>
      <c r="L590" s="136"/>
      <c r="M590" s="136"/>
      <c r="N590" s="136"/>
      <c r="O590" s="136"/>
      <c r="P590" s="136"/>
      <c r="Q590" s="136"/>
      <c r="R590" s="84"/>
      <c r="S590" s="131"/>
      <c r="T590" s="57"/>
      <c r="U590" s="136"/>
      <c r="V590" s="142"/>
      <c r="W590" s="58"/>
      <c r="X590" s="143"/>
      <c r="Y590" s="142"/>
    </row>
    <row r="591" spans="1:26" ht="15.75" customHeight="1" x14ac:dyDescent="0.25">
      <c r="A591" s="50">
        <v>2601</v>
      </c>
      <c r="B591" s="51"/>
      <c r="C591" s="51"/>
      <c r="D591" s="51"/>
      <c r="E591" s="51"/>
      <c r="F591" s="51"/>
      <c r="G591" s="51"/>
      <c r="H591" s="51"/>
      <c r="I591" s="51"/>
      <c r="J591" s="51"/>
      <c r="K591" s="136"/>
      <c r="L591" s="136"/>
      <c r="M591" s="136"/>
      <c r="N591" s="136"/>
      <c r="O591" s="136"/>
      <c r="P591" s="136"/>
      <c r="Q591" s="136"/>
      <c r="R591" s="84"/>
      <c r="S591" s="131"/>
      <c r="T591" s="57"/>
      <c r="U591" s="136"/>
      <c r="V591" s="57"/>
      <c r="W591" s="136"/>
      <c r="X591" s="144"/>
      <c r="Y591" s="142"/>
    </row>
    <row r="592" spans="1:26" ht="15.75" customHeight="1" x14ac:dyDescent="0.25">
      <c r="A592" s="50">
        <v>2602</v>
      </c>
      <c r="B592" s="51"/>
      <c r="C592" s="51"/>
      <c r="D592" s="51"/>
      <c r="E592" s="51"/>
      <c r="F592" s="51"/>
      <c r="G592" s="51"/>
      <c r="H592" s="51"/>
      <c r="I592" s="51"/>
      <c r="J592" s="51"/>
      <c r="K592" s="136"/>
      <c r="L592" s="136"/>
      <c r="M592" s="136"/>
      <c r="N592" s="136"/>
      <c r="O592" s="136"/>
      <c r="P592" s="136"/>
      <c r="Q592" s="136"/>
      <c r="R592" s="84"/>
      <c r="S592" s="131"/>
      <c r="T592" s="57"/>
      <c r="U592" s="136"/>
      <c r="V592" s="145" t="s">
        <v>48</v>
      </c>
      <c r="W592" s="146"/>
      <c r="X592" s="147">
        <f>IF(SUM(R582:R590)=0,"",SUM(R582:R590))</f>
        <v>3</v>
      </c>
      <c r="Y592" s="148" t="s">
        <v>17</v>
      </c>
    </row>
    <row r="593" spans="1:26" ht="15.75" customHeight="1" x14ac:dyDescent="0.25">
      <c r="A593" s="50">
        <v>2701</v>
      </c>
      <c r="B593" s="51"/>
      <c r="C593" s="51"/>
      <c r="D593" s="51"/>
      <c r="E593" s="51"/>
      <c r="F593" s="51"/>
      <c r="G593" s="51"/>
      <c r="H593" s="51"/>
      <c r="I593" s="51"/>
      <c r="J593" s="51"/>
      <c r="K593" s="136"/>
      <c r="L593" s="136"/>
      <c r="M593" s="136"/>
      <c r="N593" s="136"/>
      <c r="O593" s="136"/>
      <c r="P593" s="136"/>
      <c r="Q593" s="136"/>
      <c r="R593" s="84"/>
      <c r="S593" s="131"/>
      <c r="T593" s="57"/>
      <c r="U593" s="136"/>
      <c r="V593" s="149" t="s">
        <v>49</v>
      </c>
      <c r="W593" s="65" t="str">
        <f>IF(W592/B579=0,"",W592/B579)</f>
        <v/>
      </c>
      <c r="X593" s="150" t="str">
        <f>IF(W592/X592=0,"",W592/X592)</f>
        <v/>
      </c>
      <c r="Y593" s="151" t="s">
        <v>50</v>
      </c>
    </row>
    <row r="594" spans="1:26" ht="15.75" customHeight="1" x14ac:dyDescent="0.25">
      <c r="A594" s="50">
        <v>2702</v>
      </c>
      <c r="B594" s="51"/>
      <c r="C594" s="51"/>
      <c r="D594" s="51"/>
      <c r="E594" s="51"/>
      <c r="F594" s="51"/>
      <c r="G594" s="51"/>
      <c r="H594" s="51"/>
      <c r="I594" s="51"/>
      <c r="J594" s="51"/>
      <c r="K594" s="136"/>
      <c r="L594" s="136"/>
      <c r="M594" s="136"/>
      <c r="N594" s="136"/>
      <c r="O594" s="136"/>
      <c r="P594" s="136"/>
      <c r="Q594" s="136"/>
      <c r="R594" s="84"/>
      <c r="S594" s="132"/>
      <c r="T594" s="137"/>
      <c r="U594" s="138"/>
      <c r="V594" s="93"/>
      <c r="W594" s="152"/>
      <c r="X594" s="152"/>
      <c r="Y594" s="153"/>
    </row>
    <row r="595" spans="1:26" ht="18" customHeight="1" x14ac:dyDescent="0.25">
      <c r="A595" s="19"/>
      <c r="B595" s="188" t="s">
        <v>74</v>
      </c>
      <c r="C595" s="188"/>
      <c r="D595" s="188"/>
      <c r="E595" s="188"/>
      <c r="F595" s="188"/>
      <c r="G595" s="188"/>
      <c r="H595" s="188"/>
      <c r="I595" s="188"/>
      <c r="J595" s="188"/>
      <c r="K595" s="24"/>
      <c r="L595" s="24"/>
      <c r="M595" s="24"/>
      <c r="N595" s="24"/>
      <c r="O595" s="24"/>
      <c r="P595" s="24"/>
      <c r="Q595" s="24"/>
      <c r="R595" s="71">
        <f>SUM(R579:R591)</f>
        <v>3</v>
      </c>
      <c r="S595" s="72">
        <f>IF(R587=0,"",R587/B579)</f>
        <v>0.375</v>
      </c>
      <c r="T595" s="72">
        <f>IF(R595=0,"",R595/B579)</f>
        <v>0.375</v>
      </c>
      <c r="U595" s="72">
        <f>IF(R587=0,"",T595-S595)</f>
        <v>0</v>
      </c>
      <c r="V595" s="1"/>
      <c r="W595" s="24"/>
      <c r="X595" s="27"/>
      <c r="Y595" s="1"/>
    </row>
    <row r="596" spans="1:26" ht="12.75" customHeight="1" x14ac:dyDescent="0.2">
      <c r="S596" s="1"/>
      <c r="T596" s="1"/>
      <c r="V596" s="1"/>
    </row>
    <row r="597" spans="1:26" ht="12.75" customHeight="1" x14ac:dyDescent="0.2">
      <c r="S597" s="1"/>
      <c r="T597" s="1"/>
      <c r="V597" s="1"/>
    </row>
    <row r="598" spans="1:26" ht="26.25" x14ac:dyDescent="0.4">
      <c r="A598" s="24"/>
      <c r="B598" s="179" t="s">
        <v>63</v>
      </c>
      <c r="C598" s="180"/>
      <c r="D598" s="180"/>
      <c r="E598" s="180"/>
      <c r="F598" s="180"/>
      <c r="G598" s="180"/>
      <c r="H598" s="180"/>
      <c r="I598" s="180"/>
      <c r="J598" s="180"/>
      <c r="R598" s="74" t="s">
        <v>88</v>
      </c>
      <c r="S598" s="1"/>
      <c r="T598" s="1"/>
      <c r="U598" s="24"/>
      <c r="V598" s="1"/>
      <c r="W598" s="24"/>
      <c r="X598" s="24"/>
      <c r="Y598" s="24"/>
    </row>
    <row r="599" spans="1:26" ht="20.25" x14ac:dyDescent="0.2">
      <c r="A599" s="181" t="s">
        <v>16</v>
      </c>
      <c r="B599" s="182" t="s">
        <v>64</v>
      </c>
      <c r="C599" s="183"/>
      <c r="D599" s="183"/>
      <c r="E599" s="183"/>
      <c r="F599" s="183"/>
      <c r="G599" s="183"/>
      <c r="H599" s="183"/>
      <c r="I599" s="183"/>
      <c r="J599" s="184"/>
      <c r="K599" s="24"/>
      <c r="L599" s="24"/>
      <c r="M599" s="24"/>
      <c r="N599" s="24"/>
      <c r="O599" s="24"/>
      <c r="P599" s="24"/>
      <c r="Q599" s="24"/>
      <c r="R599" s="185" t="s">
        <v>17</v>
      </c>
      <c r="S599" s="178" t="s">
        <v>8</v>
      </c>
      <c r="T599" s="178" t="s">
        <v>9</v>
      </c>
      <c r="U599" s="187" t="s">
        <v>10</v>
      </c>
      <c r="V599" s="178" t="s">
        <v>11</v>
      </c>
      <c r="W599" s="176" t="s">
        <v>12</v>
      </c>
      <c r="X599" s="176" t="s">
        <v>13</v>
      </c>
      <c r="Y599" s="178" t="s">
        <v>14</v>
      </c>
    </row>
    <row r="600" spans="1:26" ht="15.75" x14ac:dyDescent="0.25">
      <c r="A600" s="177"/>
      <c r="B600" s="50" t="s">
        <v>65</v>
      </c>
      <c r="C600" s="50" t="s">
        <v>66</v>
      </c>
      <c r="D600" s="50" t="s">
        <v>67</v>
      </c>
      <c r="E600" s="50" t="s">
        <v>68</v>
      </c>
      <c r="F600" s="50" t="s">
        <v>69</v>
      </c>
      <c r="G600" s="50" t="s">
        <v>70</v>
      </c>
      <c r="H600" s="50" t="s">
        <v>71</v>
      </c>
      <c r="I600" s="50" t="s">
        <v>72</v>
      </c>
      <c r="J600" s="50" t="s">
        <v>73</v>
      </c>
      <c r="K600" s="24"/>
      <c r="L600" s="24"/>
      <c r="M600" s="24"/>
      <c r="N600" s="24"/>
      <c r="O600" s="24"/>
      <c r="P600" s="24"/>
      <c r="Q600" s="24"/>
      <c r="R600" s="186"/>
      <c r="S600" s="177"/>
      <c r="T600" s="177"/>
      <c r="U600" s="177"/>
      <c r="V600" s="177"/>
      <c r="W600" s="177"/>
      <c r="X600" s="177"/>
      <c r="Y600" s="177"/>
    </row>
    <row r="601" spans="1:26" ht="15.75" customHeight="1" x14ac:dyDescent="0.25">
      <c r="A601" s="50">
        <v>2002</v>
      </c>
      <c r="B601" s="51">
        <v>21</v>
      </c>
      <c r="C601" s="51"/>
      <c r="D601" s="51"/>
      <c r="E601" s="51"/>
      <c r="F601" s="51"/>
      <c r="G601" s="51"/>
      <c r="H601" s="51"/>
      <c r="I601" s="51"/>
      <c r="J601" s="51"/>
      <c r="K601" s="136"/>
      <c r="L601" s="136"/>
      <c r="M601" s="136"/>
      <c r="N601" s="136"/>
      <c r="O601" s="136"/>
      <c r="P601" s="136"/>
      <c r="Q601" s="136"/>
      <c r="R601" s="84"/>
      <c r="S601" s="130"/>
      <c r="T601" s="133"/>
      <c r="U601" s="134"/>
      <c r="V601" s="140"/>
      <c r="W601" s="53">
        <f>B601</f>
        <v>21</v>
      </c>
      <c r="X601" s="141"/>
      <c r="Y601" s="140"/>
    </row>
    <row r="602" spans="1:26" ht="15.75" customHeight="1" x14ac:dyDescent="0.25">
      <c r="A602" s="50">
        <v>2101</v>
      </c>
      <c r="B602" s="51"/>
      <c r="C602" s="51">
        <v>18</v>
      </c>
      <c r="D602" s="51"/>
      <c r="E602" s="51"/>
      <c r="F602" s="51"/>
      <c r="G602" s="51"/>
      <c r="H602" s="51"/>
      <c r="I602" s="51"/>
      <c r="J602" s="51"/>
      <c r="K602" s="136"/>
      <c r="L602" s="136"/>
      <c r="M602" s="136"/>
      <c r="N602" s="136"/>
      <c r="O602" s="136"/>
      <c r="P602" s="136"/>
      <c r="Q602" s="136"/>
      <c r="R602" s="84"/>
      <c r="S602" s="131"/>
      <c r="T602" s="57"/>
      <c r="U602" s="135"/>
      <c r="V602" s="54">
        <f>IF(C602=0,"",C602/B601)</f>
        <v>0.8571428571428571</v>
      </c>
      <c r="W602" s="55">
        <v>18</v>
      </c>
      <c r="X602" s="139">
        <f t="shared" ref="X602:X609" si="67">IF(W602=0,"",W602/W601)</f>
        <v>0.8571428571428571</v>
      </c>
      <c r="Y602" s="139">
        <f t="shared" ref="Y602:Y609" si="68">IF(W602=0,"",100%-X602)</f>
        <v>0.1428571428571429</v>
      </c>
    </row>
    <row r="603" spans="1:26" ht="15.75" customHeight="1" x14ac:dyDescent="0.25">
      <c r="A603" s="50">
        <v>2102</v>
      </c>
      <c r="B603" s="51"/>
      <c r="C603" s="51"/>
      <c r="D603" s="51">
        <v>16</v>
      </c>
      <c r="E603" s="51"/>
      <c r="F603" s="51"/>
      <c r="G603" s="51"/>
      <c r="H603" s="51"/>
      <c r="I603" s="51"/>
      <c r="J603" s="51"/>
      <c r="K603" s="136"/>
      <c r="L603" s="136"/>
      <c r="M603" s="136"/>
      <c r="N603" s="136"/>
      <c r="O603" s="136"/>
      <c r="P603" s="136"/>
      <c r="Q603" s="136"/>
      <c r="R603" s="84"/>
      <c r="S603" s="131"/>
      <c r="T603" s="57"/>
      <c r="U603" s="135"/>
      <c r="V603" s="54">
        <f>IF(D603=0,"",D603/C602)</f>
        <v>0.88888888888888884</v>
      </c>
      <c r="W603" s="55">
        <v>16</v>
      </c>
      <c r="X603" s="139">
        <f t="shared" si="67"/>
        <v>0.88888888888888884</v>
      </c>
      <c r="Y603" s="139">
        <f t="shared" si="68"/>
        <v>0.11111111111111116</v>
      </c>
      <c r="Z603" s="30">
        <f>W603/W601</f>
        <v>0.76190476190476186</v>
      </c>
    </row>
    <row r="604" spans="1:26" ht="15.75" customHeight="1" x14ac:dyDescent="0.25">
      <c r="A604" s="50">
        <v>2201</v>
      </c>
      <c r="B604" s="51"/>
      <c r="C604" s="51"/>
      <c r="D604" s="51"/>
      <c r="E604" s="51">
        <v>13</v>
      </c>
      <c r="F604" s="51"/>
      <c r="G604" s="51"/>
      <c r="H604" s="51"/>
      <c r="I604" s="51"/>
      <c r="J604" s="51"/>
      <c r="K604" s="136"/>
      <c r="L604" s="136"/>
      <c r="M604" s="136"/>
      <c r="N604" s="136"/>
      <c r="O604" s="136"/>
      <c r="P604" s="136"/>
      <c r="Q604" s="136"/>
      <c r="R604" s="84"/>
      <c r="S604" s="131"/>
      <c r="T604" s="57"/>
      <c r="U604" s="135"/>
      <c r="V604" s="54">
        <f>IF(E604=0,"",E604/D603)</f>
        <v>0.8125</v>
      </c>
      <c r="W604" s="55">
        <v>14</v>
      </c>
      <c r="X604" s="139">
        <f t="shared" si="67"/>
        <v>0.875</v>
      </c>
      <c r="Y604" s="139">
        <f t="shared" si="68"/>
        <v>0.125</v>
      </c>
    </row>
    <row r="605" spans="1:26" ht="15.75" customHeight="1" x14ac:dyDescent="0.25">
      <c r="A605" s="50">
        <v>2202</v>
      </c>
      <c r="B605" s="51"/>
      <c r="C605" s="51"/>
      <c r="D605" s="51"/>
      <c r="E605" s="51"/>
      <c r="F605" s="51">
        <v>12</v>
      </c>
      <c r="G605" s="51"/>
      <c r="H605" s="51"/>
      <c r="I605" s="51"/>
      <c r="J605" s="51"/>
      <c r="K605" s="136"/>
      <c r="L605" s="136"/>
      <c r="M605" s="136"/>
      <c r="N605" s="136"/>
      <c r="O605" s="136"/>
      <c r="P605" s="136"/>
      <c r="Q605" s="136"/>
      <c r="R605" s="84"/>
      <c r="S605" s="131"/>
      <c r="T605" s="57"/>
      <c r="U605" s="135"/>
      <c r="V605" s="54">
        <f>IF(F605=0,"",F605/E604)</f>
        <v>0.92307692307692313</v>
      </c>
      <c r="W605" s="55">
        <v>13</v>
      </c>
      <c r="X605" s="139">
        <f t="shared" si="67"/>
        <v>0.9285714285714286</v>
      </c>
      <c r="Y605" s="139">
        <f t="shared" si="68"/>
        <v>7.1428571428571397E-2</v>
      </c>
    </row>
    <row r="606" spans="1:26" ht="15.75" customHeight="1" x14ac:dyDescent="0.25">
      <c r="A606" s="50">
        <v>2301</v>
      </c>
      <c r="B606" s="51"/>
      <c r="C606" s="51"/>
      <c r="D606" s="51"/>
      <c r="E606" s="51"/>
      <c r="F606" s="51"/>
      <c r="G606" s="51">
        <v>11</v>
      </c>
      <c r="H606" s="51"/>
      <c r="I606" s="51"/>
      <c r="J606" s="51"/>
      <c r="K606" s="136"/>
      <c r="L606" s="136"/>
      <c r="M606" s="136"/>
      <c r="N606" s="136"/>
      <c r="O606" s="136"/>
      <c r="P606" s="136"/>
      <c r="Q606" s="136"/>
      <c r="R606" s="84"/>
      <c r="S606" s="131"/>
      <c r="T606" s="57"/>
      <c r="U606" s="135"/>
      <c r="V606" s="54">
        <f>IF(G606=0,"",G606/F605)</f>
        <v>0.91666666666666663</v>
      </c>
      <c r="W606" s="55">
        <v>11</v>
      </c>
      <c r="X606" s="139">
        <f t="shared" si="67"/>
        <v>0.84615384615384615</v>
      </c>
      <c r="Y606" s="139">
        <f t="shared" si="68"/>
        <v>0.15384615384615385</v>
      </c>
    </row>
    <row r="607" spans="1:26" ht="15.75" customHeight="1" x14ac:dyDescent="0.25">
      <c r="A607" s="50">
        <v>2302</v>
      </c>
      <c r="B607" s="51"/>
      <c r="C607" s="51"/>
      <c r="D607" s="51"/>
      <c r="E607" s="51"/>
      <c r="F607" s="51"/>
      <c r="G607" s="51"/>
      <c r="H607" s="51">
        <v>11</v>
      </c>
      <c r="I607" s="51"/>
      <c r="J607" s="51"/>
      <c r="K607" s="136"/>
      <c r="L607" s="136"/>
      <c r="M607" s="136"/>
      <c r="N607" s="136"/>
      <c r="O607" s="136"/>
      <c r="P607" s="136"/>
      <c r="Q607" s="136"/>
      <c r="R607" s="84"/>
      <c r="S607" s="131"/>
      <c r="T607" s="57"/>
      <c r="U607" s="135"/>
      <c r="V607" s="54">
        <f>IF(H607=0,"",H607/G606)</f>
        <v>1</v>
      </c>
      <c r="W607" s="55">
        <v>11</v>
      </c>
      <c r="X607" s="139">
        <f t="shared" si="67"/>
        <v>1</v>
      </c>
      <c r="Y607" s="139">
        <f t="shared" si="68"/>
        <v>0</v>
      </c>
    </row>
    <row r="608" spans="1:26" ht="15.75" customHeight="1" x14ac:dyDescent="0.25">
      <c r="A608" s="50">
        <v>2401</v>
      </c>
      <c r="B608" s="51"/>
      <c r="C608" s="51"/>
      <c r="D608" s="51"/>
      <c r="E608" s="51"/>
      <c r="F608" s="51"/>
      <c r="G608" s="51"/>
      <c r="H608" s="51"/>
      <c r="I608" s="51">
        <v>11</v>
      </c>
      <c r="J608" s="51"/>
      <c r="K608" s="136"/>
      <c r="L608" s="136"/>
      <c r="M608" s="136"/>
      <c r="N608" s="136"/>
      <c r="O608" s="136"/>
      <c r="P608" s="136"/>
      <c r="Q608" s="136"/>
      <c r="R608" s="84"/>
      <c r="S608" s="131"/>
      <c r="T608" s="57"/>
      <c r="U608" s="135"/>
      <c r="V608" s="54">
        <f>IF(I608=0,"",I608/H607)</f>
        <v>1</v>
      </c>
      <c r="W608" s="55">
        <v>11</v>
      </c>
      <c r="X608" s="139">
        <f t="shared" si="67"/>
        <v>1</v>
      </c>
      <c r="Y608" s="139">
        <f t="shared" si="68"/>
        <v>0</v>
      </c>
    </row>
    <row r="609" spans="1:25" ht="15.75" customHeight="1" x14ac:dyDescent="0.25">
      <c r="A609" s="50">
        <v>2402</v>
      </c>
      <c r="B609" s="51"/>
      <c r="C609" s="51"/>
      <c r="D609" s="51"/>
      <c r="E609" s="51"/>
      <c r="F609" s="51"/>
      <c r="G609" s="51"/>
      <c r="H609" s="51"/>
      <c r="I609" s="51"/>
      <c r="J609" s="51">
        <v>11</v>
      </c>
      <c r="K609" s="136"/>
      <c r="L609" s="136"/>
      <c r="M609" s="136"/>
      <c r="N609" s="136"/>
      <c r="O609" s="136"/>
      <c r="P609" s="136"/>
      <c r="Q609" s="136"/>
      <c r="R609" s="84">
        <v>11</v>
      </c>
      <c r="S609" s="131"/>
      <c r="T609" s="57"/>
      <c r="U609" s="135"/>
      <c r="V609" s="56">
        <f>IF(J609=0,"",J609/I608)</f>
        <v>1</v>
      </c>
      <c r="W609" s="55">
        <v>11</v>
      </c>
      <c r="X609" s="56">
        <f t="shared" si="67"/>
        <v>1</v>
      </c>
      <c r="Y609" s="56">
        <f t="shared" si="68"/>
        <v>0</v>
      </c>
    </row>
    <row r="610" spans="1:25" ht="15.75" customHeight="1" x14ac:dyDescent="0.25">
      <c r="A610" s="50">
        <v>2501</v>
      </c>
      <c r="B610" s="51"/>
      <c r="C610" s="51"/>
      <c r="D610" s="51"/>
      <c r="E610" s="51"/>
      <c r="F610" s="51"/>
      <c r="G610" s="51"/>
      <c r="H610" s="51"/>
      <c r="I610" s="51"/>
      <c r="J610" s="51"/>
      <c r="K610" s="136"/>
      <c r="L610" s="136"/>
      <c r="M610" s="136"/>
      <c r="N610" s="136"/>
      <c r="O610" s="136"/>
      <c r="P610" s="136"/>
      <c r="Q610" s="136"/>
      <c r="R610" s="84"/>
      <c r="S610" s="131"/>
      <c r="T610" s="57"/>
      <c r="U610" s="136"/>
      <c r="V610" s="118"/>
      <c r="W610" s="55"/>
      <c r="X610" s="118"/>
      <c r="Y610" s="169"/>
    </row>
    <row r="611" spans="1:25" ht="15.75" customHeight="1" x14ac:dyDescent="0.25">
      <c r="A611" s="50">
        <v>2502</v>
      </c>
      <c r="B611" s="51"/>
      <c r="C611" s="51"/>
      <c r="D611" s="51"/>
      <c r="E611" s="51"/>
      <c r="F611" s="51"/>
      <c r="G611" s="51"/>
      <c r="H611" s="51"/>
      <c r="I611" s="51"/>
      <c r="J611" s="51"/>
      <c r="K611" s="136"/>
      <c r="L611" s="136"/>
      <c r="M611" s="136"/>
      <c r="N611" s="136"/>
      <c r="O611" s="136"/>
      <c r="P611" s="136"/>
      <c r="Q611" s="136"/>
      <c r="R611" s="84"/>
      <c r="S611" s="131"/>
      <c r="T611" s="57"/>
      <c r="U611" s="136"/>
      <c r="V611" s="142"/>
      <c r="W611" s="58"/>
      <c r="X611" s="143"/>
      <c r="Y611" s="142"/>
    </row>
    <row r="612" spans="1:25" ht="15.75" customHeight="1" x14ac:dyDescent="0.25">
      <c r="A612" s="50">
        <v>2601</v>
      </c>
      <c r="B612" s="51"/>
      <c r="C612" s="51"/>
      <c r="D612" s="51"/>
      <c r="E612" s="51"/>
      <c r="F612" s="51"/>
      <c r="G612" s="51"/>
      <c r="H612" s="51"/>
      <c r="I612" s="51"/>
      <c r="J612" s="51"/>
      <c r="K612" s="136"/>
      <c r="L612" s="136"/>
      <c r="M612" s="136"/>
      <c r="N612" s="136"/>
      <c r="O612" s="136"/>
      <c r="P612" s="136"/>
      <c r="Q612" s="136"/>
      <c r="R612" s="84"/>
      <c r="S612" s="131"/>
      <c r="T612" s="57"/>
      <c r="U612" s="136"/>
      <c r="V612" s="142"/>
      <c r="W612" s="58"/>
      <c r="X612" s="143"/>
      <c r="Y612" s="142"/>
    </row>
    <row r="613" spans="1:25" ht="15.75" customHeight="1" x14ac:dyDescent="0.25">
      <c r="A613" s="50">
        <v>2602</v>
      </c>
      <c r="B613" s="51"/>
      <c r="C613" s="51"/>
      <c r="D613" s="51"/>
      <c r="E613" s="51"/>
      <c r="F613" s="51"/>
      <c r="G613" s="51"/>
      <c r="H613" s="51"/>
      <c r="I613" s="51"/>
      <c r="J613" s="51"/>
      <c r="K613" s="136"/>
      <c r="L613" s="136"/>
      <c r="M613" s="136"/>
      <c r="N613" s="136"/>
      <c r="O613" s="136"/>
      <c r="P613" s="136"/>
      <c r="Q613" s="136"/>
      <c r="R613" s="84"/>
      <c r="S613" s="131"/>
      <c r="T613" s="57"/>
      <c r="U613" s="136"/>
      <c r="V613" s="57"/>
      <c r="W613" s="136"/>
      <c r="X613" s="144"/>
      <c r="Y613" s="142"/>
    </row>
    <row r="614" spans="1:25" ht="15.75" customHeight="1" x14ac:dyDescent="0.25">
      <c r="A614" s="50">
        <v>2701</v>
      </c>
      <c r="B614" s="51"/>
      <c r="C614" s="51"/>
      <c r="D614" s="51"/>
      <c r="E614" s="51"/>
      <c r="F614" s="51"/>
      <c r="G614" s="51"/>
      <c r="H614" s="51"/>
      <c r="I614" s="51"/>
      <c r="J614" s="51"/>
      <c r="K614" s="136"/>
      <c r="L614" s="136"/>
      <c r="M614" s="136"/>
      <c r="N614" s="136"/>
      <c r="O614" s="136"/>
      <c r="P614" s="136"/>
      <c r="Q614" s="136"/>
      <c r="R614" s="84"/>
      <c r="S614" s="131"/>
      <c r="T614" s="57"/>
      <c r="U614" s="136"/>
      <c r="V614" s="145" t="s">
        <v>48</v>
      </c>
      <c r="W614" s="146"/>
      <c r="X614" s="147">
        <f>IF(SUM(R604:R612)=0,"",SUM(R604:R612))</f>
        <v>11</v>
      </c>
      <c r="Y614" s="148" t="s">
        <v>17</v>
      </c>
    </row>
    <row r="615" spans="1:25" ht="15.75" customHeight="1" x14ac:dyDescent="0.25">
      <c r="A615" s="50">
        <v>2702</v>
      </c>
      <c r="B615" s="51"/>
      <c r="C615" s="51"/>
      <c r="D615" s="51"/>
      <c r="E615" s="51"/>
      <c r="F615" s="51"/>
      <c r="G615" s="51"/>
      <c r="H615" s="51"/>
      <c r="I615" s="51"/>
      <c r="J615" s="51"/>
      <c r="K615" s="136"/>
      <c r="L615" s="136"/>
      <c r="M615" s="136"/>
      <c r="N615" s="136"/>
      <c r="O615" s="136"/>
      <c r="P615" s="136"/>
      <c r="Q615" s="136"/>
      <c r="R615" s="84"/>
      <c r="S615" s="131"/>
      <c r="T615" s="57"/>
      <c r="U615" s="136"/>
      <c r="V615" s="149" t="s">
        <v>49</v>
      </c>
      <c r="W615" s="65" t="str">
        <f>IF(W614/B601=0,"",W614/B601)</f>
        <v/>
      </c>
      <c r="X615" s="150" t="str">
        <f>IF(W614/X614=0,"",W614/X614)</f>
        <v/>
      </c>
      <c r="Y615" s="151" t="s">
        <v>50</v>
      </c>
    </row>
    <row r="616" spans="1:25" ht="15.75" customHeight="1" x14ac:dyDescent="0.25">
      <c r="A616" s="50">
        <v>2801</v>
      </c>
      <c r="B616" s="51"/>
      <c r="C616" s="51"/>
      <c r="D616" s="51"/>
      <c r="E616" s="51"/>
      <c r="F616" s="51"/>
      <c r="G616" s="51"/>
      <c r="H616" s="51"/>
      <c r="I616" s="51"/>
      <c r="J616" s="51"/>
      <c r="K616" s="136"/>
      <c r="L616" s="136"/>
      <c r="M616" s="136"/>
      <c r="N616" s="136"/>
      <c r="O616" s="136"/>
      <c r="P616" s="136"/>
      <c r="Q616" s="136"/>
      <c r="R616" s="84"/>
      <c r="S616" s="132"/>
      <c r="T616" s="137"/>
      <c r="U616" s="138"/>
      <c r="V616" s="93"/>
      <c r="W616" s="152"/>
      <c r="X616" s="152"/>
      <c r="Y616" s="153"/>
    </row>
    <row r="617" spans="1:25" ht="18" customHeight="1" x14ac:dyDescent="0.25">
      <c r="A617" s="19"/>
      <c r="B617" s="188" t="s">
        <v>74</v>
      </c>
      <c r="C617" s="188"/>
      <c r="D617" s="188"/>
      <c r="E617" s="188"/>
      <c r="F617" s="188"/>
      <c r="G617" s="188"/>
      <c r="H617" s="188"/>
      <c r="I617" s="188"/>
      <c r="J617" s="188"/>
      <c r="K617" s="24"/>
      <c r="L617" s="24"/>
      <c r="M617" s="24"/>
      <c r="N617" s="24"/>
      <c r="O617" s="24"/>
      <c r="P617" s="24"/>
      <c r="Q617" s="24"/>
      <c r="R617" s="71">
        <f>SUM(R601:R613)</f>
        <v>11</v>
      </c>
      <c r="S617" s="72">
        <f>IF(R609=0,"",R609/B601)</f>
        <v>0.52380952380952384</v>
      </c>
      <c r="T617" s="72">
        <f>IF(R617=0,"",R617/B601)</f>
        <v>0.52380952380952384</v>
      </c>
      <c r="U617" s="72">
        <f>IF(R609=0,"",T617-S617)</f>
        <v>0</v>
      </c>
      <c r="V617" s="1"/>
      <c r="W617" s="24"/>
      <c r="X617" s="27"/>
      <c r="Y617" s="1"/>
    </row>
    <row r="618" spans="1:25" ht="12.75" customHeight="1" x14ac:dyDescent="0.2">
      <c r="S618" s="1"/>
      <c r="T618" s="1"/>
      <c r="V618" s="1"/>
    </row>
    <row r="619" spans="1:25" ht="12.75" customHeight="1" x14ac:dyDescent="0.2">
      <c r="S619" s="1"/>
      <c r="T619" s="1"/>
      <c r="V619" s="1"/>
    </row>
    <row r="620" spans="1:25" ht="26.25" x14ac:dyDescent="0.4">
      <c r="A620" s="24"/>
      <c r="B620" s="179" t="s">
        <v>63</v>
      </c>
      <c r="C620" s="180"/>
      <c r="D620" s="180"/>
      <c r="E620" s="180"/>
      <c r="F620" s="180"/>
      <c r="G620" s="180"/>
      <c r="H620" s="180"/>
      <c r="I620" s="180"/>
      <c r="J620" s="180"/>
      <c r="R620" s="74" t="s">
        <v>89</v>
      </c>
      <c r="S620" s="1"/>
      <c r="T620" s="1"/>
      <c r="U620" s="24"/>
      <c r="V620" s="1"/>
      <c r="W620" s="24"/>
      <c r="X620" s="24"/>
      <c r="Y620" s="24"/>
    </row>
    <row r="621" spans="1:25" ht="20.25" x14ac:dyDescent="0.2">
      <c r="A621" s="181" t="s">
        <v>16</v>
      </c>
      <c r="B621" s="182" t="s">
        <v>64</v>
      </c>
      <c r="C621" s="183"/>
      <c r="D621" s="183"/>
      <c r="E621" s="183"/>
      <c r="F621" s="183"/>
      <c r="G621" s="183"/>
      <c r="H621" s="183"/>
      <c r="I621" s="183"/>
      <c r="J621" s="184"/>
      <c r="K621" s="24"/>
      <c r="L621" s="24"/>
      <c r="M621" s="24"/>
      <c r="N621" s="24"/>
      <c r="O621" s="24"/>
      <c r="P621" s="24"/>
      <c r="Q621" s="24"/>
      <c r="R621" s="185" t="s">
        <v>17</v>
      </c>
      <c r="S621" s="178" t="s">
        <v>8</v>
      </c>
      <c r="T621" s="178" t="s">
        <v>9</v>
      </c>
      <c r="U621" s="187" t="s">
        <v>10</v>
      </c>
      <c r="V621" s="178" t="s">
        <v>11</v>
      </c>
      <c r="W621" s="176" t="s">
        <v>12</v>
      </c>
      <c r="X621" s="176" t="s">
        <v>13</v>
      </c>
      <c r="Y621" s="178" t="s">
        <v>14</v>
      </c>
    </row>
    <row r="622" spans="1:25" ht="15.75" x14ac:dyDescent="0.25">
      <c r="A622" s="177"/>
      <c r="B622" s="50" t="s">
        <v>65</v>
      </c>
      <c r="C622" s="50" t="s">
        <v>66</v>
      </c>
      <c r="D622" s="50" t="s">
        <v>67</v>
      </c>
      <c r="E622" s="50" t="s">
        <v>68</v>
      </c>
      <c r="F622" s="50" t="s">
        <v>69</v>
      </c>
      <c r="G622" s="50" t="s">
        <v>70</v>
      </c>
      <c r="H622" s="50" t="s">
        <v>71</v>
      </c>
      <c r="I622" s="50" t="s">
        <v>72</v>
      </c>
      <c r="J622" s="50" t="s">
        <v>73</v>
      </c>
      <c r="K622" s="24"/>
      <c r="L622" s="24"/>
      <c r="M622" s="24"/>
      <c r="N622" s="24"/>
      <c r="O622" s="24"/>
      <c r="P622" s="24"/>
      <c r="Q622" s="24"/>
      <c r="R622" s="186"/>
      <c r="S622" s="177"/>
      <c r="T622" s="177"/>
      <c r="U622" s="177"/>
      <c r="V622" s="177"/>
      <c r="W622" s="177"/>
      <c r="X622" s="177"/>
      <c r="Y622" s="177"/>
    </row>
    <row r="623" spans="1:25" ht="15.75" customHeight="1" x14ac:dyDescent="0.25">
      <c r="A623" s="50">
        <v>2101</v>
      </c>
      <c r="B623" s="51">
        <v>10</v>
      </c>
      <c r="C623" s="51"/>
      <c r="D623" s="51"/>
      <c r="E623" s="51"/>
      <c r="F623" s="51"/>
      <c r="G623" s="51"/>
      <c r="H623" s="51"/>
      <c r="I623" s="51"/>
      <c r="J623" s="51"/>
      <c r="K623" s="136"/>
      <c r="L623" s="136"/>
      <c r="M623" s="136"/>
      <c r="N623" s="136"/>
      <c r="O623" s="136"/>
      <c r="P623" s="136"/>
      <c r="Q623" s="136"/>
      <c r="R623" s="84"/>
      <c r="S623" s="130"/>
      <c r="T623" s="133"/>
      <c r="U623" s="134"/>
      <c r="V623" s="140"/>
      <c r="W623" s="53">
        <f>B623</f>
        <v>10</v>
      </c>
      <c r="X623" s="141"/>
      <c r="Y623" s="140"/>
    </row>
    <row r="624" spans="1:25" ht="15.75" customHeight="1" x14ac:dyDescent="0.25">
      <c r="A624" s="50">
        <v>2102</v>
      </c>
      <c r="B624" s="51"/>
      <c r="C624" s="51">
        <v>9</v>
      </c>
      <c r="D624" s="51"/>
      <c r="E624" s="51"/>
      <c r="F624" s="51"/>
      <c r="G624" s="51"/>
      <c r="H624" s="51"/>
      <c r="I624" s="51"/>
      <c r="J624" s="51"/>
      <c r="K624" s="136"/>
      <c r="L624" s="136"/>
      <c r="M624" s="136"/>
      <c r="N624" s="136"/>
      <c r="O624" s="136"/>
      <c r="P624" s="136"/>
      <c r="Q624" s="136"/>
      <c r="R624" s="84"/>
      <c r="S624" s="131"/>
      <c r="T624" s="57"/>
      <c r="U624" s="135"/>
      <c r="V624" s="54">
        <f>IF(C624=0,"",C624/B623)</f>
        <v>0.9</v>
      </c>
      <c r="W624" s="55">
        <v>9</v>
      </c>
      <c r="X624" s="139">
        <f t="shared" ref="X624:X631" si="69">IF(W624=0,"",W624/W623)</f>
        <v>0.9</v>
      </c>
      <c r="Y624" s="139">
        <f t="shared" ref="Y624:Y631" si="70">IF(W624=0,"",100%-X624)</f>
        <v>9.9999999999999978E-2</v>
      </c>
    </row>
    <row r="625" spans="1:30" ht="15.75" customHeight="1" x14ac:dyDescent="0.25">
      <c r="A625" s="50">
        <v>2201</v>
      </c>
      <c r="B625" s="51"/>
      <c r="C625" s="51"/>
      <c r="D625" s="51">
        <v>8</v>
      </c>
      <c r="E625" s="51"/>
      <c r="F625" s="51"/>
      <c r="G625" s="51"/>
      <c r="H625" s="51"/>
      <c r="I625" s="51"/>
      <c r="J625" s="51"/>
      <c r="K625" s="136"/>
      <c r="L625" s="136"/>
      <c r="M625" s="136"/>
      <c r="N625" s="136"/>
      <c r="O625" s="136"/>
      <c r="P625" s="136"/>
      <c r="Q625" s="136"/>
      <c r="R625" s="84"/>
      <c r="S625" s="131"/>
      <c r="T625" s="57"/>
      <c r="U625" s="135"/>
      <c r="V625" s="54">
        <f>IF(D625=0,"",D625/C624)</f>
        <v>0.88888888888888884</v>
      </c>
      <c r="W625" s="55">
        <v>8</v>
      </c>
      <c r="X625" s="139">
        <f t="shared" si="69"/>
        <v>0.88888888888888884</v>
      </c>
      <c r="Y625" s="139">
        <f t="shared" si="70"/>
        <v>0.11111111111111116</v>
      </c>
      <c r="Z625" s="30">
        <f>W625/W623</f>
        <v>0.8</v>
      </c>
    </row>
    <row r="626" spans="1:30" ht="15.75" customHeight="1" x14ac:dyDescent="0.25">
      <c r="A626" s="50">
        <v>2202</v>
      </c>
      <c r="B626" s="51"/>
      <c r="C626" s="51"/>
      <c r="D626" s="51"/>
      <c r="E626" s="51">
        <v>7</v>
      </c>
      <c r="F626" s="51"/>
      <c r="G626" s="51"/>
      <c r="H626" s="51"/>
      <c r="I626" s="51"/>
      <c r="J626" s="51"/>
      <c r="K626" s="136"/>
      <c r="L626" s="136"/>
      <c r="M626" s="136"/>
      <c r="N626" s="136"/>
      <c r="O626" s="136"/>
      <c r="P626" s="136"/>
      <c r="Q626" s="136"/>
      <c r="R626" s="84"/>
      <c r="S626" s="131"/>
      <c r="T626" s="57"/>
      <c r="U626" s="135"/>
      <c r="V626" s="54">
        <f>IF(E626=0,"",E626/D625)</f>
        <v>0.875</v>
      </c>
      <c r="W626" s="55">
        <v>8</v>
      </c>
      <c r="X626" s="139">
        <f t="shared" si="69"/>
        <v>1</v>
      </c>
      <c r="Y626" s="139">
        <f t="shared" si="70"/>
        <v>0</v>
      </c>
    </row>
    <row r="627" spans="1:30" ht="15.75" customHeight="1" x14ac:dyDescent="0.25">
      <c r="A627" s="50">
        <v>2301</v>
      </c>
      <c r="B627" s="51"/>
      <c r="C627" s="51"/>
      <c r="D627" s="51"/>
      <c r="E627" s="51"/>
      <c r="F627" s="51">
        <v>7</v>
      </c>
      <c r="G627" s="51"/>
      <c r="H627" s="51"/>
      <c r="I627" s="51"/>
      <c r="J627" s="51"/>
      <c r="K627" s="136"/>
      <c r="L627" s="136"/>
      <c r="M627" s="136"/>
      <c r="N627" s="136"/>
      <c r="O627" s="136"/>
      <c r="P627" s="136"/>
      <c r="Q627" s="136"/>
      <c r="R627" s="84"/>
      <c r="S627" s="131"/>
      <c r="T627" s="57"/>
      <c r="U627" s="135"/>
      <c r="V627" s="54">
        <f>IF(F627=0,"",F627/E626)</f>
        <v>1</v>
      </c>
      <c r="W627" s="55">
        <v>7</v>
      </c>
      <c r="X627" s="139">
        <f t="shared" si="69"/>
        <v>0.875</v>
      </c>
      <c r="Y627" s="139">
        <f t="shared" si="70"/>
        <v>0.125</v>
      </c>
    </row>
    <row r="628" spans="1:30" ht="15.75" customHeight="1" x14ac:dyDescent="0.25">
      <c r="A628" s="50">
        <v>2302</v>
      </c>
      <c r="B628" s="51"/>
      <c r="C628" s="51"/>
      <c r="D628" s="51"/>
      <c r="E628" s="51"/>
      <c r="F628" s="51"/>
      <c r="G628" s="51">
        <v>7</v>
      </c>
      <c r="H628" s="51"/>
      <c r="I628" s="51"/>
      <c r="J628" s="51"/>
      <c r="K628" s="136"/>
      <c r="L628" s="136"/>
      <c r="M628" s="136"/>
      <c r="N628" s="136"/>
      <c r="O628" s="136"/>
      <c r="P628" s="136"/>
      <c r="Q628" s="136"/>
      <c r="R628" s="84"/>
      <c r="S628" s="131"/>
      <c r="T628" s="57"/>
      <c r="U628" s="135"/>
      <c r="V628" s="54">
        <f>IF(G628=0,"",G628/F627)</f>
        <v>1</v>
      </c>
      <c r="W628" s="55">
        <v>7</v>
      </c>
      <c r="X628" s="139">
        <f t="shared" si="69"/>
        <v>1</v>
      </c>
      <c r="Y628" s="139">
        <f t="shared" si="70"/>
        <v>0</v>
      </c>
    </row>
    <row r="629" spans="1:30" ht="15.75" customHeight="1" x14ac:dyDescent="0.25">
      <c r="A629" s="50">
        <v>2401</v>
      </c>
      <c r="B629" s="51"/>
      <c r="C629" s="51"/>
      <c r="D629" s="51"/>
      <c r="E629" s="51"/>
      <c r="F629" s="51"/>
      <c r="G629" s="51"/>
      <c r="H629" s="51">
        <v>7</v>
      </c>
      <c r="I629" s="51"/>
      <c r="J629" s="51"/>
      <c r="K629" s="136"/>
      <c r="L629" s="136"/>
      <c r="M629" s="136"/>
      <c r="N629" s="136"/>
      <c r="O629" s="136"/>
      <c r="P629" s="136"/>
      <c r="Q629" s="136"/>
      <c r="R629" s="84"/>
      <c r="S629" s="131"/>
      <c r="T629" s="57"/>
      <c r="U629" s="135"/>
      <c r="V629" s="54">
        <f>IF(H629=0,"",H629/G628)</f>
        <v>1</v>
      </c>
      <c r="W629" s="55">
        <v>7</v>
      </c>
      <c r="X629" s="139">
        <f t="shared" si="69"/>
        <v>1</v>
      </c>
      <c r="Y629" s="139">
        <f t="shared" si="70"/>
        <v>0</v>
      </c>
    </row>
    <row r="630" spans="1:30" ht="15.75" customHeight="1" x14ac:dyDescent="0.25">
      <c r="A630" s="50">
        <v>2402</v>
      </c>
      <c r="B630" s="51"/>
      <c r="C630" s="51"/>
      <c r="D630" s="51"/>
      <c r="E630" s="51"/>
      <c r="F630" s="51"/>
      <c r="G630" s="51"/>
      <c r="H630" s="51"/>
      <c r="I630" s="51">
        <v>7</v>
      </c>
      <c r="J630" s="51"/>
      <c r="K630" s="136"/>
      <c r="L630" s="136"/>
      <c r="M630" s="136"/>
      <c r="N630" s="136"/>
      <c r="O630" s="136"/>
      <c r="P630" s="136"/>
      <c r="Q630" s="136"/>
      <c r="R630" s="84"/>
      <c r="S630" s="131"/>
      <c r="T630" s="57"/>
      <c r="U630" s="135"/>
      <c r="V630" s="54">
        <f>IF(I630=0,"",I630/H629)</f>
        <v>1</v>
      </c>
      <c r="W630" s="55">
        <v>7</v>
      </c>
      <c r="X630" s="139">
        <f t="shared" si="69"/>
        <v>1</v>
      </c>
      <c r="Y630" s="139">
        <f t="shared" si="70"/>
        <v>0</v>
      </c>
    </row>
    <row r="631" spans="1:30" ht="15.75" customHeight="1" x14ac:dyDescent="0.25">
      <c r="A631" s="50">
        <v>2501</v>
      </c>
      <c r="B631" s="51"/>
      <c r="C631" s="51"/>
      <c r="D631" s="51"/>
      <c r="E631" s="51"/>
      <c r="F631" s="51"/>
      <c r="G631" s="51"/>
      <c r="H631" s="51"/>
      <c r="I631" s="51"/>
      <c r="J631" s="51">
        <v>6</v>
      </c>
      <c r="K631" s="136"/>
      <c r="L631" s="136"/>
      <c r="M631" s="136"/>
      <c r="N631" s="136"/>
      <c r="O631" s="136"/>
      <c r="P631" s="136"/>
      <c r="Q631" s="136"/>
      <c r="R631" s="84">
        <v>5</v>
      </c>
      <c r="S631" s="131"/>
      <c r="T631" s="57"/>
      <c r="U631" s="135"/>
      <c r="V631" s="56">
        <f>IF(J631=0,"",J631/I630)</f>
        <v>0.8571428571428571</v>
      </c>
      <c r="W631" s="55">
        <v>7</v>
      </c>
      <c r="X631" s="56">
        <f t="shared" si="69"/>
        <v>1</v>
      </c>
      <c r="Y631" s="56">
        <f t="shared" si="70"/>
        <v>0</v>
      </c>
    </row>
    <row r="632" spans="1:30" ht="15.75" customHeight="1" x14ac:dyDescent="0.25">
      <c r="A632" s="50">
        <v>2502</v>
      </c>
      <c r="B632" s="51"/>
      <c r="C632" s="51"/>
      <c r="D632" s="51"/>
      <c r="E632" s="51"/>
      <c r="F632" s="51"/>
      <c r="G632" s="51"/>
      <c r="H632" s="51"/>
      <c r="I632" s="51"/>
      <c r="J632" s="51"/>
      <c r="K632" s="136"/>
      <c r="L632" s="136"/>
      <c r="M632" s="136"/>
      <c r="N632" s="136"/>
      <c r="O632" s="136"/>
      <c r="P632" s="136"/>
      <c r="Q632" s="136"/>
      <c r="R632" s="84"/>
      <c r="S632" s="131"/>
      <c r="T632" s="57"/>
      <c r="U632" s="136"/>
      <c r="V632" s="118"/>
      <c r="W632" s="55"/>
      <c r="X632" s="118"/>
      <c r="Y632" s="169"/>
    </row>
    <row r="633" spans="1:30" ht="15.75" customHeight="1" x14ac:dyDescent="0.25">
      <c r="A633" s="50">
        <v>2601</v>
      </c>
      <c r="B633" s="51"/>
      <c r="C633" s="51"/>
      <c r="D633" s="51"/>
      <c r="E633" s="51"/>
      <c r="F633" s="51"/>
      <c r="G633" s="51"/>
      <c r="H633" s="51"/>
      <c r="I633" s="51"/>
      <c r="J633" s="51"/>
      <c r="K633" s="136"/>
      <c r="L633" s="136"/>
      <c r="M633" s="136"/>
      <c r="N633" s="136"/>
      <c r="O633" s="136"/>
      <c r="P633" s="136"/>
      <c r="Q633" s="136"/>
      <c r="R633" s="84"/>
      <c r="S633" s="131"/>
      <c r="T633" s="57"/>
      <c r="U633" s="136"/>
      <c r="V633" s="142"/>
      <c r="W633" s="58"/>
      <c r="X633" s="143"/>
      <c r="Y633" s="142"/>
    </row>
    <row r="634" spans="1:30" ht="15.75" customHeight="1" x14ac:dyDescent="0.25">
      <c r="A634" s="50">
        <v>2602</v>
      </c>
      <c r="B634" s="51"/>
      <c r="C634" s="51"/>
      <c r="D634" s="51"/>
      <c r="E634" s="51"/>
      <c r="F634" s="51"/>
      <c r="G634" s="51"/>
      <c r="H634" s="51"/>
      <c r="I634" s="51"/>
      <c r="J634" s="51"/>
      <c r="K634" s="136"/>
      <c r="L634" s="136"/>
      <c r="M634" s="136"/>
      <c r="N634" s="136"/>
      <c r="O634" s="136"/>
      <c r="P634" s="136"/>
      <c r="Q634" s="136"/>
      <c r="R634" s="84"/>
      <c r="S634" s="131"/>
      <c r="T634" s="57"/>
      <c r="U634" s="136"/>
      <c r="V634" s="142"/>
      <c r="W634" s="58"/>
      <c r="X634" s="143"/>
      <c r="Y634" s="142"/>
    </row>
    <row r="635" spans="1:30" ht="15.75" customHeight="1" x14ac:dyDescent="0.25">
      <c r="A635" s="50">
        <v>2701</v>
      </c>
      <c r="B635" s="51"/>
      <c r="C635" s="51"/>
      <c r="D635" s="51"/>
      <c r="E635" s="51"/>
      <c r="F635" s="51"/>
      <c r="G635" s="51"/>
      <c r="H635" s="51"/>
      <c r="I635" s="51"/>
      <c r="J635" s="51"/>
      <c r="K635" s="136"/>
      <c r="L635" s="136"/>
      <c r="M635" s="136"/>
      <c r="N635" s="136"/>
      <c r="O635" s="136"/>
      <c r="P635" s="136"/>
      <c r="Q635" s="136"/>
      <c r="R635" s="84"/>
      <c r="S635" s="131"/>
      <c r="T635" s="57"/>
      <c r="U635" s="136"/>
      <c r="V635" s="57"/>
      <c r="W635" s="136"/>
      <c r="X635" s="144"/>
      <c r="Y635" s="142"/>
    </row>
    <row r="636" spans="1:30" ht="15.75" customHeight="1" x14ac:dyDescent="0.25">
      <c r="A636" s="50">
        <v>2702</v>
      </c>
      <c r="B636" s="51"/>
      <c r="C636" s="51"/>
      <c r="D636" s="51"/>
      <c r="E636" s="51"/>
      <c r="F636" s="51"/>
      <c r="G636" s="51"/>
      <c r="H636" s="51"/>
      <c r="I636" s="51"/>
      <c r="J636" s="51"/>
      <c r="K636" s="136"/>
      <c r="L636" s="136"/>
      <c r="M636" s="136"/>
      <c r="N636" s="136"/>
      <c r="O636" s="136"/>
      <c r="P636" s="136"/>
      <c r="Q636" s="136"/>
      <c r="R636" s="84"/>
      <c r="S636" s="131"/>
      <c r="T636" s="57"/>
      <c r="U636" s="136"/>
      <c r="V636" s="145" t="s">
        <v>48</v>
      </c>
      <c r="W636" s="146"/>
      <c r="X636" s="147">
        <f>IF(SUM(R626:R634)=0,"",SUM(R626:R634))</f>
        <v>5</v>
      </c>
      <c r="Y636" s="148" t="s">
        <v>17</v>
      </c>
    </row>
    <row r="637" spans="1:30" ht="15.75" customHeight="1" x14ac:dyDescent="0.25">
      <c r="A637" s="50">
        <v>2801</v>
      </c>
      <c r="B637" s="51"/>
      <c r="C637" s="51"/>
      <c r="D637" s="51"/>
      <c r="E637" s="51"/>
      <c r="F637" s="51"/>
      <c r="G637" s="51"/>
      <c r="H637" s="51"/>
      <c r="I637" s="51"/>
      <c r="J637" s="51"/>
      <c r="K637" s="136"/>
      <c r="L637" s="136"/>
      <c r="M637" s="136"/>
      <c r="N637" s="136"/>
      <c r="O637" s="136"/>
      <c r="P637" s="136"/>
      <c r="Q637" s="136"/>
      <c r="R637" s="84"/>
      <c r="S637" s="131"/>
      <c r="T637" s="57"/>
      <c r="U637" s="136"/>
      <c r="V637" s="149" t="s">
        <v>49</v>
      </c>
      <c r="W637" s="65" t="str">
        <f>IF(W636/B623=0,"",W636/B623)</f>
        <v/>
      </c>
      <c r="X637" s="150" t="str">
        <f>IF(W636/X636=0,"",W636/X636)</f>
        <v/>
      </c>
      <c r="Y637" s="151" t="s">
        <v>50</v>
      </c>
    </row>
    <row r="638" spans="1:30" ht="15.75" x14ac:dyDescent="0.25">
      <c r="A638" s="50">
        <v>2802</v>
      </c>
      <c r="B638" s="51"/>
      <c r="C638" s="51"/>
      <c r="D638" s="51"/>
      <c r="E638" s="51"/>
      <c r="F638" s="51"/>
      <c r="G638" s="51"/>
      <c r="H638" s="51"/>
      <c r="I638" s="51"/>
      <c r="J638" s="51"/>
      <c r="K638" s="136"/>
      <c r="L638" s="136"/>
      <c r="M638" s="136"/>
      <c r="N638" s="136"/>
      <c r="O638" s="136"/>
      <c r="P638" s="136"/>
      <c r="Q638" s="136"/>
      <c r="R638" s="84"/>
      <c r="S638" s="132"/>
      <c r="T638" s="137"/>
      <c r="U638" s="138"/>
      <c r="V638" s="93"/>
      <c r="W638" s="152"/>
      <c r="X638" s="152"/>
      <c r="Y638" s="153"/>
    </row>
    <row r="639" spans="1:30" ht="18" customHeight="1" x14ac:dyDescent="0.25">
      <c r="A639" s="19"/>
      <c r="B639" s="188" t="s">
        <v>74</v>
      </c>
      <c r="C639" s="188"/>
      <c r="D639" s="188"/>
      <c r="E639" s="188"/>
      <c r="F639" s="188"/>
      <c r="G639" s="188"/>
      <c r="H639" s="188"/>
      <c r="I639" s="188"/>
      <c r="J639" s="188"/>
      <c r="K639" s="24"/>
      <c r="L639" s="24"/>
      <c r="M639" s="24"/>
      <c r="N639" s="24"/>
      <c r="O639" s="24"/>
      <c r="P639" s="24"/>
      <c r="Q639" s="24"/>
      <c r="R639" s="71">
        <f>SUM(R623:R635)</f>
        <v>5</v>
      </c>
      <c r="S639" s="72">
        <f>IF(R631=0,"",R631/B623)</f>
        <v>0.5</v>
      </c>
      <c r="T639" s="72">
        <f>IF(R639=0,"",R639/B623)</f>
        <v>0.5</v>
      </c>
      <c r="U639" s="72">
        <f>IF(R631=0,"",T639-S639)</f>
        <v>0</v>
      </c>
      <c r="V639" s="1"/>
      <c r="W639" s="24"/>
      <c r="X639" s="27"/>
      <c r="Y639" s="1"/>
      <c r="AD639" s="96">
        <f>AVERAGE(Z625,Z647)</f>
        <v>0.75</v>
      </c>
    </row>
    <row r="640" spans="1:30" ht="12.75" customHeight="1" x14ac:dyDescent="0.2">
      <c r="S640" s="1"/>
      <c r="T640" s="1"/>
      <c r="V640" s="1"/>
    </row>
    <row r="641" spans="1:26" ht="12.75" customHeight="1" x14ac:dyDescent="0.2">
      <c r="S641" s="1"/>
      <c r="T641" s="1"/>
      <c r="V641" s="1"/>
    </row>
    <row r="642" spans="1:26" ht="26.25" x14ac:dyDescent="0.4">
      <c r="A642" s="24"/>
      <c r="B642" s="179" t="s">
        <v>63</v>
      </c>
      <c r="C642" s="180"/>
      <c r="D642" s="180"/>
      <c r="E642" s="180"/>
      <c r="F642" s="180"/>
      <c r="G642" s="180"/>
      <c r="H642" s="180"/>
      <c r="I642" s="180"/>
      <c r="J642" s="180"/>
      <c r="R642" s="74" t="s">
        <v>90</v>
      </c>
      <c r="S642" s="1"/>
      <c r="T642" s="1"/>
      <c r="U642" s="24"/>
      <c r="V642" s="1"/>
      <c r="W642" s="24"/>
      <c r="X642" s="24"/>
      <c r="Y642" s="24"/>
    </row>
    <row r="643" spans="1:26" ht="20.25" x14ac:dyDescent="0.2">
      <c r="A643" s="181" t="s">
        <v>16</v>
      </c>
      <c r="B643" s="182" t="s">
        <v>64</v>
      </c>
      <c r="C643" s="183"/>
      <c r="D643" s="183"/>
      <c r="E643" s="183"/>
      <c r="F643" s="183"/>
      <c r="G643" s="183"/>
      <c r="H643" s="183"/>
      <c r="I643" s="183"/>
      <c r="J643" s="184"/>
      <c r="K643" s="24"/>
      <c r="L643" s="24"/>
      <c r="M643" s="24"/>
      <c r="N643" s="24"/>
      <c r="O643" s="24"/>
      <c r="P643" s="24"/>
      <c r="Q643" s="24"/>
      <c r="R643" s="185" t="s">
        <v>17</v>
      </c>
      <c r="S643" s="178" t="s">
        <v>8</v>
      </c>
      <c r="T643" s="178" t="s">
        <v>9</v>
      </c>
      <c r="U643" s="187" t="s">
        <v>10</v>
      </c>
      <c r="V643" s="178" t="s">
        <v>11</v>
      </c>
      <c r="W643" s="176" t="s">
        <v>12</v>
      </c>
      <c r="X643" s="176" t="s">
        <v>13</v>
      </c>
      <c r="Y643" s="178" t="s">
        <v>14</v>
      </c>
    </row>
    <row r="644" spans="1:26" ht="15.75" x14ac:dyDescent="0.25">
      <c r="A644" s="177"/>
      <c r="B644" s="50" t="s">
        <v>65</v>
      </c>
      <c r="C644" s="50" t="s">
        <v>66</v>
      </c>
      <c r="D644" s="50" t="s">
        <v>67</v>
      </c>
      <c r="E644" s="50" t="s">
        <v>68</v>
      </c>
      <c r="F644" s="50" t="s">
        <v>69</v>
      </c>
      <c r="G644" s="50" t="s">
        <v>70</v>
      </c>
      <c r="H644" s="50" t="s">
        <v>71</v>
      </c>
      <c r="I644" s="50" t="s">
        <v>72</v>
      </c>
      <c r="J644" s="50" t="s">
        <v>73</v>
      </c>
      <c r="K644" s="24"/>
      <c r="L644" s="24"/>
      <c r="M644" s="24"/>
      <c r="N644" s="24"/>
      <c r="O644" s="24"/>
      <c r="P644" s="24"/>
      <c r="Q644" s="24"/>
      <c r="R644" s="186"/>
      <c r="S644" s="177"/>
      <c r="T644" s="177"/>
      <c r="U644" s="177"/>
      <c r="V644" s="177"/>
      <c r="W644" s="177"/>
      <c r="X644" s="177"/>
      <c r="Y644" s="177"/>
    </row>
    <row r="645" spans="1:26" ht="15.75" customHeight="1" x14ac:dyDescent="0.25">
      <c r="A645" s="50">
        <v>2102</v>
      </c>
      <c r="B645" s="51">
        <v>40</v>
      </c>
      <c r="C645" s="51"/>
      <c r="D645" s="51"/>
      <c r="E645" s="51"/>
      <c r="F645" s="51"/>
      <c r="G645" s="51"/>
      <c r="H645" s="51"/>
      <c r="I645" s="51"/>
      <c r="J645" s="51"/>
      <c r="K645" s="136"/>
      <c r="L645" s="136"/>
      <c r="M645" s="136"/>
      <c r="N645" s="136"/>
      <c r="O645" s="136"/>
      <c r="P645" s="136"/>
      <c r="Q645" s="136"/>
      <c r="R645" s="84"/>
      <c r="S645" s="130"/>
      <c r="T645" s="133"/>
      <c r="U645" s="134"/>
      <c r="V645" s="140"/>
      <c r="W645" s="53">
        <f>B645</f>
        <v>40</v>
      </c>
      <c r="X645" s="141"/>
      <c r="Y645" s="140"/>
    </row>
    <row r="646" spans="1:26" ht="15.75" customHeight="1" x14ac:dyDescent="0.25">
      <c r="A646" s="50">
        <v>2201</v>
      </c>
      <c r="B646" s="51"/>
      <c r="C646" s="51">
        <v>29</v>
      </c>
      <c r="D646" s="51"/>
      <c r="E646" s="51"/>
      <c r="F646" s="51"/>
      <c r="G646" s="51"/>
      <c r="H646" s="51"/>
      <c r="I646" s="51"/>
      <c r="J646" s="51"/>
      <c r="K646" s="136"/>
      <c r="L646" s="136"/>
      <c r="M646" s="136"/>
      <c r="N646" s="136"/>
      <c r="O646" s="136"/>
      <c r="P646" s="136"/>
      <c r="Q646" s="136"/>
      <c r="R646" s="84"/>
      <c r="S646" s="131"/>
      <c r="T646" s="57"/>
      <c r="U646" s="135"/>
      <c r="V646" s="54">
        <f>IF(C646=0,"",C646/B645)</f>
        <v>0.72499999999999998</v>
      </c>
      <c r="W646" s="55">
        <v>30</v>
      </c>
      <c r="X646" s="139">
        <f t="shared" ref="X646:X653" si="71">IF(W646=0,"",W646/W645)</f>
        <v>0.75</v>
      </c>
      <c r="Y646" s="139">
        <f t="shared" ref="Y646:Y653" si="72">IF(W646=0,"",100%-X646)</f>
        <v>0.25</v>
      </c>
    </row>
    <row r="647" spans="1:26" ht="15.75" customHeight="1" x14ac:dyDescent="0.25">
      <c r="A647" s="50">
        <v>2202</v>
      </c>
      <c r="B647" s="51"/>
      <c r="C647" s="51"/>
      <c r="D647" s="51">
        <v>28</v>
      </c>
      <c r="E647" s="51"/>
      <c r="F647" s="51"/>
      <c r="G647" s="51"/>
      <c r="H647" s="51"/>
      <c r="I647" s="51"/>
      <c r="J647" s="51"/>
      <c r="K647" s="136"/>
      <c r="L647" s="136"/>
      <c r="M647" s="136"/>
      <c r="N647" s="136"/>
      <c r="O647" s="136"/>
      <c r="P647" s="136"/>
      <c r="Q647" s="136"/>
      <c r="R647" s="84"/>
      <c r="S647" s="131"/>
      <c r="T647" s="57"/>
      <c r="U647" s="135"/>
      <c r="V647" s="54">
        <f>IF(D647=0,"",D647/C646)</f>
        <v>0.96551724137931039</v>
      </c>
      <c r="W647" s="55">
        <v>28</v>
      </c>
      <c r="X647" s="139">
        <f t="shared" si="71"/>
        <v>0.93333333333333335</v>
      </c>
      <c r="Y647" s="139">
        <f t="shared" si="72"/>
        <v>6.6666666666666652E-2</v>
      </c>
      <c r="Z647" s="30">
        <f>W647/W645</f>
        <v>0.7</v>
      </c>
    </row>
    <row r="648" spans="1:26" ht="15.75" customHeight="1" x14ac:dyDescent="0.25">
      <c r="A648" s="50">
        <v>2301</v>
      </c>
      <c r="B648" s="51"/>
      <c r="C648" s="51"/>
      <c r="D648" s="51"/>
      <c r="E648" s="51">
        <v>27</v>
      </c>
      <c r="F648" s="51"/>
      <c r="G648" s="51"/>
      <c r="H648" s="51"/>
      <c r="I648" s="51"/>
      <c r="J648" s="51"/>
      <c r="K648" s="136"/>
      <c r="L648" s="136"/>
      <c r="M648" s="136"/>
      <c r="N648" s="136"/>
      <c r="O648" s="136"/>
      <c r="P648" s="136"/>
      <c r="Q648" s="136"/>
      <c r="R648" s="84"/>
      <c r="S648" s="131"/>
      <c r="T648" s="57"/>
      <c r="U648" s="135"/>
      <c r="V648" s="54">
        <f>IF(E648=0,"",E648/D647)</f>
        <v>0.9642857142857143</v>
      </c>
      <c r="W648" s="55">
        <v>27</v>
      </c>
      <c r="X648" s="139">
        <f t="shared" si="71"/>
        <v>0.9642857142857143</v>
      </c>
      <c r="Y648" s="139">
        <f t="shared" si="72"/>
        <v>3.5714285714285698E-2</v>
      </c>
    </row>
    <row r="649" spans="1:26" ht="15.75" customHeight="1" x14ac:dyDescent="0.25">
      <c r="A649" s="50">
        <v>2302</v>
      </c>
      <c r="B649" s="51"/>
      <c r="C649" s="51"/>
      <c r="D649" s="51"/>
      <c r="E649" s="51"/>
      <c r="F649" s="51">
        <v>27</v>
      </c>
      <c r="G649" s="51"/>
      <c r="H649" s="51"/>
      <c r="I649" s="51"/>
      <c r="J649" s="51"/>
      <c r="K649" s="136"/>
      <c r="L649" s="136"/>
      <c r="M649" s="136"/>
      <c r="N649" s="136"/>
      <c r="O649" s="136"/>
      <c r="P649" s="136"/>
      <c r="Q649" s="136"/>
      <c r="R649" s="84"/>
      <c r="S649" s="131"/>
      <c r="T649" s="57"/>
      <c r="U649" s="135"/>
      <c r="V649" s="54">
        <f>IF(F649=0,"",F649/E648)</f>
        <v>1</v>
      </c>
      <c r="W649" s="55">
        <v>27</v>
      </c>
      <c r="X649" s="139">
        <f t="shared" si="71"/>
        <v>1</v>
      </c>
      <c r="Y649" s="139">
        <f t="shared" si="72"/>
        <v>0</v>
      </c>
    </row>
    <row r="650" spans="1:26" ht="15.75" customHeight="1" x14ac:dyDescent="0.25">
      <c r="A650" s="50">
        <v>2401</v>
      </c>
      <c r="B650" s="51"/>
      <c r="C650" s="51"/>
      <c r="D650" s="51"/>
      <c r="E650" s="51"/>
      <c r="F650" s="51"/>
      <c r="G650" s="51">
        <v>25</v>
      </c>
      <c r="H650" s="51"/>
      <c r="I650" s="51"/>
      <c r="J650" s="51"/>
      <c r="K650" s="136"/>
      <c r="L650" s="136"/>
      <c r="M650" s="136"/>
      <c r="N650" s="136"/>
      <c r="O650" s="136"/>
      <c r="P650" s="136"/>
      <c r="Q650" s="136"/>
      <c r="R650" s="84"/>
      <c r="S650" s="131"/>
      <c r="T650" s="57"/>
      <c r="U650" s="135"/>
      <c r="V650" s="54">
        <f>IF(G650=0,"",G650/F649)</f>
        <v>0.92592592592592593</v>
      </c>
      <c r="W650" s="55">
        <v>27</v>
      </c>
      <c r="X650" s="139">
        <f t="shared" si="71"/>
        <v>1</v>
      </c>
      <c r="Y650" s="139">
        <f t="shared" si="72"/>
        <v>0</v>
      </c>
    </row>
    <row r="651" spans="1:26" ht="15.75" customHeight="1" x14ac:dyDescent="0.25">
      <c r="A651" s="50">
        <v>2402</v>
      </c>
      <c r="B651" s="51"/>
      <c r="C651" s="51"/>
      <c r="D651" s="51"/>
      <c r="E651" s="51"/>
      <c r="F651" s="51"/>
      <c r="G651" s="51"/>
      <c r="H651" s="51">
        <v>25</v>
      </c>
      <c r="I651" s="51"/>
      <c r="J651" s="51"/>
      <c r="K651" s="136"/>
      <c r="L651" s="136"/>
      <c r="M651" s="136"/>
      <c r="N651" s="136"/>
      <c r="O651" s="136"/>
      <c r="P651" s="136"/>
      <c r="Q651" s="136"/>
      <c r="R651" s="84"/>
      <c r="S651" s="131"/>
      <c r="T651" s="57"/>
      <c r="U651" s="135"/>
      <c r="V651" s="54">
        <f>IF(H651=0,"",H651/G650)</f>
        <v>1</v>
      </c>
      <c r="W651" s="55">
        <v>27</v>
      </c>
      <c r="X651" s="139">
        <f t="shared" si="71"/>
        <v>1</v>
      </c>
      <c r="Y651" s="139">
        <f t="shared" si="72"/>
        <v>0</v>
      </c>
    </row>
    <row r="652" spans="1:26" ht="15.75" customHeight="1" x14ac:dyDescent="0.25">
      <c r="A652" s="50">
        <v>2501</v>
      </c>
      <c r="B652" s="51"/>
      <c r="C652" s="51"/>
      <c r="D652" s="51"/>
      <c r="E652" s="51"/>
      <c r="F652" s="51"/>
      <c r="G652" s="51"/>
      <c r="H652" s="51"/>
      <c r="I652" s="51">
        <v>25</v>
      </c>
      <c r="J652" s="51"/>
      <c r="K652" s="136"/>
      <c r="L652" s="136"/>
      <c r="M652" s="136"/>
      <c r="N652" s="136"/>
      <c r="O652" s="136"/>
      <c r="P652" s="136"/>
      <c r="Q652" s="136"/>
      <c r="R652" s="84"/>
      <c r="S652" s="131"/>
      <c r="T652" s="57"/>
      <c r="U652" s="135"/>
      <c r="V652" s="54">
        <f>IF(I652=0,"",I652/H651)</f>
        <v>1</v>
      </c>
      <c r="W652" s="55">
        <v>26</v>
      </c>
      <c r="X652" s="139">
        <f t="shared" si="71"/>
        <v>0.96296296296296291</v>
      </c>
      <c r="Y652" s="139">
        <f t="shared" si="72"/>
        <v>3.703703703703709E-2</v>
      </c>
    </row>
    <row r="653" spans="1:26" ht="15.75" customHeight="1" x14ac:dyDescent="0.25">
      <c r="A653" s="50">
        <v>2502</v>
      </c>
      <c r="B653" s="51"/>
      <c r="C653" s="51"/>
      <c r="D653" s="51"/>
      <c r="E653" s="51"/>
      <c r="F653" s="51"/>
      <c r="G653" s="51"/>
      <c r="H653" s="51"/>
      <c r="I653" s="51"/>
      <c r="J653" s="51"/>
      <c r="K653" s="136"/>
      <c r="L653" s="136"/>
      <c r="M653" s="136"/>
      <c r="N653" s="136"/>
      <c r="O653" s="136"/>
      <c r="P653" s="136"/>
      <c r="Q653" s="136"/>
      <c r="R653" s="84"/>
      <c r="S653" s="131"/>
      <c r="T653" s="57"/>
      <c r="U653" s="135"/>
      <c r="V653" s="56" t="str">
        <f>IF(J653=0,"",J653/I652)</f>
        <v/>
      </c>
      <c r="W653" s="55"/>
      <c r="X653" s="56" t="str">
        <f t="shared" si="71"/>
        <v/>
      </c>
      <c r="Y653" s="56" t="str">
        <f t="shared" si="72"/>
        <v/>
      </c>
    </row>
    <row r="654" spans="1:26" ht="15.75" customHeight="1" x14ac:dyDescent="0.25">
      <c r="A654" s="50">
        <v>2601</v>
      </c>
      <c r="B654" s="51"/>
      <c r="C654" s="51"/>
      <c r="D654" s="51"/>
      <c r="E654" s="51"/>
      <c r="F654" s="51"/>
      <c r="G654" s="51"/>
      <c r="H654" s="51"/>
      <c r="I654" s="51"/>
      <c r="J654" s="51"/>
      <c r="K654" s="136"/>
      <c r="L654" s="136"/>
      <c r="M654" s="136"/>
      <c r="N654" s="136"/>
      <c r="O654" s="136"/>
      <c r="P654" s="136"/>
      <c r="Q654" s="136"/>
      <c r="R654" s="84"/>
      <c r="S654" s="131"/>
      <c r="T654" s="57"/>
      <c r="U654" s="136"/>
      <c r="V654" s="118"/>
      <c r="W654" s="55"/>
      <c r="X654" s="118"/>
      <c r="Y654" s="169"/>
    </row>
    <row r="655" spans="1:26" ht="15.75" customHeight="1" x14ac:dyDescent="0.25">
      <c r="A655" s="50">
        <v>2602</v>
      </c>
      <c r="B655" s="51"/>
      <c r="C655" s="51"/>
      <c r="D655" s="51"/>
      <c r="E655" s="51"/>
      <c r="F655" s="51"/>
      <c r="G655" s="51"/>
      <c r="H655" s="51"/>
      <c r="I655" s="51"/>
      <c r="J655" s="51"/>
      <c r="K655" s="136"/>
      <c r="L655" s="136"/>
      <c r="M655" s="136"/>
      <c r="N655" s="136"/>
      <c r="O655" s="136"/>
      <c r="P655" s="136"/>
      <c r="Q655" s="136"/>
      <c r="R655" s="84"/>
      <c r="S655" s="131"/>
      <c r="T655" s="57"/>
      <c r="U655" s="136"/>
      <c r="V655" s="142"/>
      <c r="W655" s="58"/>
      <c r="X655" s="143"/>
      <c r="Y655" s="142"/>
    </row>
    <row r="656" spans="1:26" ht="15.75" customHeight="1" x14ac:dyDescent="0.25">
      <c r="A656" s="50">
        <v>2701</v>
      </c>
      <c r="B656" s="51"/>
      <c r="C656" s="51"/>
      <c r="D656" s="51"/>
      <c r="E656" s="51"/>
      <c r="F656" s="51"/>
      <c r="G656" s="51"/>
      <c r="H656" s="51"/>
      <c r="I656" s="51"/>
      <c r="J656" s="51"/>
      <c r="K656" s="136"/>
      <c r="L656" s="136"/>
      <c r="M656" s="136"/>
      <c r="N656" s="136"/>
      <c r="O656" s="136"/>
      <c r="P656" s="136"/>
      <c r="Q656" s="136"/>
      <c r="R656" s="84"/>
      <c r="S656" s="131"/>
      <c r="T656" s="57"/>
      <c r="U656" s="136"/>
      <c r="V656" s="142"/>
      <c r="W656" s="58"/>
      <c r="X656" s="143"/>
      <c r="Y656" s="142"/>
    </row>
    <row r="657" spans="1:26" ht="15.75" customHeight="1" x14ac:dyDescent="0.25">
      <c r="A657" s="50">
        <v>2702</v>
      </c>
      <c r="B657" s="51"/>
      <c r="C657" s="51"/>
      <c r="D657" s="51"/>
      <c r="E657" s="51"/>
      <c r="F657" s="51"/>
      <c r="G657" s="51"/>
      <c r="H657" s="51"/>
      <c r="I657" s="51"/>
      <c r="J657" s="51"/>
      <c r="K657" s="136"/>
      <c r="L657" s="136"/>
      <c r="M657" s="136"/>
      <c r="N657" s="136"/>
      <c r="O657" s="136"/>
      <c r="P657" s="136"/>
      <c r="Q657" s="136"/>
      <c r="R657" s="84"/>
      <c r="S657" s="131"/>
      <c r="T657" s="57"/>
      <c r="U657" s="136"/>
      <c r="V657" s="57"/>
      <c r="W657" s="136"/>
      <c r="X657" s="144"/>
      <c r="Y657" s="142"/>
    </row>
    <row r="658" spans="1:26" ht="15.75" customHeight="1" x14ac:dyDescent="0.25">
      <c r="A658" s="50">
        <v>2801</v>
      </c>
      <c r="B658" s="51"/>
      <c r="C658" s="51"/>
      <c r="D658" s="51"/>
      <c r="E658" s="51"/>
      <c r="F658" s="51"/>
      <c r="G658" s="51"/>
      <c r="H658" s="51"/>
      <c r="I658" s="51"/>
      <c r="J658" s="51"/>
      <c r="K658" s="136"/>
      <c r="L658" s="136"/>
      <c r="M658" s="136"/>
      <c r="N658" s="136"/>
      <c r="O658" s="136"/>
      <c r="P658" s="136"/>
      <c r="Q658" s="136"/>
      <c r="R658" s="84"/>
      <c r="S658" s="131"/>
      <c r="T658" s="57"/>
      <c r="U658" s="136"/>
      <c r="V658" s="145" t="s">
        <v>48</v>
      </c>
      <c r="W658" s="146"/>
      <c r="X658" s="147" t="str">
        <f>IF(SUM(R648:R656)=0,"",SUM(R648:R656))</f>
        <v/>
      </c>
      <c r="Y658" s="148" t="s">
        <v>17</v>
      </c>
    </row>
    <row r="659" spans="1:26" ht="15.75" customHeight="1" x14ac:dyDescent="0.25">
      <c r="A659" s="50">
        <v>2802</v>
      </c>
      <c r="B659" s="51"/>
      <c r="C659" s="51"/>
      <c r="D659" s="51"/>
      <c r="E659" s="51"/>
      <c r="F659" s="51"/>
      <c r="G659" s="51"/>
      <c r="H659" s="51"/>
      <c r="I659" s="51"/>
      <c r="J659" s="51"/>
      <c r="K659" s="136"/>
      <c r="L659" s="136"/>
      <c r="M659" s="136"/>
      <c r="N659" s="136"/>
      <c r="O659" s="136"/>
      <c r="P659" s="136"/>
      <c r="Q659" s="136"/>
      <c r="R659" s="84"/>
      <c r="S659" s="131"/>
      <c r="T659" s="57"/>
      <c r="U659" s="136"/>
      <c r="V659" s="149" t="s">
        <v>49</v>
      </c>
      <c r="W659" s="65" t="str">
        <f>IF(W658/B645=0,"",W658/B645)</f>
        <v/>
      </c>
      <c r="X659" s="150" t="e">
        <f>IF(W658/X658=0,"",W658/X658)</f>
        <v>#VALUE!</v>
      </c>
      <c r="Y659" s="151" t="s">
        <v>50</v>
      </c>
    </row>
    <row r="660" spans="1:26" ht="15.75" x14ac:dyDescent="0.25">
      <c r="A660" s="50">
        <v>2901</v>
      </c>
      <c r="B660" s="51"/>
      <c r="C660" s="51"/>
      <c r="D660" s="51"/>
      <c r="E660" s="51"/>
      <c r="F660" s="51"/>
      <c r="G660" s="51"/>
      <c r="H660" s="51"/>
      <c r="I660" s="51"/>
      <c r="J660" s="51"/>
      <c r="K660" s="136"/>
      <c r="L660" s="136"/>
      <c r="M660" s="136"/>
      <c r="N660" s="136"/>
      <c r="O660" s="136"/>
      <c r="P660" s="136"/>
      <c r="Q660" s="136"/>
      <c r="R660" s="84"/>
      <c r="S660" s="132"/>
      <c r="T660" s="137"/>
      <c r="U660" s="138"/>
      <c r="V660" s="93"/>
      <c r="W660" s="152"/>
      <c r="X660" s="152"/>
      <c r="Y660" s="153"/>
    </row>
    <row r="661" spans="1:26" ht="18" customHeight="1" x14ac:dyDescent="0.25">
      <c r="A661" s="19"/>
      <c r="B661" s="188" t="s">
        <v>74</v>
      </c>
      <c r="C661" s="188"/>
      <c r="D661" s="188"/>
      <c r="E661" s="188"/>
      <c r="F661" s="188"/>
      <c r="G661" s="188"/>
      <c r="H661" s="188"/>
      <c r="I661" s="188"/>
      <c r="J661" s="188"/>
      <c r="K661" s="24"/>
      <c r="L661" s="24"/>
      <c r="M661" s="24"/>
      <c r="N661" s="24"/>
      <c r="O661" s="24"/>
      <c r="P661" s="24"/>
      <c r="Q661" s="24"/>
      <c r="R661" s="71">
        <f>SUM(R645:R657)</f>
        <v>0</v>
      </c>
      <c r="S661" s="72" t="str">
        <f>IF(R653=0,"",R653/B645)</f>
        <v/>
      </c>
      <c r="T661" s="72" t="str">
        <f>IF(R661=0,"",R661/B645)</f>
        <v/>
      </c>
      <c r="U661" s="72" t="str">
        <f>IF(R653=0,"",T661-S661)</f>
        <v/>
      </c>
      <c r="V661" s="1"/>
      <c r="W661" s="24"/>
      <c r="X661" s="27"/>
      <c r="Y661" s="1"/>
    </row>
    <row r="662" spans="1:26" ht="12.75" customHeight="1" x14ac:dyDescent="0.2">
      <c r="S662" s="1"/>
      <c r="T662" s="1"/>
      <c r="V662" s="1"/>
    </row>
    <row r="663" spans="1:26" ht="12.75" customHeight="1" x14ac:dyDescent="0.2">
      <c r="S663" s="1"/>
      <c r="T663" s="1"/>
      <c r="V663" s="1"/>
    </row>
    <row r="664" spans="1:26" ht="26.25" x14ac:dyDescent="0.4">
      <c r="A664" s="24"/>
      <c r="B664" s="179" t="s">
        <v>63</v>
      </c>
      <c r="C664" s="180"/>
      <c r="D664" s="180"/>
      <c r="E664" s="180"/>
      <c r="F664" s="180"/>
      <c r="G664" s="180"/>
      <c r="H664" s="180"/>
      <c r="I664" s="180"/>
      <c r="J664" s="180"/>
      <c r="R664" s="74" t="s">
        <v>91</v>
      </c>
      <c r="S664" s="1"/>
      <c r="T664" s="1"/>
      <c r="U664" s="24"/>
      <c r="V664" s="1"/>
      <c r="W664" s="24"/>
      <c r="X664" s="24"/>
      <c r="Y664" s="24"/>
    </row>
    <row r="665" spans="1:26" ht="20.25" x14ac:dyDescent="0.2">
      <c r="A665" s="181" t="s">
        <v>16</v>
      </c>
      <c r="B665" s="182" t="s">
        <v>64</v>
      </c>
      <c r="C665" s="183"/>
      <c r="D665" s="183"/>
      <c r="E665" s="183"/>
      <c r="F665" s="183"/>
      <c r="G665" s="183"/>
      <c r="H665" s="183"/>
      <c r="I665" s="183"/>
      <c r="J665" s="184"/>
      <c r="K665" s="24"/>
      <c r="L665" s="24"/>
      <c r="M665" s="24"/>
      <c r="N665" s="24"/>
      <c r="O665" s="24"/>
      <c r="P665" s="24"/>
      <c r="Q665" s="24"/>
      <c r="R665" s="185" t="s">
        <v>17</v>
      </c>
      <c r="S665" s="178" t="s">
        <v>8</v>
      </c>
      <c r="T665" s="178" t="s">
        <v>9</v>
      </c>
      <c r="U665" s="187" t="s">
        <v>10</v>
      </c>
      <c r="V665" s="178" t="s">
        <v>11</v>
      </c>
      <c r="W665" s="176" t="s">
        <v>12</v>
      </c>
      <c r="X665" s="176" t="s">
        <v>13</v>
      </c>
      <c r="Y665" s="178" t="s">
        <v>14</v>
      </c>
    </row>
    <row r="666" spans="1:26" ht="15.75" x14ac:dyDescent="0.25">
      <c r="A666" s="177"/>
      <c r="B666" s="50" t="s">
        <v>65</v>
      </c>
      <c r="C666" s="50" t="s">
        <v>66</v>
      </c>
      <c r="D666" s="50" t="s">
        <v>67</v>
      </c>
      <c r="E666" s="50" t="s">
        <v>68</v>
      </c>
      <c r="F666" s="50" t="s">
        <v>69</v>
      </c>
      <c r="G666" s="50" t="s">
        <v>70</v>
      </c>
      <c r="H666" s="50" t="s">
        <v>71</v>
      </c>
      <c r="I666" s="50" t="s">
        <v>72</v>
      </c>
      <c r="J666" s="50" t="s">
        <v>73</v>
      </c>
      <c r="K666" s="24"/>
      <c r="L666" s="24"/>
      <c r="M666" s="24"/>
      <c r="N666" s="24"/>
      <c r="O666" s="24"/>
      <c r="P666" s="24"/>
      <c r="Q666" s="24"/>
      <c r="R666" s="186"/>
      <c r="S666" s="177"/>
      <c r="T666" s="177"/>
      <c r="U666" s="177"/>
      <c r="V666" s="177"/>
      <c r="W666" s="177"/>
      <c r="X666" s="177"/>
      <c r="Y666" s="177"/>
    </row>
    <row r="667" spans="1:26" ht="15.75" customHeight="1" x14ac:dyDescent="0.25">
      <c r="A667" s="50">
        <v>2201</v>
      </c>
      <c r="B667" s="51">
        <v>11</v>
      </c>
      <c r="C667" s="51"/>
      <c r="D667" s="51"/>
      <c r="E667" s="51"/>
      <c r="F667" s="51"/>
      <c r="G667" s="51"/>
      <c r="H667" s="51"/>
      <c r="I667" s="51"/>
      <c r="J667" s="51"/>
      <c r="K667" s="136"/>
      <c r="L667" s="136"/>
      <c r="M667" s="136"/>
      <c r="N667" s="136"/>
      <c r="O667" s="136"/>
      <c r="P667" s="136"/>
      <c r="Q667" s="136"/>
      <c r="R667" s="84"/>
      <c r="S667" s="130"/>
      <c r="T667" s="133"/>
      <c r="U667" s="134"/>
      <c r="V667" s="140"/>
      <c r="W667" s="53">
        <v>11</v>
      </c>
      <c r="X667" s="141"/>
      <c r="Y667" s="140"/>
    </row>
    <row r="668" spans="1:26" ht="15.75" customHeight="1" x14ac:dyDescent="0.25">
      <c r="A668" s="50">
        <v>2202</v>
      </c>
      <c r="B668" s="51"/>
      <c r="C668" s="51">
        <v>8</v>
      </c>
      <c r="D668" s="51"/>
      <c r="E668" s="51"/>
      <c r="F668" s="51"/>
      <c r="G668" s="51"/>
      <c r="H668" s="51"/>
      <c r="I668" s="51"/>
      <c r="J668" s="51"/>
      <c r="K668" s="136"/>
      <c r="L668" s="136"/>
      <c r="M668" s="136"/>
      <c r="N668" s="136"/>
      <c r="O668" s="136"/>
      <c r="P668" s="136"/>
      <c r="Q668" s="136"/>
      <c r="R668" s="84"/>
      <c r="S668" s="131"/>
      <c r="T668" s="57"/>
      <c r="U668" s="135"/>
      <c r="V668" s="54">
        <f>IF(C668=0,"",C668/B667)</f>
        <v>0.72727272727272729</v>
      </c>
      <c r="W668" s="55">
        <v>8</v>
      </c>
      <c r="X668" s="139">
        <f t="shared" ref="X668:X675" si="73">IF(W668=0,"",W668/W667)</f>
        <v>0.72727272727272729</v>
      </c>
      <c r="Y668" s="139">
        <f t="shared" ref="Y668:Y675" si="74">IF(W668=0,"",100%-X668)</f>
        <v>0.27272727272727271</v>
      </c>
    </row>
    <row r="669" spans="1:26" ht="15.75" customHeight="1" x14ac:dyDescent="0.25">
      <c r="A669" s="50">
        <v>2301</v>
      </c>
      <c r="B669" s="51"/>
      <c r="C669" s="51"/>
      <c r="D669" s="51">
        <v>8</v>
      </c>
      <c r="E669" s="51"/>
      <c r="F669" s="51"/>
      <c r="G669" s="51"/>
      <c r="H669" s="51"/>
      <c r="I669" s="51"/>
      <c r="J669" s="51"/>
      <c r="K669" s="136"/>
      <c r="L669" s="136"/>
      <c r="M669" s="136"/>
      <c r="N669" s="136"/>
      <c r="O669" s="136"/>
      <c r="P669" s="136"/>
      <c r="Q669" s="136"/>
      <c r="R669" s="84"/>
      <c r="S669" s="131"/>
      <c r="T669" s="57"/>
      <c r="U669" s="135"/>
      <c r="V669" s="54">
        <f>IF(D669=0,"",D669/C668)</f>
        <v>1</v>
      </c>
      <c r="W669" s="55">
        <v>8</v>
      </c>
      <c r="X669" s="139">
        <f t="shared" si="73"/>
        <v>1</v>
      </c>
      <c r="Y669" s="139">
        <f t="shared" si="74"/>
        <v>0</v>
      </c>
      <c r="Z669" s="30">
        <f>W669/W667</f>
        <v>0.72727272727272729</v>
      </c>
    </row>
    <row r="670" spans="1:26" ht="15.75" customHeight="1" x14ac:dyDescent="0.25">
      <c r="A670" s="50">
        <v>2302</v>
      </c>
      <c r="B670" s="51"/>
      <c r="C670" s="51"/>
      <c r="D670" s="51"/>
      <c r="E670" s="51">
        <v>5</v>
      </c>
      <c r="F670" s="51"/>
      <c r="G670" s="51"/>
      <c r="H670" s="51"/>
      <c r="I670" s="51"/>
      <c r="J670" s="51"/>
      <c r="K670" s="136"/>
      <c r="L670" s="136"/>
      <c r="M670" s="136"/>
      <c r="N670" s="136"/>
      <c r="O670" s="136"/>
      <c r="P670" s="136"/>
      <c r="Q670" s="136"/>
      <c r="R670" s="84"/>
      <c r="S670" s="131"/>
      <c r="T670" s="57"/>
      <c r="U670" s="135"/>
      <c r="V670" s="54">
        <f>IF(E670=0,"",E670/D669)</f>
        <v>0.625</v>
      </c>
      <c r="W670" s="55">
        <v>8</v>
      </c>
      <c r="X670" s="139">
        <f t="shared" si="73"/>
        <v>1</v>
      </c>
      <c r="Y670" s="139">
        <f t="shared" si="74"/>
        <v>0</v>
      </c>
    </row>
    <row r="671" spans="1:26" ht="15.75" customHeight="1" x14ac:dyDescent="0.25">
      <c r="A671" s="50">
        <v>2401</v>
      </c>
      <c r="B671" s="51"/>
      <c r="C671" s="51"/>
      <c r="D671" s="51"/>
      <c r="E671" s="51"/>
      <c r="F671" s="51">
        <v>5</v>
      </c>
      <c r="G671" s="51"/>
      <c r="H671" s="51"/>
      <c r="I671" s="51"/>
      <c r="J671" s="51"/>
      <c r="K671" s="136"/>
      <c r="L671" s="136"/>
      <c r="M671" s="136"/>
      <c r="N671" s="136"/>
      <c r="O671" s="136"/>
      <c r="P671" s="136"/>
      <c r="Q671" s="136"/>
      <c r="R671" s="84"/>
      <c r="S671" s="131"/>
      <c r="T671" s="57"/>
      <c r="U671" s="135"/>
      <c r="V671" s="54">
        <f>IF(F671=0,"",F671/E670)</f>
        <v>1</v>
      </c>
      <c r="W671" s="55">
        <v>5</v>
      </c>
      <c r="X671" s="139">
        <f t="shared" si="73"/>
        <v>0.625</v>
      </c>
      <c r="Y671" s="139">
        <f t="shared" si="74"/>
        <v>0.375</v>
      </c>
    </row>
    <row r="672" spans="1:26" ht="15.75" customHeight="1" x14ac:dyDescent="0.25">
      <c r="A672" s="50">
        <v>2402</v>
      </c>
      <c r="B672" s="51"/>
      <c r="C672" s="51"/>
      <c r="D672" s="51"/>
      <c r="E672" s="51"/>
      <c r="F672" s="51"/>
      <c r="G672" s="51">
        <v>5</v>
      </c>
      <c r="H672" s="51"/>
      <c r="I672" s="51"/>
      <c r="J672" s="51"/>
      <c r="K672" s="136"/>
      <c r="L672" s="136"/>
      <c r="M672" s="136"/>
      <c r="N672" s="136"/>
      <c r="O672" s="136"/>
      <c r="P672" s="136"/>
      <c r="Q672" s="136"/>
      <c r="R672" s="84"/>
      <c r="S672" s="131"/>
      <c r="T672" s="57"/>
      <c r="U672" s="135"/>
      <c r="V672" s="54">
        <f>IF(G672=0,"",G672/F671)</f>
        <v>1</v>
      </c>
      <c r="W672" s="55">
        <v>5</v>
      </c>
      <c r="X672" s="139">
        <f t="shared" si="73"/>
        <v>1</v>
      </c>
      <c r="Y672" s="139">
        <f t="shared" si="74"/>
        <v>0</v>
      </c>
    </row>
    <row r="673" spans="1:25" ht="15.75" customHeight="1" x14ac:dyDescent="0.25">
      <c r="A673" s="50">
        <v>2501</v>
      </c>
      <c r="B673" s="51"/>
      <c r="C673" s="51"/>
      <c r="D673" s="51"/>
      <c r="E673" s="51"/>
      <c r="F673" s="51"/>
      <c r="G673" s="51"/>
      <c r="H673" s="51">
        <v>4</v>
      </c>
      <c r="I673" s="51"/>
      <c r="J673" s="51"/>
      <c r="K673" s="136"/>
      <c r="L673" s="136"/>
      <c r="M673" s="136"/>
      <c r="N673" s="136"/>
      <c r="O673" s="136"/>
      <c r="P673" s="136"/>
      <c r="Q673" s="136"/>
      <c r="R673" s="84"/>
      <c r="S673" s="131"/>
      <c r="T673" s="57"/>
      <c r="U673" s="135"/>
      <c r="V673" s="54">
        <f>IF(H673=0,"",H673/G672)</f>
        <v>0.8</v>
      </c>
      <c r="W673" s="55">
        <v>5</v>
      </c>
      <c r="X673" s="139">
        <f t="shared" si="73"/>
        <v>1</v>
      </c>
      <c r="Y673" s="139">
        <f t="shared" si="74"/>
        <v>0</v>
      </c>
    </row>
    <row r="674" spans="1:25" ht="15.75" customHeight="1" x14ac:dyDescent="0.25">
      <c r="A674" s="50">
        <v>2502</v>
      </c>
      <c r="B674" s="51"/>
      <c r="C674" s="51"/>
      <c r="D674" s="51"/>
      <c r="E674" s="51"/>
      <c r="F674" s="51"/>
      <c r="G674" s="51"/>
      <c r="H674" s="51"/>
      <c r="I674" s="51"/>
      <c r="J674" s="51"/>
      <c r="K674" s="136"/>
      <c r="L674" s="136"/>
      <c r="M674" s="136"/>
      <c r="N674" s="136"/>
      <c r="O674" s="136"/>
      <c r="P674" s="136"/>
      <c r="Q674" s="136"/>
      <c r="R674" s="84"/>
      <c r="S674" s="131"/>
      <c r="T674" s="57"/>
      <c r="U674" s="135"/>
      <c r="V674" s="54" t="str">
        <f>IF(I674=0,"",I674/H673)</f>
        <v/>
      </c>
      <c r="W674" s="55"/>
      <c r="X674" s="139" t="str">
        <f t="shared" si="73"/>
        <v/>
      </c>
      <c r="Y674" s="139" t="str">
        <f t="shared" si="74"/>
        <v/>
      </c>
    </row>
    <row r="675" spans="1:25" ht="15.75" customHeight="1" x14ac:dyDescent="0.25">
      <c r="A675" s="50">
        <v>2601</v>
      </c>
      <c r="B675" s="51"/>
      <c r="C675" s="51"/>
      <c r="D675" s="51"/>
      <c r="E675" s="51"/>
      <c r="F675" s="51"/>
      <c r="G675" s="51"/>
      <c r="H675" s="51"/>
      <c r="I675" s="51"/>
      <c r="J675" s="51"/>
      <c r="K675" s="136"/>
      <c r="L675" s="136"/>
      <c r="M675" s="136"/>
      <c r="N675" s="136"/>
      <c r="O675" s="136"/>
      <c r="P675" s="136"/>
      <c r="Q675" s="136"/>
      <c r="R675" s="84"/>
      <c r="S675" s="131"/>
      <c r="T675" s="57"/>
      <c r="U675" s="135"/>
      <c r="V675" s="56" t="str">
        <f>IF(J675=0,"",J675/I674)</f>
        <v/>
      </c>
      <c r="W675" s="55"/>
      <c r="X675" s="56" t="str">
        <f t="shared" si="73"/>
        <v/>
      </c>
      <c r="Y675" s="56" t="str">
        <f t="shared" si="74"/>
        <v/>
      </c>
    </row>
    <row r="676" spans="1:25" ht="15.75" customHeight="1" x14ac:dyDescent="0.25">
      <c r="A676" s="50">
        <v>2602</v>
      </c>
      <c r="B676" s="51"/>
      <c r="C676" s="51"/>
      <c r="D676" s="51"/>
      <c r="E676" s="51"/>
      <c r="F676" s="51"/>
      <c r="G676" s="51"/>
      <c r="H676" s="51"/>
      <c r="I676" s="51"/>
      <c r="J676" s="51"/>
      <c r="K676" s="136"/>
      <c r="L676" s="136"/>
      <c r="M676" s="136"/>
      <c r="N676" s="136"/>
      <c r="O676" s="136"/>
      <c r="P676" s="136"/>
      <c r="Q676" s="136"/>
      <c r="R676" s="84"/>
      <c r="S676" s="131"/>
      <c r="T676" s="57"/>
      <c r="U676" s="136"/>
      <c r="V676" s="118"/>
      <c r="W676" s="55"/>
      <c r="X676" s="118"/>
      <c r="Y676" s="169"/>
    </row>
    <row r="677" spans="1:25" ht="15.75" customHeight="1" x14ac:dyDescent="0.25">
      <c r="A677" s="50">
        <v>2701</v>
      </c>
      <c r="B677" s="51"/>
      <c r="C677" s="51"/>
      <c r="D677" s="51"/>
      <c r="E677" s="51"/>
      <c r="F677" s="51"/>
      <c r="G677" s="51"/>
      <c r="H677" s="51"/>
      <c r="I677" s="51"/>
      <c r="J677" s="51"/>
      <c r="K677" s="136"/>
      <c r="L677" s="136"/>
      <c r="M677" s="136"/>
      <c r="N677" s="136"/>
      <c r="O677" s="136"/>
      <c r="P677" s="136"/>
      <c r="Q677" s="136"/>
      <c r="R677" s="84"/>
      <c r="S677" s="131"/>
      <c r="T677" s="57"/>
      <c r="U677" s="136"/>
      <c r="V677" s="142"/>
      <c r="W677" s="58"/>
      <c r="X677" s="143"/>
      <c r="Y677" s="142"/>
    </row>
    <row r="678" spans="1:25" ht="15.75" customHeight="1" x14ac:dyDescent="0.25">
      <c r="A678" s="50">
        <v>2702</v>
      </c>
      <c r="B678" s="51"/>
      <c r="C678" s="51"/>
      <c r="D678" s="51"/>
      <c r="E678" s="51"/>
      <c r="F678" s="51"/>
      <c r="G678" s="51"/>
      <c r="H678" s="51"/>
      <c r="I678" s="51"/>
      <c r="J678" s="51"/>
      <c r="K678" s="136"/>
      <c r="L678" s="136"/>
      <c r="M678" s="136"/>
      <c r="N678" s="136"/>
      <c r="O678" s="136"/>
      <c r="P678" s="136"/>
      <c r="Q678" s="136"/>
      <c r="R678" s="84"/>
      <c r="S678" s="131"/>
      <c r="T678" s="57"/>
      <c r="U678" s="136"/>
      <c r="V678" s="142"/>
      <c r="W678" s="58"/>
      <c r="X678" s="143"/>
      <c r="Y678" s="142"/>
    </row>
    <row r="679" spans="1:25" ht="15.75" customHeight="1" x14ac:dyDescent="0.25">
      <c r="A679" s="50">
        <v>2801</v>
      </c>
      <c r="B679" s="51"/>
      <c r="C679" s="51"/>
      <c r="D679" s="51"/>
      <c r="E679" s="51"/>
      <c r="F679" s="51"/>
      <c r="G679" s="51"/>
      <c r="H679" s="51"/>
      <c r="I679" s="51"/>
      <c r="J679" s="51"/>
      <c r="K679" s="136"/>
      <c r="L679" s="136"/>
      <c r="M679" s="136"/>
      <c r="N679" s="136"/>
      <c r="O679" s="136"/>
      <c r="P679" s="136"/>
      <c r="Q679" s="136"/>
      <c r="R679" s="84"/>
      <c r="S679" s="131"/>
      <c r="T679" s="57"/>
      <c r="U679" s="136"/>
      <c r="V679" s="57"/>
      <c r="W679" s="136"/>
      <c r="X679" s="144"/>
      <c r="Y679" s="142"/>
    </row>
    <row r="680" spans="1:25" ht="15.75" customHeight="1" x14ac:dyDescent="0.25">
      <c r="A680" s="50">
        <v>2802</v>
      </c>
      <c r="B680" s="51"/>
      <c r="C680" s="51"/>
      <c r="D680" s="51"/>
      <c r="E680" s="51"/>
      <c r="F680" s="51"/>
      <c r="G680" s="51"/>
      <c r="H680" s="51"/>
      <c r="I680" s="51"/>
      <c r="J680" s="51"/>
      <c r="K680" s="136"/>
      <c r="L680" s="136"/>
      <c r="M680" s="136"/>
      <c r="N680" s="136"/>
      <c r="O680" s="136"/>
      <c r="P680" s="136"/>
      <c r="Q680" s="136"/>
      <c r="R680" s="84"/>
      <c r="S680" s="131"/>
      <c r="T680" s="57"/>
      <c r="U680" s="136"/>
      <c r="V680" s="145" t="s">
        <v>48</v>
      </c>
      <c r="W680" s="146"/>
      <c r="X680" s="147" t="str">
        <f>IF(SUM(R670:R678)=0,"",SUM(R670:R678))</f>
        <v/>
      </c>
      <c r="Y680" s="148" t="s">
        <v>17</v>
      </c>
    </row>
    <row r="681" spans="1:25" ht="15.75" customHeight="1" x14ac:dyDescent="0.25">
      <c r="A681" s="50">
        <v>2901</v>
      </c>
      <c r="B681" s="51"/>
      <c r="C681" s="51"/>
      <c r="D681" s="51"/>
      <c r="E681" s="51"/>
      <c r="F681" s="51"/>
      <c r="G681" s="51"/>
      <c r="H681" s="51"/>
      <c r="I681" s="51"/>
      <c r="J681" s="51"/>
      <c r="K681" s="136"/>
      <c r="L681" s="136"/>
      <c r="M681" s="136"/>
      <c r="N681" s="136"/>
      <c r="O681" s="136"/>
      <c r="P681" s="136"/>
      <c r="Q681" s="136"/>
      <c r="R681" s="84"/>
      <c r="S681" s="131"/>
      <c r="T681" s="57"/>
      <c r="U681" s="136"/>
      <c r="V681" s="149" t="s">
        <v>49</v>
      </c>
      <c r="W681" s="65" t="str">
        <f>IF(W680/B667=0,"",W680/B667)</f>
        <v/>
      </c>
      <c r="X681" s="150" t="e">
        <f>IF(W680/X680=0,"",W680/X680)</f>
        <v>#VALUE!</v>
      </c>
      <c r="Y681" s="151" t="s">
        <v>50</v>
      </c>
    </row>
    <row r="682" spans="1:25" ht="15.75" x14ac:dyDescent="0.25">
      <c r="A682" s="50">
        <v>2902</v>
      </c>
      <c r="B682" s="51"/>
      <c r="C682" s="51"/>
      <c r="D682" s="51"/>
      <c r="E682" s="51"/>
      <c r="F682" s="51"/>
      <c r="G682" s="51"/>
      <c r="H682" s="51"/>
      <c r="I682" s="51"/>
      <c r="J682" s="51"/>
      <c r="K682" s="136"/>
      <c r="L682" s="136"/>
      <c r="M682" s="136"/>
      <c r="N682" s="136"/>
      <c r="O682" s="136"/>
      <c r="P682" s="136"/>
      <c r="Q682" s="136"/>
      <c r="R682" s="84"/>
      <c r="S682" s="132"/>
      <c r="T682" s="137"/>
      <c r="U682" s="138"/>
      <c r="V682" s="93"/>
      <c r="W682" s="152"/>
      <c r="X682" s="152"/>
      <c r="Y682" s="153"/>
    </row>
    <row r="683" spans="1:25" ht="18" customHeight="1" x14ac:dyDescent="0.25">
      <c r="A683" s="19"/>
      <c r="B683" s="188" t="s">
        <v>74</v>
      </c>
      <c r="C683" s="188"/>
      <c r="D683" s="188"/>
      <c r="E683" s="188"/>
      <c r="F683" s="188"/>
      <c r="G683" s="188"/>
      <c r="H683" s="188"/>
      <c r="I683" s="188"/>
      <c r="J683" s="188"/>
      <c r="K683" s="24"/>
      <c r="L683" s="24"/>
      <c r="M683" s="24"/>
      <c r="N683" s="24"/>
      <c r="O683" s="24"/>
      <c r="P683" s="24"/>
      <c r="Q683" s="24"/>
      <c r="R683" s="71">
        <f>SUM(R667:R679)</f>
        <v>0</v>
      </c>
      <c r="S683" s="72" t="str">
        <f>IF(R675=0,"",R675/B667)</f>
        <v/>
      </c>
      <c r="T683" s="72" t="str">
        <f>IF(R683=0,"",R683/B667)</f>
        <v/>
      </c>
      <c r="U683" s="72" t="str">
        <f>IF(R675=0,"",T683-S683)</f>
        <v/>
      </c>
      <c r="V683" s="1"/>
      <c r="W683" s="24"/>
      <c r="X683" s="27"/>
      <c r="Y683" s="1"/>
    </row>
    <row r="684" spans="1:25" ht="12.75" customHeight="1" x14ac:dyDescent="0.25">
      <c r="A684" s="19"/>
      <c r="B684" s="24"/>
      <c r="C684" s="24"/>
      <c r="D684" s="75"/>
      <c r="E684" s="75"/>
      <c r="F684" s="75"/>
      <c r="G684" s="75"/>
      <c r="H684" s="75"/>
      <c r="I684" s="75"/>
      <c r="J684" s="75"/>
      <c r="K684" s="24"/>
      <c r="L684" s="24"/>
      <c r="M684" s="24"/>
      <c r="N684" s="24"/>
      <c r="O684" s="24"/>
      <c r="P684" s="24"/>
      <c r="Q684" s="24"/>
      <c r="R684" s="76"/>
      <c r="S684" s="77"/>
      <c r="T684" s="77"/>
      <c r="U684" s="77"/>
      <c r="V684" s="1"/>
      <c r="W684" s="24"/>
      <c r="X684" s="27"/>
      <c r="Y684" s="1"/>
    </row>
    <row r="685" spans="1:25" ht="12.75" customHeight="1" x14ac:dyDescent="0.25">
      <c r="A685" s="19"/>
      <c r="B685" s="24"/>
      <c r="C685" s="24"/>
      <c r="D685" s="75"/>
      <c r="E685" s="75"/>
      <c r="F685" s="75"/>
      <c r="G685" s="75"/>
      <c r="H685" s="75"/>
      <c r="I685" s="75"/>
      <c r="J685" s="75"/>
      <c r="K685" s="24"/>
      <c r="L685" s="24"/>
      <c r="M685" s="24"/>
      <c r="N685" s="24"/>
      <c r="O685" s="24"/>
      <c r="P685" s="24"/>
      <c r="Q685" s="24"/>
      <c r="R685" s="76"/>
      <c r="S685" s="77"/>
      <c r="T685" s="77"/>
      <c r="U685" s="77"/>
      <c r="V685" s="1"/>
      <c r="W685" s="24"/>
      <c r="X685" s="27"/>
      <c r="Y685" s="1"/>
    </row>
    <row r="686" spans="1:25" ht="26.25" x14ac:dyDescent="0.4">
      <c r="A686" s="24"/>
      <c r="B686" s="179" t="s">
        <v>63</v>
      </c>
      <c r="C686" s="180"/>
      <c r="D686" s="180"/>
      <c r="E686" s="180"/>
      <c r="F686" s="180"/>
      <c r="G686" s="180"/>
      <c r="H686" s="180"/>
      <c r="I686" s="180"/>
      <c r="J686" s="180"/>
      <c r="R686" s="74" t="s">
        <v>92</v>
      </c>
      <c r="S686" s="1"/>
      <c r="T686" s="1"/>
      <c r="U686" s="24"/>
      <c r="V686" s="1"/>
      <c r="W686" s="24"/>
      <c r="X686" s="24"/>
      <c r="Y686" s="24"/>
    </row>
    <row r="687" spans="1:25" ht="20.25" x14ac:dyDescent="0.2">
      <c r="A687" s="181" t="s">
        <v>16</v>
      </c>
      <c r="B687" s="182" t="s">
        <v>64</v>
      </c>
      <c r="C687" s="183"/>
      <c r="D687" s="183"/>
      <c r="E687" s="183"/>
      <c r="F687" s="183"/>
      <c r="G687" s="183"/>
      <c r="H687" s="183"/>
      <c r="I687" s="183"/>
      <c r="J687" s="184"/>
      <c r="K687" s="24"/>
      <c r="L687" s="24"/>
      <c r="M687" s="24"/>
      <c r="N687" s="24"/>
      <c r="O687" s="24"/>
      <c r="P687" s="24"/>
      <c r="Q687" s="24"/>
      <c r="R687" s="185" t="s">
        <v>17</v>
      </c>
      <c r="S687" s="178" t="s">
        <v>8</v>
      </c>
      <c r="T687" s="178" t="s">
        <v>9</v>
      </c>
      <c r="U687" s="187" t="s">
        <v>10</v>
      </c>
      <c r="V687" s="178" t="s">
        <v>11</v>
      </c>
      <c r="W687" s="176" t="s">
        <v>12</v>
      </c>
      <c r="X687" s="176" t="s">
        <v>13</v>
      </c>
      <c r="Y687" s="178" t="s">
        <v>14</v>
      </c>
    </row>
    <row r="688" spans="1:25" ht="15.75" x14ac:dyDescent="0.25">
      <c r="A688" s="177"/>
      <c r="B688" s="50" t="s">
        <v>65</v>
      </c>
      <c r="C688" s="50" t="s">
        <v>66</v>
      </c>
      <c r="D688" s="50" t="s">
        <v>67</v>
      </c>
      <c r="E688" s="50" t="s">
        <v>68</v>
      </c>
      <c r="F688" s="50" t="s">
        <v>69</v>
      </c>
      <c r="G688" s="50" t="s">
        <v>70</v>
      </c>
      <c r="H688" s="50" t="s">
        <v>71</v>
      </c>
      <c r="I688" s="50" t="s">
        <v>72</v>
      </c>
      <c r="J688" s="50" t="s">
        <v>73</v>
      </c>
      <c r="K688" s="24"/>
      <c r="L688" s="24"/>
      <c r="M688" s="24"/>
      <c r="N688" s="24"/>
      <c r="O688" s="24"/>
      <c r="P688" s="24"/>
      <c r="Q688" s="24"/>
      <c r="R688" s="186"/>
      <c r="S688" s="177"/>
      <c r="T688" s="177"/>
      <c r="U688" s="177"/>
      <c r="V688" s="177"/>
      <c r="W688" s="177"/>
      <c r="X688" s="177"/>
      <c r="Y688" s="177"/>
    </row>
    <row r="689" spans="1:26" ht="15.75" customHeight="1" x14ac:dyDescent="0.25">
      <c r="A689" s="50">
        <v>2202</v>
      </c>
      <c r="B689" s="51">
        <v>16</v>
      </c>
      <c r="C689" s="51"/>
      <c r="D689" s="51"/>
      <c r="E689" s="51"/>
      <c r="F689" s="51"/>
      <c r="G689" s="51"/>
      <c r="H689" s="51"/>
      <c r="I689" s="51"/>
      <c r="J689" s="51"/>
      <c r="K689" s="136"/>
      <c r="L689" s="136"/>
      <c r="M689" s="136"/>
      <c r="N689" s="136"/>
      <c r="O689" s="136"/>
      <c r="P689" s="136"/>
      <c r="Q689" s="136"/>
      <c r="R689" s="84"/>
      <c r="S689" s="130"/>
      <c r="T689" s="133"/>
      <c r="U689" s="134"/>
      <c r="V689" s="140"/>
      <c r="W689" s="53">
        <v>16</v>
      </c>
      <c r="X689" s="141"/>
      <c r="Y689" s="140"/>
    </row>
    <row r="690" spans="1:26" ht="15.75" customHeight="1" x14ac:dyDescent="0.25">
      <c r="A690" s="50">
        <v>2301</v>
      </c>
      <c r="B690" s="51"/>
      <c r="C690" s="51">
        <v>10</v>
      </c>
      <c r="D690" s="51"/>
      <c r="E690" s="51"/>
      <c r="F690" s="51"/>
      <c r="G690" s="51"/>
      <c r="H690" s="51"/>
      <c r="I690" s="51"/>
      <c r="J690" s="51"/>
      <c r="K690" s="136"/>
      <c r="L690" s="136"/>
      <c r="M690" s="136"/>
      <c r="N690" s="136"/>
      <c r="O690" s="136"/>
      <c r="P690" s="136"/>
      <c r="Q690" s="136"/>
      <c r="R690" s="84"/>
      <c r="S690" s="131"/>
      <c r="T690" s="57"/>
      <c r="U690" s="135"/>
      <c r="V690" s="54">
        <f>IF(C690=0,"",C690/B689)</f>
        <v>0.625</v>
      </c>
      <c r="W690" s="55">
        <v>10</v>
      </c>
      <c r="X690" s="139">
        <f t="shared" ref="X690:X697" si="75">IF(W690=0,"",W690/W689)</f>
        <v>0.625</v>
      </c>
      <c r="Y690" s="139">
        <f t="shared" ref="Y690:Y697" si="76">IF(W690=0,"",100%-X690)</f>
        <v>0.375</v>
      </c>
    </row>
    <row r="691" spans="1:26" ht="15.75" customHeight="1" x14ac:dyDescent="0.25">
      <c r="A691" s="50">
        <v>2302</v>
      </c>
      <c r="B691" s="51"/>
      <c r="C691" s="51"/>
      <c r="D691" s="51">
        <v>10</v>
      </c>
      <c r="E691" s="51"/>
      <c r="F691" s="51"/>
      <c r="G691" s="51"/>
      <c r="H691" s="51"/>
      <c r="I691" s="51"/>
      <c r="J691" s="51"/>
      <c r="K691" s="136"/>
      <c r="L691" s="136"/>
      <c r="M691" s="136"/>
      <c r="N691" s="136"/>
      <c r="O691" s="136"/>
      <c r="P691" s="136"/>
      <c r="Q691" s="136"/>
      <c r="R691" s="84"/>
      <c r="S691" s="131"/>
      <c r="T691" s="57"/>
      <c r="U691" s="135"/>
      <c r="V691" s="54">
        <f>IF(D691=0,"",D691/C690)</f>
        <v>1</v>
      </c>
      <c r="W691" s="55">
        <v>10</v>
      </c>
      <c r="X691" s="139">
        <f t="shared" si="75"/>
        <v>1</v>
      </c>
      <c r="Y691" s="139">
        <f t="shared" si="76"/>
        <v>0</v>
      </c>
      <c r="Z691" s="30">
        <f>W691/W689</f>
        <v>0.625</v>
      </c>
    </row>
    <row r="692" spans="1:26" ht="15.75" customHeight="1" x14ac:dyDescent="0.25">
      <c r="A692" s="50">
        <v>2401</v>
      </c>
      <c r="B692" s="51"/>
      <c r="C692" s="51"/>
      <c r="D692" s="51"/>
      <c r="E692" s="51">
        <v>10</v>
      </c>
      <c r="F692" s="51"/>
      <c r="G692" s="51"/>
      <c r="H692" s="51"/>
      <c r="I692" s="51"/>
      <c r="J692" s="51"/>
      <c r="K692" s="136"/>
      <c r="L692" s="136"/>
      <c r="M692" s="136"/>
      <c r="N692" s="136"/>
      <c r="O692" s="136"/>
      <c r="P692" s="136"/>
      <c r="Q692" s="136"/>
      <c r="R692" s="84"/>
      <c r="S692" s="131"/>
      <c r="T692" s="57"/>
      <c r="U692" s="135"/>
      <c r="V692" s="54">
        <f>IF(E692=0,"",E692/D691)</f>
        <v>1</v>
      </c>
      <c r="W692" s="55">
        <v>10</v>
      </c>
      <c r="X692" s="139">
        <f t="shared" si="75"/>
        <v>1</v>
      </c>
      <c r="Y692" s="139">
        <f t="shared" si="76"/>
        <v>0</v>
      </c>
    </row>
    <row r="693" spans="1:26" ht="15.75" customHeight="1" x14ac:dyDescent="0.25">
      <c r="A693" s="50">
        <v>2402</v>
      </c>
      <c r="B693" s="51"/>
      <c r="C693" s="51"/>
      <c r="D693" s="51"/>
      <c r="E693" s="51"/>
      <c r="F693" s="51">
        <v>10</v>
      </c>
      <c r="G693" s="51"/>
      <c r="H693" s="51"/>
      <c r="I693" s="51"/>
      <c r="J693" s="51"/>
      <c r="K693" s="136"/>
      <c r="L693" s="136"/>
      <c r="M693" s="136"/>
      <c r="N693" s="136"/>
      <c r="O693" s="136"/>
      <c r="P693" s="136"/>
      <c r="Q693" s="136"/>
      <c r="R693" s="84"/>
      <c r="S693" s="131"/>
      <c r="T693" s="57"/>
      <c r="U693" s="135"/>
      <c r="V693" s="54">
        <f>IF(F693=0,"",F693/E692)</f>
        <v>1</v>
      </c>
      <c r="W693" s="55">
        <v>10</v>
      </c>
      <c r="X693" s="139">
        <f t="shared" si="75"/>
        <v>1</v>
      </c>
      <c r="Y693" s="139">
        <f t="shared" si="76"/>
        <v>0</v>
      </c>
    </row>
    <row r="694" spans="1:26" ht="15.75" customHeight="1" x14ac:dyDescent="0.25">
      <c r="A694" s="50">
        <v>2501</v>
      </c>
      <c r="B694" s="51"/>
      <c r="C694" s="51"/>
      <c r="D694" s="51"/>
      <c r="E694" s="51"/>
      <c r="F694" s="51"/>
      <c r="G694" s="51">
        <v>10</v>
      </c>
      <c r="H694" s="51"/>
      <c r="I694" s="51"/>
      <c r="J694" s="51"/>
      <c r="K694" s="136"/>
      <c r="L694" s="136"/>
      <c r="M694" s="136"/>
      <c r="N694" s="136"/>
      <c r="O694" s="136"/>
      <c r="P694" s="136"/>
      <c r="Q694" s="136"/>
      <c r="R694" s="84"/>
      <c r="S694" s="131"/>
      <c r="T694" s="57"/>
      <c r="U694" s="135"/>
      <c r="V694" s="54">
        <f>IF(G694=0,"",G694/F693)</f>
        <v>1</v>
      </c>
      <c r="W694" s="55">
        <v>10</v>
      </c>
      <c r="X694" s="139">
        <f t="shared" si="75"/>
        <v>1</v>
      </c>
      <c r="Y694" s="139">
        <f t="shared" si="76"/>
        <v>0</v>
      </c>
    </row>
    <row r="695" spans="1:26" ht="15.75" customHeight="1" x14ac:dyDescent="0.25">
      <c r="A695" s="50">
        <v>2502</v>
      </c>
      <c r="B695" s="51"/>
      <c r="C695" s="51"/>
      <c r="D695" s="51"/>
      <c r="E695" s="51"/>
      <c r="F695" s="51"/>
      <c r="G695" s="51"/>
      <c r="H695" s="51"/>
      <c r="I695" s="51"/>
      <c r="J695" s="51"/>
      <c r="K695" s="136"/>
      <c r="L695" s="136"/>
      <c r="M695" s="136"/>
      <c r="N695" s="136"/>
      <c r="O695" s="136"/>
      <c r="P695" s="136"/>
      <c r="Q695" s="136"/>
      <c r="R695" s="84"/>
      <c r="S695" s="131"/>
      <c r="T695" s="57"/>
      <c r="U695" s="135"/>
      <c r="V695" s="54" t="str">
        <f>IF(H695=0,"",H695/G694)</f>
        <v/>
      </c>
      <c r="W695" s="55"/>
      <c r="X695" s="139" t="str">
        <f t="shared" si="75"/>
        <v/>
      </c>
      <c r="Y695" s="139" t="str">
        <f t="shared" si="76"/>
        <v/>
      </c>
    </row>
    <row r="696" spans="1:26" ht="15.75" customHeight="1" x14ac:dyDescent="0.25">
      <c r="A696" s="50">
        <v>2601</v>
      </c>
      <c r="B696" s="51"/>
      <c r="C696" s="51"/>
      <c r="D696" s="51"/>
      <c r="E696" s="51"/>
      <c r="F696" s="51"/>
      <c r="G696" s="51"/>
      <c r="H696" s="51"/>
      <c r="I696" s="51"/>
      <c r="J696" s="51"/>
      <c r="K696" s="136"/>
      <c r="L696" s="136"/>
      <c r="M696" s="136"/>
      <c r="N696" s="136"/>
      <c r="O696" s="136"/>
      <c r="P696" s="136"/>
      <c r="Q696" s="136"/>
      <c r="R696" s="84"/>
      <c r="S696" s="131"/>
      <c r="T696" s="57"/>
      <c r="U696" s="135"/>
      <c r="V696" s="54" t="str">
        <f>IF(I696=0,"",I696/H695)</f>
        <v/>
      </c>
      <c r="W696" s="55"/>
      <c r="X696" s="139" t="str">
        <f t="shared" si="75"/>
        <v/>
      </c>
      <c r="Y696" s="139" t="str">
        <f t="shared" si="76"/>
        <v/>
      </c>
    </row>
    <row r="697" spans="1:26" ht="15.75" customHeight="1" x14ac:dyDescent="0.25">
      <c r="A697" s="50">
        <v>2602</v>
      </c>
      <c r="B697" s="51"/>
      <c r="C697" s="51"/>
      <c r="D697" s="51"/>
      <c r="E697" s="51"/>
      <c r="F697" s="51"/>
      <c r="G697" s="51"/>
      <c r="H697" s="51"/>
      <c r="I697" s="51"/>
      <c r="J697" s="51"/>
      <c r="K697" s="136"/>
      <c r="L697" s="136"/>
      <c r="M697" s="136"/>
      <c r="N697" s="136"/>
      <c r="O697" s="136"/>
      <c r="P697" s="136"/>
      <c r="Q697" s="136"/>
      <c r="R697" s="84"/>
      <c r="S697" s="131"/>
      <c r="T697" s="57"/>
      <c r="U697" s="135"/>
      <c r="V697" s="56" t="str">
        <f>IF(J697=0,"",J697/I696)</f>
        <v/>
      </c>
      <c r="W697" s="55"/>
      <c r="X697" s="56" t="str">
        <f t="shared" si="75"/>
        <v/>
      </c>
      <c r="Y697" s="56" t="str">
        <f t="shared" si="76"/>
        <v/>
      </c>
    </row>
    <row r="698" spans="1:26" ht="15.75" customHeight="1" x14ac:dyDescent="0.25">
      <c r="A698" s="50">
        <v>2701</v>
      </c>
      <c r="B698" s="51"/>
      <c r="C698" s="51"/>
      <c r="D698" s="51"/>
      <c r="E698" s="51"/>
      <c r="F698" s="51"/>
      <c r="G698" s="51"/>
      <c r="H698" s="51"/>
      <c r="I698" s="51"/>
      <c r="J698" s="51"/>
      <c r="K698" s="136"/>
      <c r="L698" s="136"/>
      <c r="M698" s="136"/>
      <c r="N698" s="136"/>
      <c r="O698" s="136"/>
      <c r="P698" s="136"/>
      <c r="Q698" s="136"/>
      <c r="R698" s="84"/>
      <c r="S698" s="131"/>
      <c r="T698" s="57"/>
      <c r="U698" s="136"/>
      <c r="V698" s="118"/>
      <c r="W698" s="55"/>
      <c r="X698" s="118"/>
      <c r="Y698" s="169"/>
    </row>
    <row r="699" spans="1:26" ht="15.75" customHeight="1" x14ac:dyDescent="0.25">
      <c r="A699" s="50">
        <v>2702</v>
      </c>
      <c r="B699" s="51"/>
      <c r="C699" s="51"/>
      <c r="D699" s="51"/>
      <c r="E699" s="51"/>
      <c r="F699" s="51"/>
      <c r="G699" s="51"/>
      <c r="H699" s="51"/>
      <c r="I699" s="51"/>
      <c r="J699" s="51"/>
      <c r="K699" s="136"/>
      <c r="L699" s="136"/>
      <c r="M699" s="136"/>
      <c r="N699" s="136"/>
      <c r="O699" s="136"/>
      <c r="P699" s="136"/>
      <c r="Q699" s="136"/>
      <c r="R699" s="84"/>
      <c r="S699" s="131"/>
      <c r="T699" s="57"/>
      <c r="U699" s="136"/>
      <c r="V699" s="142"/>
      <c r="W699" s="58"/>
      <c r="X699" s="143"/>
      <c r="Y699" s="142"/>
    </row>
    <row r="700" spans="1:26" ht="15.75" customHeight="1" x14ac:dyDescent="0.25">
      <c r="A700" s="50">
        <v>2801</v>
      </c>
      <c r="B700" s="51"/>
      <c r="C700" s="51"/>
      <c r="D700" s="51"/>
      <c r="E700" s="51"/>
      <c r="F700" s="51"/>
      <c r="G700" s="51"/>
      <c r="H700" s="51"/>
      <c r="I700" s="51"/>
      <c r="J700" s="51"/>
      <c r="K700" s="136"/>
      <c r="L700" s="136"/>
      <c r="M700" s="136"/>
      <c r="N700" s="136"/>
      <c r="O700" s="136"/>
      <c r="P700" s="136"/>
      <c r="Q700" s="136"/>
      <c r="R700" s="84"/>
      <c r="S700" s="131"/>
      <c r="T700" s="57"/>
      <c r="U700" s="136"/>
      <c r="V700" s="142"/>
      <c r="W700" s="58"/>
      <c r="X700" s="143"/>
      <c r="Y700" s="142"/>
    </row>
    <row r="701" spans="1:26" ht="15.75" customHeight="1" x14ac:dyDescent="0.25">
      <c r="A701" s="50">
        <v>2802</v>
      </c>
      <c r="B701" s="51"/>
      <c r="C701" s="51"/>
      <c r="D701" s="51"/>
      <c r="E701" s="51"/>
      <c r="F701" s="51"/>
      <c r="G701" s="51"/>
      <c r="H701" s="51"/>
      <c r="I701" s="51"/>
      <c r="J701" s="51"/>
      <c r="K701" s="136"/>
      <c r="L701" s="136"/>
      <c r="M701" s="136"/>
      <c r="N701" s="136"/>
      <c r="O701" s="136"/>
      <c r="P701" s="136"/>
      <c r="Q701" s="136"/>
      <c r="R701" s="84"/>
      <c r="S701" s="131"/>
      <c r="T701" s="57"/>
      <c r="U701" s="136"/>
      <c r="V701" s="57"/>
      <c r="W701" s="136"/>
      <c r="X701" s="144"/>
      <c r="Y701" s="142"/>
    </row>
    <row r="702" spans="1:26" ht="15.75" customHeight="1" x14ac:dyDescent="0.25">
      <c r="A702" s="50">
        <v>2901</v>
      </c>
      <c r="B702" s="51"/>
      <c r="C702" s="51"/>
      <c r="D702" s="51"/>
      <c r="E702" s="51"/>
      <c r="F702" s="51"/>
      <c r="G702" s="51"/>
      <c r="H702" s="51"/>
      <c r="I702" s="51"/>
      <c r="J702" s="51"/>
      <c r="K702" s="136"/>
      <c r="L702" s="136"/>
      <c r="M702" s="136"/>
      <c r="N702" s="136"/>
      <c r="O702" s="136"/>
      <c r="P702" s="136"/>
      <c r="Q702" s="136"/>
      <c r="R702" s="84"/>
      <c r="S702" s="131"/>
      <c r="T702" s="57"/>
      <c r="U702" s="136"/>
      <c r="V702" s="145" t="s">
        <v>48</v>
      </c>
      <c r="W702" s="146"/>
      <c r="X702" s="147" t="str">
        <f>IF(SUM(R692:R700)=0,"",SUM(R692:R700))</f>
        <v/>
      </c>
      <c r="Y702" s="148" t="s">
        <v>17</v>
      </c>
    </row>
    <row r="703" spans="1:26" ht="15.75" customHeight="1" x14ac:dyDescent="0.25">
      <c r="A703" s="50">
        <v>2902</v>
      </c>
      <c r="B703" s="51"/>
      <c r="C703" s="51"/>
      <c r="D703" s="51"/>
      <c r="E703" s="51"/>
      <c r="F703" s="51"/>
      <c r="G703" s="51"/>
      <c r="H703" s="51"/>
      <c r="I703" s="51"/>
      <c r="J703" s="51"/>
      <c r="K703" s="136"/>
      <c r="L703" s="136"/>
      <c r="M703" s="136"/>
      <c r="N703" s="136"/>
      <c r="O703" s="136"/>
      <c r="P703" s="136"/>
      <c r="Q703" s="136"/>
      <c r="R703" s="84"/>
      <c r="S703" s="131"/>
      <c r="T703" s="57"/>
      <c r="U703" s="136"/>
      <c r="V703" s="149" t="s">
        <v>49</v>
      </c>
      <c r="W703" s="65" t="str">
        <f>IF(W702/B689=0,"",W702/B689)</f>
        <v/>
      </c>
      <c r="X703" s="150" t="e">
        <f>IF(W702/X702=0,"",W702/X702)</f>
        <v>#VALUE!</v>
      </c>
      <c r="Y703" s="151" t="s">
        <v>50</v>
      </c>
    </row>
    <row r="704" spans="1:26" ht="15.75" x14ac:dyDescent="0.25">
      <c r="A704" s="50">
        <v>3001</v>
      </c>
      <c r="B704" s="51"/>
      <c r="C704" s="51"/>
      <c r="D704" s="51"/>
      <c r="E704" s="51"/>
      <c r="F704" s="51"/>
      <c r="G704" s="51"/>
      <c r="H704" s="51"/>
      <c r="I704" s="51"/>
      <c r="J704" s="51"/>
      <c r="K704" s="136"/>
      <c r="L704" s="136"/>
      <c r="M704" s="136"/>
      <c r="N704" s="136"/>
      <c r="O704" s="136"/>
      <c r="P704" s="136"/>
      <c r="Q704" s="136"/>
      <c r="R704" s="84"/>
      <c r="S704" s="132"/>
      <c r="T704" s="137"/>
      <c r="U704" s="138"/>
      <c r="V704" s="93"/>
      <c r="W704" s="152"/>
      <c r="X704" s="152"/>
      <c r="Y704" s="153"/>
    </row>
    <row r="705" spans="1:26" ht="18" customHeight="1" x14ac:dyDescent="0.25">
      <c r="A705" s="19"/>
      <c r="B705" s="188" t="s">
        <v>74</v>
      </c>
      <c r="C705" s="188"/>
      <c r="D705" s="188"/>
      <c r="E705" s="188"/>
      <c r="F705" s="188"/>
      <c r="G705" s="188"/>
      <c r="H705" s="188"/>
      <c r="I705" s="188"/>
      <c r="J705" s="188"/>
      <c r="K705" s="24"/>
      <c r="L705" s="24"/>
      <c r="M705" s="24"/>
      <c r="N705" s="24"/>
      <c r="O705" s="24"/>
      <c r="P705" s="24"/>
      <c r="Q705" s="24"/>
      <c r="R705" s="71">
        <f>SUM(R689:R701)</f>
        <v>0</v>
      </c>
      <c r="S705" s="72" t="str">
        <f>IF(R697=0,"",R697/B689)</f>
        <v/>
      </c>
      <c r="T705" s="72" t="str">
        <f>IF(R705=0,"",R705/B689)</f>
        <v/>
      </c>
      <c r="U705" s="72" t="str">
        <f>IF(R697=0,"",T705-S705)</f>
        <v/>
      </c>
      <c r="V705" s="1"/>
      <c r="W705" s="24"/>
      <c r="X705" s="27"/>
      <c r="Y705" s="1"/>
    </row>
    <row r="706" spans="1:26" ht="12.75" customHeight="1" x14ac:dyDescent="0.25">
      <c r="A706" s="19"/>
      <c r="B706" s="24"/>
      <c r="C706" s="24"/>
      <c r="D706" s="75"/>
      <c r="E706" s="75"/>
      <c r="F706" s="75"/>
      <c r="G706" s="75"/>
      <c r="H706" s="75"/>
      <c r="I706" s="75"/>
      <c r="J706" s="75"/>
      <c r="K706" s="24"/>
      <c r="L706" s="24"/>
      <c r="M706" s="24"/>
      <c r="N706" s="24"/>
      <c r="O706" s="24"/>
      <c r="P706" s="24"/>
      <c r="Q706" s="24"/>
      <c r="R706" s="76"/>
      <c r="S706" s="77"/>
      <c r="T706" s="77"/>
      <c r="U706" s="77"/>
      <c r="V706" s="1"/>
      <c r="W706" s="24"/>
      <c r="X706" s="27"/>
      <c r="Y706" s="1"/>
    </row>
    <row r="707" spans="1:26" ht="12.75" customHeight="1" x14ac:dyDescent="0.25">
      <c r="A707" s="19"/>
      <c r="B707" s="24"/>
      <c r="C707" s="24"/>
      <c r="D707" s="75"/>
      <c r="E707" s="75"/>
      <c r="F707" s="75"/>
      <c r="G707" s="75"/>
      <c r="H707" s="75"/>
      <c r="I707" s="75"/>
      <c r="J707" s="75"/>
      <c r="K707" s="24"/>
      <c r="L707" s="24"/>
      <c r="M707" s="24"/>
      <c r="N707" s="24"/>
      <c r="O707" s="24"/>
      <c r="P707" s="24"/>
      <c r="Q707" s="24"/>
      <c r="R707" s="76"/>
      <c r="S707" s="77"/>
      <c r="T707" s="77"/>
      <c r="U707" s="77"/>
      <c r="V707" s="1"/>
      <c r="W707" s="24"/>
      <c r="X707" s="27"/>
      <c r="Y707" s="1"/>
    </row>
    <row r="708" spans="1:26" ht="26.25" x14ac:dyDescent="0.4">
      <c r="A708" s="24"/>
      <c r="B708" s="179" t="s">
        <v>63</v>
      </c>
      <c r="C708" s="180"/>
      <c r="D708" s="180"/>
      <c r="E708" s="180"/>
      <c r="F708" s="180"/>
      <c r="G708" s="180"/>
      <c r="H708" s="180"/>
      <c r="I708" s="180"/>
      <c r="J708" s="180"/>
      <c r="R708" s="74" t="s">
        <v>104</v>
      </c>
      <c r="S708" s="1"/>
      <c r="T708" s="1"/>
      <c r="U708" s="24"/>
      <c r="V708" s="1"/>
      <c r="W708" s="24"/>
      <c r="X708" s="24"/>
      <c r="Y708" s="24"/>
    </row>
    <row r="709" spans="1:26" ht="20.25" x14ac:dyDescent="0.2">
      <c r="A709" s="181" t="s">
        <v>16</v>
      </c>
      <c r="B709" s="182" t="s">
        <v>64</v>
      </c>
      <c r="C709" s="183"/>
      <c r="D709" s="183"/>
      <c r="E709" s="183"/>
      <c r="F709" s="183"/>
      <c r="G709" s="183"/>
      <c r="H709" s="183"/>
      <c r="I709" s="183"/>
      <c r="J709" s="184"/>
      <c r="K709" s="24"/>
      <c r="L709" s="24"/>
      <c r="M709" s="24"/>
      <c r="N709" s="24"/>
      <c r="O709" s="24"/>
      <c r="P709" s="24"/>
      <c r="Q709" s="24"/>
      <c r="R709" s="185" t="s">
        <v>17</v>
      </c>
      <c r="S709" s="178" t="s">
        <v>8</v>
      </c>
      <c r="T709" s="178" t="s">
        <v>9</v>
      </c>
      <c r="U709" s="187" t="s">
        <v>10</v>
      </c>
      <c r="V709" s="178" t="s">
        <v>11</v>
      </c>
      <c r="W709" s="176" t="s">
        <v>12</v>
      </c>
      <c r="X709" s="176" t="s">
        <v>13</v>
      </c>
      <c r="Y709" s="178" t="s">
        <v>14</v>
      </c>
    </row>
    <row r="710" spans="1:26" ht="15.75" x14ac:dyDescent="0.25">
      <c r="A710" s="177"/>
      <c r="B710" s="50" t="s">
        <v>65</v>
      </c>
      <c r="C710" s="50" t="s">
        <v>66</v>
      </c>
      <c r="D710" s="50" t="s">
        <v>67</v>
      </c>
      <c r="E710" s="50" t="s">
        <v>68</v>
      </c>
      <c r="F710" s="50" t="s">
        <v>69</v>
      </c>
      <c r="G710" s="50" t="s">
        <v>70</v>
      </c>
      <c r="H710" s="50" t="s">
        <v>71</v>
      </c>
      <c r="I710" s="50" t="s">
        <v>72</v>
      </c>
      <c r="J710" s="50" t="s">
        <v>73</v>
      </c>
      <c r="K710" s="24"/>
      <c r="L710" s="24"/>
      <c r="M710" s="24"/>
      <c r="N710" s="24"/>
      <c r="O710" s="24"/>
      <c r="P710" s="24"/>
      <c r="Q710" s="24"/>
      <c r="R710" s="186"/>
      <c r="S710" s="177"/>
      <c r="T710" s="177"/>
      <c r="U710" s="177"/>
      <c r="V710" s="177"/>
      <c r="W710" s="177"/>
      <c r="X710" s="177"/>
      <c r="Y710" s="177"/>
    </row>
    <row r="711" spans="1:26" ht="15.75" customHeight="1" x14ac:dyDescent="0.25">
      <c r="A711" s="50">
        <v>2302</v>
      </c>
      <c r="B711" s="51">
        <v>26</v>
      </c>
      <c r="C711" s="51"/>
      <c r="D711" s="51"/>
      <c r="E711" s="51"/>
      <c r="F711" s="51"/>
      <c r="G711" s="51"/>
      <c r="H711" s="51"/>
      <c r="I711" s="51"/>
      <c r="J711" s="51"/>
      <c r="K711" s="136"/>
      <c r="L711" s="136"/>
      <c r="M711" s="136"/>
      <c r="N711" s="136"/>
      <c r="O711" s="136"/>
      <c r="P711" s="136"/>
      <c r="Q711" s="136"/>
      <c r="R711" s="84"/>
      <c r="S711" s="130"/>
      <c r="T711" s="133"/>
      <c r="U711" s="134"/>
      <c r="V711" s="140"/>
      <c r="W711" s="53">
        <f>B711</f>
        <v>26</v>
      </c>
      <c r="X711" s="141"/>
      <c r="Y711" s="140"/>
    </row>
    <row r="712" spans="1:26" ht="15.75" customHeight="1" x14ac:dyDescent="0.25">
      <c r="A712" s="50">
        <v>2401</v>
      </c>
      <c r="B712" s="51"/>
      <c r="C712" s="51">
        <v>20</v>
      </c>
      <c r="D712" s="51"/>
      <c r="E712" s="51"/>
      <c r="F712" s="51"/>
      <c r="G712" s="51"/>
      <c r="H712" s="51"/>
      <c r="I712" s="51"/>
      <c r="J712" s="51"/>
      <c r="K712" s="136"/>
      <c r="L712" s="136"/>
      <c r="M712" s="136"/>
      <c r="N712" s="136"/>
      <c r="O712" s="136"/>
      <c r="P712" s="136"/>
      <c r="Q712" s="136"/>
      <c r="R712" s="84"/>
      <c r="S712" s="131"/>
      <c r="T712" s="57"/>
      <c r="U712" s="135"/>
      <c r="V712" s="54">
        <f>IF(C712=0,"",C712/B711)</f>
        <v>0.76923076923076927</v>
      </c>
      <c r="W712" s="55">
        <v>20</v>
      </c>
      <c r="X712" s="139">
        <f t="shared" ref="X712:X719" si="77">IF(W712=0,"",W712/W711)</f>
        <v>0.76923076923076927</v>
      </c>
      <c r="Y712" s="139">
        <f t="shared" ref="Y712:Y719" si="78">IF(W712=0,"",100%-X712)</f>
        <v>0.23076923076923073</v>
      </c>
    </row>
    <row r="713" spans="1:26" ht="15.75" customHeight="1" x14ac:dyDescent="0.25">
      <c r="A713" s="50">
        <v>2402</v>
      </c>
      <c r="B713" s="51"/>
      <c r="C713" s="51"/>
      <c r="D713" s="51">
        <v>20</v>
      </c>
      <c r="E713" s="51"/>
      <c r="F713" s="51"/>
      <c r="G713" s="51"/>
      <c r="H713" s="51"/>
      <c r="I713" s="51"/>
      <c r="J713" s="51"/>
      <c r="K713" s="136"/>
      <c r="L713" s="136"/>
      <c r="M713" s="136"/>
      <c r="N713" s="136"/>
      <c r="O713" s="136"/>
      <c r="P713" s="136"/>
      <c r="Q713" s="136"/>
      <c r="R713" s="84"/>
      <c r="S713" s="131"/>
      <c r="T713" s="57"/>
      <c r="U713" s="135"/>
      <c r="V713" s="54">
        <f>IF(D713=0,"",D713/C712)</f>
        <v>1</v>
      </c>
      <c r="W713" s="55">
        <v>20</v>
      </c>
      <c r="X713" s="139">
        <f t="shared" si="77"/>
        <v>1</v>
      </c>
      <c r="Y713" s="139">
        <f t="shared" si="78"/>
        <v>0</v>
      </c>
      <c r="Z713" s="30">
        <f>W713/W711</f>
        <v>0.76923076923076927</v>
      </c>
    </row>
    <row r="714" spans="1:26" ht="15.75" customHeight="1" x14ac:dyDescent="0.25">
      <c r="A714" s="50">
        <v>2501</v>
      </c>
      <c r="B714" s="51"/>
      <c r="C714" s="51"/>
      <c r="D714" s="51"/>
      <c r="E714" s="51">
        <v>20</v>
      </c>
      <c r="F714" s="51"/>
      <c r="G714" s="51"/>
      <c r="H714" s="51"/>
      <c r="I714" s="51"/>
      <c r="J714" s="51"/>
      <c r="K714" s="136"/>
      <c r="L714" s="136"/>
      <c r="M714" s="136"/>
      <c r="N714" s="136"/>
      <c r="O714" s="136"/>
      <c r="P714" s="136"/>
      <c r="Q714" s="136"/>
      <c r="R714" s="84"/>
      <c r="S714" s="131"/>
      <c r="T714" s="57"/>
      <c r="U714" s="135"/>
      <c r="V714" s="54">
        <f>IF(E714=0,"",E714/D713)</f>
        <v>1</v>
      </c>
      <c r="W714" s="55">
        <v>20</v>
      </c>
      <c r="X714" s="139">
        <f t="shared" si="77"/>
        <v>1</v>
      </c>
      <c r="Y714" s="139">
        <f t="shared" si="78"/>
        <v>0</v>
      </c>
    </row>
    <row r="715" spans="1:26" ht="15.75" customHeight="1" x14ac:dyDescent="0.25">
      <c r="A715" s="50">
        <v>2502</v>
      </c>
      <c r="B715" s="51"/>
      <c r="C715" s="51"/>
      <c r="D715" s="51"/>
      <c r="E715" s="51"/>
      <c r="F715" s="51"/>
      <c r="G715" s="51"/>
      <c r="H715" s="51"/>
      <c r="I715" s="51"/>
      <c r="J715" s="51"/>
      <c r="K715" s="136"/>
      <c r="L715" s="136"/>
      <c r="M715" s="136"/>
      <c r="N715" s="136"/>
      <c r="O715" s="136"/>
      <c r="P715" s="136"/>
      <c r="Q715" s="136"/>
      <c r="R715" s="84"/>
      <c r="S715" s="131"/>
      <c r="T715" s="57"/>
      <c r="U715" s="135"/>
      <c r="V715" s="54" t="str">
        <f>IF(F715=0,"",F715/E714)</f>
        <v/>
      </c>
      <c r="W715" s="55"/>
      <c r="X715" s="139" t="str">
        <f t="shared" si="77"/>
        <v/>
      </c>
      <c r="Y715" s="139" t="str">
        <f t="shared" si="78"/>
        <v/>
      </c>
    </row>
    <row r="716" spans="1:26" ht="15.75" customHeight="1" x14ac:dyDescent="0.25">
      <c r="A716" s="50">
        <v>2601</v>
      </c>
      <c r="B716" s="51"/>
      <c r="C716" s="51"/>
      <c r="D716" s="51"/>
      <c r="E716" s="51"/>
      <c r="F716" s="51"/>
      <c r="G716" s="51"/>
      <c r="H716" s="51"/>
      <c r="I716" s="51"/>
      <c r="J716" s="51"/>
      <c r="K716" s="136"/>
      <c r="L716" s="136"/>
      <c r="M716" s="136"/>
      <c r="N716" s="136"/>
      <c r="O716" s="136"/>
      <c r="P716" s="136"/>
      <c r="Q716" s="136"/>
      <c r="R716" s="84"/>
      <c r="S716" s="131"/>
      <c r="T716" s="57"/>
      <c r="U716" s="135"/>
      <c r="V716" s="54" t="str">
        <f>IF(G716=0,"",G716/F715)</f>
        <v/>
      </c>
      <c r="W716" s="55"/>
      <c r="X716" s="139" t="str">
        <f t="shared" si="77"/>
        <v/>
      </c>
      <c r="Y716" s="139" t="str">
        <f t="shared" si="78"/>
        <v/>
      </c>
    </row>
    <row r="717" spans="1:26" ht="15.75" customHeight="1" x14ac:dyDescent="0.25">
      <c r="A717" s="50">
        <v>2602</v>
      </c>
      <c r="B717" s="51"/>
      <c r="C717" s="51"/>
      <c r="D717" s="51"/>
      <c r="E717" s="51"/>
      <c r="F717" s="51"/>
      <c r="G717" s="51"/>
      <c r="H717" s="51"/>
      <c r="I717" s="51"/>
      <c r="J717" s="51"/>
      <c r="K717" s="136"/>
      <c r="L717" s="136"/>
      <c r="M717" s="136"/>
      <c r="N717" s="136"/>
      <c r="O717" s="136"/>
      <c r="P717" s="136"/>
      <c r="Q717" s="136"/>
      <c r="R717" s="84"/>
      <c r="S717" s="131"/>
      <c r="T717" s="57"/>
      <c r="U717" s="135"/>
      <c r="V717" s="54" t="str">
        <f>IF(H717=0,"",H717/G716)</f>
        <v/>
      </c>
      <c r="W717" s="55"/>
      <c r="X717" s="139" t="str">
        <f t="shared" si="77"/>
        <v/>
      </c>
      <c r="Y717" s="139" t="str">
        <f t="shared" si="78"/>
        <v/>
      </c>
    </row>
    <row r="718" spans="1:26" ht="15.75" customHeight="1" x14ac:dyDescent="0.25">
      <c r="A718" s="50">
        <v>2701</v>
      </c>
      <c r="B718" s="51"/>
      <c r="C718" s="51"/>
      <c r="D718" s="51"/>
      <c r="E718" s="51"/>
      <c r="F718" s="51"/>
      <c r="G718" s="51"/>
      <c r="H718" s="51"/>
      <c r="I718" s="51"/>
      <c r="J718" s="51"/>
      <c r="K718" s="136"/>
      <c r="L718" s="136"/>
      <c r="M718" s="136"/>
      <c r="N718" s="136"/>
      <c r="O718" s="136"/>
      <c r="P718" s="136"/>
      <c r="Q718" s="136"/>
      <c r="R718" s="84"/>
      <c r="S718" s="131"/>
      <c r="T718" s="57"/>
      <c r="U718" s="135"/>
      <c r="V718" s="54" t="str">
        <f>IF(I718=0,"",I718/H717)</f>
        <v/>
      </c>
      <c r="W718" s="55"/>
      <c r="X718" s="139" t="str">
        <f t="shared" si="77"/>
        <v/>
      </c>
      <c r="Y718" s="139" t="str">
        <f t="shared" si="78"/>
        <v/>
      </c>
    </row>
    <row r="719" spans="1:26" ht="15.75" customHeight="1" x14ac:dyDescent="0.25">
      <c r="A719" s="50">
        <v>2702</v>
      </c>
      <c r="B719" s="51"/>
      <c r="C719" s="51"/>
      <c r="D719" s="51"/>
      <c r="E719" s="51"/>
      <c r="F719" s="51"/>
      <c r="G719" s="51"/>
      <c r="H719" s="51"/>
      <c r="I719" s="51"/>
      <c r="J719" s="51"/>
      <c r="K719" s="136"/>
      <c r="L719" s="136"/>
      <c r="M719" s="136"/>
      <c r="N719" s="136"/>
      <c r="O719" s="136"/>
      <c r="P719" s="136"/>
      <c r="Q719" s="136"/>
      <c r="R719" s="84"/>
      <c r="S719" s="131"/>
      <c r="T719" s="57"/>
      <c r="U719" s="135"/>
      <c r="V719" s="56" t="str">
        <f>IF(J719=0,"",J719/I718)</f>
        <v/>
      </c>
      <c r="W719" s="55"/>
      <c r="X719" s="56" t="str">
        <f t="shared" si="77"/>
        <v/>
      </c>
      <c r="Y719" s="56" t="str">
        <f t="shared" si="78"/>
        <v/>
      </c>
    </row>
    <row r="720" spans="1:26" ht="15.75" customHeight="1" x14ac:dyDescent="0.25">
      <c r="A720" s="50">
        <v>2801</v>
      </c>
      <c r="B720" s="51"/>
      <c r="C720" s="51"/>
      <c r="D720" s="51"/>
      <c r="E720" s="51"/>
      <c r="F720" s="51"/>
      <c r="G720" s="51"/>
      <c r="H720" s="51"/>
      <c r="I720" s="51"/>
      <c r="J720" s="51"/>
      <c r="K720" s="136"/>
      <c r="L720" s="136"/>
      <c r="M720" s="136"/>
      <c r="N720" s="136"/>
      <c r="O720" s="136"/>
      <c r="P720" s="136"/>
      <c r="Q720" s="136"/>
      <c r="R720" s="84"/>
      <c r="S720" s="131"/>
      <c r="T720" s="57"/>
      <c r="U720" s="136"/>
      <c r="V720" s="118"/>
      <c r="W720" s="55"/>
      <c r="X720" s="118"/>
      <c r="Y720" s="169"/>
    </row>
    <row r="721" spans="1:26" ht="15.75" customHeight="1" x14ac:dyDescent="0.25">
      <c r="A721" s="50">
        <v>2802</v>
      </c>
      <c r="B721" s="51"/>
      <c r="C721" s="51"/>
      <c r="D721" s="51"/>
      <c r="E721" s="51"/>
      <c r="F721" s="51"/>
      <c r="G721" s="51"/>
      <c r="H721" s="51"/>
      <c r="I721" s="51"/>
      <c r="J721" s="51"/>
      <c r="K721" s="136"/>
      <c r="L721" s="136"/>
      <c r="M721" s="136"/>
      <c r="N721" s="136"/>
      <c r="O721" s="136"/>
      <c r="P721" s="136"/>
      <c r="Q721" s="136"/>
      <c r="R721" s="84"/>
      <c r="S721" s="131"/>
      <c r="T721" s="57"/>
      <c r="U721" s="136"/>
      <c r="V721" s="142"/>
      <c r="W721" s="58"/>
      <c r="X721" s="143"/>
      <c r="Y721" s="142"/>
    </row>
    <row r="722" spans="1:26" ht="15.75" customHeight="1" x14ac:dyDescent="0.25">
      <c r="A722" s="50">
        <v>2901</v>
      </c>
      <c r="B722" s="51"/>
      <c r="C722" s="51"/>
      <c r="D722" s="51"/>
      <c r="E722" s="51"/>
      <c r="F722" s="51"/>
      <c r="G722" s="51"/>
      <c r="H722" s="51"/>
      <c r="I722" s="51"/>
      <c r="J722" s="51"/>
      <c r="K722" s="136"/>
      <c r="L722" s="136"/>
      <c r="M722" s="136"/>
      <c r="N722" s="136"/>
      <c r="O722" s="136"/>
      <c r="P722" s="136"/>
      <c r="Q722" s="136"/>
      <c r="R722" s="84"/>
      <c r="S722" s="131"/>
      <c r="T722" s="57"/>
      <c r="U722" s="136"/>
      <c r="V722" s="142"/>
      <c r="W722" s="58"/>
      <c r="X722" s="143"/>
      <c r="Y722" s="142"/>
    </row>
    <row r="723" spans="1:26" ht="15.75" customHeight="1" x14ac:dyDescent="0.25">
      <c r="A723" s="50">
        <v>2902</v>
      </c>
      <c r="B723" s="51"/>
      <c r="C723" s="51"/>
      <c r="D723" s="51"/>
      <c r="E723" s="51"/>
      <c r="F723" s="51"/>
      <c r="G723" s="51"/>
      <c r="H723" s="51"/>
      <c r="I723" s="51"/>
      <c r="J723" s="51"/>
      <c r="K723" s="136"/>
      <c r="L723" s="136"/>
      <c r="M723" s="136"/>
      <c r="N723" s="136"/>
      <c r="O723" s="136"/>
      <c r="P723" s="136"/>
      <c r="Q723" s="136"/>
      <c r="R723" s="84"/>
      <c r="S723" s="131"/>
      <c r="T723" s="57"/>
      <c r="U723" s="136"/>
      <c r="V723" s="57"/>
      <c r="W723" s="136"/>
      <c r="X723" s="144"/>
      <c r="Y723" s="142"/>
    </row>
    <row r="724" spans="1:26" ht="15.75" customHeight="1" x14ac:dyDescent="0.25">
      <c r="A724" s="50">
        <v>3001</v>
      </c>
      <c r="B724" s="51"/>
      <c r="C724" s="51"/>
      <c r="D724" s="51"/>
      <c r="E724" s="51"/>
      <c r="F724" s="51"/>
      <c r="G724" s="51"/>
      <c r="H724" s="51"/>
      <c r="I724" s="51"/>
      <c r="J724" s="51"/>
      <c r="K724" s="136"/>
      <c r="L724" s="136"/>
      <c r="M724" s="136"/>
      <c r="N724" s="136"/>
      <c r="O724" s="136"/>
      <c r="P724" s="136"/>
      <c r="Q724" s="136"/>
      <c r="R724" s="84"/>
      <c r="S724" s="131"/>
      <c r="T724" s="57"/>
      <c r="U724" s="136"/>
      <c r="V724" s="145" t="s">
        <v>48</v>
      </c>
      <c r="W724" s="146"/>
      <c r="X724" s="147" t="str">
        <f>IF(SUM(R714:R722)=0,"",SUM(R714:R722))</f>
        <v/>
      </c>
      <c r="Y724" s="148" t="s">
        <v>17</v>
      </c>
    </row>
    <row r="725" spans="1:26" ht="15.75" customHeight="1" x14ac:dyDescent="0.25">
      <c r="A725" s="50">
        <v>3002</v>
      </c>
      <c r="B725" s="51"/>
      <c r="C725" s="51"/>
      <c r="D725" s="51"/>
      <c r="E725" s="51"/>
      <c r="F725" s="51"/>
      <c r="G725" s="51"/>
      <c r="H725" s="51"/>
      <c r="I725" s="51"/>
      <c r="J725" s="51"/>
      <c r="K725" s="136"/>
      <c r="L725" s="136"/>
      <c r="M725" s="136"/>
      <c r="N725" s="136"/>
      <c r="O725" s="136"/>
      <c r="P725" s="136"/>
      <c r="Q725" s="136"/>
      <c r="R725" s="84"/>
      <c r="S725" s="131"/>
      <c r="T725" s="57"/>
      <c r="U725" s="136"/>
      <c r="V725" s="149" t="s">
        <v>49</v>
      </c>
      <c r="W725" s="65" t="str">
        <f>IF(W724/B711=0,"",W724/B711)</f>
        <v/>
      </c>
      <c r="X725" s="150" t="e">
        <f>IF(W724/X724=0,"",W724/X724)</f>
        <v>#VALUE!</v>
      </c>
      <c r="Y725" s="151" t="s">
        <v>50</v>
      </c>
    </row>
    <row r="726" spans="1:26" ht="15.75" x14ac:dyDescent="0.25">
      <c r="A726" s="50">
        <v>3101</v>
      </c>
      <c r="B726" s="51"/>
      <c r="C726" s="51"/>
      <c r="D726" s="51"/>
      <c r="E726" s="51"/>
      <c r="F726" s="51"/>
      <c r="G726" s="51"/>
      <c r="H726" s="51"/>
      <c r="I726" s="51"/>
      <c r="J726" s="51"/>
      <c r="K726" s="136"/>
      <c r="L726" s="136"/>
      <c r="M726" s="136"/>
      <c r="N726" s="136"/>
      <c r="O726" s="136"/>
      <c r="P726" s="136"/>
      <c r="Q726" s="136"/>
      <c r="R726" s="84"/>
      <c r="S726" s="132"/>
      <c r="T726" s="137"/>
      <c r="U726" s="138"/>
      <c r="V726" s="93"/>
      <c r="W726" s="152"/>
      <c r="X726" s="152"/>
      <c r="Y726" s="153"/>
    </row>
    <row r="727" spans="1:26" ht="18" customHeight="1" x14ac:dyDescent="0.25">
      <c r="A727" s="19"/>
      <c r="B727" s="188" t="s">
        <v>74</v>
      </c>
      <c r="C727" s="188"/>
      <c r="D727" s="188"/>
      <c r="E727" s="188"/>
      <c r="F727" s="188"/>
      <c r="G727" s="188"/>
      <c r="H727" s="188"/>
      <c r="I727" s="188"/>
      <c r="J727" s="188"/>
      <c r="K727" s="24"/>
      <c r="L727" s="24"/>
      <c r="M727" s="24"/>
      <c r="N727" s="24"/>
      <c r="O727" s="24"/>
      <c r="P727" s="24"/>
      <c r="Q727" s="24"/>
      <c r="R727" s="71">
        <f>SUM(R711:R723)</f>
        <v>0</v>
      </c>
      <c r="S727" s="72" t="str">
        <f>IF(R719=0,"",R719/B711)</f>
        <v/>
      </c>
      <c r="T727" s="72" t="str">
        <f>IF(R727=0,"",R727/B711)</f>
        <v/>
      </c>
      <c r="U727" s="72" t="str">
        <f>IF(R719=0,"",T727-S727)</f>
        <v/>
      </c>
      <c r="V727" s="1"/>
      <c r="W727" s="24"/>
      <c r="X727" s="27"/>
      <c r="Y727" s="1"/>
    </row>
    <row r="728" spans="1:26" ht="12.75" customHeight="1" x14ac:dyDescent="0.25">
      <c r="A728" s="19"/>
      <c r="B728" s="24"/>
      <c r="C728" s="24"/>
      <c r="D728" s="75"/>
      <c r="E728" s="75"/>
      <c r="F728" s="75"/>
      <c r="G728" s="75"/>
      <c r="H728" s="75"/>
      <c r="I728" s="75"/>
      <c r="J728" s="75"/>
      <c r="K728" s="24"/>
      <c r="L728" s="24"/>
      <c r="M728" s="24"/>
      <c r="N728" s="24"/>
      <c r="O728" s="24"/>
      <c r="P728" s="24"/>
      <c r="Q728" s="24"/>
      <c r="R728" s="76"/>
      <c r="S728" s="77"/>
      <c r="T728" s="77"/>
      <c r="U728" s="77"/>
      <c r="V728" s="1"/>
      <c r="W728" s="24"/>
      <c r="X728" s="27"/>
      <c r="Y728" s="1"/>
    </row>
    <row r="729" spans="1:26" ht="12.75" customHeight="1" x14ac:dyDescent="0.25">
      <c r="A729" s="19"/>
      <c r="B729" s="24"/>
      <c r="C729" s="24"/>
      <c r="D729" s="75"/>
      <c r="E729" s="75"/>
      <c r="F729" s="75"/>
      <c r="G729" s="75"/>
      <c r="H729" s="75"/>
      <c r="I729" s="75"/>
      <c r="J729" s="75"/>
      <c r="K729" s="24"/>
      <c r="L729" s="24"/>
      <c r="M729" s="24"/>
      <c r="N729" s="24"/>
      <c r="O729" s="24"/>
      <c r="P729" s="24"/>
      <c r="Q729" s="24"/>
      <c r="R729" s="76"/>
      <c r="S729" s="77"/>
      <c r="T729" s="77"/>
      <c r="U729" s="77"/>
      <c r="V729" s="1"/>
      <c r="W729" s="24"/>
      <c r="X729" s="27"/>
      <c r="Y729" s="1"/>
    </row>
    <row r="730" spans="1:26" ht="26.25" x14ac:dyDescent="0.4">
      <c r="A730" s="24"/>
      <c r="B730" s="179" t="s">
        <v>63</v>
      </c>
      <c r="C730" s="180"/>
      <c r="D730" s="180"/>
      <c r="E730" s="180"/>
      <c r="F730" s="180"/>
      <c r="G730" s="180"/>
      <c r="H730" s="180"/>
      <c r="I730" s="180"/>
      <c r="J730" s="180"/>
      <c r="R730" s="74" t="s">
        <v>106</v>
      </c>
      <c r="S730" s="1"/>
      <c r="T730" s="1"/>
      <c r="U730" s="24"/>
      <c r="V730" s="1"/>
      <c r="W730" s="24"/>
      <c r="X730" s="24"/>
      <c r="Y730" s="24"/>
    </row>
    <row r="731" spans="1:26" ht="20.25" x14ac:dyDescent="0.2">
      <c r="A731" s="181" t="s">
        <v>16</v>
      </c>
      <c r="B731" s="182" t="s">
        <v>64</v>
      </c>
      <c r="C731" s="183"/>
      <c r="D731" s="183"/>
      <c r="E731" s="183"/>
      <c r="F731" s="183"/>
      <c r="G731" s="183"/>
      <c r="H731" s="183"/>
      <c r="I731" s="183"/>
      <c r="J731" s="184"/>
      <c r="K731" s="24"/>
      <c r="L731" s="24"/>
      <c r="M731" s="24"/>
      <c r="N731" s="24"/>
      <c r="O731" s="24"/>
      <c r="P731" s="24"/>
      <c r="Q731" s="24"/>
      <c r="R731" s="185" t="s">
        <v>17</v>
      </c>
      <c r="S731" s="178" t="s">
        <v>8</v>
      </c>
      <c r="T731" s="178" t="s">
        <v>9</v>
      </c>
      <c r="U731" s="187" t="s">
        <v>10</v>
      </c>
      <c r="V731" s="178" t="s">
        <v>11</v>
      </c>
      <c r="W731" s="176" t="s">
        <v>12</v>
      </c>
      <c r="X731" s="176" t="s">
        <v>13</v>
      </c>
      <c r="Y731" s="178" t="s">
        <v>14</v>
      </c>
    </row>
    <row r="732" spans="1:26" ht="15.75" x14ac:dyDescent="0.25">
      <c r="A732" s="177"/>
      <c r="B732" s="50" t="s">
        <v>65</v>
      </c>
      <c r="C732" s="50" t="s">
        <v>66</v>
      </c>
      <c r="D732" s="50" t="s">
        <v>67</v>
      </c>
      <c r="E732" s="50" t="s">
        <v>68</v>
      </c>
      <c r="F732" s="50" t="s">
        <v>69</v>
      </c>
      <c r="G732" s="50" t="s">
        <v>70</v>
      </c>
      <c r="H732" s="50" t="s">
        <v>71</v>
      </c>
      <c r="I732" s="50" t="s">
        <v>72</v>
      </c>
      <c r="J732" s="50" t="s">
        <v>73</v>
      </c>
      <c r="K732" s="24"/>
      <c r="L732" s="24"/>
      <c r="M732" s="24"/>
      <c r="N732" s="24"/>
      <c r="O732" s="24"/>
      <c r="P732" s="24"/>
      <c r="Q732" s="24"/>
      <c r="R732" s="186"/>
      <c r="S732" s="177"/>
      <c r="T732" s="177"/>
      <c r="U732" s="177"/>
      <c r="V732" s="177"/>
      <c r="W732" s="177"/>
      <c r="X732" s="177"/>
      <c r="Y732" s="177"/>
    </row>
    <row r="733" spans="1:26" ht="15.75" customHeight="1" x14ac:dyDescent="0.25">
      <c r="A733" s="50">
        <v>2401</v>
      </c>
      <c r="B733" s="51">
        <v>11</v>
      </c>
      <c r="C733" s="51"/>
      <c r="D733" s="51"/>
      <c r="E733" s="51"/>
      <c r="F733" s="51"/>
      <c r="G733" s="51"/>
      <c r="H733" s="51"/>
      <c r="I733" s="51"/>
      <c r="J733" s="51"/>
      <c r="K733" s="136"/>
      <c r="L733" s="136"/>
      <c r="M733" s="136"/>
      <c r="N733" s="136"/>
      <c r="O733" s="136"/>
      <c r="P733" s="136"/>
      <c r="Q733" s="136"/>
      <c r="R733" s="84"/>
      <c r="S733" s="130"/>
      <c r="T733" s="133"/>
      <c r="U733" s="134"/>
      <c r="V733" s="140"/>
      <c r="W733" s="53">
        <v>16</v>
      </c>
      <c r="X733" s="141"/>
      <c r="Y733" s="140"/>
    </row>
    <row r="734" spans="1:26" ht="15.75" customHeight="1" x14ac:dyDescent="0.25">
      <c r="A734" s="50">
        <v>2402</v>
      </c>
      <c r="B734" s="51"/>
      <c r="C734" s="51">
        <v>10</v>
      </c>
      <c r="D734" s="51"/>
      <c r="E734" s="51"/>
      <c r="F734" s="51"/>
      <c r="G734" s="51"/>
      <c r="H734" s="51"/>
      <c r="I734" s="51"/>
      <c r="J734" s="51"/>
      <c r="K734" s="136"/>
      <c r="L734" s="136"/>
      <c r="M734" s="136"/>
      <c r="N734" s="136"/>
      <c r="O734" s="136"/>
      <c r="P734" s="136"/>
      <c r="Q734" s="136"/>
      <c r="R734" s="84"/>
      <c r="S734" s="131"/>
      <c r="T734" s="57"/>
      <c r="U734" s="135"/>
      <c r="V734" s="54">
        <f>IF(C734=0,"",C734/B733)</f>
        <v>0.90909090909090906</v>
      </c>
      <c r="W734" s="55">
        <v>10</v>
      </c>
      <c r="X734" s="139">
        <f t="shared" ref="X734:X741" si="79">IF(W734=0,"",W734/W733)</f>
        <v>0.625</v>
      </c>
      <c r="Y734" s="139">
        <f t="shared" ref="Y734:Y741" si="80">IF(W734=0,"",100%-X734)</f>
        <v>0.375</v>
      </c>
    </row>
    <row r="735" spans="1:26" ht="15.75" customHeight="1" x14ac:dyDescent="0.25">
      <c r="A735" s="50">
        <v>2501</v>
      </c>
      <c r="B735" s="51"/>
      <c r="C735" s="51"/>
      <c r="D735" s="51">
        <v>10</v>
      </c>
      <c r="E735" s="51"/>
      <c r="F735" s="51"/>
      <c r="G735" s="51"/>
      <c r="H735" s="51"/>
      <c r="I735" s="51"/>
      <c r="J735" s="51"/>
      <c r="K735" s="136"/>
      <c r="L735" s="136"/>
      <c r="M735" s="136"/>
      <c r="N735" s="136"/>
      <c r="O735" s="136"/>
      <c r="P735" s="136"/>
      <c r="Q735" s="136"/>
      <c r="R735" s="84"/>
      <c r="S735" s="131"/>
      <c r="T735" s="57"/>
      <c r="U735" s="135"/>
      <c r="V735" s="54">
        <f>IF(D735=0,"",D735/C734)</f>
        <v>1</v>
      </c>
      <c r="W735" s="55">
        <v>10</v>
      </c>
      <c r="X735" s="139">
        <f t="shared" si="79"/>
        <v>1</v>
      </c>
      <c r="Y735" s="139">
        <f t="shared" si="80"/>
        <v>0</v>
      </c>
      <c r="Z735" s="30">
        <f>W735/W733</f>
        <v>0.625</v>
      </c>
    </row>
    <row r="736" spans="1:26" ht="15.75" customHeight="1" x14ac:dyDescent="0.25">
      <c r="A736" s="50">
        <v>2502</v>
      </c>
      <c r="B736" s="51"/>
      <c r="C736" s="51"/>
      <c r="D736" s="51"/>
      <c r="E736" s="51"/>
      <c r="F736" s="51"/>
      <c r="G736" s="51"/>
      <c r="H736" s="51"/>
      <c r="I736" s="51"/>
      <c r="J736" s="51"/>
      <c r="K736" s="136"/>
      <c r="L736" s="136"/>
      <c r="M736" s="136"/>
      <c r="N736" s="136"/>
      <c r="O736" s="136"/>
      <c r="P736" s="136"/>
      <c r="Q736" s="136"/>
      <c r="R736" s="84"/>
      <c r="S736" s="131"/>
      <c r="T736" s="57"/>
      <c r="U736" s="135"/>
      <c r="V736" s="54" t="str">
        <f>IF(E736=0,"",E736/D735)</f>
        <v/>
      </c>
      <c r="W736" s="55"/>
      <c r="X736" s="139" t="str">
        <f t="shared" si="79"/>
        <v/>
      </c>
      <c r="Y736" s="139" t="str">
        <f t="shared" si="80"/>
        <v/>
      </c>
    </row>
    <row r="737" spans="1:25" ht="15.75" customHeight="1" x14ac:dyDescent="0.25">
      <c r="A737" s="50">
        <v>2601</v>
      </c>
      <c r="B737" s="51"/>
      <c r="C737" s="51"/>
      <c r="D737" s="51"/>
      <c r="E737" s="51"/>
      <c r="F737" s="51"/>
      <c r="G737" s="51"/>
      <c r="H737" s="51"/>
      <c r="I737" s="51"/>
      <c r="J737" s="51"/>
      <c r="K737" s="136"/>
      <c r="L737" s="136"/>
      <c r="M737" s="136"/>
      <c r="N737" s="136"/>
      <c r="O737" s="136"/>
      <c r="P737" s="136"/>
      <c r="Q737" s="136"/>
      <c r="R737" s="84"/>
      <c r="S737" s="131"/>
      <c r="T737" s="57"/>
      <c r="U737" s="135"/>
      <c r="V737" s="54" t="str">
        <f>IF(F737=0,"",F737/E736)</f>
        <v/>
      </c>
      <c r="W737" s="55"/>
      <c r="X737" s="139" t="str">
        <f t="shared" si="79"/>
        <v/>
      </c>
      <c r="Y737" s="139" t="str">
        <f t="shared" si="80"/>
        <v/>
      </c>
    </row>
    <row r="738" spans="1:25" ht="15.75" customHeight="1" x14ac:dyDescent="0.25">
      <c r="A738" s="50">
        <v>2602</v>
      </c>
      <c r="B738" s="51"/>
      <c r="C738" s="51"/>
      <c r="D738" s="51"/>
      <c r="E738" s="51"/>
      <c r="F738" s="51"/>
      <c r="G738" s="51"/>
      <c r="H738" s="51"/>
      <c r="I738" s="51"/>
      <c r="J738" s="51"/>
      <c r="K738" s="136"/>
      <c r="L738" s="136"/>
      <c r="M738" s="136"/>
      <c r="N738" s="136"/>
      <c r="O738" s="136"/>
      <c r="P738" s="136"/>
      <c r="Q738" s="136"/>
      <c r="R738" s="84"/>
      <c r="S738" s="131"/>
      <c r="T738" s="57"/>
      <c r="U738" s="135"/>
      <c r="V738" s="54" t="str">
        <f>IF(G738=0,"",G738/F737)</f>
        <v/>
      </c>
      <c r="W738" s="55"/>
      <c r="X738" s="139" t="str">
        <f t="shared" si="79"/>
        <v/>
      </c>
      <c r="Y738" s="139" t="str">
        <f t="shared" si="80"/>
        <v/>
      </c>
    </row>
    <row r="739" spans="1:25" ht="15.75" customHeight="1" x14ac:dyDescent="0.25">
      <c r="A739" s="50">
        <v>2701</v>
      </c>
      <c r="B739" s="51"/>
      <c r="C739" s="51"/>
      <c r="D739" s="51"/>
      <c r="E739" s="51"/>
      <c r="F739" s="51"/>
      <c r="G739" s="51"/>
      <c r="H739" s="51"/>
      <c r="I739" s="51"/>
      <c r="J739" s="51"/>
      <c r="K739" s="136"/>
      <c r="L739" s="136"/>
      <c r="M739" s="136"/>
      <c r="N739" s="136"/>
      <c r="O739" s="136"/>
      <c r="P739" s="136"/>
      <c r="Q739" s="136"/>
      <c r="R739" s="84"/>
      <c r="S739" s="131"/>
      <c r="T739" s="57"/>
      <c r="U739" s="135"/>
      <c r="V739" s="54" t="str">
        <f>IF(H739=0,"",H739/G738)</f>
        <v/>
      </c>
      <c r="W739" s="55"/>
      <c r="X739" s="139" t="str">
        <f t="shared" si="79"/>
        <v/>
      </c>
      <c r="Y739" s="139" t="str">
        <f t="shared" si="80"/>
        <v/>
      </c>
    </row>
    <row r="740" spans="1:25" ht="15.75" customHeight="1" x14ac:dyDescent="0.25">
      <c r="A740" s="50">
        <v>2702</v>
      </c>
      <c r="B740" s="51"/>
      <c r="C740" s="51"/>
      <c r="D740" s="51"/>
      <c r="E740" s="51"/>
      <c r="F740" s="51"/>
      <c r="G740" s="51"/>
      <c r="H740" s="51"/>
      <c r="I740" s="51"/>
      <c r="J740" s="51"/>
      <c r="K740" s="136"/>
      <c r="L740" s="136"/>
      <c r="M740" s="136"/>
      <c r="N740" s="136"/>
      <c r="O740" s="136"/>
      <c r="P740" s="136"/>
      <c r="Q740" s="136"/>
      <c r="R740" s="84"/>
      <c r="S740" s="131"/>
      <c r="T740" s="57"/>
      <c r="U740" s="135"/>
      <c r="V740" s="54" t="str">
        <f>IF(I740=0,"",I740/H739)</f>
        <v/>
      </c>
      <c r="W740" s="55"/>
      <c r="X740" s="139" t="str">
        <f t="shared" si="79"/>
        <v/>
      </c>
      <c r="Y740" s="139" t="str">
        <f t="shared" si="80"/>
        <v/>
      </c>
    </row>
    <row r="741" spans="1:25" ht="15.75" customHeight="1" x14ac:dyDescent="0.25">
      <c r="A741" s="50">
        <v>2801</v>
      </c>
      <c r="B741" s="51"/>
      <c r="C741" s="51"/>
      <c r="D741" s="51"/>
      <c r="E741" s="51"/>
      <c r="F741" s="51"/>
      <c r="G741" s="51"/>
      <c r="H741" s="51"/>
      <c r="I741" s="51"/>
      <c r="J741" s="51"/>
      <c r="K741" s="136"/>
      <c r="L741" s="136"/>
      <c r="M741" s="136"/>
      <c r="N741" s="136"/>
      <c r="O741" s="136"/>
      <c r="P741" s="136"/>
      <c r="Q741" s="136"/>
      <c r="R741" s="84"/>
      <c r="S741" s="131"/>
      <c r="T741" s="57"/>
      <c r="U741" s="135"/>
      <c r="V741" s="56" t="str">
        <f>IF(J741=0,"",J741/I740)</f>
        <v/>
      </c>
      <c r="W741" s="55"/>
      <c r="X741" s="56" t="str">
        <f t="shared" si="79"/>
        <v/>
      </c>
      <c r="Y741" s="56" t="str">
        <f t="shared" si="80"/>
        <v/>
      </c>
    </row>
    <row r="742" spans="1:25" ht="15.75" customHeight="1" x14ac:dyDescent="0.25">
      <c r="A742" s="50">
        <v>2802</v>
      </c>
      <c r="B742" s="51"/>
      <c r="C742" s="51"/>
      <c r="D742" s="51"/>
      <c r="E742" s="51"/>
      <c r="F742" s="51"/>
      <c r="G742" s="51"/>
      <c r="H742" s="51"/>
      <c r="I742" s="51"/>
      <c r="J742" s="51"/>
      <c r="K742" s="136"/>
      <c r="L742" s="136"/>
      <c r="M742" s="136"/>
      <c r="N742" s="136"/>
      <c r="O742" s="136"/>
      <c r="P742" s="136"/>
      <c r="Q742" s="136"/>
      <c r="R742" s="84"/>
      <c r="S742" s="131"/>
      <c r="T742" s="57"/>
      <c r="U742" s="136"/>
      <c r="V742" s="118"/>
      <c r="W742" s="55"/>
      <c r="X742" s="118"/>
      <c r="Y742" s="169"/>
    </row>
    <row r="743" spans="1:25" ht="15.75" customHeight="1" x14ac:dyDescent="0.25">
      <c r="A743" s="50">
        <v>2901</v>
      </c>
      <c r="B743" s="51"/>
      <c r="C743" s="51"/>
      <c r="D743" s="51"/>
      <c r="E743" s="51"/>
      <c r="F743" s="51"/>
      <c r="G743" s="51"/>
      <c r="H743" s="51"/>
      <c r="I743" s="51"/>
      <c r="J743" s="51"/>
      <c r="K743" s="136"/>
      <c r="L743" s="136"/>
      <c r="M743" s="136"/>
      <c r="N743" s="136"/>
      <c r="O743" s="136"/>
      <c r="P743" s="136"/>
      <c r="Q743" s="136"/>
      <c r="R743" s="84"/>
      <c r="S743" s="131"/>
      <c r="T743" s="57"/>
      <c r="U743" s="136"/>
      <c r="V743" s="142"/>
      <c r="W743" s="58"/>
      <c r="X743" s="143"/>
      <c r="Y743" s="142"/>
    </row>
    <row r="744" spans="1:25" ht="15.75" customHeight="1" x14ac:dyDescent="0.25">
      <c r="A744" s="50">
        <v>2902</v>
      </c>
      <c r="B744" s="51"/>
      <c r="C744" s="51"/>
      <c r="D744" s="51"/>
      <c r="E744" s="51"/>
      <c r="F744" s="51"/>
      <c r="G744" s="51"/>
      <c r="H744" s="51"/>
      <c r="I744" s="51"/>
      <c r="J744" s="51"/>
      <c r="K744" s="136"/>
      <c r="L744" s="136"/>
      <c r="M744" s="136"/>
      <c r="N744" s="136"/>
      <c r="O744" s="136"/>
      <c r="P744" s="136"/>
      <c r="Q744" s="136"/>
      <c r="R744" s="84"/>
      <c r="S744" s="131"/>
      <c r="T744" s="57"/>
      <c r="U744" s="136"/>
      <c r="V744" s="142"/>
      <c r="W744" s="58"/>
      <c r="X744" s="143"/>
      <c r="Y744" s="142"/>
    </row>
    <row r="745" spans="1:25" ht="15.75" customHeight="1" x14ac:dyDescent="0.25">
      <c r="A745" s="50">
        <v>3001</v>
      </c>
      <c r="B745" s="51"/>
      <c r="C745" s="51"/>
      <c r="D745" s="51"/>
      <c r="E745" s="51"/>
      <c r="F745" s="51"/>
      <c r="G745" s="51"/>
      <c r="H745" s="51"/>
      <c r="I745" s="51"/>
      <c r="J745" s="51"/>
      <c r="K745" s="136"/>
      <c r="L745" s="136"/>
      <c r="M745" s="136"/>
      <c r="N745" s="136"/>
      <c r="O745" s="136"/>
      <c r="P745" s="136"/>
      <c r="Q745" s="136"/>
      <c r="R745" s="84"/>
      <c r="S745" s="131"/>
      <c r="T745" s="57"/>
      <c r="U745" s="136"/>
      <c r="V745" s="57"/>
      <c r="W745" s="136"/>
      <c r="X745" s="144"/>
      <c r="Y745" s="142"/>
    </row>
    <row r="746" spans="1:25" ht="15.75" customHeight="1" x14ac:dyDescent="0.25">
      <c r="A746" s="50">
        <v>3002</v>
      </c>
      <c r="B746" s="51"/>
      <c r="C746" s="51"/>
      <c r="D746" s="51"/>
      <c r="E746" s="51"/>
      <c r="F746" s="51"/>
      <c r="G746" s="51"/>
      <c r="H746" s="51"/>
      <c r="I746" s="51"/>
      <c r="J746" s="51"/>
      <c r="K746" s="136"/>
      <c r="L746" s="136"/>
      <c r="M746" s="136"/>
      <c r="N746" s="136"/>
      <c r="O746" s="136"/>
      <c r="P746" s="136"/>
      <c r="Q746" s="136"/>
      <c r="R746" s="84"/>
      <c r="S746" s="131"/>
      <c r="T746" s="57"/>
      <c r="U746" s="136"/>
      <c r="V746" s="145" t="s">
        <v>48</v>
      </c>
      <c r="W746" s="146"/>
      <c r="X746" s="147" t="str">
        <f>IF(SUM(R736:R744)=0,"",SUM(R736:R744))</f>
        <v/>
      </c>
      <c r="Y746" s="148" t="s">
        <v>17</v>
      </c>
    </row>
    <row r="747" spans="1:25" ht="15.75" customHeight="1" x14ac:dyDescent="0.25">
      <c r="A747" s="50">
        <v>3101</v>
      </c>
      <c r="B747" s="51"/>
      <c r="C747" s="51"/>
      <c r="D747" s="51"/>
      <c r="E747" s="51"/>
      <c r="F747" s="51"/>
      <c r="G747" s="51"/>
      <c r="H747" s="51"/>
      <c r="I747" s="51"/>
      <c r="J747" s="51"/>
      <c r="K747" s="136"/>
      <c r="L747" s="136"/>
      <c r="M747" s="136"/>
      <c r="N747" s="136"/>
      <c r="O747" s="136"/>
      <c r="P747" s="136"/>
      <c r="Q747" s="136"/>
      <c r="R747" s="84"/>
      <c r="S747" s="131"/>
      <c r="T747" s="57"/>
      <c r="U747" s="136"/>
      <c r="V747" s="149" t="s">
        <v>49</v>
      </c>
      <c r="W747" s="65" t="str">
        <f>IF(W746/B733=0,"",W746/B733)</f>
        <v/>
      </c>
      <c r="X747" s="150" t="e">
        <f>IF(W746/X746=0,"",W746/X746)</f>
        <v>#VALUE!</v>
      </c>
      <c r="Y747" s="151" t="s">
        <v>50</v>
      </c>
    </row>
    <row r="748" spans="1:25" ht="15.75" customHeight="1" x14ac:dyDescent="0.25">
      <c r="A748" s="50">
        <v>3102</v>
      </c>
      <c r="B748" s="51"/>
      <c r="C748" s="51"/>
      <c r="D748" s="51"/>
      <c r="E748" s="51"/>
      <c r="F748" s="51"/>
      <c r="G748" s="51"/>
      <c r="H748" s="51"/>
      <c r="I748" s="51"/>
      <c r="J748" s="51"/>
      <c r="K748" s="136"/>
      <c r="L748" s="136"/>
      <c r="M748" s="136"/>
      <c r="N748" s="136"/>
      <c r="O748" s="136"/>
      <c r="P748" s="136"/>
      <c r="Q748" s="136"/>
      <c r="R748" s="84"/>
      <c r="S748" s="132"/>
      <c r="T748" s="137"/>
      <c r="U748" s="138"/>
      <c r="V748" s="93"/>
      <c r="W748" s="152"/>
      <c r="X748" s="152"/>
      <c r="Y748" s="153"/>
    </row>
    <row r="749" spans="1:25" ht="18" customHeight="1" x14ac:dyDescent="0.25">
      <c r="A749" s="19"/>
      <c r="B749" s="188" t="s">
        <v>74</v>
      </c>
      <c r="C749" s="188"/>
      <c r="D749" s="188"/>
      <c r="E749" s="188"/>
      <c r="F749" s="188"/>
      <c r="G749" s="188"/>
      <c r="H749" s="188"/>
      <c r="I749" s="188"/>
      <c r="J749" s="188"/>
      <c r="K749" s="24"/>
      <c r="L749" s="24"/>
      <c r="M749" s="24"/>
      <c r="N749" s="24"/>
      <c r="O749" s="24"/>
      <c r="P749" s="24"/>
      <c r="Q749" s="24"/>
      <c r="R749" s="71">
        <f>SUM(R733:R745)</f>
        <v>0</v>
      </c>
      <c r="S749" s="72" t="str">
        <f>IF(R741=0,"",R741/B733)</f>
        <v/>
      </c>
      <c r="T749" s="72" t="str">
        <f>IF(R749=0,"",R749/B733)</f>
        <v/>
      </c>
      <c r="U749" s="72" t="str">
        <f>IF(R741=0,"",T749-S749)</f>
        <v/>
      </c>
      <c r="V749" s="1"/>
      <c r="W749" s="24"/>
      <c r="X749" s="27"/>
      <c r="Y749" s="1"/>
    </row>
    <row r="750" spans="1:25" ht="12.75" customHeight="1" x14ac:dyDescent="0.25">
      <c r="A750" s="19"/>
      <c r="B750" s="24"/>
      <c r="C750" s="24"/>
      <c r="D750" s="75"/>
      <c r="E750" s="75"/>
      <c r="F750" s="75"/>
      <c r="G750" s="75"/>
      <c r="H750" s="75"/>
      <c r="I750" s="75"/>
      <c r="J750" s="75"/>
      <c r="K750" s="24"/>
      <c r="L750" s="24"/>
      <c r="M750" s="24"/>
      <c r="N750" s="24"/>
      <c r="O750" s="24"/>
      <c r="P750" s="24"/>
      <c r="Q750" s="24"/>
      <c r="R750" s="76"/>
      <c r="S750" s="77"/>
      <c r="T750" s="77"/>
      <c r="U750" s="77"/>
      <c r="V750" s="1"/>
      <c r="W750" s="24"/>
      <c r="X750" s="27"/>
      <c r="Y750" s="1"/>
    </row>
    <row r="751" spans="1:25" ht="12.75" customHeight="1" x14ac:dyDescent="0.25">
      <c r="A751" s="19"/>
      <c r="B751" s="24"/>
      <c r="C751" s="24"/>
      <c r="D751" s="75"/>
      <c r="E751" s="75"/>
      <c r="F751" s="75"/>
      <c r="G751" s="75"/>
      <c r="H751" s="75"/>
      <c r="I751" s="75"/>
      <c r="J751" s="75"/>
      <c r="K751" s="24"/>
      <c r="L751" s="24"/>
      <c r="M751" s="24"/>
      <c r="N751" s="24"/>
      <c r="O751" s="24"/>
      <c r="P751" s="24"/>
      <c r="Q751" s="24"/>
      <c r="R751" s="76"/>
      <c r="S751" s="77"/>
      <c r="T751" s="77"/>
      <c r="U751" s="77"/>
      <c r="V751" s="1"/>
      <c r="W751" s="24"/>
      <c r="X751" s="27"/>
      <c r="Y751" s="1"/>
    </row>
    <row r="752" spans="1:25" ht="26.25" x14ac:dyDescent="0.4">
      <c r="A752" s="24"/>
      <c r="B752" s="179" t="s">
        <v>63</v>
      </c>
      <c r="C752" s="180"/>
      <c r="D752" s="180"/>
      <c r="E752" s="180"/>
      <c r="F752" s="180"/>
      <c r="G752" s="180"/>
      <c r="H752" s="180"/>
      <c r="I752" s="180"/>
      <c r="J752" s="180"/>
      <c r="R752" s="74" t="s">
        <v>98</v>
      </c>
      <c r="S752" s="1"/>
      <c r="T752" s="1"/>
      <c r="U752" s="24"/>
      <c r="V752" s="1"/>
      <c r="W752" s="24"/>
      <c r="X752" s="24"/>
      <c r="Y752" s="24"/>
    </row>
    <row r="753" spans="1:26" ht="20.25" x14ac:dyDescent="0.2">
      <c r="A753" s="181" t="s">
        <v>16</v>
      </c>
      <c r="B753" s="182" t="s">
        <v>64</v>
      </c>
      <c r="C753" s="183"/>
      <c r="D753" s="183"/>
      <c r="E753" s="183"/>
      <c r="F753" s="183"/>
      <c r="G753" s="183"/>
      <c r="H753" s="183"/>
      <c r="I753" s="183"/>
      <c r="J753" s="184"/>
      <c r="K753" s="24"/>
      <c r="L753" s="24"/>
      <c r="M753" s="24"/>
      <c r="N753" s="24"/>
      <c r="O753" s="24"/>
      <c r="P753" s="24"/>
      <c r="Q753" s="24"/>
      <c r="R753" s="185" t="s">
        <v>17</v>
      </c>
      <c r="S753" s="178" t="s">
        <v>8</v>
      </c>
      <c r="T753" s="178" t="s">
        <v>9</v>
      </c>
      <c r="U753" s="187" t="s">
        <v>10</v>
      </c>
      <c r="V753" s="178" t="s">
        <v>11</v>
      </c>
      <c r="W753" s="176" t="s">
        <v>12</v>
      </c>
      <c r="X753" s="176" t="s">
        <v>13</v>
      </c>
      <c r="Y753" s="178" t="s">
        <v>14</v>
      </c>
    </row>
    <row r="754" spans="1:26" ht="15.75" x14ac:dyDescent="0.25">
      <c r="A754" s="177"/>
      <c r="B754" s="50" t="s">
        <v>65</v>
      </c>
      <c r="C754" s="50" t="s">
        <v>66</v>
      </c>
      <c r="D754" s="50" t="s">
        <v>67</v>
      </c>
      <c r="E754" s="50" t="s">
        <v>68</v>
      </c>
      <c r="F754" s="50" t="s">
        <v>69</v>
      </c>
      <c r="G754" s="50" t="s">
        <v>70</v>
      </c>
      <c r="H754" s="50" t="s">
        <v>71</v>
      </c>
      <c r="I754" s="50" t="s">
        <v>72</v>
      </c>
      <c r="J754" s="50" t="s">
        <v>73</v>
      </c>
      <c r="K754" s="24"/>
      <c r="L754" s="24"/>
      <c r="M754" s="24"/>
      <c r="N754" s="24"/>
      <c r="O754" s="24"/>
      <c r="P754" s="24"/>
      <c r="Q754" s="24"/>
      <c r="R754" s="186"/>
      <c r="S754" s="177"/>
      <c r="T754" s="177"/>
      <c r="U754" s="177"/>
      <c r="V754" s="177"/>
      <c r="W754" s="177"/>
      <c r="X754" s="177"/>
      <c r="Y754" s="177"/>
    </row>
    <row r="755" spans="1:26" ht="15.75" x14ac:dyDescent="0.25">
      <c r="A755" s="50">
        <v>2402</v>
      </c>
      <c r="B755" s="51">
        <v>19</v>
      </c>
      <c r="C755" s="51"/>
      <c r="D755" s="51"/>
      <c r="E755" s="51"/>
      <c r="F755" s="51"/>
      <c r="G755" s="51"/>
      <c r="H755" s="51"/>
      <c r="I755" s="51"/>
      <c r="J755" s="51"/>
      <c r="K755" s="136"/>
      <c r="L755" s="136"/>
      <c r="M755" s="136"/>
      <c r="N755" s="136"/>
      <c r="O755" s="136"/>
      <c r="P755" s="136"/>
      <c r="Q755" s="136"/>
      <c r="R755" s="84"/>
      <c r="S755" s="130"/>
      <c r="T755" s="133"/>
      <c r="U755" s="134"/>
      <c r="V755" s="140"/>
      <c r="W755" s="53">
        <f>B755</f>
        <v>19</v>
      </c>
      <c r="X755" s="141"/>
      <c r="Y755" s="140"/>
    </row>
    <row r="756" spans="1:26" ht="15.75" customHeight="1" x14ac:dyDescent="0.25">
      <c r="A756" s="50">
        <v>2501</v>
      </c>
      <c r="B756" s="51"/>
      <c r="C756" s="51">
        <v>17</v>
      </c>
      <c r="D756" s="51"/>
      <c r="E756" s="51"/>
      <c r="F756" s="51"/>
      <c r="G756" s="51"/>
      <c r="H756" s="51"/>
      <c r="I756" s="51"/>
      <c r="J756" s="51"/>
      <c r="K756" s="136"/>
      <c r="L756" s="136"/>
      <c r="M756" s="136"/>
      <c r="N756" s="136"/>
      <c r="O756" s="136"/>
      <c r="P756" s="136"/>
      <c r="Q756" s="136"/>
      <c r="R756" s="84"/>
      <c r="S756" s="131"/>
      <c r="T756" s="57"/>
      <c r="U756" s="135"/>
      <c r="V756" s="54">
        <f>IF(C756=0,"",C756/B755)</f>
        <v>0.89473684210526316</v>
      </c>
      <c r="W756" s="55">
        <v>17</v>
      </c>
      <c r="X756" s="139">
        <f t="shared" ref="X756:X763" si="81">IF(W756=0,"",W756/W755)</f>
        <v>0.89473684210526316</v>
      </c>
      <c r="Y756" s="139">
        <f t="shared" ref="Y756:Y763" si="82">IF(W756=0,"",100%-X756)</f>
        <v>0.10526315789473684</v>
      </c>
    </row>
    <row r="757" spans="1:26" ht="15.75" customHeight="1" x14ac:dyDescent="0.25">
      <c r="A757" s="50">
        <v>2502</v>
      </c>
      <c r="B757" s="51"/>
      <c r="C757" s="51"/>
      <c r="D757" s="51"/>
      <c r="E757" s="51"/>
      <c r="F757" s="51"/>
      <c r="G757" s="51"/>
      <c r="H757" s="51"/>
      <c r="I757" s="51"/>
      <c r="J757" s="51"/>
      <c r="K757" s="136"/>
      <c r="L757" s="136"/>
      <c r="M757" s="136"/>
      <c r="N757" s="136"/>
      <c r="O757" s="136"/>
      <c r="P757" s="136"/>
      <c r="Q757" s="136"/>
      <c r="R757" s="84"/>
      <c r="S757" s="131"/>
      <c r="T757" s="57"/>
      <c r="U757" s="135"/>
      <c r="V757" s="54" t="str">
        <f>IF(D757=0,"",D757/C756)</f>
        <v/>
      </c>
      <c r="W757" s="55"/>
      <c r="X757" s="139" t="str">
        <f t="shared" si="81"/>
        <v/>
      </c>
      <c r="Y757" s="139" t="str">
        <f t="shared" si="82"/>
        <v/>
      </c>
      <c r="Z757" s="30">
        <f>W757/W755</f>
        <v>0</v>
      </c>
    </row>
    <row r="758" spans="1:26" ht="15.75" customHeight="1" x14ac:dyDescent="0.25">
      <c r="A758" s="50">
        <v>2601</v>
      </c>
      <c r="B758" s="51"/>
      <c r="C758" s="51"/>
      <c r="D758" s="51"/>
      <c r="E758" s="51"/>
      <c r="F758" s="51"/>
      <c r="G758" s="51"/>
      <c r="H758" s="51"/>
      <c r="I758" s="51"/>
      <c r="J758" s="51"/>
      <c r="K758" s="136"/>
      <c r="L758" s="136"/>
      <c r="M758" s="136"/>
      <c r="N758" s="136"/>
      <c r="O758" s="136"/>
      <c r="P758" s="136"/>
      <c r="Q758" s="136"/>
      <c r="R758" s="84"/>
      <c r="S758" s="131"/>
      <c r="T758" s="57"/>
      <c r="U758" s="135"/>
      <c r="V758" s="54" t="str">
        <f>IF(E758=0,"",E758/D757)</f>
        <v/>
      </c>
      <c r="W758" s="55"/>
      <c r="X758" s="139" t="str">
        <f t="shared" si="81"/>
        <v/>
      </c>
      <c r="Y758" s="139" t="str">
        <f t="shared" si="82"/>
        <v/>
      </c>
    </row>
    <row r="759" spans="1:26" ht="15.75" customHeight="1" x14ac:dyDescent="0.25">
      <c r="A759" s="50">
        <v>2602</v>
      </c>
      <c r="B759" s="51"/>
      <c r="C759" s="51"/>
      <c r="D759" s="51"/>
      <c r="E759" s="51"/>
      <c r="F759" s="51"/>
      <c r="G759" s="51"/>
      <c r="H759" s="51"/>
      <c r="I759" s="51"/>
      <c r="J759" s="51"/>
      <c r="K759" s="136"/>
      <c r="L759" s="136"/>
      <c r="M759" s="136"/>
      <c r="N759" s="136"/>
      <c r="O759" s="136"/>
      <c r="P759" s="136"/>
      <c r="Q759" s="136"/>
      <c r="R759" s="84"/>
      <c r="S759" s="131"/>
      <c r="T759" s="57"/>
      <c r="U759" s="135"/>
      <c r="V759" s="54" t="str">
        <f>IF(F759=0,"",F759/E758)</f>
        <v/>
      </c>
      <c r="W759" s="55"/>
      <c r="X759" s="139" t="str">
        <f t="shared" si="81"/>
        <v/>
      </c>
      <c r="Y759" s="139" t="str">
        <f t="shared" si="82"/>
        <v/>
      </c>
    </row>
    <row r="760" spans="1:26" ht="15.75" customHeight="1" x14ac:dyDescent="0.25">
      <c r="A760" s="50">
        <v>2701</v>
      </c>
      <c r="B760" s="51"/>
      <c r="C760" s="51"/>
      <c r="D760" s="51"/>
      <c r="E760" s="51"/>
      <c r="F760" s="51"/>
      <c r="G760" s="51"/>
      <c r="H760" s="51"/>
      <c r="I760" s="51"/>
      <c r="J760" s="51"/>
      <c r="K760" s="136"/>
      <c r="L760" s="136"/>
      <c r="M760" s="136"/>
      <c r="N760" s="136"/>
      <c r="O760" s="136"/>
      <c r="P760" s="136"/>
      <c r="Q760" s="136"/>
      <c r="R760" s="84"/>
      <c r="S760" s="131"/>
      <c r="T760" s="57"/>
      <c r="U760" s="135"/>
      <c r="V760" s="54" t="str">
        <f>IF(G760=0,"",G760/F759)</f>
        <v/>
      </c>
      <c r="W760" s="55"/>
      <c r="X760" s="139" t="str">
        <f t="shared" si="81"/>
        <v/>
      </c>
      <c r="Y760" s="139" t="str">
        <f t="shared" si="82"/>
        <v/>
      </c>
    </row>
    <row r="761" spans="1:26" ht="15.75" customHeight="1" x14ac:dyDescent="0.25">
      <c r="A761" s="50">
        <v>2702</v>
      </c>
      <c r="B761" s="51"/>
      <c r="C761" s="51"/>
      <c r="D761" s="51"/>
      <c r="E761" s="51"/>
      <c r="F761" s="51"/>
      <c r="G761" s="51"/>
      <c r="H761" s="51"/>
      <c r="I761" s="51"/>
      <c r="J761" s="51"/>
      <c r="K761" s="136"/>
      <c r="L761" s="136"/>
      <c r="M761" s="136"/>
      <c r="N761" s="136"/>
      <c r="O761" s="136"/>
      <c r="P761" s="136"/>
      <c r="Q761" s="136"/>
      <c r="R761" s="84"/>
      <c r="S761" s="131"/>
      <c r="T761" s="57"/>
      <c r="U761" s="135"/>
      <c r="V761" s="54" t="str">
        <f>IF(H761=0,"",H761/G760)</f>
        <v/>
      </c>
      <c r="W761" s="55"/>
      <c r="X761" s="139" t="str">
        <f t="shared" si="81"/>
        <v/>
      </c>
      <c r="Y761" s="139" t="str">
        <f t="shared" si="82"/>
        <v/>
      </c>
    </row>
    <row r="762" spans="1:26" ht="15.75" customHeight="1" x14ac:dyDescent="0.25">
      <c r="A762" s="50">
        <v>2801</v>
      </c>
      <c r="B762" s="51"/>
      <c r="C762" s="51"/>
      <c r="D762" s="51"/>
      <c r="E762" s="51"/>
      <c r="F762" s="51"/>
      <c r="G762" s="51"/>
      <c r="H762" s="51"/>
      <c r="I762" s="51"/>
      <c r="J762" s="51"/>
      <c r="K762" s="136"/>
      <c r="L762" s="136"/>
      <c r="M762" s="136"/>
      <c r="N762" s="136"/>
      <c r="O762" s="136"/>
      <c r="P762" s="136"/>
      <c r="Q762" s="136"/>
      <c r="R762" s="84"/>
      <c r="S762" s="131"/>
      <c r="T762" s="57"/>
      <c r="U762" s="135"/>
      <c r="V762" s="54" t="str">
        <f>IF(I762=0,"",I762/H761)</f>
        <v/>
      </c>
      <c r="W762" s="55"/>
      <c r="X762" s="139" t="str">
        <f t="shared" si="81"/>
        <v/>
      </c>
      <c r="Y762" s="139" t="str">
        <f t="shared" si="82"/>
        <v/>
      </c>
    </row>
    <row r="763" spans="1:26" ht="15.75" customHeight="1" x14ac:dyDescent="0.25">
      <c r="A763" s="50">
        <v>2802</v>
      </c>
      <c r="B763" s="51"/>
      <c r="C763" s="51"/>
      <c r="D763" s="51"/>
      <c r="E763" s="51"/>
      <c r="F763" s="51"/>
      <c r="G763" s="51"/>
      <c r="H763" s="51"/>
      <c r="I763" s="51"/>
      <c r="J763" s="51"/>
      <c r="K763" s="136"/>
      <c r="L763" s="136"/>
      <c r="M763" s="136"/>
      <c r="N763" s="136"/>
      <c r="O763" s="136"/>
      <c r="P763" s="136"/>
      <c r="Q763" s="136"/>
      <c r="R763" s="84"/>
      <c r="S763" s="131"/>
      <c r="T763" s="57"/>
      <c r="U763" s="135"/>
      <c r="V763" s="56" t="str">
        <f>IF(J763=0,"",J763/I762)</f>
        <v/>
      </c>
      <c r="W763" s="55"/>
      <c r="X763" s="56" t="str">
        <f t="shared" si="81"/>
        <v/>
      </c>
      <c r="Y763" s="56" t="str">
        <f t="shared" si="82"/>
        <v/>
      </c>
    </row>
    <row r="764" spans="1:26" ht="15.75" customHeight="1" x14ac:dyDescent="0.25">
      <c r="A764" s="50">
        <v>2901</v>
      </c>
      <c r="B764" s="51"/>
      <c r="C764" s="51"/>
      <c r="D764" s="51"/>
      <c r="E764" s="51"/>
      <c r="F764" s="51"/>
      <c r="G764" s="51"/>
      <c r="H764" s="51"/>
      <c r="I764" s="51"/>
      <c r="J764" s="51"/>
      <c r="K764" s="136"/>
      <c r="L764" s="136"/>
      <c r="M764" s="136"/>
      <c r="N764" s="136"/>
      <c r="O764" s="136"/>
      <c r="P764" s="136"/>
      <c r="Q764" s="136"/>
      <c r="R764" s="84"/>
      <c r="S764" s="131"/>
      <c r="T764" s="57"/>
      <c r="U764" s="136"/>
      <c r="V764" s="118"/>
      <c r="W764" s="55"/>
      <c r="X764" s="118"/>
      <c r="Y764" s="169"/>
    </row>
    <row r="765" spans="1:26" ht="15.75" customHeight="1" x14ac:dyDescent="0.25">
      <c r="A765" s="50">
        <v>2902</v>
      </c>
      <c r="B765" s="51"/>
      <c r="C765" s="51"/>
      <c r="D765" s="51"/>
      <c r="E765" s="51"/>
      <c r="F765" s="51"/>
      <c r="G765" s="51"/>
      <c r="H765" s="51"/>
      <c r="I765" s="51"/>
      <c r="J765" s="51"/>
      <c r="K765" s="136"/>
      <c r="L765" s="136"/>
      <c r="M765" s="136"/>
      <c r="N765" s="136"/>
      <c r="O765" s="136"/>
      <c r="P765" s="136"/>
      <c r="Q765" s="136"/>
      <c r="R765" s="84"/>
      <c r="S765" s="131"/>
      <c r="T765" s="57"/>
      <c r="U765" s="136"/>
      <c r="V765" s="142"/>
      <c r="W765" s="58"/>
      <c r="X765" s="143"/>
      <c r="Y765" s="142"/>
    </row>
    <row r="766" spans="1:26" ht="15.75" customHeight="1" x14ac:dyDescent="0.25">
      <c r="A766" s="108">
        <v>3001</v>
      </c>
      <c r="B766" s="51"/>
      <c r="C766" s="51"/>
      <c r="D766" s="51"/>
      <c r="E766" s="51"/>
      <c r="F766" s="51"/>
      <c r="G766" s="51"/>
      <c r="H766" s="51"/>
      <c r="I766" s="51"/>
      <c r="J766" s="51"/>
      <c r="K766" s="136"/>
      <c r="L766" s="136"/>
      <c r="M766" s="136"/>
      <c r="N766" s="136"/>
      <c r="O766" s="136"/>
      <c r="P766" s="136"/>
      <c r="Q766" s="136"/>
      <c r="R766" s="84"/>
      <c r="S766" s="131"/>
      <c r="T766" s="57"/>
      <c r="U766" s="136"/>
      <c r="V766" s="142"/>
      <c r="W766" s="58"/>
      <c r="X766" s="143"/>
      <c r="Y766" s="142"/>
    </row>
    <row r="767" spans="1:26" ht="15.75" customHeight="1" x14ac:dyDescent="0.25">
      <c r="A767" s="109">
        <v>3002</v>
      </c>
      <c r="B767" s="107"/>
      <c r="C767" s="51"/>
      <c r="D767" s="51"/>
      <c r="E767" s="51"/>
      <c r="F767" s="51"/>
      <c r="G767" s="51"/>
      <c r="H767" s="51"/>
      <c r="I767" s="51"/>
      <c r="J767" s="51"/>
      <c r="K767" s="136"/>
      <c r="L767" s="136"/>
      <c r="M767" s="136"/>
      <c r="N767" s="136"/>
      <c r="O767" s="136"/>
      <c r="P767" s="136"/>
      <c r="Q767" s="136"/>
      <c r="R767" s="84"/>
      <c r="S767" s="131"/>
      <c r="T767" s="57"/>
      <c r="U767" s="136"/>
      <c r="V767" s="57"/>
      <c r="W767" s="136"/>
      <c r="X767" s="144"/>
      <c r="Y767" s="142"/>
    </row>
    <row r="768" spans="1:26" ht="15.75" customHeight="1" x14ac:dyDescent="0.25">
      <c r="A768" s="109">
        <v>3101</v>
      </c>
      <c r="B768" s="107"/>
      <c r="C768" s="51"/>
      <c r="D768" s="51"/>
      <c r="E768" s="51"/>
      <c r="F768" s="51"/>
      <c r="G768" s="51"/>
      <c r="H768" s="51"/>
      <c r="I768" s="51"/>
      <c r="J768" s="51"/>
      <c r="K768" s="136"/>
      <c r="L768" s="136"/>
      <c r="M768" s="136"/>
      <c r="N768" s="136"/>
      <c r="O768" s="136"/>
      <c r="P768" s="136"/>
      <c r="Q768" s="136"/>
      <c r="R768" s="84"/>
      <c r="S768" s="131"/>
      <c r="T768" s="57"/>
      <c r="U768" s="136"/>
      <c r="V768" s="145" t="s">
        <v>48</v>
      </c>
      <c r="W768" s="146"/>
      <c r="X768" s="147" t="str">
        <f>IF(SUM(R758:R766)=0,"",SUM(R758:R766))</f>
        <v/>
      </c>
      <c r="Y768" s="148" t="s">
        <v>17</v>
      </c>
    </row>
    <row r="769" spans="1:25" ht="15.75" customHeight="1" x14ac:dyDescent="0.25">
      <c r="A769" s="109">
        <v>3102</v>
      </c>
      <c r="B769" s="107"/>
      <c r="C769" s="51"/>
      <c r="D769" s="51"/>
      <c r="E769" s="51"/>
      <c r="F769" s="51"/>
      <c r="G769" s="51"/>
      <c r="H769" s="51"/>
      <c r="I769" s="51"/>
      <c r="J769" s="51"/>
      <c r="K769" s="136"/>
      <c r="L769" s="136"/>
      <c r="M769" s="136"/>
      <c r="N769" s="136"/>
      <c r="O769" s="136"/>
      <c r="P769" s="136"/>
      <c r="Q769" s="136"/>
      <c r="R769" s="84"/>
      <c r="S769" s="131"/>
      <c r="T769" s="57"/>
      <c r="U769" s="136"/>
      <c r="V769" s="149" t="s">
        <v>49</v>
      </c>
      <c r="W769" s="65" t="str">
        <f>IF(W768/B755=0,"",W768/B755)</f>
        <v/>
      </c>
      <c r="X769" s="150" t="e">
        <f>IF(W768/X768=0,"",W768/X768)</f>
        <v>#VALUE!</v>
      </c>
      <c r="Y769" s="151" t="s">
        <v>50</v>
      </c>
    </row>
    <row r="770" spans="1:25" ht="15.75" customHeight="1" x14ac:dyDescent="0.25">
      <c r="A770" s="109">
        <v>3202</v>
      </c>
      <c r="B770" s="107"/>
      <c r="C770" s="51"/>
      <c r="D770" s="51"/>
      <c r="E770" s="51"/>
      <c r="F770" s="51"/>
      <c r="G770" s="51"/>
      <c r="H770" s="51"/>
      <c r="I770" s="51"/>
      <c r="J770" s="51"/>
      <c r="K770" s="136"/>
      <c r="L770" s="136"/>
      <c r="M770" s="136"/>
      <c r="N770" s="136"/>
      <c r="O770" s="136"/>
      <c r="P770" s="136"/>
      <c r="Q770" s="136"/>
      <c r="R770" s="84"/>
      <c r="S770" s="132"/>
      <c r="T770" s="137"/>
      <c r="U770" s="138"/>
      <c r="V770" s="93"/>
      <c r="W770" s="152"/>
      <c r="X770" s="152"/>
      <c r="Y770" s="153"/>
    </row>
    <row r="771" spans="1:25" ht="18" customHeight="1" x14ac:dyDescent="0.25">
      <c r="A771" s="19"/>
      <c r="B771" s="188" t="s">
        <v>74</v>
      </c>
      <c r="C771" s="188"/>
      <c r="D771" s="188"/>
      <c r="E771" s="188"/>
      <c r="F771" s="188"/>
      <c r="G771" s="188"/>
      <c r="H771" s="188"/>
      <c r="I771" s="188"/>
      <c r="J771" s="188"/>
      <c r="K771" s="24"/>
      <c r="L771" s="24"/>
      <c r="M771" s="24"/>
      <c r="N771" s="24"/>
      <c r="O771" s="24"/>
      <c r="P771" s="24"/>
      <c r="Q771" s="24"/>
      <c r="R771" s="71">
        <f>SUM(R755:R767)</f>
        <v>0</v>
      </c>
      <c r="S771" s="72" t="str">
        <f>IF(R763=0,"",R763/B755)</f>
        <v/>
      </c>
      <c r="T771" s="72" t="str">
        <f>IF(R771=0,"",R771/B755)</f>
        <v/>
      </c>
      <c r="U771" s="72" t="str">
        <f>IF(R763=0,"",T771-S771)</f>
        <v/>
      </c>
      <c r="V771" s="1"/>
      <c r="W771" s="24"/>
      <c r="X771" s="27"/>
      <c r="Y771" s="1"/>
    </row>
    <row r="772" spans="1:25" ht="12.75" customHeight="1" x14ac:dyDescent="0.25">
      <c r="A772" s="19"/>
      <c r="B772" s="24"/>
      <c r="C772" s="24"/>
      <c r="D772" s="75"/>
      <c r="E772" s="75"/>
      <c r="F772" s="75"/>
      <c r="G772" s="75"/>
      <c r="H772" s="75"/>
      <c r="I772" s="75"/>
      <c r="J772" s="75"/>
      <c r="K772" s="24"/>
      <c r="L772" s="24"/>
      <c r="M772" s="24"/>
      <c r="N772" s="24"/>
      <c r="O772" s="24"/>
      <c r="P772" s="24"/>
      <c r="Q772" s="24"/>
      <c r="R772" s="76"/>
      <c r="S772" s="77"/>
      <c r="T772" s="77"/>
      <c r="U772" s="77"/>
      <c r="V772" s="1"/>
      <c r="W772" s="24"/>
      <c r="X772" s="27"/>
      <c r="Y772" s="1"/>
    </row>
    <row r="773" spans="1:25" ht="12.75" customHeight="1" x14ac:dyDescent="0.25">
      <c r="A773" s="19"/>
      <c r="B773" s="24"/>
      <c r="C773" s="24"/>
      <c r="D773" s="75"/>
      <c r="E773" s="75"/>
      <c r="F773" s="75"/>
      <c r="G773" s="75"/>
      <c r="H773" s="75"/>
      <c r="I773" s="75"/>
      <c r="J773" s="75"/>
      <c r="K773" s="24"/>
      <c r="L773" s="24"/>
      <c r="M773" s="24"/>
      <c r="N773" s="24"/>
      <c r="O773" s="24"/>
      <c r="P773" s="24"/>
      <c r="Q773" s="24"/>
      <c r="R773" s="76"/>
      <c r="S773" s="77"/>
      <c r="T773" s="77"/>
      <c r="U773" s="77"/>
      <c r="V773" s="1"/>
      <c r="W773" s="24"/>
      <c r="X773" s="27"/>
      <c r="Y773" s="1"/>
    </row>
    <row r="774" spans="1:25" ht="12.75" customHeight="1" x14ac:dyDescent="0.25">
      <c r="A774" s="19"/>
      <c r="B774" s="24"/>
      <c r="C774" s="24"/>
      <c r="D774" s="75"/>
      <c r="E774" s="75"/>
      <c r="F774" s="75"/>
      <c r="G774" s="75"/>
      <c r="H774" s="75"/>
      <c r="I774" s="75"/>
      <c r="J774" s="75"/>
      <c r="K774" s="24"/>
      <c r="L774" s="24"/>
      <c r="M774" s="24"/>
      <c r="N774" s="24"/>
      <c r="O774" s="24"/>
      <c r="P774" s="24"/>
      <c r="Q774" s="24"/>
      <c r="R774" s="76"/>
      <c r="S774" s="77"/>
      <c r="T774" s="77"/>
      <c r="U774" s="77"/>
      <c r="V774" s="1"/>
      <c r="W774" s="24"/>
      <c r="X774" s="27"/>
      <c r="Y774" s="1"/>
    </row>
    <row r="775" spans="1:25" ht="12.75" customHeight="1" x14ac:dyDescent="0.25">
      <c r="A775" s="19"/>
      <c r="B775" s="24"/>
      <c r="C775" s="24"/>
      <c r="D775" s="75"/>
      <c r="E775" s="75"/>
      <c r="F775" s="75"/>
      <c r="G775" s="75"/>
      <c r="H775" s="75"/>
      <c r="I775" s="75"/>
      <c r="J775" s="75"/>
      <c r="K775" s="24"/>
      <c r="L775" s="24"/>
      <c r="M775" s="24"/>
      <c r="N775" s="24"/>
      <c r="O775" s="24"/>
      <c r="P775" s="24"/>
      <c r="Q775" s="24"/>
      <c r="R775" s="76"/>
      <c r="S775" s="77"/>
      <c r="T775" s="77"/>
      <c r="U775" s="77"/>
      <c r="V775" s="1"/>
      <c r="W775" s="24"/>
      <c r="X775" s="27"/>
      <c r="Y775" s="1"/>
    </row>
    <row r="776" spans="1:25" ht="12.75" customHeight="1" x14ac:dyDescent="0.25">
      <c r="A776" s="19"/>
      <c r="B776" s="24"/>
      <c r="C776" s="24"/>
      <c r="D776" s="75"/>
      <c r="E776" s="75"/>
      <c r="F776" s="75"/>
      <c r="G776" s="75"/>
      <c r="H776" s="75"/>
      <c r="I776" s="75"/>
      <c r="J776" s="75"/>
      <c r="K776" s="24"/>
      <c r="L776" s="24"/>
      <c r="M776" s="24"/>
      <c r="N776" s="24"/>
      <c r="O776" s="24"/>
      <c r="P776" s="24"/>
      <c r="Q776" s="24"/>
      <c r="R776" s="76"/>
      <c r="S776" s="77"/>
      <c r="T776" s="77"/>
      <c r="U776" s="77"/>
      <c r="V776" s="1"/>
      <c r="W776" s="24"/>
      <c r="X776" s="27"/>
      <c r="Y776" s="1"/>
    </row>
    <row r="777" spans="1:25" ht="12.75" customHeight="1" x14ac:dyDescent="0.25">
      <c r="A777" s="19"/>
      <c r="B777" s="24"/>
      <c r="C777" s="24"/>
      <c r="D777" s="75"/>
      <c r="E777" s="75"/>
      <c r="F777" s="75"/>
      <c r="G777" s="75"/>
      <c r="H777" s="75"/>
      <c r="I777" s="75"/>
      <c r="J777" s="75"/>
      <c r="K777" s="24"/>
      <c r="L777" s="24"/>
      <c r="M777" s="24"/>
      <c r="N777" s="24"/>
      <c r="O777" s="24"/>
      <c r="P777" s="24"/>
      <c r="Q777" s="24"/>
      <c r="R777" s="76"/>
      <c r="S777" s="77"/>
      <c r="T777" s="77"/>
      <c r="U777" s="77"/>
      <c r="V777" s="1"/>
      <c r="W777" s="24"/>
      <c r="X777" s="27"/>
      <c r="Y777" s="1"/>
    </row>
    <row r="778" spans="1:25" ht="12.75" customHeight="1" x14ac:dyDescent="0.25">
      <c r="A778" s="19"/>
      <c r="B778" s="24"/>
      <c r="C778" s="24"/>
      <c r="D778" s="75"/>
      <c r="E778" s="75"/>
      <c r="F778" s="75"/>
      <c r="G778" s="75"/>
      <c r="H778" s="75"/>
      <c r="I778" s="75"/>
      <c r="J778" s="75"/>
      <c r="K778" s="24"/>
      <c r="L778" s="24"/>
      <c r="M778" s="24"/>
      <c r="N778" s="24"/>
      <c r="O778" s="24"/>
      <c r="P778" s="24"/>
      <c r="Q778" s="24"/>
      <c r="R778" s="76"/>
      <c r="S778" s="77"/>
      <c r="T778" s="77"/>
      <c r="U778" s="77"/>
      <c r="V778" s="1"/>
      <c r="W778" s="24"/>
      <c r="X778" s="27"/>
      <c r="Y778" s="1"/>
    </row>
    <row r="779" spans="1:25" ht="12.75" customHeight="1" x14ac:dyDescent="0.25">
      <c r="A779" s="19"/>
      <c r="B779" s="24"/>
      <c r="C779" s="24"/>
      <c r="D779" s="75"/>
      <c r="E779" s="75"/>
      <c r="F779" s="75"/>
      <c r="G779" s="75"/>
      <c r="H779" s="75"/>
      <c r="I779" s="75"/>
      <c r="J779" s="75"/>
      <c r="K779" s="24"/>
      <c r="L779" s="24"/>
      <c r="M779" s="24"/>
      <c r="N779" s="24"/>
      <c r="O779" s="24"/>
      <c r="P779" s="24"/>
      <c r="Q779" s="24"/>
      <c r="R779" s="76"/>
      <c r="S779" s="77"/>
      <c r="T779" s="77"/>
      <c r="U779" s="77"/>
      <c r="V779" s="1"/>
      <c r="W779" s="24"/>
      <c r="X779" s="27"/>
      <c r="Y779" s="1"/>
    </row>
    <row r="780" spans="1:25" ht="12.75" customHeight="1" x14ac:dyDescent="0.25">
      <c r="A780" s="19"/>
      <c r="B780" s="24"/>
      <c r="C780" s="24"/>
      <c r="D780" s="75"/>
      <c r="E780" s="75"/>
      <c r="F780" s="75"/>
      <c r="G780" s="75"/>
      <c r="H780" s="75"/>
      <c r="I780" s="75"/>
      <c r="J780" s="75"/>
      <c r="K780" s="24"/>
      <c r="L780" s="24"/>
      <c r="M780" s="24"/>
      <c r="N780" s="24"/>
      <c r="O780" s="24"/>
      <c r="P780" s="24"/>
      <c r="Q780" s="24"/>
      <c r="R780" s="76"/>
      <c r="S780" s="77"/>
      <c r="T780" s="77"/>
      <c r="U780" s="77"/>
      <c r="V780" s="1"/>
      <c r="W780" s="24"/>
      <c r="X780" s="27"/>
      <c r="Y780" s="1"/>
    </row>
    <row r="781" spans="1:25" ht="12.75" customHeight="1" x14ac:dyDescent="0.25">
      <c r="A781" s="19"/>
      <c r="B781" s="24"/>
      <c r="C781" s="24"/>
      <c r="D781" s="75"/>
      <c r="E781" s="75"/>
      <c r="F781" s="75"/>
      <c r="G781" s="75"/>
      <c r="H781" s="75"/>
      <c r="I781" s="75"/>
      <c r="J781" s="75"/>
      <c r="K781" s="24"/>
      <c r="L781" s="24"/>
      <c r="M781" s="24"/>
      <c r="N781" s="24"/>
      <c r="O781" s="24"/>
      <c r="P781" s="24"/>
      <c r="Q781" s="24"/>
      <c r="R781" s="76"/>
      <c r="S781" s="77"/>
      <c r="T781" s="77"/>
      <c r="U781" s="77"/>
      <c r="V781" s="1"/>
      <c r="W781" s="24"/>
      <c r="X781" s="27"/>
      <c r="Y781" s="1"/>
    </row>
    <row r="782" spans="1:25" ht="12.75" customHeight="1" x14ac:dyDescent="0.25">
      <c r="A782" s="19"/>
      <c r="B782" s="24"/>
      <c r="C782" s="24"/>
      <c r="D782" s="75"/>
      <c r="E782" s="75"/>
      <c r="F782" s="75"/>
      <c r="G782" s="75"/>
      <c r="H782" s="75"/>
      <c r="I782" s="75"/>
      <c r="J782" s="75"/>
      <c r="K782" s="24"/>
      <c r="L782" s="24"/>
      <c r="M782" s="24"/>
      <c r="N782" s="24"/>
      <c r="O782" s="24"/>
      <c r="P782" s="24"/>
      <c r="Q782" s="24"/>
      <c r="R782" s="76"/>
      <c r="S782" s="77"/>
      <c r="T782" s="77"/>
      <c r="U782" s="77"/>
      <c r="V782" s="1"/>
      <c r="W782" s="24"/>
      <c r="X782" s="27"/>
      <c r="Y782" s="1"/>
    </row>
    <row r="783" spans="1:25" ht="12.75" customHeight="1" x14ac:dyDescent="0.2"/>
    <row r="784" spans="1:25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  <row r="4100" ht="12.75" customHeight="1" x14ac:dyDescent="0.2"/>
    <row r="4101" ht="12.75" customHeight="1" x14ac:dyDescent="0.2"/>
    <row r="4102" ht="12.75" customHeight="1" x14ac:dyDescent="0.2"/>
    <row r="4103" ht="12.75" customHeight="1" x14ac:dyDescent="0.2"/>
    <row r="4104" ht="12.75" customHeight="1" x14ac:dyDescent="0.2"/>
    <row r="4105" ht="12.75" customHeight="1" x14ac:dyDescent="0.2"/>
    <row r="4106" ht="12.75" customHeight="1" x14ac:dyDescent="0.2"/>
    <row r="4107" ht="12.75" customHeight="1" x14ac:dyDescent="0.2"/>
    <row r="4108" ht="12.75" customHeight="1" x14ac:dyDescent="0.2"/>
    <row r="4109" ht="12.75" customHeight="1" x14ac:dyDescent="0.2"/>
    <row r="4110" ht="12.75" customHeight="1" x14ac:dyDescent="0.2"/>
    <row r="4111" ht="12.75" customHeight="1" x14ac:dyDescent="0.2"/>
    <row r="4112" ht="12.75" customHeight="1" x14ac:dyDescent="0.2"/>
    <row r="4113" ht="12.75" customHeight="1" x14ac:dyDescent="0.2"/>
    <row r="4114" ht="12.75" customHeight="1" x14ac:dyDescent="0.2"/>
    <row r="4115" ht="12.75" customHeight="1" x14ac:dyDescent="0.2"/>
    <row r="4116" ht="12.75" customHeight="1" x14ac:dyDescent="0.2"/>
    <row r="4117" ht="12.75" customHeight="1" x14ac:dyDescent="0.2"/>
    <row r="4118" ht="12.75" customHeight="1" x14ac:dyDescent="0.2"/>
    <row r="4119" ht="12.75" customHeight="1" x14ac:dyDescent="0.2"/>
    <row r="4120" ht="12.75" customHeight="1" x14ac:dyDescent="0.2"/>
    <row r="4121" ht="12.75" customHeight="1" x14ac:dyDescent="0.2"/>
    <row r="4122" ht="12.75" customHeight="1" x14ac:dyDescent="0.2"/>
    <row r="4123" ht="12.75" customHeight="1" x14ac:dyDescent="0.2"/>
    <row r="4124" ht="12.75" customHeight="1" x14ac:dyDescent="0.2"/>
    <row r="4125" ht="12.75" customHeight="1" x14ac:dyDescent="0.2"/>
    <row r="4126" ht="12.75" customHeight="1" x14ac:dyDescent="0.2"/>
    <row r="4127" ht="12.75" customHeight="1" x14ac:dyDescent="0.2"/>
    <row r="4128" ht="12.75" customHeight="1" x14ac:dyDescent="0.2"/>
    <row r="4129" ht="12.75" customHeight="1" x14ac:dyDescent="0.2"/>
    <row r="4130" ht="12.75" customHeight="1" x14ac:dyDescent="0.2"/>
    <row r="4131" ht="12.75" customHeight="1" x14ac:dyDescent="0.2"/>
    <row r="4132" ht="12.75" customHeight="1" x14ac:dyDescent="0.2"/>
    <row r="4133" ht="12.75" customHeight="1" x14ac:dyDescent="0.2"/>
    <row r="4134" ht="12.75" customHeight="1" x14ac:dyDescent="0.2"/>
    <row r="4135" ht="12.75" customHeight="1" x14ac:dyDescent="0.2"/>
    <row r="4136" ht="12.75" customHeight="1" x14ac:dyDescent="0.2"/>
    <row r="4137" ht="12.75" customHeight="1" x14ac:dyDescent="0.2"/>
    <row r="4138" ht="12.75" customHeight="1" x14ac:dyDescent="0.2"/>
    <row r="4139" ht="12.75" customHeight="1" x14ac:dyDescent="0.2"/>
    <row r="4140" ht="12.75" customHeight="1" x14ac:dyDescent="0.2"/>
    <row r="4141" ht="12.75" customHeight="1" x14ac:dyDescent="0.2"/>
    <row r="4142" ht="12.75" customHeight="1" x14ac:dyDescent="0.2"/>
    <row r="4143" ht="12.75" customHeight="1" x14ac:dyDescent="0.2"/>
    <row r="4144" ht="12.75" customHeight="1" x14ac:dyDescent="0.2"/>
    <row r="4145" ht="12.75" customHeight="1" x14ac:dyDescent="0.2"/>
    <row r="4146" ht="12.75" customHeight="1" x14ac:dyDescent="0.2"/>
    <row r="4147" ht="12.75" customHeight="1" x14ac:dyDescent="0.2"/>
    <row r="4148" ht="12.75" customHeight="1" x14ac:dyDescent="0.2"/>
    <row r="4149" ht="12.75" customHeight="1" x14ac:dyDescent="0.2"/>
    <row r="4150" ht="12.75" customHeight="1" x14ac:dyDescent="0.2"/>
    <row r="4151" ht="12.75" customHeight="1" x14ac:dyDescent="0.2"/>
    <row r="4152" ht="12.75" customHeight="1" x14ac:dyDescent="0.2"/>
    <row r="4153" ht="12.75" customHeight="1" x14ac:dyDescent="0.2"/>
    <row r="4154" ht="12.75" customHeight="1" x14ac:dyDescent="0.2"/>
    <row r="4155" ht="12.75" customHeight="1" x14ac:dyDescent="0.2"/>
    <row r="4156" ht="12.75" customHeight="1" x14ac:dyDescent="0.2"/>
    <row r="4157" ht="12.75" customHeight="1" x14ac:dyDescent="0.2"/>
    <row r="4158" ht="12.75" customHeight="1" x14ac:dyDescent="0.2"/>
    <row r="4159" ht="12.75" customHeight="1" x14ac:dyDescent="0.2"/>
    <row r="4160" ht="12.75" customHeight="1" x14ac:dyDescent="0.2"/>
    <row r="4161" ht="12.75" customHeight="1" x14ac:dyDescent="0.2"/>
    <row r="4162" ht="12.75" customHeight="1" x14ac:dyDescent="0.2"/>
    <row r="4163" ht="12.75" customHeight="1" x14ac:dyDescent="0.2"/>
    <row r="4164" ht="12.75" customHeight="1" x14ac:dyDescent="0.2"/>
    <row r="4165" ht="12.75" customHeight="1" x14ac:dyDescent="0.2"/>
    <row r="4166" ht="12.75" customHeight="1" x14ac:dyDescent="0.2"/>
    <row r="4167" ht="12.75" customHeight="1" x14ac:dyDescent="0.2"/>
    <row r="4168" ht="12.75" customHeight="1" x14ac:dyDescent="0.2"/>
    <row r="4169" ht="12.75" customHeight="1" x14ac:dyDescent="0.2"/>
    <row r="4170" ht="12.75" customHeight="1" x14ac:dyDescent="0.2"/>
    <row r="4171" ht="12.75" customHeight="1" x14ac:dyDescent="0.2"/>
    <row r="4172" ht="12.75" customHeight="1" x14ac:dyDescent="0.2"/>
    <row r="4173" ht="12.75" customHeight="1" x14ac:dyDescent="0.2"/>
    <row r="4174" ht="12.75" customHeight="1" x14ac:dyDescent="0.2"/>
    <row r="4175" ht="12.75" customHeight="1" x14ac:dyDescent="0.2"/>
    <row r="4176" ht="12.75" customHeight="1" x14ac:dyDescent="0.2"/>
    <row r="4177" ht="12.75" customHeight="1" x14ac:dyDescent="0.2"/>
    <row r="4178" ht="12.75" customHeight="1" x14ac:dyDescent="0.2"/>
    <row r="4179" ht="12.75" customHeight="1" x14ac:dyDescent="0.2"/>
    <row r="4180" ht="12.75" customHeight="1" x14ac:dyDescent="0.2"/>
    <row r="4181" ht="12.75" customHeight="1" x14ac:dyDescent="0.2"/>
    <row r="4182" ht="12.75" customHeight="1" x14ac:dyDescent="0.2"/>
    <row r="4183" ht="12.75" customHeight="1" x14ac:dyDescent="0.2"/>
    <row r="4184" ht="12.75" customHeight="1" x14ac:dyDescent="0.2"/>
    <row r="4185" ht="12.75" customHeight="1" x14ac:dyDescent="0.2"/>
    <row r="4186" ht="12.75" customHeight="1" x14ac:dyDescent="0.2"/>
    <row r="4187" ht="12.75" customHeight="1" x14ac:dyDescent="0.2"/>
    <row r="4188" ht="12.75" customHeight="1" x14ac:dyDescent="0.2"/>
    <row r="4189" ht="12.75" customHeight="1" x14ac:dyDescent="0.2"/>
    <row r="4190" ht="12.75" customHeight="1" x14ac:dyDescent="0.2"/>
    <row r="4191" ht="12.75" customHeight="1" x14ac:dyDescent="0.2"/>
    <row r="4192" ht="12.75" customHeight="1" x14ac:dyDescent="0.2"/>
    <row r="4193" ht="12.75" customHeight="1" x14ac:dyDescent="0.2"/>
    <row r="4194" ht="12.75" customHeight="1" x14ac:dyDescent="0.2"/>
    <row r="4195" ht="12.75" customHeight="1" x14ac:dyDescent="0.2"/>
    <row r="4196" ht="12.75" customHeight="1" x14ac:dyDescent="0.2"/>
    <row r="4197" ht="12.75" customHeight="1" x14ac:dyDescent="0.2"/>
    <row r="4198" ht="12.75" customHeight="1" x14ac:dyDescent="0.2"/>
    <row r="4199" ht="12.75" customHeight="1" x14ac:dyDescent="0.2"/>
    <row r="4200" ht="12.75" customHeight="1" x14ac:dyDescent="0.2"/>
    <row r="4201" ht="12.75" customHeight="1" x14ac:dyDescent="0.2"/>
    <row r="4202" ht="12.75" customHeight="1" x14ac:dyDescent="0.2"/>
    <row r="4203" ht="12.75" customHeight="1" x14ac:dyDescent="0.2"/>
    <row r="4204" ht="12.75" customHeight="1" x14ac:dyDescent="0.2"/>
    <row r="4205" ht="12.75" customHeight="1" x14ac:dyDescent="0.2"/>
    <row r="4206" ht="12.75" customHeight="1" x14ac:dyDescent="0.2"/>
    <row r="4207" ht="12.75" customHeight="1" x14ac:dyDescent="0.2"/>
    <row r="4208" ht="12.75" customHeight="1" x14ac:dyDescent="0.2"/>
    <row r="4209" ht="12.75" customHeight="1" x14ac:dyDescent="0.2"/>
    <row r="4210" ht="12.75" customHeight="1" x14ac:dyDescent="0.2"/>
    <row r="4211" ht="12.75" customHeight="1" x14ac:dyDescent="0.2"/>
    <row r="4212" ht="12.75" customHeight="1" x14ac:dyDescent="0.2"/>
    <row r="4213" ht="12.75" customHeight="1" x14ac:dyDescent="0.2"/>
    <row r="4214" ht="12.75" customHeight="1" x14ac:dyDescent="0.2"/>
    <row r="4215" ht="12.75" customHeight="1" x14ac:dyDescent="0.2"/>
    <row r="4216" ht="12.75" customHeight="1" x14ac:dyDescent="0.2"/>
    <row r="4217" ht="12.75" customHeight="1" x14ac:dyDescent="0.2"/>
    <row r="4218" ht="12.75" customHeight="1" x14ac:dyDescent="0.2"/>
    <row r="4219" ht="12.75" customHeight="1" x14ac:dyDescent="0.2"/>
    <row r="4220" ht="12.75" customHeight="1" x14ac:dyDescent="0.2"/>
    <row r="4221" ht="12.75" customHeight="1" x14ac:dyDescent="0.2"/>
    <row r="4222" ht="12.75" customHeight="1" x14ac:dyDescent="0.2"/>
    <row r="4223" ht="12.75" customHeight="1" x14ac:dyDescent="0.2"/>
    <row r="4224" ht="12.75" customHeight="1" x14ac:dyDescent="0.2"/>
    <row r="4225" ht="12.75" customHeight="1" x14ac:dyDescent="0.2"/>
    <row r="4226" ht="12.75" customHeight="1" x14ac:dyDescent="0.2"/>
    <row r="4227" ht="12.75" customHeight="1" x14ac:dyDescent="0.2"/>
    <row r="4228" ht="12.75" customHeight="1" x14ac:dyDescent="0.2"/>
    <row r="4229" ht="12.75" customHeight="1" x14ac:dyDescent="0.2"/>
    <row r="4230" ht="12.75" customHeight="1" x14ac:dyDescent="0.2"/>
    <row r="4231" ht="12.75" customHeight="1" x14ac:dyDescent="0.2"/>
    <row r="4232" ht="12.75" customHeight="1" x14ac:dyDescent="0.2"/>
    <row r="4233" ht="12.75" customHeight="1" x14ac:dyDescent="0.2"/>
    <row r="4234" ht="12.75" customHeight="1" x14ac:dyDescent="0.2"/>
    <row r="4235" ht="12.75" customHeight="1" x14ac:dyDescent="0.2"/>
    <row r="4236" ht="12.75" customHeight="1" x14ac:dyDescent="0.2"/>
    <row r="4237" ht="12.75" customHeight="1" x14ac:dyDescent="0.2"/>
    <row r="4238" ht="12.75" customHeight="1" x14ac:dyDescent="0.2"/>
    <row r="4239" ht="12.75" customHeight="1" x14ac:dyDescent="0.2"/>
    <row r="4240" ht="12.75" customHeight="1" x14ac:dyDescent="0.2"/>
    <row r="4241" ht="12.75" customHeight="1" x14ac:dyDescent="0.2"/>
    <row r="4242" ht="12.75" customHeight="1" x14ac:dyDescent="0.2"/>
    <row r="4243" ht="12.75" customHeight="1" x14ac:dyDescent="0.2"/>
    <row r="4244" ht="12.75" customHeight="1" x14ac:dyDescent="0.2"/>
    <row r="4245" ht="12.75" customHeight="1" x14ac:dyDescent="0.2"/>
    <row r="4246" ht="12.75" customHeight="1" x14ac:dyDescent="0.2"/>
    <row r="4247" ht="12.75" customHeight="1" x14ac:dyDescent="0.2"/>
    <row r="4248" ht="12.75" customHeight="1" x14ac:dyDescent="0.2"/>
    <row r="4249" ht="12.75" customHeight="1" x14ac:dyDescent="0.2"/>
    <row r="4250" ht="12.75" customHeight="1" x14ac:dyDescent="0.2"/>
    <row r="4251" ht="12.75" customHeight="1" x14ac:dyDescent="0.2"/>
    <row r="4252" ht="12.75" customHeight="1" x14ac:dyDescent="0.2"/>
    <row r="4253" ht="12.75" customHeight="1" x14ac:dyDescent="0.2"/>
    <row r="4254" ht="12.75" customHeight="1" x14ac:dyDescent="0.2"/>
    <row r="4255" ht="12.75" customHeight="1" x14ac:dyDescent="0.2"/>
    <row r="4256" ht="12.75" customHeight="1" x14ac:dyDescent="0.2"/>
    <row r="4257" ht="12.75" customHeight="1" x14ac:dyDescent="0.2"/>
    <row r="4258" ht="12.75" customHeight="1" x14ac:dyDescent="0.2"/>
    <row r="4259" ht="12.75" customHeight="1" x14ac:dyDescent="0.2"/>
    <row r="4260" ht="12.75" customHeight="1" x14ac:dyDescent="0.2"/>
    <row r="4261" ht="12.75" customHeight="1" x14ac:dyDescent="0.2"/>
    <row r="4262" ht="12.75" customHeight="1" x14ac:dyDescent="0.2"/>
    <row r="4263" ht="12.75" customHeight="1" x14ac:dyDescent="0.2"/>
    <row r="4264" ht="12.75" customHeight="1" x14ac:dyDescent="0.2"/>
    <row r="4265" ht="12.75" customHeight="1" x14ac:dyDescent="0.2"/>
    <row r="4266" ht="12.75" customHeight="1" x14ac:dyDescent="0.2"/>
    <row r="4267" ht="12.75" customHeight="1" x14ac:dyDescent="0.2"/>
    <row r="4268" ht="12.75" customHeight="1" x14ac:dyDescent="0.2"/>
    <row r="4269" ht="12.75" customHeight="1" x14ac:dyDescent="0.2"/>
    <row r="4270" ht="12.75" customHeight="1" x14ac:dyDescent="0.2"/>
    <row r="4271" ht="12.75" customHeight="1" x14ac:dyDescent="0.2"/>
    <row r="4272" ht="12.75" customHeight="1" x14ac:dyDescent="0.2"/>
    <row r="4273" ht="12.75" customHeight="1" x14ac:dyDescent="0.2"/>
    <row r="4274" ht="12.75" customHeight="1" x14ac:dyDescent="0.2"/>
    <row r="4275" ht="12.75" customHeight="1" x14ac:dyDescent="0.2"/>
    <row r="4276" ht="12.75" customHeight="1" x14ac:dyDescent="0.2"/>
    <row r="4277" ht="12.75" customHeight="1" x14ac:dyDescent="0.2"/>
    <row r="4278" ht="12.75" customHeight="1" x14ac:dyDescent="0.2"/>
    <row r="4279" ht="12.75" customHeight="1" x14ac:dyDescent="0.2"/>
    <row r="4280" ht="12.75" customHeight="1" x14ac:dyDescent="0.2"/>
    <row r="4281" ht="12.75" customHeight="1" x14ac:dyDescent="0.2"/>
    <row r="4282" ht="12.75" customHeight="1" x14ac:dyDescent="0.2"/>
    <row r="4283" ht="12.75" customHeight="1" x14ac:dyDescent="0.2"/>
    <row r="4284" ht="12.75" customHeight="1" x14ac:dyDescent="0.2"/>
    <row r="4285" ht="12.75" customHeight="1" x14ac:dyDescent="0.2"/>
    <row r="4286" ht="12.75" customHeight="1" x14ac:dyDescent="0.2"/>
    <row r="4287" ht="12.75" customHeight="1" x14ac:dyDescent="0.2"/>
    <row r="4288" ht="12.75" customHeight="1" x14ac:dyDescent="0.2"/>
    <row r="4289" ht="12.75" customHeight="1" x14ac:dyDescent="0.2"/>
    <row r="4290" ht="12.75" customHeight="1" x14ac:dyDescent="0.2"/>
    <row r="4291" ht="12.75" customHeight="1" x14ac:dyDescent="0.2"/>
    <row r="4292" ht="12.75" customHeight="1" x14ac:dyDescent="0.2"/>
    <row r="4293" ht="12.75" customHeight="1" x14ac:dyDescent="0.2"/>
    <row r="4294" ht="12.75" customHeight="1" x14ac:dyDescent="0.2"/>
    <row r="4295" ht="12.75" customHeight="1" x14ac:dyDescent="0.2"/>
    <row r="4296" ht="12.75" customHeight="1" x14ac:dyDescent="0.2"/>
    <row r="4297" ht="12.75" customHeight="1" x14ac:dyDescent="0.2"/>
    <row r="4298" ht="12.75" customHeight="1" x14ac:dyDescent="0.2"/>
    <row r="4299" ht="12.75" customHeight="1" x14ac:dyDescent="0.2"/>
    <row r="4300" ht="12.75" customHeight="1" x14ac:dyDescent="0.2"/>
    <row r="4301" ht="12.75" customHeight="1" x14ac:dyDescent="0.2"/>
    <row r="4302" ht="12.75" customHeight="1" x14ac:dyDescent="0.2"/>
    <row r="4303" ht="12.75" customHeight="1" x14ac:dyDescent="0.2"/>
    <row r="4304" ht="12.75" customHeight="1" x14ac:dyDescent="0.2"/>
    <row r="4305" ht="12.75" customHeight="1" x14ac:dyDescent="0.2"/>
    <row r="4306" ht="12.75" customHeight="1" x14ac:dyDescent="0.2"/>
    <row r="4307" ht="12.75" customHeight="1" x14ac:dyDescent="0.2"/>
    <row r="4308" ht="12.75" customHeight="1" x14ac:dyDescent="0.2"/>
    <row r="4309" ht="12.75" customHeight="1" x14ac:dyDescent="0.2"/>
    <row r="4310" ht="12.75" customHeight="1" x14ac:dyDescent="0.2"/>
    <row r="4311" ht="12.75" customHeight="1" x14ac:dyDescent="0.2"/>
    <row r="4312" ht="12.75" customHeight="1" x14ac:dyDescent="0.2"/>
    <row r="4313" ht="12.75" customHeight="1" x14ac:dyDescent="0.2"/>
    <row r="4314" ht="12.75" customHeight="1" x14ac:dyDescent="0.2"/>
    <row r="4315" ht="12.75" customHeight="1" x14ac:dyDescent="0.2"/>
    <row r="4316" ht="12.75" customHeight="1" x14ac:dyDescent="0.2"/>
    <row r="4317" ht="12.75" customHeight="1" x14ac:dyDescent="0.2"/>
    <row r="4318" ht="12.75" customHeight="1" x14ac:dyDescent="0.2"/>
    <row r="4319" ht="12.75" customHeight="1" x14ac:dyDescent="0.2"/>
    <row r="4320" ht="12.75" customHeight="1" x14ac:dyDescent="0.2"/>
    <row r="4321" ht="12.75" customHeight="1" x14ac:dyDescent="0.2"/>
    <row r="4322" ht="12.75" customHeight="1" x14ac:dyDescent="0.2"/>
    <row r="4323" ht="12.75" customHeight="1" x14ac:dyDescent="0.2"/>
    <row r="4324" ht="12.75" customHeight="1" x14ac:dyDescent="0.2"/>
    <row r="4325" ht="12.75" customHeight="1" x14ac:dyDescent="0.2"/>
    <row r="4326" ht="12.75" customHeight="1" x14ac:dyDescent="0.2"/>
    <row r="4327" ht="12.75" customHeight="1" x14ac:dyDescent="0.2"/>
    <row r="4328" ht="12.75" customHeight="1" x14ac:dyDescent="0.2"/>
    <row r="4329" ht="12.75" customHeight="1" x14ac:dyDescent="0.2"/>
    <row r="4330" ht="12.75" customHeight="1" x14ac:dyDescent="0.2"/>
    <row r="4331" ht="12.75" customHeight="1" x14ac:dyDescent="0.2"/>
    <row r="4332" ht="12.75" customHeight="1" x14ac:dyDescent="0.2"/>
    <row r="4333" ht="12.75" customHeight="1" x14ac:dyDescent="0.2"/>
    <row r="4334" ht="12.75" customHeight="1" x14ac:dyDescent="0.2"/>
    <row r="4335" ht="12.75" customHeight="1" x14ac:dyDescent="0.2"/>
    <row r="4336" ht="12.75" customHeight="1" x14ac:dyDescent="0.2"/>
    <row r="4337" ht="12.75" customHeight="1" x14ac:dyDescent="0.2"/>
    <row r="4338" ht="12.75" customHeight="1" x14ac:dyDescent="0.2"/>
    <row r="4339" ht="12.75" customHeight="1" x14ac:dyDescent="0.2"/>
    <row r="4340" ht="12.75" customHeight="1" x14ac:dyDescent="0.2"/>
    <row r="4341" ht="12.75" customHeight="1" x14ac:dyDescent="0.2"/>
    <row r="4342" ht="12.75" customHeight="1" x14ac:dyDescent="0.2"/>
    <row r="4343" ht="12.75" customHeight="1" x14ac:dyDescent="0.2"/>
    <row r="4344" ht="12.75" customHeight="1" x14ac:dyDescent="0.2"/>
    <row r="4345" ht="12.75" customHeight="1" x14ac:dyDescent="0.2"/>
    <row r="4346" ht="12.75" customHeight="1" x14ac:dyDescent="0.2"/>
    <row r="4347" ht="12.75" customHeight="1" x14ac:dyDescent="0.2"/>
    <row r="4348" ht="12.75" customHeight="1" x14ac:dyDescent="0.2"/>
    <row r="4349" ht="12.75" customHeight="1" x14ac:dyDescent="0.2"/>
    <row r="4350" ht="12.75" customHeight="1" x14ac:dyDescent="0.2"/>
    <row r="4351" ht="12.75" customHeight="1" x14ac:dyDescent="0.2"/>
    <row r="4352" ht="12.75" customHeight="1" x14ac:dyDescent="0.2"/>
    <row r="4353" ht="12.75" customHeight="1" x14ac:dyDescent="0.2"/>
    <row r="4354" ht="12.75" customHeight="1" x14ac:dyDescent="0.2"/>
    <row r="4355" ht="12.75" customHeight="1" x14ac:dyDescent="0.2"/>
    <row r="4356" ht="12.75" customHeight="1" x14ac:dyDescent="0.2"/>
    <row r="4357" ht="12.75" customHeight="1" x14ac:dyDescent="0.2"/>
    <row r="4358" ht="12.75" customHeight="1" x14ac:dyDescent="0.2"/>
    <row r="4359" ht="12.75" customHeight="1" x14ac:dyDescent="0.2"/>
    <row r="4360" ht="12.75" customHeight="1" x14ac:dyDescent="0.2"/>
    <row r="4361" ht="12.75" customHeight="1" x14ac:dyDescent="0.2"/>
    <row r="4362" ht="12.75" customHeight="1" x14ac:dyDescent="0.2"/>
    <row r="4363" ht="12.75" customHeight="1" x14ac:dyDescent="0.2"/>
    <row r="4364" ht="12.75" customHeight="1" x14ac:dyDescent="0.2"/>
    <row r="4365" ht="12.75" customHeight="1" x14ac:dyDescent="0.2"/>
    <row r="4366" ht="12.75" customHeight="1" x14ac:dyDescent="0.2"/>
    <row r="4367" ht="12.75" customHeight="1" x14ac:dyDescent="0.2"/>
    <row r="4368" ht="12.75" customHeight="1" x14ac:dyDescent="0.2"/>
    <row r="4369" ht="12.75" customHeight="1" x14ac:dyDescent="0.2"/>
    <row r="4370" ht="12.75" customHeight="1" x14ac:dyDescent="0.2"/>
    <row r="4371" ht="12.75" customHeight="1" x14ac:dyDescent="0.2"/>
    <row r="4372" ht="12.75" customHeight="1" x14ac:dyDescent="0.2"/>
    <row r="4373" ht="12.75" customHeight="1" x14ac:dyDescent="0.2"/>
    <row r="4374" ht="12.75" customHeight="1" x14ac:dyDescent="0.2"/>
    <row r="4375" ht="12.75" customHeight="1" x14ac:dyDescent="0.2"/>
    <row r="4376" ht="12.75" customHeight="1" x14ac:dyDescent="0.2"/>
    <row r="4377" ht="12.75" customHeight="1" x14ac:dyDescent="0.2"/>
    <row r="4378" ht="12.75" customHeight="1" x14ac:dyDescent="0.2"/>
    <row r="4379" ht="12.75" customHeight="1" x14ac:dyDescent="0.2"/>
    <row r="4380" ht="12.75" customHeight="1" x14ac:dyDescent="0.2"/>
    <row r="4381" ht="12.75" customHeight="1" x14ac:dyDescent="0.2"/>
    <row r="4382" ht="12.75" customHeight="1" x14ac:dyDescent="0.2"/>
    <row r="4383" ht="12.75" customHeight="1" x14ac:dyDescent="0.2"/>
    <row r="4384" ht="12.75" customHeight="1" x14ac:dyDescent="0.2"/>
    <row r="4385" ht="12.75" customHeight="1" x14ac:dyDescent="0.2"/>
    <row r="4386" ht="12.75" customHeight="1" x14ac:dyDescent="0.2"/>
    <row r="4387" ht="12.75" customHeight="1" x14ac:dyDescent="0.2"/>
    <row r="4388" ht="12.75" customHeight="1" x14ac:dyDescent="0.2"/>
    <row r="4389" ht="12.75" customHeight="1" x14ac:dyDescent="0.2"/>
    <row r="4390" ht="12.75" customHeight="1" x14ac:dyDescent="0.2"/>
    <row r="4391" ht="12.75" customHeight="1" x14ac:dyDescent="0.2"/>
    <row r="4392" ht="12.75" customHeight="1" x14ac:dyDescent="0.2"/>
    <row r="4393" ht="12.75" customHeight="1" x14ac:dyDescent="0.2"/>
    <row r="4394" ht="12.75" customHeight="1" x14ac:dyDescent="0.2"/>
    <row r="4395" ht="12.75" customHeight="1" x14ac:dyDescent="0.2"/>
    <row r="4396" ht="12.75" customHeight="1" x14ac:dyDescent="0.2"/>
    <row r="4397" ht="12.75" customHeight="1" x14ac:dyDescent="0.2"/>
    <row r="4398" ht="12.75" customHeight="1" x14ac:dyDescent="0.2"/>
    <row r="4399" ht="12.75" customHeight="1" x14ac:dyDescent="0.2"/>
    <row r="4400" ht="12.75" customHeight="1" x14ac:dyDescent="0.2"/>
    <row r="4401" ht="12.75" customHeight="1" x14ac:dyDescent="0.2"/>
    <row r="4402" ht="12.75" customHeight="1" x14ac:dyDescent="0.2"/>
    <row r="4403" ht="12.75" customHeight="1" x14ac:dyDescent="0.2"/>
    <row r="4404" ht="12.75" customHeight="1" x14ac:dyDescent="0.2"/>
    <row r="4405" ht="12.75" customHeight="1" x14ac:dyDescent="0.2"/>
    <row r="4406" ht="12.75" customHeight="1" x14ac:dyDescent="0.2"/>
    <row r="4407" ht="12.75" customHeight="1" x14ac:dyDescent="0.2"/>
    <row r="4408" ht="12.75" customHeight="1" x14ac:dyDescent="0.2"/>
    <row r="4409" ht="12.75" customHeight="1" x14ac:dyDescent="0.2"/>
    <row r="4410" ht="12.75" customHeight="1" x14ac:dyDescent="0.2"/>
    <row r="4411" ht="12.75" customHeight="1" x14ac:dyDescent="0.2"/>
    <row r="4412" ht="12.75" customHeight="1" x14ac:dyDescent="0.2"/>
    <row r="4413" ht="12.75" customHeight="1" x14ac:dyDescent="0.2"/>
    <row r="4414" ht="12.75" customHeight="1" x14ac:dyDescent="0.2"/>
    <row r="4415" ht="12.75" customHeight="1" x14ac:dyDescent="0.2"/>
    <row r="4416" ht="12.75" customHeight="1" x14ac:dyDescent="0.2"/>
    <row r="4417" ht="12.75" customHeight="1" x14ac:dyDescent="0.2"/>
    <row r="4418" ht="12.75" customHeight="1" x14ac:dyDescent="0.2"/>
    <row r="4419" ht="12.75" customHeight="1" x14ac:dyDescent="0.2"/>
    <row r="4420" ht="12.75" customHeight="1" x14ac:dyDescent="0.2"/>
    <row r="4421" ht="12.75" customHeight="1" x14ac:dyDescent="0.2"/>
    <row r="4422" ht="12.75" customHeight="1" x14ac:dyDescent="0.2"/>
    <row r="4423" ht="12.75" customHeight="1" x14ac:dyDescent="0.2"/>
    <row r="4424" ht="12.75" customHeight="1" x14ac:dyDescent="0.2"/>
    <row r="4425" ht="12.75" customHeight="1" x14ac:dyDescent="0.2"/>
    <row r="4426" ht="12.75" customHeight="1" x14ac:dyDescent="0.2"/>
    <row r="4427" ht="12.75" customHeight="1" x14ac:dyDescent="0.2"/>
    <row r="4428" ht="12.75" customHeight="1" x14ac:dyDescent="0.2"/>
    <row r="4429" ht="12.75" customHeight="1" x14ac:dyDescent="0.2"/>
    <row r="4430" ht="12.75" customHeight="1" x14ac:dyDescent="0.2"/>
    <row r="4431" ht="12.75" customHeight="1" x14ac:dyDescent="0.2"/>
    <row r="4432" ht="12.75" customHeight="1" x14ac:dyDescent="0.2"/>
    <row r="4433" ht="12.75" customHeight="1" x14ac:dyDescent="0.2"/>
    <row r="4434" ht="12.75" customHeight="1" x14ac:dyDescent="0.2"/>
    <row r="4435" ht="12.75" customHeight="1" x14ac:dyDescent="0.2"/>
    <row r="4436" ht="12.75" customHeight="1" x14ac:dyDescent="0.2"/>
    <row r="4437" ht="12.75" customHeight="1" x14ac:dyDescent="0.2"/>
    <row r="4438" ht="12.75" customHeight="1" x14ac:dyDescent="0.2"/>
    <row r="4439" ht="12.75" customHeight="1" x14ac:dyDescent="0.2"/>
    <row r="4440" ht="12.75" customHeight="1" x14ac:dyDescent="0.2"/>
    <row r="4441" ht="12.75" customHeight="1" x14ac:dyDescent="0.2"/>
    <row r="4442" ht="12.75" customHeight="1" x14ac:dyDescent="0.2"/>
    <row r="4443" ht="12.75" customHeight="1" x14ac:dyDescent="0.2"/>
    <row r="4444" ht="12.75" customHeight="1" x14ac:dyDescent="0.2"/>
    <row r="4445" ht="12.75" customHeight="1" x14ac:dyDescent="0.2"/>
    <row r="4446" ht="12.75" customHeight="1" x14ac:dyDescent="0.2"/>
    <row r="4447" ht="12.75" customHeight="1" x14ac:dyDescent="0.2"/>
    <row r="4448" ht="12.75" customHeight="1" x14ac:dyDescent="0.2"/>
    <row r="4449" ht="12.75" customHeight="1" x14ac:dyDescent="0.2"/>
    <row r="4450" ht="12.75" customHeight="1" x14ac:dyDescent="0.2"/>
    <row r="4451" ht="12.75" customHeight="1" x14ac:dyDescent="0.2"/>
    <row r="4452" ht="12.75" customHeight="1" x14ac:dyDescent="0.2"/>
    <row r="4453" ht="12.75" customHeight="1" x14ac:dyDescent="0.2"/>
    <row r="4454" ht="12.75" customHeight="1" x14ac:dyDescent="0.2"/>
    <row r="4455" ht="12.75" customHeight="1" x14ac:dyDescent="0.2"/>
    <row r="4456" ht="12.75" customHeight="1" x14ac:dyDescent="0.2"/>
    <row r="4457" ht="12.75" customHeight="1" x14ac:dyDescent="0.2"/>
    <row r="4458" ht="12.75" customHeight="1" x14ac:dyDescent="0.2"/>
    <row r="4459" ht="12.75" customHeight="1" x14ac:dyDescent="0.2"/>
    <row r="4460" ht="12.75" customHeight="1" x14ac:dyDescent="0.2"/>
    <row r="4461" ht="12.75" customHeight="1" x14ac:dyDescent="0.2"/>
    <row r="4462" ht="12.75" customHeight="1" x14ac:dyDescent="0.2"/>
    <row r="4463" ht="12.75" customHeight="1" x14ac:dyDescent="0.2"/>
    <row r="4464" ht="12.75" customHeight="1" x14ac:dyDescent="0.2"/>
    <row r="4465" ht="12.75" customHeight="1" x14ac:dyDescent="0.2"/>
    <row r="4466" ht="12.75" customHeight="1" x14ac:dyDescent="0.2"/>
    <row r="4467" ht="12.75" customHeight="1" x14ac:dyDescent="0.2"/>
    <row r="4468" ht="12.75" customHeight="1" x14ac:dyDescent="0.2"/>
    <row r="4469" ht="12.75" customHeight="1" x14ac:dyDescent="0.2"/>
    <row r="4470" ht="12.75" customHeight="1" x14ac:dyDescent="0.2"/>
    <row r="4471" ht="12.75" customHeight="1" x14ac:dyDescent="0.2"/>
    <row r="4472" ht="12.75" customHeight="1" x14ac:dyDescent="0.2"/>
    <row r="4473" ht="12.75" customHeight="1" x14ac:dyDescent="0.2"/>
    <row r="4474" ht="12.75" customHeight="1" x14ac:dyDescent="0.2"/>
    <row r="4475" ht="12.75" customHeight="1" x14ac:dyDescent="0.2"/>
    <row r="4476" ht="12.75" customHeight="1" x14ac:dyDescent="0.2"/>
    <row r="4477" ht="12.75" customHeight="1" x14ac:dyDescent="0.2"/>
    <row r="4478" ht="12.75" customHeight="1" x14ac:dyDescent="0.2"/>
    <row r="4479" ht="12.75" customHeight="1" x14ac:dyDescent="0.2"/>
    <row r="4480" ht="12.75" customHeight="1" x14ac:dyDescent="0.2"/>
    <row r="4481" ht="12.75" customHeight="1" x14ac:dyDescent="0.2"/>
    <row r="4482" ht="12.75" customHeight="1" x14ac:dyDescent="0.2"/>
    <row r="4483" ht="12.75" customHeight="1" x14ac:dyDescent="0.2"/>
    <row r="4484" ht="12.75" customHeight="1" x14ac:dyDescent="0.2"/>
    <row r="4485" ht="12.75" customHeight="1" x14ac:dyDescent="0.2"/>
    <row r="4486" ht="12.75" customHeight="1" x14ac:dyDescent="0.2"/>
    <row r="4487" ht="12.75" customHeight="1" x14ac:dyDescent="0.2"/>
    <row r="4488" ht="12.75" customHeight="1" x14ac:dyDescent="0.2"/>
    <row r="4489" ht="12.75" customHeight="1" x14ac:dyDescent="0.2"/>
    <row r="4490" ht="12.75" customHeight="1" x14ac:dyDescent="0.2"/>
    <row r="4491" ht="12.75" customHeight="1" x14ac:dyDescent="0.2"/>
    <row r="4492" ht="12.75" customHeight="1" x14ac:dyDescent="0.2"/>
    <row r="4493" ht="12.75" customHeight="1" x14ac:dyDescent="0.2"/>
    <row r="4494" ht="12.75" customHeight="1" x14ac:dyDescent="0.2"/>
    <row r="4495" ht="12.75" customHeight="1" x14ac:dyDescent="0.2"/>
    <row r="4496" ht="12.75" customHeight="1" x14ac:dyDescent="0.2"/>
    <row r="4497" ht="12.75" customHeight="1" x14ac:dyDescent="0.2"/>
    <row r="4498" ht="12.75" customHeight="1" x14ac:dyDescent="0.2"/>
    <row r="4499" ht="12.75" customHeight="1" x14ac:dyDescent="0.2"/>
    <row r="4500" ht="12.75" customHeight="1" x14ac:dyDescent="0.2"/>
    <row r="4501" ht="12.75" customHeight="1" x14ac:dyDescent="0.2"/>
    <row r="4502" ht="12.75" customHeight="1" x14ac:dyDescent="0.2"/>
    <row r="4503" ht="12.75" customHeight="1" x14ac:dyDescent="0.2"/>
    <row r="4504" ht="12.75" customHeight="1" x14ac:dyDescent="0.2"/>
    <row r="4505" ht="12.75" customHeight="1" x14ac:dyDescent="0.2"/>
    <row r="4506" ht="12.75" customHeight="1" x14ac:dyDescent="0.2"/>
    <row r="4507" ht="12.75" customHeight="1" x14ac:dyDescent="0.2"/>
    <row r="4508" ht="12.75" customHeight="1" x14ac:dyDescent="0.2"/>
    <row r="4509" ht="12.75" customHeight="1" x14ac:dyDescent="0.2"/>
    <row r="4510" ht="12.75" customHeight="1" x14ac:dyDescent="0.2"/>
    <row r="4511" ht="12.75" customHeight="1" x14ac:dyDescent="0.2"/>
    <row r="4512" ht="12.75" customHeight="1" x14ac:dyDescent="0.2"/>
    <row r="4513" ht="12.75" customHeight="1" x14ac:dyDescent="0.2"/>
    <row r="4514" ht="12.75" customHeight="1" x14ac:dyDescent="0.2"/>
    <row r="4515" ht="12.75" customHeight="1" x14ac:dyDescent="0.2"/>
    <row r="4516" ht="12.75" customHeight="1" x14ac:dyDescent="0.2"/>
    <row r="4517" ht="12.75" customHeight="1" x14ac:dyDescent="0.2"/>
    <row r="4518" ht="12.75" customHeight="1" x14ac:dyDescent="0.2"/>
    <row r="4519" ht="12.75" customHeight="1" x14ac:dyDescent="0.2"/>
    <row r="4520" ht="12.75" customHeight="1" x14ac:dyDescent="0.2"/>
    <row r="4521" ht="12.75" customHeight="1" x14ac:dyDescent="0.2"/>
    <row r="4522" ht="12.75" customHeight="1" x14ac:dyDescent="0.2"/>
    <row r="4523" ht="12.75" customHeight="1" x14ac:dyDescent="0.2"/>
    <row r="4524" ht="12.75" customHeight="1" x14ac:dyDescent="0.2"/>
    <row r="4525" ht="12.75" customHeight="1" x14ac:dyDescent="0.2"/>
    <row r="4526" ht="12.75" customHeight="1" x14ac:dyDescent="0.2"/>
    <row r="4527" ht="12.75" customHeight="1" x14ac:dyDescent="0.2"/>
    <row r="4528" ht="12.75" customHeight="1" x14ac:dyDescent="0.2"/>
    <row r="4529" ht="12.75" customHeight="1" x14ac:dyDescent="0.2"/>
    <row r="4530" ht="12.75" customHeight="1" x14ac:dyDescent="0.2"/>
    <row r="4531" ht="12.75" customHeight="1" x14ac:dyDescent="0.2"/>
    <row r="4532" ht="12.75" customHeight="1" x14ac:dyDescent="0.2"/>
    <row r="4533" ht="12.75" customHeight="1" x14ac:dyDescent="0.2"/>
    <row r="4534" ht="12.75" customHeight="1" x14ac:dyDescent="0.2"/>
    <row r="4535" ht="12.75" customHeight="1" x14ac:dyDescent="0.2"/>
    <row r="4536" ht="12.75" customHeight="1" x14ac:dyDescent="0.2"/>
    <row r="4537" ht="12.75" customHeight="1" x14ac:dyDescent="0.2"/>
    <row r="4538" ht="12.75" customHeight="1" x14ac:dyDescent="0.2"/>
    <row r="4539" ht="12.75" customHeight="1" x14ac:dyDescent="0.2"/>
    <row r="4540" ht="12.75" customHeight="1" x14ac:dyDescent="0.2"/>
    <row r="4541" ht="12.75" customHeight="1" x14ac:dyDescent="0.2"/>
    <row r="4542" ht="12.75" customHeight="1" x14ac:dyDescent="0.2"/>
    <row r="4543" ht="12.75" customHeight="1" x14ac:dyDescent="0.2"/>
    <row r="4544" ht="12.75" customHeight="1" x14ac:dyDescent="0.2"/>
    <row r="4545" ht="12.75" customHeight="1" x14ac:dyDescent="0.2"/>
    <row r="4546" ht="12.75" customHeight="1" x14ac:dyDescent="0.2"/>
    <row r="4547" ht="12.75" customHeight="1" x14ac:dyDescent="0.2"/>
    <row r="4548" ht="12.75" customHeight="1" x14ac:dyDescent="0.2"/>
    <row r="4549" ht="12.75" customHeight="1" x14ac:dyDescent="0.2"/>
    <row r="4550" ht="12.75" customHeight="1" x14ac:dyDescent="0.2"/>
    <row r="4551" ht="12.75" customHeight="1" x14ac:dyDescent="0.2"/>
    <row r="4552" ht="12.75" customHeight="1" x14ac:dyDescent="0.2"/>
    <row r="4553" ht="12.75" customHeight="1" x14ac:dyDescent="0.2"/>
    <row r="4554" ht="12.75" customHeight="1" x14ac:dyDescent="0.2"/>
    <row r="4555" ht="12.75" customHeight="1" x14ac:dyDescent="0.2"/>
    <row r="4556" ht="12.75" customHeight="1" x14ac:dyDescent="0.2"/>
    <row r="4557" ht="12.75" customHeight="1" x14ac:dyDescent="0.2"/>
    <row r="4558" ht="12.75" customHeight="1" x14ac:dyDescent="0.2"/>
    <row r="4559" ht="12.75" customHeight="1" x14ac:dyDescent="0.2"/>
    <row r="4560" ht="12.75" customHeight="1" x14ac:dyDescent="0.2"/>
    <row r="4561" ht="12.75" customHeight="1" x14ac:dyDescent="0.2"/>
    <row r="4562" ht="12.75" customHeight="1" x14ac:dyDescent="0.2"/>
    <row r="4563" ht="12.75" customHeight="1" x14ac:dyDescent="0.2"/>
    <row r="4564" ht="12.75" customHeight="1" x14ac:dyDescent="0.2"/>
    <row r="4565" ht="12.75" customHeight="1" x14ac:dyDescent="0.2"/>
    <row r="4566" ht="12.75" customHeight="1" x14ac:dyDescent="0.2"/>
    <row r="4567" ht="12.75" customHeight="1" x14ac:dyDescent="0.2"/>
    <row r="4568" ht="12.75" customHeight="1" x14ac:dyDescent="0.2"/>
    <row r="4569" ht="12.75" customHeight="1" x14ac:dyDescent="0.2"/>
    <row r="4570" ht="12.75" customHeight="1" x14ac:dyDescent="0.2"/>
    <row r="4571" ht="12.75" customHeight="1" x14ac:dyDescent="0.2"/>
    <row r="4572" ht="12.75" customHeight="1" x14ac:dyDescent="0.2"/>
    <row r="4573" ht="12.75" customHeight="1" x14ac:dyDescent="0.2"/>
    <row r="4574" ht="12.75" customHeight="1" x14ac:dyDescent="0.2"/>
    <row r="4575" ht="12.75" customHeight="1" x14ac:dyDescent="0.2"/>
    <row r="4576" ht="12.75" customHeight="1" x14ac:dyDescent="0.2"/>
    <row r="4577" ht="12.75" customHeight="1" x14ac:dyDescent="0.2"/>
    <row r="4578" ht="12.75" customHeight="1" x14ac:dyDescent="0.2"/>
    <row r="4579" ht="12.75" customHeight="1" x14ac:dyDescent="0.2"/>
    <row r="4580" ht="12.75" customHeight="1" x14ac:dyDescent="0.2"/>
    <row r="4581" ht="12.75" customHeight="1" x14ac:dyDescent="0.2"/>
    <row r="4582" ht="12.75" customHeight="1" x14ac:dyDescent="0.2"/>
    <row r="4583" ht="12.75" customHeight="1" x14ac:dyDescent="0.2"/>
    <row r="4584" ht="12.75" customHeight="1" x14ac:dyDescent="0.2"/>
    <row r="4585" ht="12.75" customHeight="1" x14ac:dyDescent="0.2"/>
    <row r="4586" ht="12.75" customHeight="1" x14ac:dyDescent="0.2"/>
    <row r="4587" ht="12.75" customHeight="1" x14ac:dyDescent="0.2"/>
    <row r="4588" ht="12.75" customHeight="1" x14ac:dyDescent="0.2"/>
    <row r="4589" ht="12.75" customHeight="1" x14ac:dyDescent="0.2"/>
    <row r="4590" ht="12.75" customHeight="1" x14ac:dyDescent="0.2"/>
    <row r="4591" ht="12.75" customHeight="1" x14ac:dyDescent="0.2"/>
    <row r="4592" ht="12.75" customHeight="1" x14ac:dyDescent="0.2"/>
    <row r="4593" ht="12.75" customHeight="1" x14ac:dyDescent="0.2"/>
    <row r="4594" ht="12.75" customHeight="1" x14ac:dyDescent="0.2"/>
    <row r="4595" ht="12.75" customHeight="1" x14ac:dyDescent="0.2"/>
    <row r="4596" ht="12.75" customHeight="1" x14ac:dyDescent="0.2"/>
    <row r="4597" ht="12.75" customHeight="1" x14ac:dyDescent="0.2"/>
    <row r="4598" ht="12.75" customHeight="1" x14ac:dyDescent="0.2"/>
    <row r="4599" ht="12.75" customHeight="1" x14ac:dyDescent="0.2"/>
    <row r="4600" ht="12.75" customHeight="1" x14ac:dyDescent="0.2"/>
    <row r="4601" ht="12.75" customHeight="1" x14ac:dyDescent="0.2"/>
    <row r="4602" ht="12.75" customHeight="1" x14ac:dyDescent="0.2"/>
    <row r="4603" ht="12.75" customHeight="1" x14ac:dyDescent="0.2"/>
    <row r="4604" ht="12.75" customHeight="1" x14ac:dyDescent="0.2"/>
    <row r="4605" ht="12.75" customHeight="1" x14ac:dyDescent="0.2"/>
    <row r="4606" ht="12.75" customHeight="1" x14ac:dyDescent="0.2"/>
    <row r="4607" ht="12.75" customHeight="1" x14ac:dyDescent="0.2"/>
    <row r="4608" ht="12.75" customHeight="1" x14ac:dyDescent="0.2"/>
    <row r="4609" ht="12.75" customHeight="1" x14ac:dyDescent="0.2"/>
    <row r="4610" ht="12.75" customHeight="1" x14ac:dyDescent="0.2"/>
    <row r="4611" ht="12.75" customHeight="1" x14ac:dyDescent="0.2"/>
    <row r="4612" ht="12.75" customHeight="1" x14ac:dyDescent="0.2"/>
    <row r="4613" ht="12.75" customHeight="1" x14ac:dyDescent="0.2"/>
    <row r="4614" ht="12.75" customHeight="1" x14ac:dyDescent="0.2"/>
    <row r="4615" ht="12.75" customHeight="1" x14ac:dyDescent="0.2"/>
    <row r="4616" ht="12.75" customHeight="1" x14ac:dyDescent="0.2"/>
    <row r="4617" ht="12.75" customHeight="1" x14ac:dyDescent="0.2"/>
    <row r="4618" ht="12.75" customHeight="1" x14ac:dyDescent="0.2"/>
    <row r="4619" ht="12.75" customHeight="1" x14ac:dyDescent="0.2"/>
    <row r="4620" ht="12.75" customHeight="1" x14ac:dyDescent="0.2"/>
    <row r="4621" ht="12.75" customHeight="1" x14ac:dyDescent="0.2"/>
    <row r="4622" ht="12.75" customHeight="1" x14ac:dyDescent="0.2"/>
    <row r="4623" ht="12.75" customHeight="1" x14ac:dyDescent="0.2"/>
    <row r="4624" ht="12.75" customHeight="1" x14ac:dyDescent="0.2"/>
    <row r="4625" ht="12.75" customHeight="1" x14ac:dyDescent="0.2"/>
    <row r="4626" ht="12.75" customHeight="1" x14ac:dyDescent="0.2"/>
    <row r="4627" ht="12.75" customHeight="1" x14ac:dyDescent="0.2"/>
    <row r="4628" ht="12.75" customHeight="1" x14ac:dyDescent="0.2"/>
    <row r="4629" ht="12.75" customHeight="1" x14ac:dyDescent="0.2"/>
    <row r="4630" ht="12.75" customHeight="1" x14ac:dyDescent="0.2"/>
    <row r="4631" ht="12.75" customHeight="1" x14ac:dyDescent="0.2"/>
    <row r="4632" ht="12.75" customHeight="1" x14ac:dyDescent="0.2"/>
    <row r="4633" ht="12.75" customHeight="1" x14ac:dyDescent="0.2"/>
    <row r="4634" ht="12.75" customHeight="1" x14ac:dyDescent="0.2"/>
    <row r="4635" ht="12.75" customHeight="1" x14ac:dyDescent="0.2"/>
    <row r="4636" ht="12.75" customHeight="1" x14ac:dyDescent="0.2"/>
    <row r="4637" ht="12.75" customHeight="1" x14ac:dyDescent="0.2"/>
    <row r="4638" ht="12.75" customHeight="1" x14ac:dyDescent="0.2"/>
    <row r="4639" ht="12.75" customHeight="1" x14ac:dyDescent="0.2"/>
    <row r="4640" ht="12.75" customHeight="1" x14ac:dyDescent="0.2"/>
    <row r="4641" ht="12.75" customHeight="1" x14ac:dyDescent="0.2"/>
    <row r="4642" ht="12.75" customHeight="1" x14ac:dyDescent="0.2"/>
    <row r="4643" ht="12.75" customHeight="1" x14ac:dyDescent="0.2"/>
    <row r="4644" ht="12.75" customHeight="1" x14ac:dyDescent="0.2"/>
    <row r="4645" ht="12.75" customHeight="1" x14ac:dyDescent="0.2"/>
    <row r="4646" ht="12.75" customHeight="1" x14ac:dyDescent="0.2"/>
    <row r="4647" ht="12.75" customHeight="1" x14ac:dyDescent="0.2"/>
    <row r="4648" ht="12.75" customHeight="1" x14ac:dyDescent="0.2"/>
    <row r="4649" ht="12.75" customHeight="1" x14ac:dyDescent="0.2"/>
    <row r="4650" ht="12.75" customHeight="1" x14ac:dyDescent="0.2"/>
    <row r="4651" ht="12.75" customHeight="1" x14ac:dyDescent="0.2"/>
    <row r="4652" ht="12.75" customHeight="1" x14ac:dyDescent="0.2"/>
    <row r="4653" ht="12.75" customHeight="1" x14ac:dyDescent="0.2"/>
    <row r="4654" ht="12.75" customHeight="1" x14ac:dyDescent="0.2"/>
    <row r="4655" ht="12.75" customHeight="1" x14ac:dyDescent="0.2"/>
    <row r="4656" ht="12.75" customHeight="1" x14ac:dyDescent="0.2"/>
    <row r="4657" ht="12.75" customHeight="1" x14ac:dyDescent="0.2"/>
    <row r="4658" ht="12.75" customHeight="1" x14ac:dyDescent="0.2"/>
    <row r="4659" ht="12.75" customHeight="1" x14ac:dyDescent="0.2"/>
    <row r="4660" ht="12.75" customHeight="1" x14ac:dyDescent="0.2"/>
    <row r="4661" ht="12.75" customHeight="1" x14ac:dyDescent="0.2"/>
    <row r="4662" ht="12.75" customHeight="1" x14ac:dyDescent="0.2"/>
    <row r="4663" ht="12.75" customHeight="1" x14ac:dyDescent="0.2"/>
    <row r="4664" ht="12.75" customHeight="1" x14ac:dyDescent="0.2"/>
    <row r="4665" ht="12.75" customHeight="1" x14ac:dyDescent="0.2"/>
    <row r="4666" ht="12.75" customHeight="1" x14ac:dyDescent="0.2"/>
    <row r="4667" ht="12.75" customHeight="1" x14ac:dyDescent="0.2"/>
    <row r="4668" ht="12.75" customHeight="1" x14ac:dyDescent="0.2"/>
    <row r="4669" ht="12.75" customHeight="1" x14ac:dyDescent="0.2"/>
    <row r="4670" ht="12.75" customHeight="1" x14ac:dyDescent="0.2"/>
    <row r="4671" ht="12.75" customHeight="1" x14ac:dyDescent="0.2"/>
    <row r="4672" ht="12.75" customHeight="1" x14ac:dyDescent="0.2"/>
    <row r="4673" ht="12.75" customHeight="1" x14ac:dyDescent="0.2"/>
    <row r="4674" ht="12.75" customHeight="1" x14ac:dyDescent="0.2"/>
    <row r="4675" ht="12.75" customHeight="1" x14ac:dyDescent="0.2"/>
    <row r="4676" ht="12.75" customHeight="1" x14ac:dyDescent="0.2"/>
    <row r="4677" ht="12.75" customHeight="1" x14ac:dyDescent="0.2"/>
    <row r="4678" ht="12.75" customHeight="1" x14ac:dyDescent="0.2"/>
    <row r="4679" ht="12.75" customHeight="1" x14ac:dyDescent="0.2"/>
    <row r="4680" ht="12.75" customHeight="1" x14ac:dyDescent="0.2"/>
    <row r="4681" ht="12.75" customHeight="1" x14ac:dyDescent="0.2"/>
    <row r="4682" ht="12.75" customHeight="1" x14ac:dyDescent="0.2"/>
    <row r="4683" ht="12.75" customHeight="1" x14ac:dyDescent="0.2"/>
    <row r="4684" ht="12.75" customHeight="1" x14ac:dyDescent="0.2"/>
    <row r="4685" ht="12.75" customHeight="1" x14ac:dyDescent="0.2"/>
    <row r="4686" ht="12.75" customHeight="1" x14ac:dyDescent="0.2"/>
    <row r="4687" ht="12.75" customHeight="1" x14ac:dyDescent="0.2"/>
    <row r="4688" ht="12.75" customHeight="1" x14ac:dyDescent="0.2"/>
    <row r="4689" ht="12.75" customHeight="1" x14ac:dyDescent="0.2"/>
    <row r="4690" ht="12.75" customHeight="1" x14ac:dyDescent="0.2"/>
    <row r="4691" ht="12.75" customHeight="1" x14ac:dyDescent="0.2"/>
    <row r="4692" ht="12.75" customHeight="1" x14ac:dyDescent="0.2"/>
    <row r="4693" ht="12.75" customHeight="1" x14ac:dyDescent="0.2"/>
    <row r="4694" ht="12.75" customHeight="1" x14ac:dyDescent="0.2"/>
    <row r="4695" ht="12.75" customHeight="1" x14ac:dyDescent="0.2"/>
    <row r="4696" ht="12.75" customHeight="1" x14ac:dyDescent="0.2"/>
    <row r="4697" ht="12.75" customHeight="1" x14ac:dyDescent="0.2"/>
    <row r="4698" ht="12.75" customHeight="1" x14ac:dyDescent="0.2"/>
    <row r="4699" ht="12.75" customHeight="1" x14ac:dyDescent="0.2"/>
    <row r="4700" ht="12.75" customHeight="1" x14ac:dyDescent="0.2"/>
    <row r="4701" ht="12.75" customHeight="1" x14ac:dyDescent="0.2"/>
    <row r="4702" ht="12.75" customHeight="1" x14ac:dyDescent="0.2"/>
    <row r="4703" ht="12.75" customHeight="1" x14ac:dyDescent="0.2"/>
    <row r="4704" ht="12.75" customHeight="1" x14ac:dyDescent="0.2"/>
    <row r="4705" ht="12.75" customHeight="1" x14ac:dyDescent="0.2"/>
    <row r="4706" ht="12.75" customHeight="1" x14ac:dyDescent="0.2"/>
    <row r="4707" ht="12.75" customHeight="1" x14ac:dyDescent="0.2"/>
    <row r="4708" ht="12.75" customHeight="1" x14ac:dyDescent="0.2"/>
    <row r="4709" ht="12.75" customHeight="1" x14ac:dyDescent="0.2"/>
    <row r="4710" ht="12.75" customHeight="1" x14ac:dyDescent="0.2"/>
    <row r="4711" ht="12.75" customHeight="1" x14ac:dyDescent="0.2"/>
    <row r="4712" ht="12.75" customHeight="1" x14ac:dyDescent="0.2"/>
    <row r="4713" ht="12.75" customHeight="1" x14ac:dyDescent="0.2"/>
    <row r="4714" ht="12.75" customHeight="1" x14ac:dyDescent="0.2"/>
    <row r="4715" ht="12.75" customHeight="1" x14ac:dyDescent="0.2"/>
    <row r="4716" ht="12.75" customHeight="1" x14ac:dyDescent="0.2"/>
    <row r="4717" ht="12.75" customHeight="1" x14ac:dyDescent="0.2"/>
    <row r="4718" ht="12.75" customHeight="1" x14ac:dyDescent="0.2"/>
    <row r="4719" ht="12.75" customHeight="1" x14ac:dyDescent="0.2"/>
    <row r="4720" ht="12.75" customHeight="1" x14ac:dyDescent="0.2"/>
    <row r="4721" ht="12.75" customHeight="1" x14ac:dyDescent="0.2"/>
    <row r="4722" ht="12.75" customHeight="1" x14ac:dyDescent="0.2"/>
    <row r="4723" ht="12.75" customHeight="1" x14ac:dyDescent="0.2"/>
    <row r="4724" ht="12.75" customHeight="1" x14ac:dyDescent="0.2"/>
    <row r="4725" ht="12.75" customHeight="1" x14ac:dyDescent="0.2"/>
    <row r="4726" ht="12.75" customHeight="1" x14ac:dyDescent="0.2"/>
    <row r="4727" ht="12.75" customHeight="1" x14ac:dyDescent="0.2"/>
    <row r="4728" ht="12.75" customHeight="1" x14ac:dyDescent="0.2"/>
    <row r="4729" ht="12.75" customHeight="1" x14ac:dyDescent="0.2"/>
    <row r="4730" ht="12.75" customHeight="1" x14ac:dyDescent="0.2"/>
    <row r="4731" ht="12.75" customHeight="1" x14ac:dyDescent="0.2"/>
    <row r="4732" ht="12.75" customHeight="1" x14ac:dyDescent="0.2"/>
    <row r="4733" ht="12.75" customHeight="1" x14ac:dyDescent="0.2"/>
    <row r="4734" ht="12.75" customHeight="1" x14ac:dyDescent="0.2"/>
    <row r="4735" ht="12.75" customHeight="1" x14ac:dyDescent="0.2"/>
    <row r="4736" ht="12.75" customHeight="1" x14ac:dyDescent="0.2"/>
    <row r="4737" ht="12.75" customHeight="1" x14ac:dyDescent="0.2"/>
    <row r="4738" ht="12.75" customHeight="1" x14ac:dyDescent="0.2"/>
    <row r="4739" ht="12.75" customHeight="1" x14ac:dyDescent="0.2"/>
    <row r="4740" ht="12.75" customHeight="1" x14ac:dyDescent="0.2"/>
    <row r="4741" ht="12.75" customHeight="1" x14ac:dyDescent="0.2"/>
    <row r="4742" ht="12.75" customHeight="1" x14ac:dyDescent="0.2"/>
    <row r="4743" ht="12.75" customHeight="1" x14ac:dyDescent="0.2"/>
    <row r="4744" ht="12.75" customHeight="1" x14ac:dyDescent="0.2"/>
    <row r="4745" ht="12.75" customHeight="1" x14ac:dyDescent="0.2"/>
    <row r="4746" ht="12.75" customHeight="1" x14ac:dyDescent="0.2"/>
    <row r="4747" ht="12.75" customHeight="1" x14ac:dyDescent="0.2"/>
    <row r="4748" ht="12.75" customHeight="1" x14ac:dyDescent="0.2"/>
    <row r="4749" ht="12.75" customHeight="1" x14ac:dyDescent="0.2"/>
    <row r="4750" ht="12.75" customHeight="1" x14ac:dyDescent="0.2"/>
    <row r="4751" ht="12.75" customHeight="1" x14ac:dyDescent="0.2"/>
    <row r="4752" ht="12.75" customHeight="1" x14ac:dyDescent="0.2"/>
    <row r="4753" ht="12.75" customHeight="1" x14ac:dyDescent="0.2"/>
    <row r="4754" ht="12.75" customHeight="1" x14ac:dyDescent="0.2"/>
    <row r="4755" ht="12.75" customHeight="1" x14ac:dyDescent="0.2"/>
    <row r="4756" ht="12.75" customHeight="1" x14ac:dyDescent="0.2"/>
    <row r="4757" ht="12.75" customHeight="1" x14ac:dyDescent="0.2"/>
    <row r="4758" ht="12.75" customHeight="1" x14ac:dyDescent="0.2"/>
    <row r="4759" ht="12.75" customHeight="1" x14ac:dyDescent="0.2"/>
    <row r="4760" ht="12.75" customHeight="1" x14ac:dyDescent="0.2"/>
    <row r="4761" ht="12.75" customHeight="1" x14ac:dyDescent="0.2"/>
    <row r="4762" ht="12.75" customHeight="1" x14ac:dyDescent="0.2"/>
    <row r="4763" ht="12.75" customHeight="1" x14ac:dyDescent="0.2"/>
    <row r="4764" ht="12.75" customHeight="1" x14ac:dyDescent="0.2"/>
    <row r="4765" ht="12.75" customHeight="1" x14ac:dyDescent="0.2"/>
    <row r="4766" ht="12.75" customHeight="1" x14ac:dyDescent="0.2"/>
    <row r="4767" ht="12.75" customHeight="1" x14ac:dyDescent="0.2"/>
    <row r="4768" ht="12.75" customHeight="1" x14ac:dyDescent="0.2"/>
    <row r="4769" ht="12.75" customHeight="1" x14ac:dyDescent="0.2"/>
    <row r="4770" ht="12.75" customHeight="1" x14ac:dyDescent="0.2"/>
    <row r="4771" ht="12.75" customHeight="1" x14ac:dyDescent="0.2"/>
    <row r="4772" ht="12.75" customHeight="1" x14ac:dyDescent="0.2"/>
    <row r="4773" ht="12.75" customHeight="1" x14ac:dyDescent="0.2"/>
    <row r="4774" ht="12.75" customHeight="1" x14ac:dyDescent="0.2"/>
    <row r="4775" ht="12.75" customHeight="1" x14ac:dyDescent="0.2"/>
    <row r="4776" ht="12.75" customHeight="1" x14ac:dyDescent="0.2"/>
    <row r="4777" ht="12.75" customHeight="1" x14ac:dyDescent="0.2"/>
    <row r="4778" ht="12.75" customHeight="1" x14ac:dyDescent="0.2"/>
    <row r="4779" ht="12.75" customHeight="1" x14ac:dyDescent="0.2"/>
    <row r="4780" ht="12.75" customHeight="1" x14ac:dyDescent="0.2"/>
    <row r="4781" ht="12.75" customHeight="1" x14ac:dyDescent="0.2"/>
    <row r="4782" ht="12.75" customHeight="1" x14ac:dyDescent="0.2"/>
    <row r="4783" ht="12.75" customHeight="1" x14ac:dyDescent="0.2"/>
    <row r="4784" ht="12.75" customHeight="1" x14ac:dyDescent="0.2"/>
    <row r="4785" ht="12.75" customHeight="1" x14ac:dyDescent="0.2"/>
    <row r="4786" ht="12.75" customHeight="1" x14ac:dyDescent="0.2"/>
    <row r="4787" ht="12.75" customHeight="1" x14ac:dyDescent="0.2"/>
    <row r="4788" ht="12.75" customHeight="1" x14ac:dyDescent="0.2"/>
    <row r="4789" ht="12.75" customHeight="1" x14ac:dyDescent="0.2"/>
    <row r="4790" ht="12.75" customHeight="1" x14ac:dyDescent="0.2"/>
    <row r="4791" ht="12.75" customHeight="1" x14ac:dyDescent="0.2"/>
    <row r="4792" ht="12.75" customHeight="1" x14ac:dyDescent="0.2"/>
    <row r="4793" ht="12.75" customHeight="1" x14ac:dyDescent="0.2"/>
    <row r="4794" ht="12.75" customHeight="1" x14ac:dyDescent="0.2"/>
    <row r="4795" ht="12.75" customHeight="1" x14ac:dyDescent="0.2"/>
    <row r="4796" ht="12.75" customHeight="1" x14ac:dyDescent="0.2"/>
    <row r="4797" ht="12.75" customHeight="1" x14ac:dyDescent="0.2"/>
    <row r="4798" ht="12.75" customHeight="1" x14ac:dyDescent="0.2"/>
    <row r="4799" ht="12.75" customHeight="1" x14ac:dyDescent="0.2"/>
    <row r="4800" ht="12.75" customHeight="1" x14ac:dyDescent="0.2"/>
    <row r="4801" ht="12.75" customHeight="1" x14ac:dyDescent="0.2"/>
    <row r="4802" ht="12.75" customHeight="1" x14ac:dyDescent="0.2"/>
    <row r="4803" ht="12.75" customHeight="1" x14ac:dyDescent="0.2"/>
    <row r="4804" ht="12.75" customHeight="1" x14ac:dyDescent="0.2"/>
    <row r="4805" ht="12.75" customHeight="1" x14ac:dyDescent="0.2"/>
    <row r="4806" ht="12.75" customHeight="1" x14ac:dyDescent="0.2"/>
    <row r="4807" ht="12.75" customHeight="1" x14ac:dyDescent="0.2"/>
    <row r="4808" ht="12.75" customHeight="1" x14ac:dyDescent="0.2"/>
    <row r="4809" ht="12.75" customHeight="1" x14ac:dyDescent="0.2"/>
    <row r="4810" ht="12.75" customHeight="1" x14ac:dyDescent="0.2"/>
    <row r="4811" ht="12.75" customHeight="1" x14ac:dyDescent="0.2"/>
    <row r="4812" ht="12.75" customHeight="1" x14ac:dyDescent="0.2"/>
    <row r="4813" ht="12.75" customHeight="1" x14ac:dyDescent="0.2"/>
    <row r="4814" ht="12.75" customHeight="1" x14ac:dyDescent="0.2"/>
    <row r="4815" ht="12.75" customHeight="1" x14ac:dyDescent="0.2"/>
    <row r="4816" ht="12.75" customHeight="1" x14ac:dyDescent="0.2"/>
    <row r="4817" ht="12.75" customHeight="1" x14ac:dyDescent="0.2"/>
    <row r="4818" ht="12.75" customHeight="1" x14ac:dyDescent="0.2"/>
    <row r="4819" ht="12.75" customHeight="1" x14ac:dyDescent="0.2"/>
    <row r="4820" ht="12.75" customHeight="1" x14ac:dyDescent="0.2"/>
    <row r="4821" ht="12.75" customHeight="1" x14ac:dyDescent="0.2"/>
    <row r="4822" ht="12.75" customHeight="1" x14ac:dyDescent="0.2"/>
    <row r="4823" ht="12.75" customHeight="1" x14ac:dyDescent="0.2"/>
    <row r="4824" ht="12.75" customHeight="1" x14ac:dyDescent="0.2"/>
    <row r="4825" ht="12.75" customHeight="1" x14ac:dyDescent="0.2"/>
    <row r="4826" ht="12.75" customHeight="1" x14ac:dyDescent="0.2"/>
    <row r="4827" ht="12.75" customHeight="1" x14ac:dyDescent="0.2"/>
    <row r="4828" ht="12.75" customHeight="1" x14ac:dyDescent="0.2"/>
    <row r="4829" ht="12.75" customHeight="1" x14ac:dyDescent="0.2"/>
    <row r="4830" ht="12.75" customHeight="1" x14ac:dyDescent="0.2"/>
    <row r="4831" ht="12.75" customHeight="1" x14ac:dyDescent="0.2"/>
    <row r="4832" ht="12.75" customHeight="1" x14ac:dyDescent="0.2"/>
    <row r="4833" ht="12.75" customHeight="1" x14ac:dyDescent="0.2"/>
    <row r="4834" ht="12.75" customHeight="1" x14ac:dyDescent="0.2"/>
    <row r="4835" ht="12.75" customHeight="1" x14ac:dyDescent="0.2"/>
    <row r="4836" ht="12.75" customHeight="1" x14ac:dyDescent="0.2"/>
    <row r="4837" ht="12.75" customHeight="1" x14ac:dyDescent="0.2"/>
    <row r="4838" ht="12.75" customHeight="1" x14ac:dyDescent="0.2"/>
    <row r="4839" ht="12.75" customHeight="1" x14ac:dyDescent="0.2"/>
    <row r="4840" ht="12.75" customHeight="1" x14ac:dyDescent="0.2"/>
    <row r="4841" ht="12.75" customHeight="1" x14ac:dyDescent="0.2"/>
    <row r="4842" ht="12.75" customHeight="1" x14ac:dyDescent="0.2"/>
    <row r="4843" ht="12.75" customHeight="1" x14ac:dyDescent="0.2"/>
    <row r="4844" ht="12.75" customHeight="1" x14ac:dyDescent="0.2"/>
    <row r="4845" ht="12.75" customHeight="1" x14ac:dyDescent="0.2"/>
    <row r="4846" ht="12.75" customHeight="1" x14ac:dyDescent="0.2"/>
    <row r="4847" ht="12.75" customHeight="1" x14ac:dyDescent="0.2"/>
    <row r="4848" ht="12.75" customHeight="1" x14ac:dyDescent="0.2"/>
    <row r="4849" ht="12.75" customHeight="1" x14ac:dyDescent="0.2"/>
    <row r="4850" ht="12.75" customHeight="1" x14ac:dyDescent="0.2"/>
    <row r="4851" ht="12.75" customHeight="1" x14ac:dyDescent="0.2"/>
    <row r="4852" ht="12.75" customHeight="1" x14ac:dyDescent="0.2"/>
    <row r="4853" ht="12.75" customHeight="1" x14ac:dyDescent="0.2"/>
    <row r="4854" ht="12.75" customHeight="1" x14ac:dyDescent="0.2"/>
    <row r="4855" ht="12.75" customHeight="1" x14ac:dyDescent="0.2"/>
    <row r="4856" ht="12.75" customHeight="1" x14ac:dyDescent="0.2"/>
    <row r="4857" ht="12.75" customHeight="1" x14ac:dyDescent="0.2"/>
    <row r="4858" ht="12.75" customHeight="1" x14ac:dyDescent="0.2"/>
    <row r="4859" ht="12.75" customHeight="1" x14ac:dyDescent="0.2"/>
    <row r="4860" ht="12.75" customHeight="1" x14ac:dyDescent="0.2"/>
    <row r="4861" ht="12.75" customHeight="1" x14ac:dyDescent="0.2"/>
    <row r="4862" ht="12.75" customHeight="1" x14ac:dyDescent="0.2"/>
    <row r="4863" ht="12.75" customHeight="1" x14ac:dyDescent="0.2"/>
    <row r="4864" ht="12.75" customHeight="1" x14ac:dyDescent="0.2"/>
    <row r="4865" ht="12.75" customHeight="1" x14ac:dyDescent="0.2"/>
    <row r="4866" ht="12.75" customHeight="1" x14ac:dyDescent="0.2"/>
    <row r="4867" ht="12.75" customHeight="1" x14ac:dyDescent="0.2"/>
    <row r="4868" ht="12.75" customHeight="1" x14ac:dyDescent="0.2"/>
    <row r="4869" ht="12.75" customHeight="1" x14ac:dyDescent="0.2"/>
    <row r="4870" ht="12.75" customHeight="1" x14ac:dyDescent="0.2"/>
    <row r="4871" ht="12.75" customHeight="1" x14ac:dyDescent="0.2"/>
    <row r="4872" ht="12.75" customHeight="1" x14ac:dyDescent="0.2"/>
    <row r="4873" ht="12.75" customHeight="1" x14ac:dyDescent="0.2"/>
    <row r="4874" ht="12.75" customHeight="1" x14ac:dyDescent="0.2"/>
    <row r="4875" ht="12.75" customHeight="1" x14ac:dyDescent="0.2"/>
    <row r="4876" ht="12.75" customHeight="1" x14ac:dyDescent="0.2"/>
    <row r="4877" ht="12.75" customHeight="1" x14ac:dyDescent="0.2"/>
    <row r="4878" ht="12.75" customHeight="1" x14ac:dyDescent="0.2"/>
    <row r="4879" ht="12.75" customHeight="1" x14ac:dyDescent="0.2"/>
    <row r="4880" ht="12.75" customHeight="1" x14ac:dyDescent="0.2"/>
    <row r="4881" ht="12.75" customHeight="1" x14ac:dyDescent="0.2"/>
    <row r="4882" ht="12.75" customHeight="1" x14ac:dyDescent="0.2"/>
    <row r="4883" ht="12.75" customHeight="1" x14ac:dyDescent="0.2"/>
    <row r="4884" ht="12.75" customHeight="1" x14ac:dyDescent="0.2"/>
    <row r="4885" ht="12.75" customHeight="1" x14ac:dyDescent="0.2"/>
    <row r="4886" ht="12.75" customHeight="1" x14ac:dyDescent="0.2"/>
    <row r="4887" ht="12.75" customHeight="1" x14ac:dyDescent="0.2"/>
    <row r="4888" ht="12.75" customHeight="1" x14ac:dyDescent="0.2"/>
    <row r="4889" ht="12.75" customHeight="1" x14ac:dyDescent="0.2"/>
    <row r="4890" ht="12.75" customHeight="1" x14ac:dyDescent="0.2"/>
    <row r="4891" ht="12.75" customHeight="1" x14ac:dyDescent="0.2"/>
    <row r="4892" ht="12.75" customHeight="1" x14ac:dyDescent="0.2"/>
    <row r="4893" ht="12.75" customHeight="1" x14ac:dyDescent="0.2"/>
    <row r="4894" ht="12.75" customHeight="1" x14ac:dyDescent="0.2"/>
    <row r="4895" ht="12.75" customHeight="1" x14ac:dyDescent="0.2"/>
    <row r="4896" ht="12.75" customHeight="1" x14ac:dyDescent="0.2"/>
    <row r="4897" ht="12.75" customHeight="1" x14ac:dyDescent="0.2"/>
    <row r="4898" ht="12.75" customHeight="1" x14ac:dyDescent="0.2"/>
    <row r="4899" ht="12.75" customHeight="1" x14ac:dyDescent="0.2"/>
    <row r="4900" ht="12.75" customHeight="1" x14ac:dyDescent="0.2"/>
    <row r="4901" ht="12.75" customHeight="1" x14ac:dyDescent="0.2"/>
    <row r="4902" ht="12.75" customHeight="1" x14ac:dyDescent="0.2"/>
    <row r="4903" ht="12.75" customHeight="1" x14ac:dyDescent="0.2"/>
    <row r="4904" ht="12.75" customHeight="1" x14ac:dyDescent="0.2"/>
    <row r="4905" ht="12.75" customHeight="1" x14ac:dyDescent="0.2"/>
    <row r="4906" ht="12.75" customHeight="1" x14ac:dyDescent="0.2"/>
    <row r="4907" ht="12.75" customHeight="1" x14ac:dyDescent="0.2"/>
    <row r="4908" ht="12.75" customHeight="1" x14ac:dyDescent="0.2"/>
    <row r="4909" ht="12.75" customHeight="1" x14ac:dyDescent="0.2"/>
    <row r="4910" ht="12.75" customHeight="1" x14ac:dyDescent="0.2"/>
    <row r="4911" ht="12.75" customHeight="1" x14ac:dyDescent="0.2"/>
    <row r="4912" ht="12.75" customHeight="1" x14ac:dyDescent="0.2"/>
    <row r="4913" ht="12.75" customHeight="1" x14ac:dyDescent="0.2"/>
    <row r="4914" ht="12.75" customHeight="1" x14ac:dyDescent="0.2"/>
    <row r="4915" ht="12.75" customHeight="1" x14ac:dyDescent="0.2"/>
    <row r="4916" ht="12.75" customHeight="1" x14ac:dyDescent="0.2"/>
    <row r="4917" ht="12.75" customHeight="1" x14ac:dyDescent="0.2"/>
    <row r="4918" ht="12.75" customHeight="1" x14ac:dyDescent="0.2"/>
    <row r="4919" ht="12.75" customHeight="1" x14ac:dyDescent="0.2"/>
    <row r="4920" ht="12.75" customHeight="1" x14ac:dyDescent="0.2"/>
    <row r="4921" ht="12.75" customHeight="1" x14ac:dyDescent="0.2"/>
    <row r="4922" ht="12.75" customHeight="1" x14ac:dyDescent="0.2"/>
    <row r="4923" ht="12.75" customHeight="1" x14ac:dyDescent="0.2"/>
    <row r="4924" ht="12.75" customHeight="1" x14ac:dyDescent="0.2"/>
    <row r="4925" ht="12.75" customHeight="1" x14ac:dyDescent="0.2"/>
    <row r="4926" ht="12.75" customHeight="1" x14ac:dyDescent="0.2"/>
    <row r="4927" ht="12.75" customHeight="1" x14ac:dyDescent="0.2"/>
    <row r="4928" ht="12.75" customHeight="1" x14ac:dyDescent="0.2"/>
    <row r="4929" ht="12.75" customHeight="1" x14ac:dyDescent="0.2"/>
    <row r="4930" ht="12.75" customHeight="1" x14ac:dyDescent="0.2"/>
    <row r="4931" ht="12.75" customHeight="1" x14ac:dyDescent="0.2"/>
    <row r="4932" ht="12.75" customHeight="1" x14ac:dyDescent="0.2"/>
    <row r="4933" ht="12.75" customHeight="1" x14ac:dyDescent="0.2"/>
    <row r="4934" ht="12.75" customHeight="1" x14ac:dyDescent="0.2"/>
    <row r="4935" ht="12.75" customHeight="1" x14ac:dyDescent="0.2"/>
    <row r="4936" ht="12.75" customHeight="1" x14ac:dyDescent="0.2"/>
    <row r="4937" ht="12.75" customHeight="1" x14ac:dyDescent="0.2"/>
    <row r="4938" ht="12.75" customHeight="1" x14ac:dyDescent="0.2"/>
    <row r="4939" ht="12.75" customHeight="1" x14ac:dyDescent="0.2"/>
    <row r="4940" ht="12.75" customHeight="1" x14ac:dyDescent="0.2"/>
    <row r="4941" ht="12.75" customHeight="1" x14ac:dyDescent="0.2"/>
    <row r="4942" ht="12.75" customHeight="1" x14ac:dyDescent="0.2"/>
    <row r="4943" ht="12.75" customHeight="1" x14ac:dyDescent="0.2"/>
    <row r="4944" ht="12.75" customHeight="1" x14ac:dyDescent="0.2"/>
    <row r="4945" ht="12.75" customHeight="1" x14ac:dyDescent="0.2"/>
    <row r="4946" ht="12.75" customHeight="1" x14ac:dyDescent="0.2"/>
    <row r="4947" ht="12.75" customHeight="1" x14ac:dyDescent="0.2"/>
    <row r="4948" ht="12.75" customHeight="1" x14ac:dyDescent="0.2"/>
    <row r="4949" ht="12.75" customHeight="1" x14ac:dyDescent="0.2"/>
    <row r="4950" ht="12.75" customHeight="1" x14ac:dyDescent="0.2"/>
    <row r="4951" ht="12.75" customHeight="1" x14ac:dyDescent="0.2"/>
    <row r="4952" ht="12.75" customHeight="1" x14ac:dyDescent="0.2"/>
    <row r="4953" ht="12.75" customHeight="1" x14ac:dyDescent="0.2"/>
    <row r="4954" ht="12.75" customHeight="1" x14ac:dyDescent="0.2"/>
    <row r="4955" ht="12.75" customHeight="1" x14ac:dyDescent="0.2"/>
    <row r="4956" ht="12.75" customHeight="1" x14ac:dyDescent="0.2"/>
    <row r="4957" ht="12.75" customHeight="1" x14ac:dyDescent="0.2"/>
    <row r="4958" ht="12.75" customHeight="1" x14ac:dyDescent="0.2"/>
    <row r="4959" ht="12.75" customHeight="1" x14ac:dyDescent="0.2"/>
    <row r="4960" ht="12.75" customHeight="1" x14ac:dyDescent="0.2"/>
    <row r="4961" ht="12.75" customHeight="1" x14ac:dyDescent="0.2"/>
    <row r="4962" ht="12.75" customHeight="1" x14ac:dyDescent="0.2"/>
    <row r="4963" ht="12.75" customHeight="1" x14ac:dyDescent="0.2"/>
    <row r="4964" ht="12.75" customHeight="1" x14ac:dyDescent="0.2"/>
    <row r="4965" ht="12.75" customHeight="1" x14ac:dyDescent="0.2"/>
    <row r="4966" ht="12.75" customHeight="1" x14ac:dyDescent="0.2"/>
    <row r="4967" ht="12.75" customHeight="1" x14ac:dyDescent="0.2"/>
    <row r="4968" ht="12.75" customHeight="1" x14ac:dyDescent="0.2"/>
    <row r="4969" ht="12.75" customHeight="1" x14ac:dyDescent="0.2"/>
    <row r="4970" ht="12.75" customHeight="1" x14ac:dyDescent="0.2"/>
    <row r="4971" ht="12.75" customHeight="1" x14ac:dyDescent="0.2"/>
    <row r="4972" ht="12.75" customHeight="1" x14ac:dyDescent="0.2"/>
    <row r="4973" ht="12.75" customHeight="1" x14ac:dyDescent="0.2"/>
    <row r="4974" ht="12.75" customHeight="1" x14ac:dyDescent="0.2"/>
    <row r="4975" ht="12.75" customHeight="1" x14ac:dyDescent="0.2"/>
    <row r="4976" ht="12.75" customHeight="1" x14ac:dyDescent="0.2"/>
    <row r="4977" ht="12.75" customHeight="1" x14ac:dyDescent="0.2"/>
    <row r="4978" ht="12.75" customHeight="1" x14ac:dyDescent="0.2"/>
    <row r="4979" ht="12.75" customHeight="1" x14ac:dyDescent="0.2"/>
    <row r="4980" ht="12.75" customHeight="1" x14ac:dyDescent="0.2"/>
    <row r="4981" ht="12.75" customHeight="1" x14ac:dyDescent="0.2"/>
    <row r="4982" ht="12.75" customHeight="1" x14ac:dyDescent="0.2"/>
    <row r="4983" ht="12.75" customHeight="1" x14ac:dyDescent="0.2"/>
    <row r="4984" ht="12.75" customHeight="1" x14ac:dyDescent="0.2"/>
    <row r="4985" ht="12.75" customHeight="1" x14ac:dyDescent="0.2"/>
    <row r="4986" ht="12.75" customHeight="1" x14ac:dyDescent="0.2"/>
    <row r="4987" ht="12.75" customHeight="1" x14ac:dyDescent="0.2"/>
    <row r="4988" ht="12.75" customHeight="1" x14ac:dyDescent="0.2"/>
    <row r="4989" ht="12.75" customHeight="1" x14ac:dyDescent="0.2"/>
    <row r="4990" ht="12.75" customHeight="1" x14ac:dyDescent="0.2"/>
    <row r="4991" ht="12.75" customHeight="1" x14ac:dyDescent="0.2"/>
    <row r="4992" ht="12.75" customHeight="1" x14ac:dyDescent="0.2"/>
    <row r="4993" ht="12.75" customHeight="1" x14ac:dyDescent="0.2"/>
    <row r="4994" ht="12.75" customHeight="1" x14ac:dyDescent="0.2"/>
    <row r="4995" ht="12.75" customHeight="1" x14ac:dyDescent="0.2"/>
    <row r="4996" ht="12.75" customHeight="1" x14ac:dyDescent="0.2"/>
    <row r="4997" ht="12.75" customHeight="1" x14ac:dyDescent="0.2"/>
    <row r="4998" ht="12.75" customHeight="1" x14ac:dyDescent="0.2"/>
    <row r="4999" ht="12.75" customHeight="1" x14ac:dyDescent="0.2"/>
    <row r="5000" ht="12.75" customHeight="1" x14ac:dyDescent="0.2"/>
    <row r="5001" ht="12.75" customHeight="1" x14ac:dyDescent="0.2"/>
    <row r="5002" ht="12.75" customHeight="1" x14ac:dyDescent="0.2"/>
    <row r="5003" ht="12.75" customHeight="1" x14ac:dyDescent="0.2"/>
    <row r="5004" ht="12.75" customHeight="1" x14ac:dyDescent="0.2"/>
    <row r="5005" ht="12.75" customHeight="1" x14ac:dyDescent="0.2"/>
    <row r="5006" ht="12.75" customHeight="1" x14ac:dyDescent="0.2"/>
    <row r="5007" ht="12.75" customHeight="1" x14ac:dyDescent="0.2"/>
    <row r="5008" ht="12.75" customHeight="1" x14ac:dyDescent="0.2"/>
    <row r="5009" ht="12.75" customHeight="1" x14ac:dyDescent="0.2"/>
    <row r="5010" ht="12.75" customHeight="1" x14ac:dyDescent="0.2"/>
    <row r="5011" ht="12.75" customHeight="1" x14ac:dyDescent="0.2"/>
    <row r="5012" ht="12.75" customHeight="1" x14ac:dyDescent="0.2"/>
    <row r="5013" ht="12.75" customHeight="1" x14ac:dyDescent="0.2"/>
    <row r="5014" ht="12.75" customHeight="1" x14ac:dyDescent="0.2"/>
    <row r="5015" ht="12.75" customHeight="1" x14ac:dyDescent="0.2"/>
    <row r="5016" ht="12.75" customHeight="1" x14ac:dyDescent="0.2"/>
    <row r="5017" ht="12.75" customHeight="1" x14ac:dyDescent="0.2"/>
    <row r="5018" ht="12.75" customHeight="1" x14ac:dyDescent="0.2"/>
    <row r="5019" ht="12.75" customHeight="1" x14ac:dyDescent="0.2"/>
    <row r="5020" ht="12.75" customHeight="1" x14ac:dyDescent="0.2"/>
    <row r="5021" ht="12.75" customHeight="1" x14ac:dyDescent="0.2"/>
    <row r="5022" ht="12.75" customHeight="1" x14ac:dyDescent="0.2"/>
    <row r="5023" ht="12.75" customHeight="1" x14ac:dyDescent="0.2"/>
    <row r="5024" ht="12.75" customHeight="1" x14ac:dyDescent="0.2"/>
    <row r="5025" ht="12.75" customHeight="1" x14ac:dyDescent="0.2"/>
    <row r="5026" ht="12.75" customHeight="1" x14ac:dyDescent="0.2"/>
    <row r="5027" ht="12.75" customHeight="1" x14ac:dyDescent="0.2"/>
    <row r="5028" ht="12.75" customHeight="1" x14ac:dyDescent="0.2"/>
    <row r="5029" ht="12.75" customHeight="1" x14ac:dyDescent="0.2"/>
    <row r="5030" ht="12.75" customHeight="1" x14ac:dyDescent="0.2"/>
    <row r="5031" ht="12.75" customHeight="1" x14ac:dyDescent="0.2"/>
    <row r="5032" ht="12.75" customHeight="1" x14ac:dyDescent="0.2"/>
    <row r="5033" ht="12.75" customHeight="1" x14ac:dyDescent="0.2"/>
    <row r="5034" ht="12.75" customHeight="1" x14ac:dyDescent="0.2"/>
    <row r="5035" ht="12.75" customHeight="1" x14ac:dyDescent="0.2"/>
    <row r="5036" ht="12.75" customHeight="1" x14ac:dyDescent="0.2"/>
    <row r="5037" ht="12.75" customHeight="1" x14ac:dyDescent="0.2"/>
    <row r="5038" ht="12.75" customHeight="1" x14ac:dyDescent="0.2"/>
    <row r="5039" ht="12.75" customHeight="1" x14ac:dyDescent="0.2"/>
    <row r="5040" ht="12.75" customHeight="1" x14ac:dyDescent="0.2"/>
    <row r="5041" ht="12.75" customHeight="1" x14ac:dyDescent="0.2"/>
    <row r="5042" ht="12.75" customHeight="1" x14ac:dyDescent="0.2"/>
    <row r="5043" ht="12.75" customHeight="1" x14ac:dyDescent="0.2"/>
    <row r="5044" ht="12.75" customHeight="1" x14ac:dyDescent="0.2"/>
    <row r="5045" ht="12.75" customHeight="1" x14ac:dyDescent="0.2"/>
    <row r="5046" ht="12.75" customHeight="1" x14ac:dyDescent="0.2"/>
    <row r="5047" ht="12.75" customHeight="1" x14ac:dyDescent="0.2"/>
    <row r="5048" ht="12.75" customHeight="1" x14ac:dyDescent="0.2"/>
    <row r="5049" ht="12.75" customHeight="1" x14ac:dyDescent="0.2"/>
    <row r="5050" ht="12.75" customHeight="1" x14ac:dyDescent="0.2"/>
    <row r="5051" ht="12.75" customHeight="1" x14ac:dyDescent="0.2"/>
    <row r="5052" ht="12.75" customHeight="1" x14ac:dyDescent="0.2"/>
    <row r="5053" ht="12.75" customHeight="1" x14ac:dyDescent="0.2"/>
    <row r="5054" ht="12.75" customHeight="1" x14ac:dyDescent="0.2"/>
    <row r="5055" ht="12.75" customHeight="1" x14ac:dyDescent="0.2"/>
    <row r="5056" ht="12.75" customHeight="1" x14ac:dyDescent="0.2"/>
    <row r="5057" ht="12.75" customHeight="1" x14ac:dyDescent="0.2"/>
    <row r="5058" ht="12.75" customHeight="1" x14ac:dyDescent="0.2"/>
    <row r="5059" ht="12.75" customHeight="1" x14ac:dyDescent="0.2"/>
    <row r="5060" ht="12.75" customHeight="1" x14ac:dyDescent="0.2"/>
    <row r="5061" ht="12.75" customHeight="1" x14ac:dyDescent="0.2"/>
    <row r="5062" ht="12.75" customHeight="1" x14ac:dyDescent="0.2"/>
    <row r="5063" ht="12.75" customHeight="1" x14ac:dyDescent="0.2"/>
    <row r="5064" ht="12.75" customHeight="1" x14ac:dyDescent="0.2"/>
    <row r="5065" ht="12.75" customHeight="1" x14ac:dyDescent="0.2"/>
    <row r="5066" ht="12.75" customHeight="1" x14ac:dyDescent="0.2"/>
    <row r="5067" ht="12.75" customHeight="1" x14ac:dyDescent="0.2"/>
    <row r="5068" ht="12.75" customHeight="1" x14ac:dyDescent="0.2"/>
    <row r="5069" ht="12.75" customHeight="1" x14ac:dyDescent="0.2"/>
    <row r="5070" ht="12.75" customHeight="1" x14ac:dyDescent="0.2"/>
    <row r="5071" ht="12.75" customHeight="1" x14ac:dyDescent="0.2"/>
    <row r="5072" ht="12.75" customHeight="1" x14ac:dyDescent="0.2"/>
    <row r="5073" ht="12.75" customHeight="1" x14ac:dyDescent="0.2"/>
    <row r="5074" ht="12.75" customHeight="1" x14ac:dyDescent="0.2"/>
    <row r="5075" ht="12.75" customHeight="1" x14ac:dyDescent="0.2"/>
    <row r="5076" ht="12.75" customHeight="1" x14ac:dyDescent="0.2"/>
    <row r="5077" ht="12.75" customHeight="1" x14ac:dyDescent="0.2"/>
    <row r="5078" ht="12.75" customHeight="1" x14ac:dyDescent="0.2"/>
    <row r="5079" ht="12.75" customHeight="1" x14ac:dyDescent="0.2"/>
    <row r="5080" ht="12.75" customHeight="1" x14ac:dyDescent="0.2"/>
    <row r="5081" ht="12.75" customHeight="1" x14ac:dyDescent="0.2"/>
    <row r="5082" ht="12.75" customHeight="1" x14ac:dyDescent="0.2"/>
    <row r="5083" ht="12.75" customHeight="1" x14ac:dyDescent="0.2"/>
    <row r="5084" ht="12.75" customHeight="1" x14ac:dyDescent="0.2"/>
    <row r="5085" ht="12.75" customHeight="1" x14ac:dyDescent="0.2"/>
    <row r="5086" ht="12.75" customHeight="1" x14ac:dyDescent="0.2"/>
    <row r="5087" ht="12.75" customHeight="1" x14ac:dyDescent="0.2"/>
    <row r="5088" ht="12.75" customHeight="1" x14ac:dyDescent="0.2"/>
    <row r="5089" ht="12.75" customHeight="1" x14ac:dyDescent="0.2"/>
    <row r="5090" ht="12.75" customHeight="1" x14ac:dyDescent="0.2"/>
    <row r="5091" ht="12.75" customHeight="1" x14ac:dyDescent="0.2"/>
    <row r="5092" ht="12.75" customHeight="1" x14ac:dyDescent="0.2"/>
    <row r="5093" ht="12.75" customHeight="1" x14ac:dyDescent="0.2"/>
    <row r="5094" ht="12.75" customHeight="1" x14ac:dyDescent="0.2"/>
    <row r="5095" ht="12.75" customHeight="1" x14ac:dyDescent="0.2"/>
    <row r="5096" ht="12.75" customHeight="1" x14ac:dyDescent="0.2"/>
    <row r="5097" ht="12.75" customHeight="1" x14ac:dyDescent="0.2"/>
    <row r="5098" ht="12.75" customHeight="1" x14ac:dyDescent="0.2"/>
    <row r="5099" ht="12.75" customHeight="1" x14ac:dyDescent="0.2"/>
    <row r="5100" ht="12.75" customHeight="1" x14ac:dyDescent="0.2"/>
    <row r="5101" ht="12.75" customHeight="1" x14ac:dyDescent="0.2"/>
    <row r="5102" ht="12.75" customHeight="1" x14ac:dyDescent="0.2"/>
    <row r="5103" ht="12.75" customHeight="1" x14ac:dyDescent="0.2"/>
    <row r="5104" ht="12.75" customHeight="1" x14ac:dyDescent="0.2"/>
    <row r="5105" ht="12.75" customHeight="1" x14ac:dyDescent="0.2"/>
    <row r="5106" ht="12.75" customHeight="1" x14ac:dyDescent="0.2"/>
    <row r="5107" ht="12.75" customHeight="1" x14ac:dyDescent="0.2"/>
    <row r="5108" ht="12.75" customHeight="1" x14ac:dyDescent="0.2"/>
    <row r="5109" ht="12.75" customHeight="1" x14ac:dyDescent="0.2"/>
    <row r="5110" ht="12.75" customHeight="1" x14ac:dyDescent="0.2"/>
    <row r="5111" ht="12.75" customHeight="1" x14ac:dyDescent="0.2"/>
    <row r="5112" ht="12.75" customHeight="1" x14ac:dyDescent="0.2"/>
    <row r="5113" ht="12.75" customHeight="1" x14ac:dyDescent="0.2"/>
    <row r="5114" ht="12.75" customHeight="1" x14ac:dyDescent="0.2"/>
    <row r="5115" ht="12.75" customHeight="1" x14ac:dyDescent="0.2"/>
    <row r="5116" ht="12.75" customHeight="1" x14ac:dyDescent="0.2"/>
    <row r="5117" ht="12.75" customHeight="1" x14ac:dyDescent="0.2"/>
    <row r="5118" ht="12.75" customHeight="1" x14ac:dyDescent="0.2"/>
    <row r="5119" ht="12.75" customHeight="1" x14ac:dyDescent="0.2"/>
    <row r="5120" ht="12.75" customHeight="1" x14ac:dyDescent="0.2"/>
    <row r="5121" ht="12.75" customHeight="1" x14ac:dyDescent="0.2"/>
    <row r="5122" ht="12.75" customHeight="1" x14ac:dyDescent="0.2"/>
    <row r="5123" ht="12.75" customHeight="1" x14ac:dyDescent="0.2"/>
    <row r="5124" ht="12.75" customHeight="1" x14ac:dyDescent="0.2"/>
    <row r="5125" ht="12.75" customHeight="1" x14ac:dyDescent="0.2"/>
    <row r="5126" ht="12.75" customHeight="1" x14ac:dyDescent="0.2"/>
    <row r="5127" ht="12.75" customHeight="1" x14ac:dyDescent="0.2"/>
    <row r="5128" ht="12.75" customHeight="1" x14ac:dyDescent="0.2"/>
    <row r="5129" ht="12.75" customHeight="1" x14ac:dyDescent="0.2"/>
    <row r="5130" ht="12.75" customHeight="1" x14ac:dyDescent="0.2"/>
    <row r="5131" ht="12.75" customHeight="1" x14ac:dyDescent="0.2"/>
    <row r="5132" ht="12.75" customHeight="1" x14ac:dyDescent="0.2"/>
    <row r="5133" ht="12.75" customHeight="1" x14ac:dyDescent="0.2"/>
    <row r="5134" ht="12.75" customHeight="1" x14ac:dyDescent="0.2"/>
    <row r="5135" ht="12.75" customHeight="1" x14ac:dyDescent="0.2"/>
    <row r="5136" ht="12.75" customHeight="1" x14ac:dyDescent="0.2"/>
    <row r="5137" ht="12.75" customHeight="1" x14ac:dyDescent="0.2"/>
    <row r="5138" ht="12.75" customHeight="1" x14ac:dyDescent="0.2"/>
    <row r="5139" ht="12.75" customHeight="1" x14ac:dyDescent="0.2"/>
    <row r="5140" ht="12.75" customHeight="1" x14ac:dyDescent="0.2"/>
    <row r="5141" ht="12.75" customHeight="1" x14ac:dyDescent="0.2"/>
    <row r="5142" ht="12.75" customHeight="1" x14ac:dyDescent="0.2"/>
    <row r="5143" ht="12.75" customHeight="1" x14ac:dyDescent="0.2"/>
    <row r="5144" ht="12.75" customHeight="1" x14ac:dyDescent="0.2"/>
    <row r="5145" ht="12.75" customHeight="1" x14ac:dyDescent="0.2"/>
    <row r="5146" ht="12.75" customHeight="1" x14ac:dyDescent="0.2"/>
    <row r="5147" ht="12.75" customHeight="1" x14ac:dyDescent="0.2"/>
    <row r="5148" ht="12.75" customHeight="1" x14ac:dyDescent="0.2"/>
    <row r="5149" ht="12.75" customHeight="1" x14ac:dyDescent="0.2"/>
    <row r="5150" ht="12.75" customHeight="1" x14ac:dyDescent="0.2"/>
    <row r="5151" ht="12.75" customHeight="1" x14ac:dyDescent="0.2"/>
    <row r="5152" ht="12.75" customHeight="1" x14ac:dyDescent="0.2"/>
    <row r="5153" ht="12.75" customHeight="1" x14ac:dyDescent="0.2"/>
    <row r="5154" ht="12.75" customHeight="1" x14ac:dyDescent="0.2"/>
    <row r="5155" ht="12.75" customHeight="1" x14ac:dyDescent="0.2"/>
    <row r="5156" ht="12.75" customHeight="1" x14ac:dyDescent="0.2"/>
    <row r="5157" ht="12.75" customHeight="1" x14ac:dyDescent="0.2"/>
    <row r="5158" ht="12.75" customHeight="1" x14ac:dyDescent="0.2"/>
    <row r="5159" ht="12.75" customHeight="1" x14ac:dyDescent="0.2"/>
    <row r="5160" ht="12.75" customHeight="1" x14ac:dyDescent="0.2"/>
    <row r="5161" ht="12.75" customHeight="1" x14ac:dyDescent="0.2"/>
    <row r="5162" ht="12.75" customHeight="1" x14ac:dyDescent="0.2"/>
    <row r="5163" ht="12.75" customHeight="1" x14ac:dyDescent="0.2"/>
    <row r="5164" ht="12.75" customHeight="1" x14ac:dyDescent="0.2"/>
    <row r="5165" ht="12.75" customHeight="1" x14ac:dyDescent="0.2"/>
    <row r="5166" ht="12.75" customHeight="1" x14ac:dyDescent="0.2"/>
    <row r="5167" ht="12.75" customHeight="1" x14ac:dyDescent="0.2"/>
    <row r="5168" ht="12.75" customHeight="1" x14ac:dyDescent="0.2"/>
    <row r="5169" ht="12.75" customHeight="1" x14ac:dyDescent="0.2"/>
    <row r="5170" ht="12.75" customHeight="1" x14ac:dyDescent="0.2"/>
    <row r="5171" ht="12.75" customHeight="1" x14ac:dyDescent="0.2"/>
    <row r="5172" ht="12.75" customHeight="1" x14ac:dyDescent="0.2"/>
    <row r="5173" ht="12.75" customHeight="1" x14ac:dyDescent="0.2"/>
    <row r="5174" ht="12.75" customHeight="1" x14ac:dyDescent="0.2"/>
    <row r="5175" ht="12.75" customHeight="1" x14ac:dyDescent="0.2"/>
    <row r="5176" ht="12.75" customHeight="1" x14ac:dyDescent="0.2"/>
    <row r="5177" ht="12.75" customHeight="1" x14ac:dyDescent="0.2"/>
    <row r="5178" ht="12.75" customHeight="1" x14ac:dyDescent="0.2"/>
    <row r="5179" ht="12.75" customHeight="1" x14ac:dyDescent="0.2"/>
    <row r="5180" ht="12.75" customHeight="1" x14ac:dyDescent="0.2"/>
    <row r="5181" ht="12.75" customHeight="1" x14ac:dyDescent="0.2"/>
    <row r="5182" ht="12.75" customHeight="1" x14ac:dyDescent="0.2"/>
    <row r="5183" ht="12.75" customHeight="1" x14ac:dyDescent="0.2"/>
    <row r="5184" ht="12.75" customHeight="1" x14ac:dyDescent="0.2"/>
    <row r="5185" ht="12.75" customHeight="1" x14ac:dyDescent="0.2"/>
    <row r="5186" ht="12.75" customHeight="1" x14ac:dyDescent="0.2"/>
    <row r="5187" ht="12.75" customHeight="1" x14ac:dyDescent="0.2"/>
    <row r="5188" ht="12.75" customHeight="1" x14ac:dyDescent="0.2"/>
    <row r="5189" ht="12.75" customHeight="1" x14ac:dyDescent="0.2"/>
    <row r="5190" ht="12.75" customHeight="1" x14ac:dyDescent="0.2"/>
    <row r="5191" ht="12.75" customHeight="1" x14ac:dyDescent="0.2"/>
    <row r="5192" ht="12.75" customHeight="1" x14ac:dyDescent="0.2"/>
    <row r="5193" ht="12.75" customHeight="1" x14ac:dyDescent="0.2"/>
    <row r="5194" ht="12.75" customHeight="1" x14ac:dyDescent="0.2"/>
    <row r="5195" ht="12.75" customHeight="1" x14ac:dyDescent="0.2"/>
    <row r="5196" ht="12.75" customHeight="1" x14ac:dyDescent="0.2"/>
    <row r="5197" ht="12.75" customHeight="1" x14ac:dyDescent="0.2"/>
    <row r="5198" ht="12.75" customHeight="1" x14ac:dyDescent="0.2"/>
    <row r="5199" ht="12.75" customHeight="1" x14ac:dyDescent="0.2"/>
    <row r="5200" ht="12.75" customHeight="1" x14ac:dyDescent="0.2"/>
    <row r="5201" ht="12.75" customHeight="1" x14ac:dyDescent="0.2"/>
    <row r="5202" ht="12.75" customHeight="1" x14ac:dyDescent="0.2"/>
    <row r="5203" ht="12.75" customHeight="1" x14ac:dyDescent="0.2"/>
    <row r="5204" ht="12.75" customHeight="1" x14ac:dyDescent="0.2"/>
    <row r="5205" ht="12.75" customHeight="1" x14ac:dyDescent="0.2"/>
    <row r="5206" ht="12.75" customHeight="1" x14ac:dyDescent="0.2"/>
    <row r="5207" ht="12.75" customHeight="1" x14ac:dyDescent="0.2"/>
    <row r="5208" ht="12.75" customHeight="1" x14ac:dyDescent="0.2"/>
    <row r="5209" ht="12.75" customHeight="1" x14ac:dyDescent="0.2"/>
    <row r="5210" ht="12.75" customHeight="1" x14ac:dyDescent="0.2"/>
    <row r="5211" ht="12.75" customHeight="1" x14ac:dyDescent="0.2"/>
    <row r="5212" ht="12.75" customHeight="1" x14ac:dyDescent="0.2"/>
    <row r="5213" ht="12.75" customHeight="1" x14ac:dyDescent="0.2"/>
    <row r="5214" ht="12.75" customHeight="1" x14ac:dyDescent="0.2"/>
    <row r="5215" ht="12.75" customHeight="1" x14ac:dyDescent="0.2"/>
    <row r="5216" ht="12.75" customHeight="1" x14ac:dyDescent="0.2"/>
    <row r="5217" ht="12.75" customHeight="1" x14ac:dyDescent="0.2"/>
    <row r="5218" ht="12.75" customHeight="1" x14ac:dyDescent="0.2"/>
    <row r="5219" ht="12.75" customHeight="1" x14ac:dyDescent="0.2"/>
    <row r="5220" ht="12.75" customHeight="1" x14ac:dyDescent="0.2"/>
    <row r="5221" ht="12.75" customHeight="1" x14ac:dyDescent="0.2"/>
    <row r="5222" ht="12.75" customHeight="1" x14ac:dyDescent="0.2"/>
    <row r="5223" ht="12.75" customHeight="1" x14ac:dyDescent="0.2"/>
    <row r="5224" ht="12.75" customHeight="1" x14ac:dyDescent="0.2"/>
    <row r="5225" ht="12.75" customHeight="1" x14ac:dyDescent="0.2"/>
    <row r="5226" ht="12.75" customHeight="1" x14ac:dyDescent="0.2"/>
    <row r="5227" ht="12.75" customHeight="1" x14ac:dyDescent="0.2"/>
    <row r="5228" ht="12.75" customHeight="1" x14ac:dyDescent="0.2"/>
    <row r="5229" ht="12.75" customHeight="1" x14ac:dyDescent="0.2"/>
    <row r="5230" ht="12.75" customHeight="1" x14ac:dyDescent="0.2"/>
    <row r="5231" ht="12.75" customHeight="1" x14ac:dyDescent="0.2"/>
    <row r="5232" ht="12.75" customHeight="1" x14ac:dyDescent="0.2"/>
    <row r="5233" ht="12.75" customHeight="1" x14ac:dyDescent="0.2"/>
    <row r="5234" ht="12.75" customHeight="1" x14ac:dyDescent="0.2"/>
    <row r="5235" ht="12.75" customHeight="1" x14ac:dyDescent="0.2"/>
    <row r="5236" ht="12.75" customHeight="1" x14ac:dyDescent="0.2"/>
    <row r="5237" ht="12.75" customHeight="1" x14ac:dyDescent="0.2"/>
    <row r="5238" ht="12.75" customHeight="1" x14ac:dyDescent="0.2"/>
    <row r="5239" ht="12.75" customHeight="1" x14ac:dyDescent="0.2"/>
    <row r="5240" ht="12.75" customHeight="1" x14ac:dyDescent="0.2"/>
    <row r="5241" ht="12.75" customHeight="1" x14ac:dyDescent="0.2"/>
    <row r="5242" ht="12.75" customHeight="1" x14ac:dyDescent="0.2"/>
    <row r="5243" ht="12.75" customHeight="1" x14ac:dyDescent="0.2"/>
    <row r="5244" ht="12.75" customHeight="1" x14ac:dyDescent="0.2"/>
    <row r="5245" ht="12.75" customHeight="1" x14ac:dyDescent="0.2"/>
    <row r="5246" ht="12.75" customHeight="1" x14ac:dyDescent="0.2"/>
    <row r="5247" ht="12.75" customHeight="1" x14ac:dyDescent="0.2"/>
    <row r="5248" ht="12.75" customHeight="1" x14ac:dyDescent="0.2"/>
    <row r="5249" ht="12.75" customHeight="1" x14ac:dyDescent="0.2"/>
    <row r="5250" ht="12.75" customHeight="1" x14ac:dyDescent="0.2"/>
    <row r="5251" ht="12.75" customHeight="1" x14ac:dyDescent="0.2"/>
    <row r="5252" ht="12.75" customHeight="1" x14ac:dyDescent="0.2"/>
    <row r="5253" ht="12.75" customHeight="1" x14ac:dyDescent="0.2"/>
    <row r="5254" ht="12.75" customHeight="1" x14ac:dyDescent="0.2"/>
    <row r="5255" ht="12.75" customHeight="1" x14ac:dyDescent="0.2"/>
    <row r="5256" ht="12.75" customHeight="1" x14ac:dyDescent="0.2"/>
    <row r="5257" ht="12.75" customHeight="1" x14ac:dyDescent="0.2"/>
    <row r="5258" ht="12.75" customHeight="1" x14ac:dyDescent="0.2"/>
    <row r="5259" ht="12.75" customHeight="1" x14ac:dyDescent="0.2"/>
    <row r="5260" ht="12.75" customHeight="1" x14ac:dyDescent="0.2"/>
    <row r="5261" ht="12.75" customHeight="1" x14ac:dyDescent="0.2"/>
    <row r="5262" ht="12.75" customHeight="1" x14ac:dyDescent="0.2"/>
    <row r="5263" ht="12.75" customHeight="1" x14ac:dyDescent="0.2"/>
    <row r="5264" ht="12.75" customHeight="1" x14ac:dyDescent="0.2"/>
    <row r="5265" ht="12.75" customHeight="1" x14ac:dyDescent="0.2"/>
    <row r="5266" ht="12.75" customHeight="1" x14ac:dyDescent="0.2"/>
    <row r="5267" ht="12.75" customHeight="1" x14ac:dyDescent="0.2"/>
    <row r="5268" ht="12.75" customHeight="1" x14ac:dyDescent="0.2"/>
    <row r="5269" ht="12.75" customHeight="1" x14ac:dyDescent="0.2"/>
    <row r="5270" ht="12.75" customHeight="1" x14ac:dyDescent="0.2"/>
    <row r="5271" ht="12.75" customHeight="1" x14ac:dyDescent="0.2"/>
    <row r="5272" ht="12.75" customHeight="1" x14ac:dyDescent="0.2"/>
    <row r="5273" ht="12.75" customHeight="1" x14ac:dyDescent="0.2"/>
    <row r="5274" ht="12.75" customHeight="1" x14ac:dyDescent="0.2"/>
    <row r="5275" ht="12.75" customHeight="1" x14ac:dyDescent="0.2"/>
    <row r="5276" ht="12.75" customHeight="1" x14ac:dyDescent="0.2"/>
    <row r="5277" ht="12.75" customHeight="1" x14ac:dyDescent="0.2"/>
    <row r="5278" ht="12.75" customHeight="1" x14ac:dyDescent="0.2"/>
    <row r="5279" ht="12.75" customHeight="1" x14ac:dyDescent="0.2"/>
    <row r="5280" ht="12.75" customHeight="1" x14ac:dyDescent="0.2"/>
    <row r="5281" ht="12.75" customHeight="1" x14ac:dyDescent="0.2"/>
    <row r="5282" ht="12.75" customHeight="1" x14ac:dyDescent="0.2"/>
    <row r="5283" ht="12.75" customHeight="1" x14ac:dyDescent="0.2"/>
    <row r="5284" ht="12.75" customHeight="1" x14ac:dyDescent="0.2"/>
    <row r="5285" ht="12.75" customHeight="1" x14ac:dyDescent="0.2"/>
    <row r="5286" ht="12.75" customHeight="1" x14ac:dyDescent="0.2"/>
    <row r="5287" ht="12.75" customHeight="1" x14ac:dyDescent="0.2"/>
    <row r="5288" ht="12.75" customHeight="1" x14ac:dyDescent="0.2"/>
    <row r="5289" ht="12.75" customHeight="1" x14ac:dyDescent="0.2"/>
    <row r="5290" ht="12.75" customHeight="1" x14ac:dyDescent="0.2"/>
    <row r="5291" ht="12.75" customHeight="1" x14ac:dyDescent="0.2"/>
    <row r="5292" ht="12.75" customHeight="1" x14ac:dyDescent="0.2"/>
    <row r="5293" ht="12.75" customHeight="1" x14ac:dyDescent="0.2"/>
    <row r="5294" ht="12.75" customHeight="1" x14ac:dyDescent="0.2"/>
    <row r="5295" ht="12.75" customHeight="1" x14ac:dyDescent="0.2"/>
    <row r="5296" ht="12.75" customHeight="1" x14ac:dyDescent="0.2"/>
    <row r="5297" ht="12.75" customHeight="1" x14ac:dyDescent="0.2"/>
    <row r="5298" ht="12.75" customHeight="1" x14ac:dyDescent="0.2"/>
    <row r="5299" ht="12.75" customHeight="1" x14ac:dyDescent="0.2"/>
    <row r="5300" ht="12.75" customHeight="1" x14ac:dyDescent="0.2"/>
    <row r="5301" ht="12.75" customHeight="1" x14ac:dyDescent="0.2"/>
    <row r="5302" ht="12.75" customHeight="1" x14ac:dyDescent="0.2"/>
    <row r="5303" ht="12.75" customHeight="1" x14ac:dyDescent="0.2"/>
    <row r="5304" ht="12.75" customHeight="1" x14ac:dyDescent="0.2"/>
    <row r="5305" ht="12.75" customHeight="1" x14ac:dyDescent="0.2"/>
    <row r="5306" ht="12.75" customHeight="1" x14ac:dyDescent="0.2"/>
    <row r="5307" ht="12.75" customHeight="1" x14ac:dyDescent="0.2"/>
    <row r="5308" ht="12.75" customHeight="1" x14ac:dyDescent="0.2"/>
    <row r="5309" ht="12.75" customHeight="1" x14ac:dyDescent="0.2"/>
    <row r="5310" ht="12.75" customHeight="1" x14ac:dyDescent="0.2"/>
    <row r="5311" ht="12.75" customHeight="1" x14ac:dyDescent="0.2"/>
    <row r="5312" ht="12.75" customHeight="1" x14ac:dyDescent="0.2"/>
    <row r="5313" ht="12.75" customHeight="1" x14ac:dyDescent="0.2"/>
    <row r="5314" ht="12.75" customHeight="1" x14ac:dyDescent="0.2"/>
    <row r="5315" ht="12.75" customHeight="1" x14ac:dyDescent="0.2"/>
    <row r="5316" ht="12.75" customHeight="1" x14ac:dyDescent="0.2"/>
    <row r="5317" ht="12.75" customHeight="1" x14ac:dyDescent="0.2"/>
    <row r="5318" ht="12.75" customHeight="1" x14ac:dyDescent="0.2"/>
    <row r="5319" ht="12.75" customHeight="1" x14ac:dyDescent="0.2"/>
    <row r="5320" ht="12.75" customHeight="1" x14ac:dyDescent="0.2"/>
    <row r="5321" ht="12.75" customHeight="1" x14ac:dyDescent="0.2"/>
    <row r="5322" ht="12.75" customHeight="1" x14ac:dyDescent="0.2"/>
    <row r="5323" ht="12.75" customHeight="1" x14ac:dyDescent="0.2"/>
    <row r="5324" ht="12.75" customHeight="1" x14ac:dyDescent="0.2"/>
    <row r="5325" ht="12.75" customHeight="1" x14ac:dyDescent="0.2"/>
    <row r="5326" ht="12.75" customHeight="1" x14ac:dyDescent="0.2"/>
    <row r="5327" ht="12.75" customHeight="1" x14ac:dyDescent="0.2"/>
    <row r="5328" ht="12.75" customHeight="1" x14ac:dyDescent="0.2"/>
    <row r="5329" ht="12.75" customHeight="1" x14ac:dyDescent="0.2"/>
    <row r="5330" ht="12.75" customHeight="1" x14ac:dyDescent="0.2"/>
    <row r="5331" ht="12.75" customHeight="1" x14ac:dyDescent="0.2"/>
    <row r="5332" ht="12.75" customHeight="1" x14ac:dyDescent="0.2"/>
    <row r="5333" ht="12.75" customHeight="1" x14ac:dyDescent="0.2"/>
    <row r="5334" ht="12.75" customHeight="1" x14ac:dyDescent="0.2"/>
    <row r="5335" ht="12.75" customHeight="1" x14ac:dyDescent="0.2"/>
    <row r="5336" ht="12.75" customHeight="1" x14ac:dyDescent="0.2"/>
    <row r="5337" ht="12.75" customHeight="1" x14ac:dyDescent="0.2"/>
    <row r="5338" ht="12.75" customHeight="1" x14ac:dyDescent="0.2"/>
    <row r="5339" ht="12.75" customHeight="1" x14ac:dyDescent="0.2"/>
    <row r="5340" ht="12.75" customHeight="1" x14ac:dyDescent="0.2"/>
    <row r="5341" ht="12.75" customHeight="1" x14ac:dyDescent="0.2"/>
    <row r="5342" ht="12.75" customHeight="1" x14ac:dyDescent="0.2"/>
    <row r="5343" ht="12.75" customHeight="1" x14ac:dyDescent="0.2"/>
    <row r="5344" ht="12.75" customHeight="1" x14ac:dyDescent="0.2"/>
    <row r="5345" ht="12.75" customHeight="1" x14ac:dyDescent="0.2"/>
    <row r="5346" ht="12.75" customHeight="1" x14ac:dyDescent="0.2"/>
    <row r="5347" ht="12.75" customHeight="1" x14ac:dyDescent="0.2"/>
    <row r="5348" ht="12.75" customHeight="1" x14ac:dyDescent="0.2"/>
    <row r="5349" ht="12.75" customHeight="1" x14ac:dyDescent="0.2"/>
    <row r="5350" ht="12.75" customHeight="1" x14ac:dyDescent="0.2"/>
    <row r="5351" ht="12.75" customHeight="1" x14ac:dyDescent="0.2"/>
    <row r="5352" ht="12.75" customHeight="1" x14ac:dyDescent="0.2"/>
    <row r="5353" ht="12.75" customHeight="1" x14ac:dyDescent="0.2"/>
    <row r="5354" ht="12.75" customHeight="1" x14ac:dyDescent="0.2"/>
    <row r="5355" ht="12.75" customHeight="1" x14ac:dyDescent="0.2"/>
    <row r="5356" ht="12.75" customHeight="1" x14ac:dyDescent="0.2"/>
    <row r="5357" ht="12.75" customHeight="1" x14ac:dyDescent="0.2"/>
    <row r="5358" ht="12.75" customHeight="1" x14ac:dyDescent="0.2"/>
    <row r="5359" ht="12.75" customHeight="1" x14ac:dyDescent="0.2"/>
    <row r="5360" ht="12.75" customHeight="1" x14ac:dyDescent="0.2"/>
    <row r="5361" ht="12.75" customHeight="1" x14ac:dyDescent="0.2"/>
    <row r="5362" ht="12.75" customHeight="1" x14ac:dyDescent="0.2"/>
    <row r="5363" ht="12.75" customHeight="1" x14ac:dyDescent="0.2"/>
    <row r="5364" ht="12.75" customHeight="1" x14ac:dyDescent="0.2"/>
    <row r="5365" ht="12.75" customHeight="1" x14ac:dyDescent="0.2"/>
    <row r="5366" ht="12.75" customHeight="1" x14ac:dyDescent="0.2"/>
    <row r="5367" ht="12.75" customHeight="1" x14ac:dyDescent="0.2"/>
    <row r="5368" ht="12.75" customHeight="1" x14ac:dyDescent="0.2"/>
    <row r="5369" ht="12.75" customHeight="1" x14ac:dyDescent="0.2"/>
    <row r="5370" ht="12.75" customHeight="1" x14ac:dyDescent="0.2"/>
    <row r="5371" ht="12.75" customHeight="1" x14ac:dyDescent="0.2"/>
    <row r="5372" ht="12.75" customHeight="1" x14ac:dyDescent="0.2"/>
    <row r="5373" ht="12.75" customHeight="1" x14ac:dyDescent="0.2"/>
    <row r="5374" ht="12.75" customHeight="1" x14ac:dyDescent="0.2"/>
    <row r="5375" ht="12.75" customHeight="1" x14ac:dyDescent="0.2"/>
    <row r="5376" ht="12.75" customHeight="1" x14ac:dyDescent="0.2"/>
    <row r="5377" ht="12.75" customHeight="1" x14ac:dyDescent="0.2"/>
    <row r="5378" ht="12.75" customHeight="1" x14ac:dyDescent="0.2"/>
    <row r="5379" ht="12.75" customHeight="1" x14ac:dyDescent="0.2"/>
    <row r="5380" ht="12.75" customHeight="1" x14ac:dyDescent="0.2"/>
    <row r="5381" ht="12.75" customHeight="1" x14ac:dyDescent="0.2"/>
    <row r="5382" ht="12.75" customHeight="1" x14ac:dyDescent="0.2"/>
    <row r="5383" ht="12.75" customHeight="1" x14ac:dyDescent="0.2"/>
    <row r="5384" ht="12.75" customHeight="1" x14ac:dyDescent="0.2"/>
    <row r="5385" ht="12.75" customHeight="1" x14ac:dyDescent="0.2"/>
    <row r="5386" ht="12.75" customHeight="1" x14ac:dyDescent="0.2"/>
    <row r="5387" ht="12.75" customHeight="1" x14ac:dyDescent="0.2"/>
    <row r="5388" ht="12.75" customHeight="1" x14ac:dyDescent="0.2"/>
    <row r="5389" ht="12.75" customHeight="1" x14ac:dyDescent="0.2"/>
    <row r="5390" ht="12.75" customHeight="1" x14ac:dyDescent="0.2"/>
    <row r="5391" ht="12.75" customHeight="1" x14ac:dyDescent="0.2"/>
    <row r="5392" ht="12.75" customHeight="1" x14ac:dyDescent="0.2"/>
    <row r="5393" ht="12.75" customHeight="1" x14ac:dyDescent="0.2"/>
    <row r="5394" ht="12.75" customHeight="1" x14ac:dyDescent="0.2"/>
    <row r="5395" ht="12.75" customHeight="1" x14ac:dyDescent="0.2"/>
    <row r="5396" ht="12.75" customHeight="1" x14ac:dyDescent="0.2"/>
    <row r="5397" ht="12.75" customHeight="1" x14ac:dyDescent="0.2"/>
    <row r="5398" ht="12.75" customHeight="1" x14ac:dyDescent="0.2"/>
    <row r="5399" ht="12.75" customHeight="1" x14ac:dyDescent="0.2"/>
    <row r="5400" ht="12.75" customHeight="1" x14ac:dyDescent="0.2"/>
    <row r="5401" ht="12.75" customHeight="1" x14ac:dyDescent="0.2"/>
    <row r="5402" ht="12.75" customHeight="1" x14ac:dyDescent="0.2"/>
    <row r="5403" ht="12.75" customHeight="1" x14ac:dyDescent="0.2"/>
    <row r="5404" ht="12.75" customHeight="1" x14ac:dyDescent="0.2"/>
    <row r="5405" ht="12.75" customHeight="1" x14ac:dyDescent="0.2"/>
    <row r="5406" ht="12.75" customHeight="1" x14ac:dyDescent="0.2"/>
    <row r="5407" ht="12.75" customHeight="1" x14ac:dyDescent="0.2"/>
    <row r="5408" ht="12.75" customHeight="1" x14ac:dyDescent="0.2"/>
    <row r="5409" ht="12.75" customHeight="1" x14ac:dyDescent="0.2"/>
    <row r="5410" ht="12.75" customHeight="1" x14ac:dyDescent="0.2"/>
    <row r="5411" ht="12.75" customHeight="1" x14ac:dyDescent="0.2"/>
    <row r="5412" ht="12.75" customHeight="1" x14ac:dyDescent="0.2"/>
    <row r="5413" ht="12.75" customHeight="1" x14ac:dyDescent="0.2"/>
    <row r="5414" ht="12.75" customHeight="1" x14ac:dyDescent="0.2"/>
    <row r="5415" ht="12.75" customHeight="1" x14ac:dyDescent="0.2"/>
    <row r="5416" ht="12.75" customHeight="1" x14ac:dyDescent="0.2"/>
    <row r="5417" ht="12.75" customHeight="1" x14ac:dyDescent="0.2"/>
    <row r="5418" ht="12.75" customHeight="1" x14ac:dyDescent="0.2"/>
    <row r="5419" ht="12.75" customHeight="1" x14ac:dyDescent="0.2"/>
    <row r="5420" ht="12.75" customHeight="1" x14ac:dyDescent="0.2"/>
    <row r="5421" ht="12.75" customHeight="1" x14ac:dyDescent="0.2"/>
    <row r="5422" ht="12.75" customHeight="1" x14ac:dyDescent="0.2"/>
    <row r="5423" ht="12.75" customHeight="1" x14ac:dyDescent="0.2"/>
    <row r="5424" ht="12.75" customHeight="1" x14ac:dyDescent="0.2"/>
    <row r="5425" ht="12.75" customHeight="1" x14ac:dyDescent="0.2"/>
    <row r="5426" ht="12.75" customHeight="1" x14ac:dyDescent="0.2"/>
    <row r="5427" ht="12.75" customHeight="1" x14ac:dyDescent="0.2"/>
    <row r="5428" ht="12.75" customHeight="1" x14ac:dyDescent="0.2"/>
    <row r="5429" ht="12.75" customHeight="1" x14ac:dyDescent="0.2"/>
    <row r="5430" ht="12.75" customHeight="1" x14ac:dyDescent="0.2"/>
    <row r="5431" ht="12.75" customHeight="1" x14ac:dyDescent="0.2"/>
    <row r="5432" ht="12.75" customHeight="1" x14ac:dyDescent="0.2"/>
    <row r="5433" ht="12.75" customHeight="1" x14ac:dyDescent="0.2"/>
    <row r="5434" ht="12.75" customHeight="1" x14ac:dyDescent="0.2"/>
    <row r="5435" ht="12.75" customHeight="1" x14ac:dyDescent="0.2"/>
    <row r="5436" ht="12.75" customHeight="1" x14ac:dyDescent="0.2"/>
    <row r="5437" ht="12.75" customHeight="1" x14ac:dyDescent="0.2"/>
    <row r="5438" ht="12.75" customHeight="1" x14ac:dyDescent="0.2"/>
    <row r="5439" ht="12.75" customHeight="1" x14ac:dyDescent="0.2"/>
    <row r="5440" ht="12.75" customHeight="1" x14ac:dyDescent="0.2"/>
    <row r="5441" ht="12.75" customHeight="1" x14ac:dyDescent="0.2"/>
    <row r="5442" ht="12.75" customHeight="1" x14ac:dyDescent="0.2"/>
    <row r="5443" ht="12.75" customHeight="1" x14ac:dyDescent="0.2"/>
    <row r="5444" ht="12.75" customHeight="1" x14ac:dyDescent="0.2"/>
    <row r="5445" ht="12.75" customHeight="1" x14ac:dyDescent="0.2"/>
    <row r="5446" ht="12.75" customHeight="1" x14ac:dyDescent="0.2"/>
    <row r="5447" ht="12.75" customHeight="1" x14ac:dyDescent="0.2"/>
    <row r="5448" ht="12.75" customHeight="1" x14ac:dyDescent="0.2"/>
    <row r="5449" ht="12.75" customHeight="1" x14ac:dyDescent="0.2"/>
    <row r="5450" ht="12.75" customHeight="1" x14ac:dyDescent="0.2"/>
    <row r="5451" ht="12.75" customHeight="1" x14ac:dyDescent="0.2"/>
    <row r="5452" ht="12.75" customHeight="1" x14ac:dyDescent="0.2"/>
    <row r="5453" ht="12.75" customHeight="1" x14ac:dyDescent="0.2"/>
    <row r="5454" ht="12.75" customHeight="1" x14ac:dyDescent="0.2"/>
    <row r="5455" ht="12.75" customHeight="1" x14ac:dyDescent="0.2"/>
    <row r="5456" ht="12.75" customHeight="1" x14ac:dyDescent="0.2"/>
    <row r="5457" ht="12.75" customHeight="1" x14ac:dyDescent="0.2"/>
    <row r="5458" ht="12.75" customHeight="1" x14ac:dyDescent="0.2"/>
    <row r="5459" ht="12.75" customHeight="1" x14ac:dyDescent="0.2"/>
    <row r="5460" ht="12.75" customHeight="1" x14ac:dyDescent="0.2"/>
    <row r="5461" ht="12.75" customHeight="1" x14ac:dyDescent="0.2"/>
    <row r="5462" ht="12.75" customHeight="1" x14ac:dyDescent="0.2"/>
    <row r="5463" ht="12.75" customHeight="1" x14ac:dyDescent="0.2"/>
    <row r="5464" ht="12.75" customHeight="1" x14ac:dyDescent="0.2"/>
    <row r="5465" ht="12.75" customHeight="1" x14ac:dyDescent="0.2"/>
    <row r="5466" ht="12.75" customHeight="1" x14ac:dyDescent="0.2"/>
    <row r="5467" ht="12.75" customHeight="1" x14ac:dyDescent="0.2"/>
    <row r="5468" ht="12.75" customHeight="1" x14ac:dyDescent="0.2"/>
    <row r="5469" ht="12.75" customHeight="1" x14ac:dyDescent="0.2"/>
    <row r="5470" ht="12.75" customHeight="1" x14ac:dyDescent="0.2"/>
    <row r="5471" ht="12.75" customHeight="1" x14ac:dyDescent="0.2"/>
    <row r="5472" ht="12.75" customHeight="1" x14ac:dyDescent="0.2"/>
    <row r="5473" ht="12.75" customHeight="1" x14ac:dyDescent="0.2"/>
    <row r="5474" ht="12.75" customHeight="1" x14ac:dyDescent="0.2"/>
    <row r="5475" ht="12.75" customHeight="1" x14ac:dyDescent="0.2"/>
    <row r="5476" ht="12.75" customHeight="1" x14ac:dyDescent="0.2"/>
    <row r="5477" ht="12.75" customHeight="1" x14ac:dyDescent="0.2"/>
    <row r="5478" ht="12.75" customHeight="1" x14ac:dyDescent="0.2"/>
    <row r="5479" ht="12.75" customHeight="1" x14ac:dyDescent="0.2"/>
    <row r="5480" ht="12.75" customHeight="1" x14ac:dyDescent="0.2"/>
    <row r="5481" ht="12.75" customHeight="1" x14ac:dyDescent="0.2"/>
    <row r="5482" ht="12.75" customHeight="1" x14ac:dyDescent="0.2"/>
    <row r="5483" ht="12.75" customHeight="1" x14ac:dyDescent="0.2"/>
    <row r="5484" ht="12.75" customHeight="1" x14ac:dyDescent="0.2"/>
    <row r="5485" ht="12.75" customHeight="1" x14ac:dyDescent="0.2"/>
    <row r="5486" ht="12.75" customHeight="1" x14ac:dyDescent="0.2"/>
    <row r="5487" ht="12.75" customHeight="1" x14ac:dyDescent="0.2"/>
    <row r="5488" ht="12.75" customHeight="1" x14ac:dyDescent="0.2"/>
    <row r="5489" ht="12.75" customHeight="1" x14ac:dyDescent="0.2"/>
    <row r="5490" ht="12.75" customHeight="1" x14ac:dyDescent="0.2"/>
    <row r="5491" ht="12.75" customHeight="1" x14ac:dyDescent="0.2"/>
    <row r="5492" ht="12.75" customHeight="1" x14ac:dyDescent="0.2"/>
    <row r="5493" ht="12.75" customHeight="1" x14ac:dyDescent="0.2"/>
    <row r="5494" ht="12.75" customHeight="1" x14ac:dyDescent="0.2"/>
    <row r="5495" ht="12.75" customHeight="1" x14ac:dyDescent="0.2"/>
    <row r="5496" ht="12.75" customHeight="1" x14ac:dyDescent="0.2"/>
    <row r="5497" ht="12.75" customHeight="1" x14ac:dyDescent="0.2"/>
    <row r="5498" ht="12.75" customHeight="1" x14ac:dyDescent="0.2"/>
    <row r="5499" ht="12.75" customHeight="1" x14ac:dyDescent="0.2"/>
    <row r="5500" ht="12.75" customHeight="1" x14ac:dyDescent="0.2"/>
    <row r="5501" ht="12.75" customHeight="1" x14ac:dyDescent="0.2"/>
    <row r="5502" ht="12.75" customHeight="1" x14ac:dyDescent="0.2"/>
    <row r="5503" ht="12.75" customHeight="1" x14ac:dyDescent="0.2"/>
    <row r="5504" ht="12.75" customHeight="1" x14ac:dyDescent="0.2"/>
    <row r="5505" ht="12.75" customHeight="1" x14ac:dyDescent="0.2"/>
    <row r="5506" ht="12.75" customHeight="1" x14ac:dyDescent="0.2"/>
    <row r="5507" ht="12.75" customHeight="1" x14ac:dyDescent="0.2"/>
    <row r="5508" ht="12.75" customHeight="1" x14ac:dyDescent="0.2"/>
    <row r="5509" ht="12.75" customHeight="1" x14ac:dyDescent="0.2"/>
    <row r="5510" ht="12.75" customHeight="1" x14ac:dyDescent="0.2"/>
    <row r="5511" ht="12.75" customHeight="1" x14ac:dyDescent="0.2"/>
    <row r="5512" ht="12.75" customHeight="1" x14ac:dyDescent="0.2"/>
    <row r="5513" ht="12.75" customHeight="1" x14ac:dyDescent="0.2"/>
    <row r="5514" ht="12.75" customHeight="1" x14ac:dyDescent="0.2"/>
    <row r="5515" ht="12.75" customHeight="1" x14ac:dyDescent="0.2"/>
    <row r="5516" ht="12.75" customHeight="1" x14ac:dyDescent="0.2"/>
    <row r="5517" ht="12.75" customHeight="1" x14ac:dyDescent="0.2"/>
    <row r="5518" ht="12.75" customHeight="1" x14ac:dyDescent="0.2"/>
    <row r="5519" ht="12.75" customHeight="1" x14ac:dyDescent="0.2"/>
    <row r="5520" ht="12.75" customHeight="1" x14ac:dyDescent="0.2"/>
    <row r="5521" ht="12.75" customHeight="1" x14ac:dyDescent="0.2"/>
    <row r="5522" ht="12.75" customHeight="1" x14ac:dyDescent="0.2"/>
    <row r="5523" ht="12.75" customHeight="1" x14ac:dyDescent="0.2"/>
    <row r="5524" ht="12.75" customHeight="1" x14ac:dyDescent="0.2"/>
    <row r="5525" ht="12.75" customHeight="1" x14ac:dyDescent="0.2"/>
    <row r="5526" ht="12.75" customHeight="1" x14ac:dyDescent="0.2"/>
    <row r="5527" ht="12.75" customHeight="1" x14ac:dyDescent="0.2"/>
    <row r="5528" ht="12.75" customHeight="1" x14ac:dyDescent="0.2"/>
    <row r="5529" ht="12.75" customHeight="1" x14ac:dyDescent="0.2"/>
    <row r="5530" ht="12.75" customHeight="1" x14ac:dyDescent="0.2"/>
    <row r="5531" ht="12.75" customHeight="1" x14ac:dyDescent="0.2"/>
    <row r="5532" ht="12.75" customHeight="1" x14ac:dyDescent="0.2"/>
    <row r="5533" ht="12.75" customHeight="1" x14ac:dyDescent="0.2"/>
    <row r="5534" ht="12.75" customHeight="1" x14ac:dyDescent="0.2"/>
    <row r="5535" ht="12.75" customHeight="1" x14ac:dyDescent="0.2"/>
    <row r="5536" ht="12.75" customHeight="1" x14ac:dyDescent="0.2"/>
    <row r="5537" ht="12.75" customHeight="1" x14ac:dyDescent="0.2"/>
    <row r="5538" ht="12.75" customHeight="1" x14ac:dyDescent="0.2"/>
    <row r="5539" ht="12.75" customHeight="1" x14ac:dyDescent="0.2"/>
    <row r="5540" ht="12.75" customHeight="1" x14ac:dyDescent="0.2"/>
    <row r="5541" ht="12.75" customHeight="1" x14ac:dyDescent="0.2"/>
    <row r="5542" ht="12.75" customHeight="1" x14ac:dyDescent="0.2"/>
    <row r="5543" ht="12.75" customHeight="1" x14ac:dyDescent="0.2"/>
    <row r="5544" ht="12.75" customHeight="1" x14ac:dyDescent="0.2"/>
    <row r="5545" ht="12.75" customHeight="1" x14ac:dyDescent="0.2"/>
    <row r="5546" ht="12.75" customHeight="1" x14ac:dyDescent="0.2"/>
    <row r="5547" ht="12.75" customHeight="1" x14ac:dyDescent="0.2"/>
    <row r="5548" ht="12.75" customHeight="1" x14ac:dyDescent="0.2"/>
    <row r="5549" ht="12.75" customHeight="1" x14ac:dyDescent="0.2"/>
    <row r="5550" ht="12.75" customHeight="1" x14ac:dyDescent="0.2"/>
    <row r="5551" ht="12.75" customHeight="1" x14ac:dyDescent="0.2"/>
    <row r="5552" ht="12.75" customHeight="1" x14ac:dyDescent="0.2"/>
    <row r="5553" ht="12.75" customHeight="1" x14ac:dyDescent="0.2"/>
    <row r="5554" ht="12.75" customHeight="1" x14ac:dyDescent="0.2"/>
    <row r="5555" ht="12.75" customHeight="1" x14ac:dyDescent="0.2"/>
    <row r="5556" ht="12.75" customHeight="1" x14ac:dyDescent="0.2"/>
    <row r="5557" ht="12.75" customHeight="1" x14ac:dyDescent="0.2"/>
    <row r="5558" ht="12.75" customHeight="1" x14ac:dyDescent="0.2"/>
    <row r="5559" ht="12.75" customHeight="1" x14ac:dyDescent="0.2"/>
    <row r="5560" ht="12.75" customHeight="1" x14ac:dyDescent="0.2"/>
    <row r="5561" ht="12.75" customHeight="1" x14ac:dyDescent="0.2"/>
    <row r="5562" ht="12.75" customHeight="1" x14ac:dyDescent="0.2"/>
    <row r="5563" ht="12.75" customHeight="1" x14ac:dyDescent="0.2"/>
    <row r="5564" ht="12.75" customHeight="1" x14ac:dyDescent="0.2"/>
    <row r="5565" ht="12.75" customHeight="1" x14ac:dyDescent="0.2"/>
    <row r="5566" ht="12.75" customHeight="1" x14ac:dyDescent="0.2"/>
    <row r="5567" ht="12.75" customHeight="1" x14ac:dyDescent="0.2"/>
    <row r="5568" ht="12.75" customHeight="1" x14ac:dyDescent="0.2"/>
    <row r="5569" ht="12.75" customHeight="1" x14ac:dyDescent="0.2"/>
    <row r="5570" ht="12.75" customHeight="1" x14ac:dyDescent="0.2"/>
    <row r="5571" ht="12.75" customHeight="1" x14ac:dyDescent="0.2"/>
    <row r="5572" ht="12.75" customHeight="1" x14ac:dyDescent="0.2"/>
    <row r="5573" ht="12.75" customHeight="1" x14ac:dyDescent="0.2"/>
    <row r="5574" ht="12.75" customHeight="1" x14ac:dyDescent="0.2"/>
    <row r="5575" ht="12.75" customHeight="1" x14ac:dyDescent="0.2"/>
    <row r="5576" ht="12.75" customHeight="1" x14ac:dyDescent="0.2"/>
    <row r="5577" ht="12.75" customHeight="1" x14ac:dyDescent="0.2"/>
    <row r="5578" ht="12.75" customHeight="1" x14ac:dyDescent="0.2"/>
    <row r="5579" ht="12.75" customHeight="1" x14ac:dyDescent="0.2"/>
    <row r="5580" ht="12.75" customHeight="1" x14ac:dyDescent="0.2"/>
    <row r="5581" ht="12.75" customHeight="1" x14ac:dyDescent="0.2"/>
    <row r="5582" ht="12.75" customHeight="1" x14ac:dyDescent="0.2"/>
    <row r="5583" ht="12.75" customHeight="1" x14ac:dyDescent="0.2"/>
    <row r="5584" ht="12.75" customHeight="1" x14ac:dyDescent="0.2"/>
    <row r="5585" ht="12.75" customHeight="1" x14ac:dyDescent="0.2"/>
    <row r="5586" ht="12.75" customHeight="1" x14ac:dyDescent="0.2"/>
    <row r="5587" ht="12.75" customHeight="1" x14ac:dyDescent="0.2"/>
    <row r="5588" ht="12.75" customHeight="1" x14ac:dyDescent="0.2"/>
    <row r="5589" ht="12.75" customHeight="1" x14ac:dyDescent="0.2"/>
    <row r="5590" ht="12.75" customHeight="1" x14ac:dyDescent="0.2"/>
    <row r="5591" ht="12.75" customHeight="1" x14ac:dyDescent="0.2"/>
    <row r="5592" ht="12.75" customHeight="1" x14ac:dyDescent="0.2"/>
    <row r="5593" ht="12.75" customHeight="1" x14ac:dyDescent="0.2"/>
    <row r="5594" ht="12.75" customHeight="1" x14ac:dyDescent="0.2"/>
    <row r="5595" ht="12.75" customHeight="1" x14ac:dyDescent="0.2"/>
    <row r="5596" ht="12.75" customHeight="1" x14ac:dyDescent="0.2"/>
    <row r="5597" ht="12.75" customHeight="1" x14ac:dyDescent="0.2"/>
    <row r="5598" ht="12.75" customHeight="1" x14ac:dyDescent="0.2"/>
    <row r="5599" ht="12.75" customHeight="1" x14ac:dyDescent="0.2"/>
    <row r="5600" ht="12.75" customHeight="1" x14ac:dyDescent="0.2"/>
    <row r="5601" ht="12.75" customHeight="1" x14ac:dyDescent="0.2"/>
    <row r="5602" ht="12.75" customHeight="1" x14ac:dyDescent="0.2"/>
    <row r="5603" ht="12.75" customHeight="1" x14ac:dyDescent="0.2"/>
    <row r="5604" ht="12.75" customHeight="1" x14ac:dyDescent="0.2"/>
    <row r="5605" ht="12.75" customHeight="1" x14ac:dyDescent="0.2"/>
    <row r="5606" ht="12.75" customHeight="1" x14ac:dyDescent="0.2"/>
    <row r="5607" ht="12.75" customHeight="1" x14ac:dyDescent="0.2"/>
    <row r="5608" ht="12.75" customHeight="1" x14ac:dyDescent="0.2"/>
    <row r="5609" ht="12.75" customHeight="1" x14ac:dyDescent="0.2"/>
    <row r="5610" ht="12.75" customHeight="1" x14ac:dyDescent="0.2"/>
    <row r="5611" ht="12.75" customHeight="1" x14ac:dyDescent="0.2"/>
    <row r="5612" ht="12.75" customHeight="1" x14ac:dyDescent="0.2"/>
    <row r="5613" ht="12.75" customHeight="1" x14ac:dyDescent="0.2"/>
    <row r="5614" ht="12.75" customHeight="1" x14ac:dyDescent="0.2"/>
    <row r="5615" ht="12.75" customHeight="1" x14ac:dyDescent="0.2"/>
    <row r="5616" ht="12.75" customHeight="1" x14ac:dyDescent="0.2"/>
    <row r="5617" ht="12.75" customHeight="1" x14ac:dyDescent="0.2"/>
    <row r="5618" ht="12.75" customHeight="1" x14ac:dyDescent="0.2"/>
    <row r="5619" ht="12.75" customHeight="1" x14ac:dyDescent="0.2"/>
    <row r="5620" ht="12.75" customHeight="1" x14ac:dyDescent="0.2"/>
    <row r="5621" ht="12.75" customHeight="1" x14ac:dyDescent="0.2"/>
    <row r="5622" ht="12.75" customHeight="1" x14ac:dyDescent="0.2"/>
    <row r="5623" ht="12.75" customHeight="1" x14ac:dyDescent="0.2"/>
    <row r="5624" ht="12.75" customHeight="1" x14ac:dyDescent="0.2"/>
    <row r="5625" ht="12.75" customHeight="1" x14ac:dyDescent="0.2"/>
    <row r="5626" ht="12.75" customHeight="1" x14ac:dyDescent="0.2"/>
    <row r="5627" ht="12.75" customHeight="1" x14ac:dyDescent="0.2"/>
    <row r="5628" ht="12.75" customHeight="1" x14ac:dyDescent="0.2"/>
    <row r="5629" ht="12.75" customHeight="1" x14ac:dyDescent="0.2"/>
    <row r="5630" ht="12.75" customHeight="1" x14ac:dyDescent="0.2"/>
    <row r="5631" ht="12.75" customHeight="1" x14ac:dyDescent="0.2"/>
    <row r="5632" ht="12.75" customHeight="1" x14ac:dyDescent="0.2"/>
    <row r="5633" ht="12.75" customHeight="1" x14ac:dyDescent="0.2"/>
    <row r="5634" ht="12.75" customHeight="1" x14ac:dyDescent="0.2"/>
    <row r="5635" ht="12.75" customHeight="1" x14ac:dyDescent="0.2"/>
    <row r="5636" ht="12.75" customHeight="1" x14ac:dyDescent="0.2"/>
    <row r="5637" ht="12.75" customHeight="1" x14ac:dyDescent="0.2"/>
    <row r="5638" ht="12.75" customHeight="1" x14ac:dyDescent="0.2"/>
    <row r="5639" ht="12.75" customHeight="1" x14ac:dyDescent="0.2"/>
    <row r="5640" ht="12.75" customHeight="1" x14ac:dyDescent="0.2"/>
    <row r="5641" ht="12.75" customHeight="1" x14ac:dyDescent="0.2"/>
    <row r="5642" ht="12.75" customHeight="1" x14ac:dyDescent="0.2"/>
    <row r="5643" ht="12.75" customHeight="1" x14ac:dyDescent="0.2"/>
    <row r="5644" ht="12.75" customHeight="1" x14ac:dyDescent="0.2"/>
    <row r="5645" ht="12.75" customHeight="1" x14ac:dyDescent="0.2"/>
    <row r="5646" ht="12.75" customHeight="1" x14ac:dyDescent="0.2"/>
    <row r="5647" ht="12.75" customHeight="1" x14ac:dyDescent="0.2"/>
    <row r="5648" ht="12.75" customHeight="1" x14ac:dyDescent="0.2"/>
    <row r="5649" ht="12.75" customHeight="1" x14ac:dyDescent="0.2"/>
    <row r="5650" ht="12.75" customHeight="1" x14ac:dyDescent="0.2"/>
    <row r="5651" ht="12.75" customHeight="1" x14ac:dyDescent="0.2"/>
    <row r="5652" ht="12.75" customHeight="1" x14ac:dyDescent="0.2"/>
    <row r="5653" ht="12.75" customHeight="1" x14ac:dyDescent="0.2"/>
    <row r="5654" ht="12.75" customHeight="1" x14ac:dyDescent="0.2"/>
    <row r="5655" ht="12.75" customHeight="1" x14ac:dyDescent="0.2"/>
    <row r="5656" ht="12.75" customHeight="1" x14ac:dyDescent="0.2"/>
    <row r="5657" ht="12.75" customHeight="1" x14ac:dyDescent="0.2"/>
    <row r="5658" ht="12.75" customHeight="1" x14ac:dyDescent="0.2"/>
    <row r="5659" ht="12.75" customHeight="1" x14ac:dyDescent="0.2"/>
    <row r="5660" ht="12.75" customHeight="1" x14ac:dyDescent="0.2"/>
    <row r="5661" ht="12.75" customHeight="1" x14ac:dyDescent="0.2"/>
    <row r="5662" ht="12.75" customHeight="1" x14ac:dyDescent="0.2"/>
    <row r="5663" ht="12.75" customHeight="1" x14ac:dyDescent="0.2"/>
    <row r="5664" ht="12.75" customHeight="1" x14ac:dyDescent="0.2"/>
    <row r="5665" ht="12.75" customHeight="1" x14ac:dyDescent="0.2"/>
    <row r="5666" ht="12.75" customHeight="1" x14ac:dyDescent="0.2"/>
    <row r="5667" ht="12.75" customHeight="1" x14ac:dyDescent="0.2"/>
    <row r="5668" ht="12.75" customHeight="1" x14ac:dyDescent="0.2"/>
    <row r="5669" ht="12.75" customHeight="1" x14ac:dyDescent="0.2"/>
    <row r="5670" ht="12.75" customHeight="1" x14ac:dyDescent="0.2"/>
    <row r="5671" ht="12.75" customHeight="1" x14ac:dyDescent="0.2"/>
    <row r="5672" ht="12.75" customHeight="1" x14ac:dyDescent="0.2"/>
    <row r="5673" ht="12.75" customHeight="1" x14ac:dyDescent="0.2"/>
    <row r="5674" ht="12.75" customHeight="1" x14ac:dyDescent="0.2"/>
    <row r="5675" ht="12.75" customHeight="1" x14ac:dyDescent="0.2"/>
    <row r="5676" ht="12.75" customHeight="1" x14ac:dyDescent="0.2"/>
    <row r="5677" ht="12.75" customHeight="1" x14ac:dyDescent="0.2"/>
    <row r="5678" ht="12.75" customHeight="1" x14ac:dyDescent="0.2"/>
    <row r="5679" ht="12.75" customHeight="1" x14ac:dyDescent="0.2"/>
    <row r="5680" ht="12.75" customHeight="1" x14ac:dyDescent="0.2"/>
    <row r="5681" ht="12.75" customHeight="1" x14ac:dyDescent="0.2"/>
    <row r="5682" ht="12.75" customHeight="1" x14ac:dyDescent="0.2"/>
    <row r="5683" ht="12.75" customHeight="1" x14ac:dyDescent="0.2"/>
    <row r="5684" ht="12.75" customHeight="1" x14ac:dyDescent="0.2"/>
    <row r="5685" ht="12.75" customHeight="1" x14ac:dyDescent="0.2"/>
    <row r="5686" ht="12.75" customHeight="1" x14ac:dyDescent="0.2"/>
    <row r="5687" ht="12.75" customHeight="1" x14ac:dyDescent="0.2"/>
    <row r="5688" ht="12.75" customHeight="1" x14ac:dyDescent="0.2"/>
    <row r="5689" ht="12.75" customHeight="1" x14ac:dyDescent="0.2"/>
    <row r="5690" ht="12.75" customHeight="1" x14ac:dyDescent="0.2"/>
    <row r="5691" ht="12.75" customHeight="1" x14ac:dyDescent="0.2"/>
    <row r="5692" ht="12.75" customHeight="1" x14ac:dyDescent="0.2"/>
    <row r="5693" ht="12.75" customHeight="1" x14ac:dyDescent="0.2"/>
    <row r="5694" ht="12.75" customHeight="1" x14ac:dyDescent="0.2"/>
    <row r="5695" ht="12.75" customHeight="1" x14ac:dyDescent="0.2"/>
    <row r="5696" ht="12.75" customHeight="1" x14ac:dyDescent="0.2"/>
    <row r="5697" ht="12.75" customHeight="1" x14ac:dyDescent="0.2"/>
    <row r="5698" ht="12.75" customHeight="1" x14ac:dyDescent="0.2"/>
    <row r="5699" ht="12.75" customHeight="1" x14ac:dyDescent="0.2"/>
    <row r="5700" ht="12.75" customHeight="1" x14ac:dyDescent="0.2"/>
    <row r="5701" ht="12.75" customHeight="1" x14ac:dyDescent="0.2"/>
    <row r="5702" ht="12.75" customHeight="1" x14ac:dyDescent="0.2"/>
    <row r="5703" ht="12.75" customHeight="1" x14ac:dyDescent="0.2"/>
    <row r="5704" ht="12.75" customHeight="1" x14ac:dyDescent="0.2"/>
    <row r="5705" ht="12.75" customHeight="1" x14ac:dyDescent="0.2"/>
    <row r="5706" ht="12.75" customHeight="1" x14ac:dyDescent="0.2"/>
    <row r="5707" ht="12.75" customHeight="1" x14ac:dyDescent="0.2"/>
    <row r="5708" ht="12.75" customHeight="1" x14ac:dyDescent="0.2"/>
    <row r="5709" ht="12.75" customHeight="1" x14ac:dyDescent="0.2"/>
    <row r="5710" ht="12.75" customHeight="1" x14ac:dyDescent="0.2"/>
    <row r="5711" ht="12.75" customHeight="1" x14ac:dyDescent="0.2"/>
    <row r="5712" ht="12.75" customHeight="1" x14ac:dyDescent="0.2"/>
    <row r="5713" ht="12.75" customHeight="1" x14ac:dyDescent="0.2"/>
    <row r="5714" ht="12.75" customHeight="1" x14ac:dyDescent="0.2"/>
    <row r="5715" ht="12.75" customHeight="1" x14ac:dyDescent="0.2"/>
    <row r="5716" ht="12.75" customHeight="1" x14ac:dyDescent="0.2"/>
    <row r="5717" ht="12.75" customHeight="1" x14ac:dyDescent="0.2"/>
    <row r="5718" ht="12.75" customHeight="1" x14ac:dyDescent="0.2"/>
    <row r="5719" ht="12.75" customHeight="1" x14ac:dyDescent="0.2"/>
    <row r="5720" ht="12.75" customHeight="1" x14ac:dyDescent="0.2"/>
    <row r="5721" ht="12.75" customHeight="1" x14ac:dyDescent="0.2"/>
    <row r="5722" ht="12.75" customHeight="1" x14ac:dyDescent="0.2"/>
    <row r="5723" ht="12.75" customHeight="1" x14ac:dyDescent="0.2"/>
    <row r="5724" ht="12.75" customHeight="1" x14ac:dyDescent="0.2"/>
    <row r="5725" ht="12.75" customHeight="1" x14ac:dyDescent="0.2"/>
    <row r="5726" ht="12.75" customHeight="1" x14ac:dyDescent="0.2"/>
    <row r="5727" ht="12.75" customHeight="1" x14ac:dyDescent="0.2"/>
    <row r="5728" ht="12.75" customHeight="1" x14ac:dyDescent="0.2"/>
    <row r="5729" ht="12.75" customHeight="1" x14ac:dyDescent="0.2"/>
    <row r="5730" ht="12.75" customHeight="1" x14ac:dyDescent="0.2"/>
    <row r="5731" ht="12.75" customHeight="1" x14ac:dyDescent="0.2"/>
    <row r="5732" ht="12.75" customHeight="1" x14ac:dyDescent="0.2"/>
    <row r="5733" ht="12.75" customHeight="1" x14ac:dyDescent="0.2"/>
    <row r="5734" ht="12.75" customHeight="1" x14ac:dyDescent="0.2"/>
    <row r="5735" ht="12.75" customHeight="1" x14ac:dyDescent="0.2"/>
    <row r="5736" ht="12.75" customHeight="1" x14ac:dyDescent="0.2"/>
    <row r="5737" ht="12.75" customHeight="1" x14ac:dyDescent="0.2"/>
    <row r="5738" ht="12.75" customHeight="1" x14ac:dyDescent="0.2"/>
    <row r="5739" ht="12.75" customHeight="1" x14ac:dyDescent="0.2"/>
    <row r="5740" ht="12.75" customHeight="1" x14ac:dyDescent="0.2"/>
    <row r="5741" ht="12.75" customHeight="1" x14ac:dyDescent="0.2"/>
    <row r="5742" ht="12.75" customHeight="1" x14ac:dyDescent="0.2"/>
    <row r="5743" ht="12.75" customHeight="1" x14ac:dyDescent="0.2"/>
    <row r="5744" ht="12.75" customHeight="1" x14ac:dyDescent="0.2"/>
    <row r="5745" ht="12.75" customHeight="1" x14ac:dyDescent="0.2"/>
    <row r="5746" ht="12.75" customHeight="1" x14ac:dyDescent="0.2"/>
    <row r="5747" ht="12.75" customHeight="1" x14ac:dyDescent="0.2"/>
    <row r="5748" ht="12.75" customHeight="1" x14ac:dyDescent="0.2"/>
    <row r="5749" ht="12.75" customHeight="1" x14ac:dyDescent="0.2"/>
    <row r="5750" ht="12.75" customHeight="1" x14ac:dyDescent="0.2"/>
    <row r="5751" ht="12.75" customHeight="1" x14ac:dyDescent="0.2"/>
    <row r="5752" ht="12.75" customHeight="1" x14ac:dyDescent="0.2"/>
    <row r="5753" ht="12.75" customHeight="1" x14ac:dyDescent="0.2"/>
    <row r="5754" ht="12.75" customHeight="1" x14ac:dyDescent="0.2"/>
    <row r="5755" ht="12.75" customHeight="1" x14ac:dyDescent="0.2"/>
    <row r="5756" ht="12.75" customHeight="1" x14ac:dyDescent="0.2"/>
    <row r="5757" ht="12.75" customHeight="1" x14ac:dyDescent="0.2"/>
    <row r="5758" ht="12.75" customHeight="1" x14ac:dyDescent="0.2"/>
    <row r="5759" ht="12.75" customHeight="1" x14ac:dyDescent="0.2"/>
    <row r="5760" ht="12.75" customHeight="1" x14ac:dyDescent="0.2"/>
    <row r="5761" ht="12.75" customHeight="1" x14ac:dyDescent="0.2"/>
    <row r="5762" ht="12.75" customHeight="1" x14ac:dyDescent="0.2"/>
    <row r="5763" ht="12.75" customHeight="1" x14ac:dyDescent="0.2"/>
    <row r="5764" ht="12.75" customHeight="1" x14ac:dyDescent="0.2"/>
    <row r="5765" ht="12.75" customHeight="1" x14ac:dyDescent="0.2"/>
    <row r="5766" ht="12.75" customHeight="1" x14ac:dyDescent="0.2"/>
    <row r="5767" ht="12.75" customHeight="1" x14ac:dyDescent="0.2"/>
    <row r="5768" ht="12.75" customHeight="1" x14ac:dyDescent="0.2"/>
    <row r="5769" ht="12.75" customHeight="1" x14ac:dyDescent="0.2"/>
    <row r="5770" ht="12.75" customHeight="1" x14ac:dyDescent="0.2"/>
    <row r="5771" ht="12.75" customHeight="1" x14ac:dyDescent="0.2"/>
    <row r="5772" ht="12.75" customHeight="1" x14ac:dyDescent="0.2"/>
    <row r="5773" ht="12.75" customHeight="1" x14ac:dyDescent="0.2"/>
    <row r="5774" ht="12.75" customHeight="1" x14ac:dyDescent="0.2"/>
    <row r="5775" ht="12.75" customHeight="1" x14ac:dyDescent="0.2"/>
    <row r="5776" ht="12.75" customHeight="1" x14ac:dyDescent="0.2"/>
    <row r="5777" ht="12.75" customHeight="1" x14ac:dyDescent="0.2"/>
    <row r="5778" ht="12.75" customHeight="1" x14ac:dyDescent="0.2"/>
    <row r="5779" ht="12.75" customHeight="1" x14ac:dyDescent="0.2"/>
    <row r="5780" ht="12.75" customHeight="1" x14ac:dyDescent="0.2"/>
    <row r="5781" ht="12.75" customHeight="1" x14ac:dyDescent="0.2"/>
    <row r="5782" ht="12.75" customHeight="1" x14ac:dyDescent="0.2"/>
    <row r="5783" ht="12.75" customHeight="1" x14ac:dyDescent="0.2"/>
    <row r="5784" ht="12.75" customHeight="1" x14ac:dyDescent="0.2"/>
    <row r="5785" ht="12.75" customHeight="1" x14ac:dyDescent="0.2"/>
    <row r="5786" ht="12.75" customHeight="1" x14ac:dyDescent="0.2"/>
    <row r="5787" ht="12.75" customHeight="1" x14ac:dyDescent="0.2"/>
    <row r="5788" ht="12.75" customHeight="1" x14ac:dyDescent="0.2"/>
    <row r="5789" ht="12.75" customHeight="1" x14ac:dyDescent="0.2"/>
    <row r="5790" ht="12.75" customHeight="1" x14ac:dyDescent="0.2"/>
    <row r="5791" ht="12.75" customHeight="1" x14ac:dyDescent="0.2"/>
    <row r="5792" ht="12.75" customHeight="1" x14ac:dyDescent="0.2"/>
    <row r="5793" ht="12.75" customHeight="1" x14ac:dyDescent="0.2"/>
    <row r="5794" ht="12.75" customHeight="1" x14ac:dyDescent="0.2"/>
    <row r="5795" ht="12.75" customHeight="1" x14ac:dyDescent="0.2"/>
    <row r="5796" ht="12.75" customHeight="1" x14ac:dyDescent="0.2"/>
    <row r="5797" ht="12.75" customHeight="1" x14ac:dyDescent="0.2"/>
    <row r="5798" ht="12.75" customHeight="1" x14ac:dyDescent="0.2"/>
    <row r="5799" ht="12.75" customHeight="1" x14ac:dyDescent="0.2"/>
    <row r="5800" ht="12.75" customHeight="1" x14ac:dyDescent="0.2"/>
    <row r="5801" ht="12.75" customHeight="1" x14ac:dyDescent="0.2"/>
    <row r="5802" ht="12.75" customHeight="1" x14ac:dyDescent="0.2"/>
    <row r="5803" ht="12.75" customHeight="1" x14ac:dyDescent="0.2"/>
    <row r="5804" ht="12.75" customHeight="1" x14ac:dyDescent="0.2"/>
    <row r="5805" ht="12.75" customHeight="1" x14ac:dyDescent="0.2"/>
    <row r="5806" ht="12.75" customHeight="1" x14ac:dyDescent="0.2"/>
    <row r="5807" ht="12.75" customHeight="1" x14ac:dyDescent="0.2"/>
    <row r="5808" ht="12.75" customHeight="1" x14ac:dyDescent="0.2"/>
    <row r="5809" ht="12.75" customHeight="1" x14ac:dyDescent="0.2"/>
    <row r="5810" ht="12.75" customHeight="1" x14ac:dyDescent="0.2"/>
    <row r="5811" ht="12.75" customHeight="1" x14ac:dyDescent="0.2"/>
    <row r="5812" ht="12.75" customHeight="1" x14ac:dyDescent="0.2"/>
    <row r="5813" ht="12.75" customHeight="1" x14ac:dyDescent="0.2"/>
    <row r="5814" ht="12.75" customHeight="1" x14ac:dyDescent="0.2"/>
    <row r="5815" ht="12.75" customHeight="1" x14ac:dyDescent="0.2"/>
    <row r="5816" ht="12.75" customHeight="1" x14ac:dyDescent="0.2"/>
    <row r="5817" ht="12.75" customHeight="1" x14ac:dyDescent="0.2"/>
    <row r="5818" ht="12.75" customHeight="1" x14ac:dyDescent="0.2"/>
    <row r="5819" ht="12.75" customHeight="1" x14ac:dyDescent="0.2"/>
    <row r="5820" ht="12.75" customHeight="1" x14ac:dyDescent="0.2"/>
    <row r="5821" ht="12.75" customHeight="1" x14ac:dyDescent="0.2"/>
    <row r="5822" ht="12.75" customHeight="1" x14ac:dyDescent="0.2"/>
    <row r="5823" ht="12.75" customHeight="1" x14ac:dyDescent="0.2"/>
    <row r="5824" ht="12.75" customHeight="1" x14ac:dyDescent="0.2"/>
    <row r="5825" ht="12.75" customHeight="1" x14ac:dyDescent="0.2"/>
    <row r="5826" ht="12.75" customHeight="1" x14ac:dyDescent="0.2"/>
    <row r="5827" ht="12.75" customHeight="1" x14ac:dyDescent="0.2"/>
    <row r="5828" ht="12.75" customHeight="1" x14ac:dyDescent="0.2"/>
    <row r="5829" ht="12.75" customHeight="1" x14ac:dyDescent="0.2"/>
    <row r="5830" ht="12.75" customHeight="1" x14ac:dyDescent="0.2"/>
    <row r="5831" ht="12.75" customHeight="1" x14ac:dyDescent="0.2"/>
    <row r="5832" ht="12.75" customHeight="1" x14ac:dyDescent="0.2"/>
    <row r="5833" ht="12.75" customHeight="1" x14ac:dyDescent="0.2"/>
    <row r="5834" ht="12.75" customHeight="1" x14ac:dyDescent="0.2"/>
    <row r="5835" ht="12.75" customHeight="1" x14ac:dyDescent="0.2"/>
    <row r="5836" ht="12.75" customHeight="1" x14ac:dyDescent="0.2"/>
    <row r="5837" ht="12.75" customHeight="1" x14ac:dyDescent="0.2"/>
    <row r="5838" ht="12.75" customHeight="1" x14ac:dyDescent="0.2"/>
    <row r="5839" ht="12.75" customHeight="1" x14ac:dyDescent="0.2"/>
    <row r="5840" ht="12.75" customHeight="1" x14ac:dyDescent="0.2"/>
    <row r="5841" ht="12.75" customHeight="1" x14ac:dyDescent="0.2"/>
    <row r="5842" ht="12.75" customHeight="1" x14ac:dyDescent="0.2"/>
    <row r="5843" ht="12.75" customHeight="1" x14ac:dyDescent="0.2"/>
    <row r="5844" ht="12.75" customHeight="1" x14ac:dyDescent="0.2"/>
    <row r="5845" ht="12.75" customHeight="1" x14ac:dyDescent="0.2"/>
    <row r="5846" ht="12.75" customHeight="1" x14ac:dyDescent="0.2"/>
    <row r="5847" ht="12.75" customHeight="1" x14ac:dyDescent="0.2"/>
    <row r="5848" ht="12.75" customHeight="1" x14ac:dyDescent="0.2"/>
    <row r="5849" ht="12.75" customHeight="1" x14ac:dyDescent="0.2"/>
    <row r="5850" ht="12.75" customHeight="1" x14ac:dyDescent="0.2"/>
    <row r="5851" ht="12.75" customHeight="1" x14ac:dyDescent="0.2"/>
    <row r="5852" ht="12.75" customHeight="1" x14ac:dyDescent="0.2"/>
    <row r="5853" ht="12.75" customHeight="1" x14ac:dyDescent="0.2"/>
    <row r="5854" ht="12.75" customHeight="1" x14ac:dyDescent="0.2"/>
    <row r="5855" ht="12.75" customHeight="1" x14ac:dyDescent="0.2"/>
    <row r="5856" ht="12.75" customHeight="1" x14ac:dyDescent="0.2"/>
    <row r="5857" ht="12.75" customHeight="1" x14ac:dyDescent="0.2"/>
    <row r="5858" ht="12.75" customHeight="1" x14ac:dyDescent="0.2"/>
    <row r="5859" ht="12.75" customHeight="1" x14ac:dyDescent="0.2"/>
    <row r="5860" ht="12.75" customHeight="1" x14ac:dyDescent="0.2"/>
    <row r="5861" ht="12.75" customHeight="1" x14ac:dyDescent="0.2"/>
    <row r="5862" ht="12.75" customHeight="1" x14ac:dyDescent="0.2"/>
    <row r="5863" ht="12.75" customHeight="1" x14ac:dyDescent="0.2"/>
    <row r="5864" ht="12.75" customHeight="1" x14ac:dyDescent="0.2"/>
    <row r="5865" ht="12.75" customHeight="1" x14ac:dyDescent="0.2"/>
    <row r="5866" ht="12.75" customHeight="1" x14ac:dyDescent="0.2"/>
    <row r="5867" ht="12.75" customHeight="1" x14ac:dyDescent="0.2"/>
    <row r="5868" ht="12.75" customHeight="1" x14ac:dyDescent="0.2"/>
    <row r="5869" ht="12.75" customHeight="1" x14ac:dyDescent="0.2"/>
    <row r="5870" ht="12.75" customHeight="1" x14ac:dyDescent="0.2"/>
    <row r="5871" ht="12.75" customHeight="1" x14ac:dyDescent="0.2"/>
    <row r="5872" ht="12.75" customHeight="1" x14ac:dyDescent="0.2"/>
    <row r="5873" ht="12.75" customHeight="1" x14ac:dyDescent="0.2"/>
    <row r="5874" ht="12.75" customHeight="1" x14ac:dyDescent="0.2"/>
    <row r="5875" ht="12.75" customHeight="1" x14ac:dyDescent="0.2"/>
    <row r="5876" ht="12.75" customHeight="1" x14ac:dyDescent="0.2"/>
    <row r="5877" ht="12.75" customHeight="1" x14ac:dyDescent="0.2"/>
    <row r="5878" ht="12.75" customHeight="1" x14ac:dyDescent="0.2"/>
    <row r="5879" ht="12.75" customHeight="1" x14ac:dyDescent="0.2"/>
    <row r="5880" ht="12.75" customHeight="1" x14ac:dyDescent="0.2"/>
    <row r="5881" ht="12.75" customHeight="1" x14ac:dyDescent="0.2"/>
    <row r="5882" ht="12.75" customHeight="1" x14ac:dyDescent="0.2"/>
    <row r="5883" ht="12.75" customHeight="1" x14ac:dyDescent="0.2"/>
    <row r="5884" ht="12.75" customHeight="1" x14ac:dyDescent="0.2"/>
    <row r="5885" ht="12.75" customHeight="1" x14ac:dyDescent="0.2"/>
    <row r="5886" ht="12.75" customHeight="1" x14ac:dyDescent="0.2"/>
    <row r="5887" ht="12.75" customHeight="1" x14ac:dyDescent="0.2"/>
    <row r="5888" ht="12.75" customHeight="1" x14ac:dyDescent="0.2"/>
    <row r="5889" ht="12.75" customHeight="1" x14ac:dyDescent="0.2"/>
    <row r="5890" ht="12.75" customHeight="1" x14ac:dyDescent="0.2"/>
    <row r="5891" ht="12.75" customHeight="1" x14ac:dyDescent="0.2"/>
    <row r="5892" ht="12.75" customHeight="1" x14ac:dyDescent="0.2"/>
    <row r="5893" ht="12.75" customHeight="1" x14ac:dyDescent="0.2"/>
    <row r="5894" ht="12.75" customHeight="1" x14ac:dyDescent="0.2"/>
    <row r="5895" ht="12.75" customHeight="1" x14ac:dyDescent="0.2"/>
    <row r="5896" ht="12.75" customHeight="1" x14ac:dyDescent="0.2"/>
    <row r="5897" ht="12.75" customHeight="1" x14ac:dyDescent="0.2"/>
    <row r="5898" ht="12.75" customHeight="1" x14ac:dyDescent="0.2"/>
    <row r="5899" ht="12.75" customHeight="1" x14ac:dyDescent="0.2"/>
    <row r="5900" ht="12.75" customHeight="1" x14ac:dyDescent="0.2"/>
    <row r="5901" ht="12.75" customHeight="1" x14ac:dyDescent="0.2"/>
    <row r="5902" ht="12.75" customHeight="1" x14ac:dyDescent="0.2"/>
    <row r="5903" ht="12.75" customHeight="1" x14ac:dyDescent="0.2"/>
    <row r="5904" ht="12.75" customHeight="1" x14ac:dyDescent="0.2"/>
    <row r="5905" ht="12.75" customHeight="1" x14ac:dyDescent="0.2"/>
    <row r="5906" ht="12.75" customHeight="1" x14ac:dyDescent="0.2"/>
    <row r="5907" ht="12.75" customHeight="1" x14ac:dyDescent="0.2"/>
    <row r="5908" ht="12.75" customHeight="1" x14ac:dyDescent="0.2"/>
    <row r="5909" ht="12.75" customHeight="1" x14ac:dyDescent="0.2"/>
    <row r="5910" ht="12.75" customHeight="1" x14ac:dyDescent="0.2"/>
    <row r="5911" ht="12.75" customHeight="1" x14ac:dyDescent="0.2"/>
    <row r="5912" ht="12.75" customHeight="1" x14ac:dyDescent="0.2"/>
    <row r="5913" ht="12.75" customHeight="1" x14ac:dyDescent="0.2"/>
    <row r="5914" ht="12.75" customHeight="1" x14ac:dyDescent="0.2"/>
    <row r="5915" ht="12.75" customHeight="1" x14ac:dyDescent="0.2"/>
    <row r="5916" ht="12.75" customHeight="1" x14ac:dyDescent="0.2"/>
    <row r="5917" ht="12.75" customHeight="1" x14ac:dyDescent="0.2"/>
    <row r="5918" ht="12.75" customHeight="1" x14ac:dyDescent="0.2"/>
    <row r="5919" ht="12.75" customHeight="1" x14ac:dyDescent="0.2"/>
    <row r="5920" ht="12.75" customHeight="1" x14ac:dyDescent="0.2"/>
    <row r="5921" ht="12.75" customHeight="1" x14ac:dyDescent="0.2"/>
    <row r="5922" ht="12.75" customHeight="1" x14ac:dyDescent="0.2"/>
    <row r="5923" ht="12.75" customHeight="1" x14ac:dyDescent="0.2"/>
    <row r="5924" ht="12.75" customHeight="1" x14ac:dyDescent="0.2"/>
    <row r="5925" ht="12.75" customHeight="1" x14ac:dyDescent="0.2"/>
    <row r="5926" ht="12.75" customHeight="1" x14ac:dyDescent="0.2"/>
    <row r="5927" ht="12.75" customHeight="1" x14ac:dyDescent="0.2"/>
    <row r="5928" ht="12.75" customHeight="1" x14ac:dyDescent="0.2"/>
    <row r="5929" ht="12.75" customHeight="1" x14ac:dyDescent="0.2"/>
    <row r="5930" ht="12.75" customHeight="1" x14ac:dyDescent="0.2"/>
    <row r="5931" ht="12.75" customHeight="1" x14ac:dyDescent="0.2"/>
    <row r="5932" ht="12.75" customHeight="1" x14ac:dyDescent="0.2"/>
    <row r="5933" ht="12.75" customHeight="1" x14ac:dyDescent="0.2"/>
    <row r="5934" ht="12.75" customHeight="1" x14ac:dyDescent="0.2"/>
    <row r="5935" ht="12.75" customHeight="1" x14ac:dyDescent="0.2"/>
    <row r="5936" ht="12.75" customHeight="1" x14ac:dyDescent="0.2"/>
    <row r="5937" ht="12.75" customHeight="1" x14ac:dyDescent="0.2"/>
    <row r="5938" ht="12.75" customHeight="1" x14ac:dyDescent="0.2"/>
    <row r="5939" ht="12.75" customHeight="1" x14ac:dyDescent="0.2"/>
    <row r="5940" ht="12.75" customHeight="1" x14ac:dyDescent="0.2"/>
    <row r="5941" ht="12.75" customHeight="1" x14ac:dyDescent="0.2"/>
    <row r="5942" ht="12.75" customHeight="1" x14ac:dyDescent="0.2"/>
    <row r="5943" ht="12.75" customHeight="1" x14ac:dyDescent="0.2"/>
    <row r="5944" ht="12.75" customHeight="1" x14ac:dyDescent="0.2"/>
    <row r="5945" ht="12.75" customHeight="1" x14ac:dyDescent="0.2"/>
    <row r="5946" ht="12.75" customHeight="1" x14ac:dyDescent="0.2"/>
    <row r="5947" ht="12.75" customHeight="1" x14ac:dyDescent="0.2"/>
    <row r="5948" ht="12.75" customHeight="1" x14ac:dyDescent="0.2"/>
    <row r="5949" ht="12.75" customHeight="1" x14ac:dyDescent="0.2"/>
    <row r="5950" ht="12.75" customHeight="1" x14ac:dyDescent="0.2"/>
    <row r="5951" ht="12.75" customHeight="1" x14ac:dyDescent="0.2"/>
    <row r="5952" ht="12.75" customHeight="1" x14ac:dyDescent="0.2"/>
    <row r="5953" ht="12.75" customHeight="1" x14ac:dyDescent="0.2"/>
    <row r="5954" ht="12.75" customHeight="1" x14ac:dyDescent="0.2"/>
    <row r="5955" ht="12.75" customHeight="1" x14ac:dyDescent="0.2"/>
    <row r="5956" ht="12.75" customHeight="1" x14ac:dyDescent="0.2"/>
    <row r="5957" ht="12.75" customHeight="1" x14ac:dyDescent="0.2"/>
    <row r="5958" ht="12.75" customHeight="1" x14ac:dyDescent="0.2"/>
    <row r="5959" ht="12.75" customHeight="1" x14ac:dyDescent="0.2"/>
    <row r="5960" ht="12.75" customHeight="1" x14ac:dyDescent="0.2"/>
    <row r="5961" ht="12.75" customHeight="1" x14ac:dyDescent="0.2"/>
    <row r="5962" ht="12.75" customHeight="1" x14ac:dyDescent="0.2"/>
    <row r="5963" ht="12.75" customHeight="1" x14ac:dyDescent="0.2"/>
    <row r="5964" ht="12.75" customHeight="1" x14ac:dyDescent="0.2"/>
    <row r="5965" ht="12.75" customHeight="1" x14ac:dyDescent="0.2"/>
    <row r="5966" ht="12.75" customHeight="1" x14ac:dyDescent="0.2"/>
    <row r="5967" ht="12.75" customHeight="1" x14ac:dyDescent="0.2"/>
    <row r="5968" ht="12.75" customHeight="1" x14ac:dyDescent="0.2"/>
    <row r="5969" ht="12.75" customHeight="1" x14ac:dyDescent="0.2"/>
    <row r="5970" ht="12.75" customHeight="1" x14ac:dyDescent="0.2"/>
    <row r="5971" ht="12.75" customHeight="1" x14ac:dyDescent="0.2"/>
    <row r="5972" ht="12.75" customHeight="1" x14ac:dyDescent="0.2"/>
    <row r="5973" ht="12.75" customHeight="1" x14ac:dyDescent="0.2"/>
    <row r="5974" ht="12.75" customHeight="1" x14ac:dyDescent="0.2"/>
    <row r="5975" ht="12.75" customHeight="1" x14ac:dyDescent="0.2"/>
    <row r="5976" ht="12.75" customHeight="1" x14ac:dyDescent="0.2"/>
    <row r="5977" ht="12.75" customHeight="1" x14ac:dyDescent="0.2"/>
    <row r="5978" ht="12.75" customHeight="1" x14ac:dyDescent="0.2"/>
    <row r="5979" ht="12.75" customHeight="1" x14ac:dyDescent="0.2"/>
    <row r="5980" ht="12.75" customHeight="1" x14ac:dyDescent="0.2"/>
    <row r="5981" ht="12.75" customHeight="1" x14ac:dyDescent="0.2"/>
    <row r="5982" ht="12.75" customHeight="1" x14ac:dyDescent="0.2"/>
    <row r="5983" ht="12.75" customHeight="1" x14ac:dyDescent="0.2"/>
    <row r="5984" ht="12.75" customHeight="1" x14ac:dyDescent="0.2"/>
    <row r="5985" ht="12.75" customHeight="1" x14ac:dyDescent="0.2"/>
    <row r="5986" ht="12.75" customHeight="1" x14ac:dyDescent="0.2"/>
    <row r="5987" ht="12.75" customHeight="1" x14ac:dyDescent="0.2"/>
    <row r="5988" ht="12.75" customHeight="1" x14ac:dyDescent="0.2"/>
    <row r="5989" ht="12.75" customHeight="1" x14ac:dyDescent="0.2"/>
    <row r="5990" ht="12.75" customHeight="1" x14ac:dyDescent="0.2"/>
    <row r="5991" ht="12.75" customHeight="1" x14ac:dyDescent="0.2"/>
    <row r="5992" ht="12.75" customHeight="1" x14ac:dyDescent="0.2"/>
    <row r="5993" ht="12.75" customHeight="1" x14ac:dyDescent="0.2"/>
    <row r="5994" ht="12.75" customHeight="1" x14ac:dyDescent="0.2"/>
    <row r="5995" ht="12.75" customHeight="1" x14ac:dyDescent="0.2"/>
    <row r="5996" ht="12.75" customHeight="1" x14ac:dyDescent="0.2"/>
    <row r="5997" ht="12.75" customHeight="1" x14ac:dyDescent="0.2"/>
    <row r="5998" ht="12.75" customHeight="1" x14ac:dyDescent="0.2"/>
    <row r="5999" ht="12.75" customHeight="1" x14ac:dyDescent="0.2"/>
    <row r="6000" ht="12.75" customHeight="1" x14ac:dyDescent="0.2"/>
    <row r="6001" ht="12.75" customHeight="1" x14ac:dyDescent="0.2"/>
    <row r="6002" ht="12.75" customHeight="1" x14ac:dyDescent="0.2"/>
    <row r="6003" ht="12.75" customHeight="1" x14ac:dyDescent="0.2"/>
    <row r="6004" ht="12.75" customHeight="1" x14ac:dyDescent="0.2"/>
    <row r="6005" ht="12.75" customHeight="1" x14ac:dyDescent="0.2"/>
    <row r="6006" ht="12.75" customHeight="1" x14ac:dyDescent="0.2"/>
    <row r="6007" ht="12.75" customHeight="1" x14ac:dyDescent="0.2"/>
    <row r="6008" ht="12.75" customHeight="1" x14ac:dyDescent="0.2"/>
    <row r="6009" ht="12.75" customHeight="1" x14ac:dyDescent="0.2"/>
    <row r="6010" ht="12.75" customHeight="1" x14ac:dyDescent="0.2"/>
    <row r="6011" ht="12.75" customHeight="1" x14ac:dyDescent="0.2"/>
    <row r="6012" ht="12.75" customHeight="1" x14ac:dyDescent="0.2"/>
    <row r="6013" ht="12.75" customHeight="1" x14ac:dyDescent="0.2"/>
    <row r="6014" ht="12.75" customHeight="1" x14ac:dyDescent="0.2"/>
    <row r="6015" ht="12.75" customHeight="1" x14ac:dyDescent="0.2"/>
    <row r="6016" ht="12.75" customHeight="1" x14ac:dyDescent="0.2"/>
    <row r="6017" ht="12.75" customHeight="1" x14ac:dyDescent="0.2"/>
    <row r="6018" ht="12.75" customHeight="1" x14ac:dyDescent="0.2"/>
    <row r="6019" ht="12.75" customHeight="1" x14ac:dyDescent="0.2"/>
    <row r="6020" ht="12.75" customHeight="1" x14ac:dyDescent="0.2"/>
    <row r="6021" ht="12.75" customHeight="1" x14ac:dyDescent="0.2"/>
    <row r="6022" ht="12.75" customHeight="1" x14ac:dyDescent="0.2"/>
    <row r="6023" ht="12.75" customHeight="1" x14ac:dyDescent="0.2"/>
    <row r="6024" ht="12.75" customHeight="1" x14ac:dyDescent="0.2"/>
    <row r="6025" ht="12.75" customHeight="1" x14ac:dyDescent="0.2"/>
    <row r="6026" ht="12.75" customHeight="1" x14ac:dyDescent="0.2"/>
    <row r="6027" ht="12.75" customHeight="1" x14ac:dyDescent="0.2"/>
    <row r="6028" ht="12.75" customHeight="1" x14ac:dyDescent="0.2"/>
    <row r="6029" ht="12.75" customHeight="1" x14ac:dyDescent="0.2"/>
    <row r="6030" ht="12.75" customHeight="1" x14ac:dyDescent="0.2"/>
    <row r="6031" ht="12.75" customHeight="1" x14ac:dyDescent="0.2"/>
    <row r="6032" ht="12.75" customHeight="1" x14ac:dyDescent="0.2"/>
    <row r="6033" ht="12.75" customHeight="1" x14ac:dyDescent="0.2"/>
    <row r="6034" ht="12.75" customHeight="1" x14ac:dyDescent="0.2"/>
    <row r="6035" ht="12.75" customHeight="1" x14ac:dyDescent="0.2"/>
    <row r="6036" ht="12.75" customHeight="1" x14ac:dyDescent="0.2"/>
    <row r="6037" ht="12.75" customHeight="1" x14ac:dyDescent="0.2"/>
    <row r="6038" ht="12.75" customHeight="1" x14ac:dyDescent="0.2"/>
    <row r="6039" ht="12.75" customHeight="1" x14ac:dyDescent="0.2"/>
    <row r="6040" ht="12.75" customHeight="1" x14ac:dyDescent="0.2"/>
    <row r="6041" ht="12.75" customHeight="1" x14ac:dyDescent="0.2"/>
    <row r="6042" ht="12.75" customHeight="1" x14ac:dyDescent="0.2"/>
    <row r="6043" ht="12.75" customHeight="1" x14ac:dyDescent="0.2"/>
    <row r="6044" ht="12.75" customHeight="1" x14ac:dyDescent="0.2"/>
    <row r="6045" ht="12.75" customHeight="1" x14ac:dyDescent="0.2"/>
    <row r="6046" ht="12.75" customHeight="1" x14ac:dyDescent="0.2"/>
    <row r="6047" ht="12.75" customHeight="1" x14ac:dyDescent="0.2"/>
    <row r="6048" ht="12.75" customHeight="1" x14ac:dyDescent="0.2"/>
    <row r="6049" ht="12.75" customHeight="1" x14ac:dyDescent="0.2"/>
    <row r="6050" ht="12.75" customHeight="1" x14ac:dyDescent="0.2"/>
    <row r="6051" ht="12.75" customHeight="1" x14ac:dyDescent="0.2"/>
    <row r="6052" ht="12.75" customHeight="1" x14ac:dyDescent="0.2"/>
    <row r="6053" ht="12.75" customHeight="1" x14ac:dyDescent="0.2"/>
    <row r="6054" ht="12.75" customHeight="1" x14ac:dyDescent="0.2"/>
    <row r="6055" ht="12.75" customHeight="1" x14ac:dyDescent="0.2"/>
    <row r="6056" ht="12.75" customHeight="1" x14ac:dyDescent="0.2"/>
    <row r="6057" ht="12.75" customHeight="1" x14ac:dyDescent="0.2"/>
    <row r="6058" ht="12.75" customHeight="1" x14ac:dyDescent="0.2"/>
    <row r="6059" ht="12.75" customHeight="1" x14ac:dyDescent="0.2"/>
    <row r="6060" ht="12.75" customHeight="1" x14ac:dyDescent="0.2"/>
    <row r="6061" ht="12.75" customHeight="1" x14ac:dyDescent="0.2"/>
    <row r="6062" ht="12.75" customHeight="1" x14ac:dyDescent="0.2"/>
    <row r="6063" ht="12.75" customHeight="1" x14ac:dyDescent="0.2"/>
    <row r="6064" ht="12.75" customHeight="1" x14ac:dyDescent="0.2"/>
    <row r="6065" ht="12.75" customHeight="1" x14ac:dyDescent="0.2"/>
    <row r="6066" ht="12.75" customHeight="1" x14ac:dyDescent="0.2"/>
    <row r="6067" ht="12.75" customHeight="1" x14ac:dyDescent="0.2"/>
    <row r="6068" ht="12.75" customHeight="1" x14ac:dyDescent="0.2"/>
    <row r="6069" ht="12.75" customHeight="1" x14ac:dyDescent="0.2"/>
    <row r="6070" ht="12.75" customHeight="1" x14ac:dyDescent="0.2"/>
    <row r="6071" ht="12.75" customHeight="1" x14ac:dyDescent="0.2"/>
    <row r="6072" ht="12.75" customHeight="1" x14ac:dyDescent="0.2"/>
    <row r="6073" ht="12.75" customHeight="1" x14ac:dyDescent="0.2"/>
    <row r="6074" ht="12.75" customHeight="1" x14ac:dyDescent="0.2"/>
    <row r="6075" ht="12.75" customHeight="1" x14ac:dyDescent="0.2"/>
    <row r="6076" ht="12.75" customHeight="1" x14ac:dyDescent="0.2"/>
    <row r="6077" ht="12.75" customHeight="1" x14ac:dyDescent="0.2"/>
    <row r="6078" ht="12.75" customHeight="1" x14ac:dyDescent="0.2"/>
    <row r="6079" ht="12.75" customHeight="1" x14ac:dyDescent="0.2"/>
    <row r="6080" ht="12.75" customHeight="1" x14ac:dyDescent="0.2"/>
    <row r="6081" ht="12.75" customHeight="1" x14ac:dyDescent="0.2"/>
    <row r="6082" ht="12.75" customHeight="1" x14ac:dyDescent="0.2"/>
    <row r="6083" ht="12.75" customHeight="1" x14ac:dyDescent="0.2"/>
    <row r="6084" ht="12.75" customHeight="1" x14ac:dyDescent="0.2"/>
    <row r="6085" ht="12.75" customHeight="1" x14ac:dyDescent="0.2"/>
    <row r="6086" ht="12.75" customHeight="1" x14ac:dyDescent="0.2"/>
    <row r="6087" ht="12.75" customHeight="1" x14ac:dyDescent="0.2"/>
    <row r="6088" ht="12.75" customHeight="1" x14ac:dyDescent="0.2"/>
    <row r="6089" ht="12.75" customHeight="1" x14ac:dyDescent="0.2"/>
    <row r="6090" ht="12.75" customHeight="1" x14ac:dyDescent="0.2"/>
    <row r="6091" ht="12.75" customHeight="1" x14ac:dyDescent="0.2"/>
    <row r="6092" ht="12.75" customHeight="1" x14ac:dyDescent="0.2"/>
    <row r="6093" ht="12.75" customHeight="1" x14ac:dyDescent="0.2"/>
    <row r="6094" ht="12.75" customHeight="1" x14ac:dyDescent="0.2"/>
    <row r="6095" ht="12.75" customHeight="1" x14ac:dyDescent="0.2"/>
    <row r="6096" ht="12.75" customHeight="1" x14ac:dyDescent="0.2"/>
    <row r="6097" ht="12.75" customHeight="1" x14ac:dyDescent="0.2"/>
    <row r="6098" ht="12.75" customHeight="1" x14ac:dyDescent="0.2"/>
    <row r="6099" ht="12.75" customHeight="1" x14ac:dyDescent="0.2"/>
    <row r="6100" ht="12.75" customHeight="1" x14ac:dyDescent="0.2"/>
    <row r="6101" ht="12.75" customHeight="1" x14ac:dyDescent="0.2"/>
    <row r="6102" ht="12.75" customHeight="1" x14ac:dyDescent="0.2"/>
    <row r="6103" ht="12.75" customHeight="1" x14ac:dyDescent="0.2"/>
    <row r="6104" ht="12.75" customHeight="1" x14ac:dyDescent="0.2"/>
    <row r="6105" ht="12.75" customHeight="1" x14ac:dyDescent="0.2"/>
    <row r="6106" ht="12.75" customHeight="1" x14ac:dyDescent="0.2"/>
    <row r="6107" ht="12.75" customHeight="1" x14ac:dyDescent="0.2"/>
    <row r="6108" ht="12.75" customHeight="1" x14ac:dyDescent="0.2"/>
    <row r="6109" ht="12.75" customHeight="1" x14ac:dyDescent="0.2"/>
    <row r="6110" ht="12.75" customHeight="1" x14ac:dyDescent="0.2"/>
    <row r="6111" ht="12.75" customHeight="1" x14ac:dyDescent="0.2"/>
    <row r="6112" ht="12.75" customHeight="1" x14ac:dyDescent="0.2"/>
    <row r="6113" ht="12.75" customHeight="1" x14ac:dyDescent="0.2"/>
    <row r="6114" ht="12.75" customHeight="1" x14ac:dyDescent="0.2"/>
    <row r="6115" ht="12.75" customHeight="1" x14ac:dyDescent="0.2"/>
    <row r="6116" ht="12.75" customHeight="1" x14ac:dyDescent="0.2"/>
    <row r="6117" ht="12.75" customHeight="1" x14ac:dyDescent="0.2"/>
    <row r="6118" ht="12.75" customHeight="1" x14ac:dyDescent="0.2"/>
    <row r="6119" ht="12.75" customHeight="1" x14ac:dyDescent="0.2"/>
    <row r="6120" ht="12.75" customHeight="1" x14ac:dyDescent="0.2"/>
    <row r="6121" ht="12.75" customHeight="1" x14ac:dyDescent="0.2"/>
    <row r="6122" ht="12.75" customHeight="1" x14ac:dyDescent="0.2"/>
    <row r="6123" ht="12.75" customHeight="1" x14ac:dyDescent="0.2"/>
    <row r="6124" ht="12.75" customHeight="1" x14ac:dyDescent="0.2"/>
    <row r="6125" ht="12.75" customHeight="1" x14ac:dyDescent="0.2"/>
    <row r="6126" ht="12.75" customHeight="1" x14ac:dyDescent="0.2"/>
    <row r="6127" ht="12.75" customHeight="1" x14ac:dyDescent="0.2"/>
    <row r="6128" ht="12.75" customHeight="1" x14ac:dyDescent="0.2"/>
    <row r="6129" ht="12.75" customHeight="1" x14ac:dyDescent="0.2"/>
    <row r="6130" ht="12.75" customHeight="1" x14ac:dyDescent="0.2"/>
    <row r="6131" ht="12.75" customHeight="1" x14ac:dyDescent="0.2"/>
    <row r="6132" ht="12.75" customHeight="1" x14ac:dyDescent="0.2"/>
    <row r="6133" ht="12.75" customHeight="1" x14ac:dyDescent="0.2"/>
    <row r="6134" ht="12.75" customHeight="1" x14ac:dyDescent="0.2"/>
    <row r="6135" ht="12.75" customHeight="1" x14ac:dyDescent="0.2"/>
    <row r="6136" ht="12.75" customHeight="1" x14ac:dyDescent="0.2"/>
    <row r="6137" ht="12.75" customHeight="1" x14ac:dyDescent="0.2"/>
    <row r="6138" ht="12.75" customHeight="1" x14ac:dyDescent="0.2"/>
    <row r="6139" ht="12.75" customHeight="1" x14ac:dyDescent="0.2"/>
    <row r="6140" ht="12.75" customHeight="1" x14ac:dyDescent="0.2"/>
    <row r="6141" ht="12.75" customHeight="1" x14ac:dyDescent="0.2"/>
    <row r="6142" ht="12.75" customHeight="1" x14ac:dyDescent="0.2"/>
    <row r="6143" ht="12.75" customHeight="1" x14ac:dyDescent="0.2"/>
    <row r="6144" ht="12.75" customHeight="1" x14ac:dyDescent="0.2"/>
    <row r="6145" ht="12.75" customHeight="1" x14ac:dyDescent="0.2"/>
    <row r="6146" ht="12.75" customHeight="1" x14ac:dyDescent="0.2"/>
    <row r="6147" ht="12.75" customHeight="1" x14ac:dyDescent="0.2"/>
    <row r="6148" ht="12.75" customHeight="1" x14ac:dyDescent="0.2"/>
    <row r="6149" ht="12.75" customHeight="1" x14ac:dyDescent="0.2"/>
    <row r="6150" ht="12.75" customHeight="1" x14ac:dyDescent="0.2"/>
    <row r="6151" ht="12.75" customHeight="1" x14ac:dyDescent="0.2"/>
    <row r="6152" ht="12.75" customHeight="1" x14ac:dyDescent="0.2"/>
    <row r="6153" ht="12.75" customHeight="1" x14ac:dyDescent="0.2"/>
    <row r="6154" ht="12.75" customHeight="1" x14ac:dyDescent="0.2"/>
    <row r="6155" ht="12.75" customHeight="1" x14ac:dyDescent="0.2"/>
    <row r="6156" ht="12.75" customHeight="1" x14ac:dyDescent="0.2"/>
    <row r="6157" ht="12.75" customHeight="1" x14ac:dyDescent="0.2"/>
    <row r="6158" ht="12.75" customHeight="1" x14ac:dyDescent="0.2"/>
    <row r="6159" ht="12.75" customHeight="1" x14ac:dyDescent="0.2"/>
    <row r="6160" ht="12.75" customHeight="1" x14ac:dyDescent="0.2"/>
    <row r="6161" ht="12.75" customHeight="1" x14ac:dyDescent="0.2"/>
    <row r="6162" ht="12.75" customHeight="1" x14ac:dyDescent="0.2"/>
    <row r="6163" ht="12.75" customHeight="1" x14ac:dyDescent="0.2"/>
    <row r="6164" ht="12.75" customHeight="1" x14ac:dyDescent="0.2"/>
    <row r="6165" ht="12.75" customHeight="1" x14ac:dyDescent="0.2"/>
    <row r="6166" ht="12.75" customHeight="1" x14ac:dyDescent="0.2"/>
    <row r="6167" ht="12.75" customHeight="1" x14ac:dyDescent="0.2"/>
    <row r="6168" ht="12.75" customHeight="1" x14ac:dyDescent="0.2"/>
    <row r="6169" ht="12.75" customHeight="1" x14ac:dyDescent="0.2"/>
    <row r="6170" ht="12.75" customHeight="1" x14ac:dyDescent="0.2"/>
    <row r="6171" ht="12.75" customHeight="1" x14ac:dyDescent="0.2"/>
    <row r="6172" ht="12.75" customHeight="1" x14ac:dyDescent="0.2"/>
    <row r="6173" ht="12.75" customHeight="1" x14ac:dyDescent="0.2"/>
    <row r="6174" ht="12.75" customHeight="1" x14ac:dyDescent="0.2"/>
    <row r="6175" ht="12.75" customHeight="1" x14ac:dyDescent="0.2"/>
    <row r="6176" ht="12.75" customHeight="1" x14ac:dyDescent="0.2"/>
    <row r="6177" ht="12.75" customHeight="1" x14ac:dyDescent="0.2"/>
    <row r="6178" ht="12.75" customHeight="1" x14ac:dyDescent="0.2"/>
    <row r="6179" ht="12.75" customHeight="1" x14ac:dyDescent="0.2"/>
    <row r="6180" ht="12.75" customHeight="1" x14ac:dyDescent="0.2"/>
    <row r="6181" ht="12.75" customHeight="1" x14ac:dyDescent="0.2"/>
    <row r="6182" ht="12.75" customHeight="1" x14ac:dyDescent="0.2"/>
    <row r="6183" ht="12.75" customHeight="1" x14ac:dyDescent="0.2"/>
    <row r="6184" ht="12.75" customHeight="1" x14ac:dyDescent="0.2"/>
    <row r="6185" ht="12.75" customHeight="1" x14ac:dyDescent="0.2"/>
    <row r="6186" ht="12.75" customHeight="1" x14ac:dyDescent="0.2"/>
    <row r="6187" ht="12.75" customHeight="1" x14ac:dyDescent="0.2"/>
    <row r="6188" ht="12.75" customHeight="1" x14ac:dyDescent="0.2"/>
    <row r="6189" ht="12.75" customHeight="1" x14ac:dyDescent="0.2"/>
    <row r="6190" ht="12.75" customHeight="1" x14ac:dyDescent="0.2"/>
    <row r="6191" ht="12.75" customHeight="1" x14ac:dyDescent="0.2"/>
    <row r="6192" ht="12.75" customHeight="1" x14ac:dyDescent="0.2"/>
    <row r="6193" ht="12.75" customHeight="1" x14ac:dyDescent="0.2"/>
    <row r="6194" ht="12.75" customHeight="1" x14ac:dyDescent="0.2"/>
    <row r="6195" ht="12.75" customHeight="1" x14ac:dyDescent="0.2"/>
    <row r="6196" ht="12.75" customHeight="1" x14ac:dyDescent="0.2"/>
    <row r="6197" ht="12.75" customHeight="1" x14ac:dyDescent="0.2"/>
    <row r="6198" ht="12.75" customHeight="1" x14ac:dyDescent="0.2"/>
    <row r="6199" ht="12.75" customHeight="1" x14ac:dyDescent="0.2"/>
    <row r="6200" ht="12.75" customHeight="1" x14ac:dyDescent="0.2"/>
    <row r="6201" ht="12.75" customHeight="1" x14ac:dyDescent="0.2"/>
    <row r="6202" ht="12.75" customHeight="1" x14ac:dyDescent="0.2"/>
    <row r="6203" ht="12.75" customHeight="1" x14ac:dyDescent="0.2"/>
    <row r="6204" ht="12.75" customHeight="1" x14ac:dyDescent="0.2"/>
    <row r="6205" ht="12.75" customHeight="1" x14ac:dyDescent="0.2"/>
    <row r="6206" ht="12.75" customHeight="1" x14ac:dyDescent="0.2"/>
    <row r="6207" ht="12.75" customHeight="1" x14ac:dyDescent="0.2"/>
    <row r="6208" ht="12.75" customHeight="1" x14ac:dyDescent="0.2"/>
    <row r="6209" ht="12.75" customHeight="1" x14ac:dyDescent="0.2"/>
    <row r="6210" ht="12.75" customHeight="1" x14ac:dyDescent="0.2"/>
    <row r="6211" ht="12.75" customHeight="1" x14ac:dyDescent="0.2"/>
    <row r="6212" ht="12.75" customHeight="1" x14ac:dyDescent="0.2"/>
    <row r="6213" ht="12.75" customHeight="1" x14ac:dyDescent="0.2"/>
    <row r="6214" ht="12.75" customHeight="1" x14ac:dyDescent="0.2"/>
    <row r="6215" ht="12.75" customHeight="1" x14ac:dyDescent="0.2"/>
    <row r="6216" ht="12.75" customHeight="1" x14ac:dyDescent="0.2"/>
    <row r="6217" ht="12.75" customHeight="1" x14ac:dyDescent="0.2"/>
    <row r="6218" ht="12.75" customHeight="1" x14ac:dyDescent="0.2"/>
    <row r="6219" ht="12.75" customHeight="1" x14ac:dyDescent="0.2"/>
    <row r="6220" ht="12.75" customHeight="1" x14ac:dyDescent="0.2"/>
    <row r="6221" ht="12.75" customHeight="1" x14ac:dyDescent="0.2"/>
    <row r="6222" ht="12.75" customHeight="1" x14ac:dyDescent="0.2"/>
    <row r="6223" ht="12.75" customHeight="1" x14ac:dyDescent="0.2"/>
    <row r="6224" ht="12.75" customHeight="1" x14ac:dyDescent="0.2"/>
    <row r="6225" ht="12.75" customHeight="1" x14ac:dyDescent="0.2"/>
    <row r="6226" ht="12.75" customHeight="1" x14ac:dyDescent="0.2"/>
    <row r="6227" ht="12.75" customHeight="1" x14ac:dyDescent="0.2"/>
    <row r="6228" ht="12.75" customHeight="1" x14ac:dyDescent="0.2"/>
    <row r="6229" ht="12.75" customHeight="1" x14ac:dyDescent="0.2"/>
    <row r="6230" ht="12.75" customHeight="1" x14ac:dyDescent="0.2"/>
    <row r="6231" ht="12.75" customHeight="1" x14ac:dyDescent="0.2"/>
    <row r="6232" ht="12.75" customHeight="1" x14ac:dyDescent="0.2"/>
    <row r="6233" ht="12.75" customHeight="1" x14ac:dyDescent="0.2"/>
    <row r="6234" ht="12.75" customHeight="1" x14ac:dyDescent="0.2"/>
    <row r="6235" ht="12.75" customHeight="1" x14ac:dyDescent="0.2"/>
    <row r="6236" ht="12.75" customHeight="1" x14ac:dyDescent="0.2"/>
    <row r="6237" ht="12.75" customHeight="1" x14ac:dyDescent="0.2"/>
    <row r="6238" ht="12.75" customHeight="1" x14ac:dyDescent="0.2"/>
    <row r="6239" ht="12.75" customHeight="1" x14ac:dyDescent="0.2"/>
    <row r="6240" ht="12.75" customHeight="1" x14ac:dyDescent="0.2"/>
    <row r="6241" ht="12.75" customHeight="1" x14ac:dyDescent="0.2"/>
    <row r="6242" ht="12.75" customHeight="1" x14ac:dyDescent="0.2"/>
    <row r="6243" ht="12.75" customHeight="1" x14ac:dyDescent="0.2"/>
    <row r="6244" ht="12.75" customHeight="1" x14ac:dyDescent="0.2"/>
    <row r="6245" ht="12.75" customHeight="1" x14ac:dyDescent="0.2"/>
    <row r="6246" ht="12.75" customHeight="1" x14ac:dyDescent="0.2"/>
    <row r="6247" ht="12.75" customHeight="1" x14ac:dyDescent="0.2"/>
    <row r="6248" ht="12.75" customHeight="1" x14ac:dyDescent="0.2"/>
    <row r="6249" ht="12.75" customHeight="1" x14ac:dyDescent="0.2"/>
    <row r="6250" ht="12.75" customHeight="1" x14ac:dyDescent="0.2"/>
    <row r="6251" ht="12.75" customHeight="1" x14ac:dyDescent="0.2"/>
    <row r="6252" ht="12.75" customHeight="1" x14ac:dyDescent="0.2"/>
    <row r="6253" ht="12.75" customHeight="1" x14ac:dyDescent="0.2"/>
    <row r="6254" ht="12.75" customHeight="1" x14ac:dyDescent="0.2"/>
    <row r="6255" ht="12.75" customHeight="1" x14ac:dyDescent="0.2"/>
    <row r="6256" ht="12.75" customHeight="1" x14ac:dyDescent="0.2"/>
    <row r="6257" ht="12.75" customHeight="1" x14ac:dyDescent="0.2"/>
    <row r="6258" ht="12.75" customHeight="1" x14ac:dyDescent="0.2"/>
    <row r="6259" ht="12.75" customHeight="1" x14ac:dyDescent="0.2"/>
    <row r="6260" ht="12.75" customHeight="1" x14ac:dyDescent="0.2"/>
    <row r="6261" ht="12.75" customHeight="1" x14ac:dyDescent="0.2"/>
    <row r="6262" ht="12.75" customHeight="1" x14ac:dyDescent="0.2"/>
    <row r="6263" ht="12.75" customHeight="1" x14ac:dyDescent="0.2"/>
    <row r="6264" ht="12.75" customHeight="1" x14ac:dyDescent="0.2"/>
    <row r="6265" ht="12.75" customHeight="1" x14ac:dyDescent="0.2"/>
    <row r="6266" ht="12.75" customHeight="1" x14ac:dyDescent="0.2"/>
    <row r="6267" ht="12.75" customHeight="1" x14ac:dyDescent="0.2"/>
    <row r="6268" ht="12.75" customHeight="1" x14ac:dyDescent="0.2"/>
    <row r="6269" ht="12.75" customHeight="1" x14ac:dyDescent="0.2"/>
    <row r="6270" ht="12.75" customHeight="1" x14ac:dyDescent="0.2"/>
    <row r="6271" ht="12.75" customHeight="1" x14ac:dyDescent="0.2"/>
    <row r="6272" ht="12.75" customHeight="1" x14ac:dyDescent="0.2"/>
    <row r="6273" ht="12.75" customHeight="1" x14ac:dyDescent="0.2"/>
    <row r="6274" ht="12.75" customHeight="1" x14ac:dyDescent="0.2"/>
    <row r="6275" ht="12.75" customHeight="1" x14ac:dyDescent="0.2"/>
    <row r="6276" ht="12.75" customHeight="1" x14ac:dyDescent="0.2"/>
    <row r="6277" ht="12.75" customHeight="1" x14ac:dyDescent="0.2"/>
    <row r="6278" ht="12.75" customHeight="1" x14ac:dyDescent="0.2"/>
    <row r="6279" ht="12.75" customHeight="1" x14ac:dyDescent="0.2"/>
    <row r="6280" ht="12.75" customHeight="1" x14ac:dyDescent="0.2"/>
    <row r="6281" ht="12.75" customHeight="1" x14ac:dyDescent="0.2"/>
    <row r="6282" ht="12.75" customHeight="1" x14ac:dyDescent="0.2"/>
    <row r="6283" ht="12.75" customHeight="1" x14ac:dyDescent="0.2"/>
    <row r="6284" ht="12.75" customHeight="1" x14ac:dyDescent="0.2"/>
    <row r="6285" ht="12.75" customHeight="1" x14ac:dyDescent="0.2"/>
    <row r="6286" ht="12.75" customHeight="1" x14ac:dyDescent="0.2"/>
    <row r="6287" ht="12.75" customHeight="1" x14ac:dyDescent="0.2"/>
    <row r="6288" ht="12.75" customHeight="1" x14ac:dyDescent="0.2"/>
    <row r="6289" ht="12.75" customHeight="1" x14ac:dyDescent="0.2"/>
    <row r="6290" ht="12.75" customHeight="1" x14ac:dyDescent="0.2"/>
    <row r="6291" ht="12.75" customHeight="1" x14ac:dyDescent="0.2"/>
    <row r="6292" ht="12.75" customHeight="1" x14ac:dyDescent="0.2"/>
    <row r="6293" ht="12.75" customHeight="1" x14ac:dyDescent="0.2"/>
    <row r="6294" ht="12.75" customHeight="1" x14ac:dyDescent="0.2"/>
    <row r="6295" ht="12.75" customHeight="1" x14ac:dyDescent="0.2"/>
    <row r="6296" ht="12.75" customHeight="1" x14ac:dyDescent="0.2"/>
    <row r="6297" ht="12.75" customHeight="1" x14ac:dyDescent="0.2"/>
    <row r="6298" ht="12.75" customHeight="1" x14ac:dyDescent="0.2"/>
    <row r="6299" ht="12.75" customHeight="1" x14ac:dyDescent="0.2"/>
    <row r="6300" ht="12.75" customHeight="1" x14ac:dyDescent="0.2"/>
    <row r="6301" ht="12.75" customHeight="1" x14ac:dyDescent="0.2"/>
    <row r="6302" ht="12.75" customHeight="1" x14ac:dyDescent="0.2"/>
    <row r="6303" ht="12.75" customHeight="1" x14ac:dyDescent="0.2"/>
    <row r="6304" ht="12.75" customHeight="1" x14ac:dyDescent="0.2"/>
    <row r="6305" ht="12.75" customHeight="1" x14ac:dyDescent="0.2"/>
    <row r="6306" ht="12.75" customHeight="1" x14ac:dyDescent="0.2"/>
    <row r="6307" ht="12.75" customHeight="1" x14ac:dyDescent="0.2"/>
    <row r="6308" ht="12.75" customHeight="1" x14ac:dyDescent="0.2"/>
    <row r="6309" ht="12.75" customHeight="1" x14ac:dyDescent="0.2"/>
    <row r="6310" ht="12.75" customHeight="1" x14ac:dyDescent="0.2"/>
    <row r="6311" ht="12.75" customHeight="1" x14ac:dyDescent="0.2"/>
    <row r="6312" ht="12.75" customHeight="1" x14ac:dyDescent="0.2"/>
    <row r="6313" ht="12.75" customHeight="1" x14ac:dyDescent="0.2"/>
    <row r="6314" ht="12.75" customHeight="1" x14ac:dyDescent="0.2"/>
    <row r="6315" ht="12.75" customHeight="1" x14ac:dyDescent="0.2"/>
    <row r="6316" ht="12.75" customHeight="1" x14ac:dyDescent="0.2"/>
    <row r="6317" ht="12.75" customHeight="1" x14ac:dyDescent="0.2"/>
    <row r="6318" ht="12.75" customHeight="1" x14ac:dyDescent="0.2"/>
    <row r="6319" ht="12.75" customHeight="1" x14ac:dyDescent="0.2"/>
    <row r="6320" ht="12.75" customHeight="1" x14ac:dyDescent="0.2"/>
    <row r="6321" ht="12.75" customHeight="1" x14ac:dyDescent="0.2"/>
    <row r="6322" ht="12.75" customHeight="1" x14ac:dyDescent="0.2"/>
    <row r="6323" ht="12.75" customHeight="1" x14ac:dyDescent="0.2"/>
    <row r="6324" ht="12.75" customHeight="1" x14ac:dyDescent="0.2"/>
    <row r="6325" ht="12.75" customHeight="1" x14ac:dyDescent="0.2"/>
    <row r="6326" ht="12.75" customHeight="1" x14ac:dyDescent="0.2"/>
    <row r="6327" ht="12.75" customHeight="1" x14ac:dyDescent="0.2"/>
    <row r="6328" ht="12.75" customHeight="1" x14ac:dyDescent="0.2"/>
    <row r="6329" ht="12.75" customHeight="1" x14ac:dyDescent="0.2"/>
    <row r="6330" ht="12.75" customHeight="1" x14ac:dyDescent="0.2"/>
    <row r="6331" ht="12.75" customHeight="1" x14ac:dyDescent="0.2"/>
    <row r="6332" ht="12.75" customHeight="1" x14ac:dyDescent="0.2"/>
    <row r="6333" ht="12.75" customHeight="1" x14ac:dyDescent="0.2"/>
    <row r="6334" ht="12.75" customHeight="1" x14ac:dyDescent="0.2"/>
    <row r="6335" ht="12.75" customHeight="1" x14ac:dyDescent="0.2"/>
    <row r="6336" ht="12.75" customHeight="1" x14ac:dyDescent="0.2"/>
    <row r="6337" ht="12.75" customHeight="1" x14ac:dyDescent="0.2"/>
    <row r="6338" ht="12.75" customHeight="1" x14ac:dyDescent="0.2"/>
    <row r="6339" ht="12.75" customHeight="1" x14ac:dyDescent="0.2"/>
    <row r="6340" ht="12.75" customHeight="1" x14ac:dyDescent="0.2"/>
    <row r="6341" ht="12.75" customHeight="1" x14ac:dyDescent="0.2"/>
    <row r="6342" ht="12.75" customHeight="1" x14ac:dyDescent="0.2"/>
    <row r="6343" ht="12.75" customHeight="1" x14ac:dyDescent="0.2"/>
    <row r="6344" ht="12.75" customHeight="1" x14ac:dyDescent="0.2"/>
    <row r="6345" ht="12.75" customHeight="1" x14ac:dyDescent="0.2"/>
    <row r="6346" ht="12.75" customHeight="1" x14ac:dyDescent="0.2"/>
    <row r="6347" ht="12.75" customHeight="1" x14ac:dyDescent="0.2"/>
    <row r="6348" ht="12.75" customHeight="1" x14ac:dyDescent="0.2"/>
    <row r="6349" ht="12.75" customHeight="1" x14ac:dyDescent="0.2"/>
    <row r="6350" ht="12.75" customHeight="1" x14ac:dyDescent="0.2"/>
    <row r="6351" ht="12.75" customHeight="1" x14ac:dyDescent="0.2"/>
    <row r="6352" ht="12.75" customHeight="1" x14ac:dyDescent="0.2"/>
    <row r="6353" ht="12.75" customHeight="1" x14ac:dyDescent="0.2"/>
    <row r="6354" ht="12.75" customHeight="1" x14ac:dyDescent="0.2"/>
    <row r="6355" ht="12.75" customHeight="1" x14ac:dyDescent="0.2"/>
    <row r="6356" ht="12.75" customHeight="1" x14ac:dyDescent="0.2"/>
    <row r="6357" ht="12.75" customHeight="1" x14ac:dyDescent="0.2"/>
    <row r="6358" ht="12.75" customHeight="1" x14ac:dyDescent="0.2"/>
    <row r="6359" ht="12.75" customHeight="1" x14ac:dyDescent="0.2"/>
    <row r="6360" ht="12.75" customHeight="1" x14ac:dyDescent="0.2"/>
    <row r="6361" ht="12.75" customHeight="1" x14ac:dyDescent="0.2"/>
    <row r="6362" ht="12.75" customHeight="1" x14ac:dyDescent="0.2"/>
    <row r="6363" ht="12.75" customHeight="1" x14ac:dyDescent="0.2"/>
    <row r="6364" ht="12.75" customHeight="1" x14ac:dyDescent="0.2"/>
    <row r="6365" ht="12.75" customHeight="1" x14ac:dyDescent="0.2"/>
    <row r="6366" ht="12.75" customHeight="1" x14ac:dyDescent="0.2"/>
    <row r="6367" ht="12.75" customHeight="1" x14ac:dyDescent="0.2"/>
    <row r="6368" ht="12.75" customHeight="1" x14ac:dyDescent="0.2"/>
    <row r="6369" ht="12.75" customHeight="1" x14ac:dyDescent="0.2"/>
    <row r="6370" ht="12.75" customHeight="1" x14ac:dyDescent="0.2"/>
    <row r="6371" ht="12.75" customHeight="1" x14ac:dyDescent="0.2"/>
    <row r="6372" ht="12.75" customHeight="1" x14ac:dyDescent="0.2"/>
    <row r="6373" ht="12.75" customHeight="1" x14ac:dyDescent="0.2"/>
    <row r="6374" ht="12.75" customHeight="1" x14ac:dyDescent="0.2"/>
    <row r="6375" ht="12.75" customHeight="1" x14ac:dyDescent="0.2"/>
    <row r="6376" ht="12.75" customHeight="1" x14ac:dyDescent="0.2"/>
    <row r="6377" ht="12.75" customHeight="1" x14ac:dyDescent="0.2"/>
    <row r="6378" ht="12.75" customHeight="1" x14ac:dyDescent="0.2"/>
    <row r="6379" ht="12.75" customHeight="1" x14ac:dyDescent="0.2"/>
    <row r="6380" ht="12.75" customHeight="1" x14ac:dyDescent="0.2"/>
    <row r="6381" ht="12.75" customHeight="1" x14ac:dyDescent="0.2"/>
    <row r="6382" ht="12.75" customHeight="1" x14ac:dyDescent="0.2"/>
    <row r="6383" ht="12.75" customHeight="1" x14ac:dyDescent="0.2"/>
    <row r="6384" ht="12.75" customHeight="1" x14ac:dyDescent="0.2"/>
    <row r="6385" ht="12.75" customHeight="1" x14ac:dyDescent="0.2"/>
    <row r="6386" ht="12.75" customHeight="1" x14ac:dyDescent="0.2"/>
    <row r="6387" ht="12.75" customHeight="1" x14ac:dyDescent="0.2"/>
    <row r="6388" ht="12.75" customHeight="1" x14ac:dyDescent="0.2"/>
    <row r="6389" ht="12.75" customHeight="1" x14ac:dyDescent="0.2"/>
    <row r="6390" ht="12.75" customHeight="1" x14ac:dyDescent="0.2"/>
    <row r="6391" ht="12.75" customHeight="1" x14ac:dyDescent="0.2"/>
    <row r="6392" ht="12.75" customHeight="1" x14ac:dyDescent="0.2"/>
    <row r="6393" ht="12.75" customHeight="1" x14ac:dyDescent="0.2"/>
    <row r="6394" ht="12.75" customHeight="1" x14ac:dyDescent="0.2"/>
    <row r="6395" ht="12.75" customHeight="1" x14ac:dyDescent="0.2"/>
    <row r="6396" ht="12.75" customHeight="1" x14ac:dyDescent="0.2"/>
    <row r="6397" ht="12.75" customHeight="1" x14ac:dyDescent="0.2"/>
    <row r="6398" ht="12.75" customHeight="1" x14ac:dyDescent="0.2"/>
    <row r="6399" ht="12.75" customHeight="1" x14ac:dyDescent="0.2"/>
    <row r="6400" ht="12.75" customHeight="1" x14ac:dyDescent="0.2"/>
    <row r="6401" ht="12.75" customHeight="1" x14ac:dyDescent="0.2"/>
    <row r="6402" ht="12.75" customHeight="1" x14ac:dyDescent="0.2"/>
    <row r="6403" ht="12.75" customHeight="1" x14ac:dyDescent="0.2"/>
    <row r="6404" ht="12.75" customHeight="1" x14ac:dyDescent="0.2"/>
    <row r="6405" ht="12.75" customHeight="1" x14ac:dyDescent="0.2"/>
    <row r="6406" ht="12.75" customHeight="1" x14ac:dyDescent="0.2"/>
    <row r="6407" ht="12.75" customHeight="1" x14ac:dyDescent="0.2"/>
    <row r="6408" ht="12.75" customHeight="1" x14ac:dyDescent="0.2"/>
    <row r="6409" ht="12.75" customHeight="1" x14ac:dyDescent="0.2"/>
    <row r="6410" ht="12.75" customHeight="1" x14ac:dyDescent="0.2"/>
    <row r="6411" ht="12.75" customHeight="1" x14ac:dyDescent="0.2"/>
    <row r="6412" ht="12.75" customHeight="1" x14ac:dyDescent="0.2"/>
    <row r="6413" ht="12.75" customHeight="1" x14ac:dyDescent="0.2"/>
    <row r="6414" ht="12.75" customHeight="1" x14ac:dyDescent="0.2"/>
    <row r="6415" ht="12.75" customHeight="1" x14ac:dyDescent="0.2"/>
    <row r="6416" ht="12.75" customHeight="1" x14ac:dyDescent="0.2"/>
    <row r="6417" ht="12.75" customHeight="1" x14ac:dyDescent="0.2"/>
    <row r="6418" ht="12.75" customHeight="1" x14ac:dyDescent="0.2"/>
    <row r="6419" ht="12.75" customHeight="1" x14ac:dyDescent="0.2"/>
    <row r="6420" ht="12.75" customHeight="1" x14ac:dyDescent="0.2"/>
    <row r="6421" ht="12.75" customHeight="1" x14ac:dyDescent="0.2"/>
    <row r="6422" ht="12.75" customHeight="1" x14ac:dyDescent="0.2"/>
    <row r="6423" ht="12.75" customHeight="1" x14ac:dyDescent="0.2"/>
    <row r="6424" ht="12.75" customHeight="1" x14ac:dyDescent="0.2"/>
    <row r="6425" ht="12.75" customHeight="1" x14ac:dyDescent="0.2"/>
    <row r="6426" ht="12.75" customHeight="1" x14ac:dyDescent="0.2"/>
    <row r="6427" ht="12.75" customHeight="1" x14ac:dyDescent="0.2"/>
    <row r="6428" ht="12.75" customHeight="1" x14ac:dyDescent="0.2"/>
    <row r="6429" ht="12.75" customHeight="1" x14ac:dyDescent="0.2"/>
    <row r="6430" ht="12.75" customHeight="1" x14ac:dyDescent="0.2"/>
    <row r="6431" ht="12.75" customHeight="1" x14ac:dyDescent="0.2"/>
    <row r="6432" ht="12.75" customHeight="1" x14ac:dyDescent="0.2"/>
    <row r="6433" ht="12.75" customHeight="1" x14ac:dyDescent="0.2"/>
    <row r="6434" ht="12.75" customHeight="1" x14ac:dyDescent="0.2"/>
    <row r="6435" ht="12.75" customHeight="1" x14ac:dyDescent="0.2"/>
    <row r="6436" ht="12.75" customHeight="1" x14ac:dyDescent="0.2"/>
    <row r="6437" ht="12.75" customHeight="1" x14ac:dyDescent="0.2"/>
    <row r="6438" ht="12.75" customHeight="1" x14ac:dyDescent="0.2"/>
    <row r="6439" ht="12.75" customHeight="1" x14ac:dyDescent="0.2"/>
    <row r="6440" ht="12.75" customHeight="1" x14ac:dyDescent="0.2"/>
    <row r="6441" ht="12.75" customHeight="1" x14ac:dyDescent="0.2"/>
    <row r="6442" ht="12.75" customHeight="1" x14ac:dyDescent="0.2"/>
    <row r="6443" ht="12.75" customHeight="1" x14ac:dyDescent="0.2"/>
    <row r="6444" ht="12.75" customHeight="1" x14ac:dyDescent="0.2"/>
    <row r="6445" ht="12.75" customHeight="1" x14ac:dyDescent="0.2"/>
    <row r="6446" ht="12.75" customHeight="1" x14ac:dyDescent="0.2"/>
    <row r="6447" ht="12.75" customHeight="1" x14ac:dyDescent="0.2"/>
    <row r="6448" ht="12.75" customHeight="1" x14ac:dyDescent="0.2"/>
    <row r="6449" ht="12.75" customHeight="1" x14ac:dyDescent="0.2"/>
    <row r="6450" ht="12.75" customHeight="1" x14ac:dyDescent="0.2"/>
    <row r="6451" ht="12.75" customHeight="1" x14ac:dyDescent="0.2"/>
    <row r="6452" ht="12.75" customHeight="1" x14ac:dyDescent="0.2"/>
    <row r="6453" ht="12.75" customHeight="1" x14ac:dyDescent="0.2"/>
    <row r="6454" ht="12.75" customHeight="1" x14ac:dyDescent="0.2"/>
    <row r="6455" ht="12.75" customHeight="1" x14ac:dyDescent="0.2"/>
    <row r="6456" ht="12.75" customHeight="1" x14ac:dyDescent="0.2"/>
    <row r="6457" ht="12.75" customHeight="1" x14ac:dyDescent="0.2"/>
    <row r="6458" ht="12.75" customHeight="1" x14ac:dyDescent="0.2"/>
    <row r="6459" ht="12.75" customHeight="1" x14ac:dyDescent="0.2"/>
    <row r="6460" ht="12.75" customHeight="1" x14ac:dyDescent="0.2"/>
    <row r="6461" ht="12.75" customHeight="1" x14ac:dyDescent="0.2"/>
    <row r="6462" ht="12.75" customHeight="1" x14ac:dyDescent="0.2"/>
    <row r="6463" ht="12.75" customHeight="1" x14ac:dyDescent="0.2"/>
    <row r="6464" ht="12.75" customHeight="1" x14ac:dyDescent="0.2"/>
    <row r="6465" ht="12.75" customHeight="1" x14ac:dyDescent="0.2"/>
    <row r="6466" ht="12.75" customHeight="1" x14ac:dyDescent="0.2"/>
    <row r="6467" ht="12.75" customHeight="1" x14ac:dyDescent="0.2"/>
    <row r="6468" ht="12.75" customHeight="1" x14ac:dyDescent="0.2"/>
    <row r="6469" ht="12.75" customHeight="1" x14ac:dyDescent="0.2"/>
    <row r="6470" ht="12.75" customHeight="1" x14ac:dyDescent="0.2"/>
    <row r="6471" ht="12.75" customHeight="1" x14ac:dyDescent="0.2"/>
    <row r="6472" ht="12.75" customHeight="1" x14ac:dyDescent="0.2"/>
    <row r="6473" ht="12.75" customHeight="1" x14ac:dyDescent="0.2"/>
    <row r="6474" ht="12.75" customHeight="1" x14ac:dyDescent="0.2"/>
    <row r="6475" ht="12.75" customHeight="1" x14ac:dyDescent="0.2"/>
    <row r="6476" ht="12.75" customHeight="1" x14ac:dyDescent="0.2"/>
    <row r="6477" ht="12.75" customHeight="1" x14ac:dyDescent="0.2"/>
    <row r="6478" ht="12.75" customHeight="1" x14ac:dyDescent="0.2"/>
    <row r="6479" ht="12.75" customHeight="1" x14ac:dyDescent="0.2"/>
    <row r="6480" ht="12.75" customHeight="1" x14ac:dyDescent="0.2"/>
    <row r="6481" ht="12.75" customHeight="1" x14ac:dyDescent="0.2"/>
    <row r="6482" ht="12.75" customHeight="1" x14ac:dyDescent="0.2"/>
    <row r="6483" ht="12.75" customHeight="1" x14ac:dyDescent="0.2"/>
    <row r="6484" ht="12.75" customHeight="1" x14ac:dyDescent="0.2"/>
    <row r="6485" ht="12.75" customHeight="1" x14ac:dyDescent="0.2"/>
    <row r="6486" ht="12.75" customHeight="1" x14ac:dyDescent="0.2"/>
    <row r="6487" ht="12.75" customHeight="1" x14ac:dyDescent="0.2"/>
    <row r="6488" ht="12.75" customHeight="1" x14ac:dyDescent="0.2"/>
    <row r="6489" ht="12.75" customHeight="1" x14ac:dyDescent="0.2"/>
    <row r="6490" ht="12.75" customHeight="1" x14ac:dyDescent="0.2"/>
    <row r="6491" ht="12.75" customHeight="1" x14ac:dyDescent="0.2"/>
    <row r="6492" ht="12.75" customHeight="1" x14ac:dyDescent="0.2"/>
    <row r="6493" ht="12.75" customHeight="1" x14ac:dyDescent="0.2"/>
    <row r="6494" ht="12.75" customHeight="1" x14ac:dyDescent="0.2"/>
    <row r="6495" ht="12.75" customHeight="1" x14ac:dyDescent="0.2"/>
    <row r="6496" ht="12.75" customHeight="1" x14ac:dyDescent="0.2"/>
    <row r="6497" ht="12.75" customHeight="1" x14ac:dyDescent="0.2"/>
    <row r="6498" ht="12.75" customHeight="1" x14ac:dyDescent="0.2"/>
    <row r="6499" ht="12.75" customHeight="1" x14ac:dyDescent="0.2"/>
    <row r="6500" ht="12.75" customHeight="1" x14ac:dyDescent="0.2"/>
    <row r="6501" ht="12.75" customHeight="1" x14ac:dyDescent="0.2"/>
    <row r="6502" ht="12.75" customHeight="1" x14ac:dyDescent="0.2"/>
    <row r="6503" ht="12.75" customHeight="1" x14ac:dyDescent="0.2"/>
    <row r="6504" ht="12.75" customHeight="1" x14ac:dyDescent="0.2"/>
    <row r="6505" ht="12.75" customHeight="1" x14ac:dyDescent="0.2"/>
    <row r="6506" ht="12.75" customHeight="1" x14ac:dyDescent="0.2"/>
    <row r="6507" ht="12.75" customHeight="1" x14ac:dyDescent="0.2"/>
    <row r="6508" ht="12.75" customHeight="1" x14ac:dyDescent="0.2"/>
    <row r="6509" ht="12.75" customHeight="1" x14ac:dyDescent="0.2"/>
    <row r="6510" ht="12.75" customHeight="1" x14ac:dyDescent="0.2"/>
    <row r="6511" ht="12.75" customHeight="1" x14ac:dyDescent="0.2"/>
    <row r="6512" ht="12.75" customHeight="1" x14ac:dyDescent="0.2"/>
    <row r="6513" ht="12.75" customHeight="1" x14ac:dyDescent="0.2"/>
    <row r="6514" ht="12.75" customHeight="1" x14ac:dyDescent="0.2"/>
    <row r="6515" ht="12.75" customHeight="1" x14ac:dyDescent="0.2"/>
    <row r="6516" ht="12.75" customHeight="1" x14ac:dyDescent="0.2"/>
    <row r="6517" ht="12.75" customHeight="1" x14ac:dyDescent="0.2"/>
    <row r="6518" ht="12.75" customHeight="1" x14ac:dyDescent="0.2"/>
    <row r="6519" ht="12.75" customHeight="1" x14ac:dyDescent="0.2"/>
    <row r="6520" ht="12.75" customHeight="1" x14ac:dyDescent="0.2"/>
    <row r="6521" ht="12.75" customHeight="1" x14ac:dyDescent="0.2"/>
    <row r="6522" ht="12.75" customHeight="1" x14ac:dyDescent="0.2"/>
    <row r="6523" ht="12.75" customHeight="1" x14ac:dyDescent="0.2"/>
    <row r="6524" ht="12.75" customHeight="1" x14ac:dyDescent="0.2"/>
    <row r="6525" ht="12.75" customHeight="1" x14ac:dyDescent="0.2"/>
    <row r="6526" ht="12.75" customHeight="1" x14ac:dyDescent="0.2"/>
    <row r="6527" ht="12.75" customHeight="1" x14ac:dyDescent="0.2"/>
    <row r="6528" ht="12.75" customHeight="1" x14ac:dyDescent="0.2"/>
    <row r="6529" ht="12.75" customHeight="1" x14ac:dyDescent="0.2"/>
    <row r="6530" ht="12.75" customHeight="1" x14ac:dyDescent="0.2"/>
    <row r="6531" ht="12.75" customHeight="1" x14ac:dyDescent="0.2"/>
    <row r="6532" ht="12.75" customHeight="1" x14ac:dyDescent="0.2"/>
    <row r="6533" ht="12.75" customHeight="1" x14ac:dyDescent="0.2"/>
    <row r="6534" ht="12.75" customHeight="1" x14ac:dyDescent="0.2"/>
    <row r="6535" ht="12.75" customHeight="1" x14ac:dyDescent="0.2"/>
    <row r="6536" ht="12.75" customHeight="1" x14ac:dyDescent="0.2"/>
    <row r="6537" ht="12.75" customHeight="1" x14ac:dyDescent="0.2"/>
    <row r="6538" ht="12.75" customHeight="1" x14ac:dyDescent="0.2"/>
    <row r="6539" ht="12.75" customHeight="1" x14ac:dyDescent="0.2"/>
    <row r="6540" ht="12.75" customHeight="1" x14ac:dyDescent="0.2"/>
    <row r="6541" ht="12.75" customHeight="1" x14ac:dyDescent="0.2"/>
    <row r="6542" ht="12.75" customHeight="1" x14ac:dyDescent="0.2"/>
    <row r="6543" ht="12.75" customHeight="1" x14ac:dyDescent="0.2"/>
    <row r="6544" ht="12.75" customHeight="1" x14ac:dyDescent="0.2"/>
    <row r="6545" ht="12.75" customHeight="1" x14ac:dyDescent="0.2"/>
    <row r="6546" ht="12.75" customHeight="1" x14ac:dyDescent="0.2"/>
    <row r="6547" ht="12.75" customHeight="1" x14ac:dyDescent="0.2"/>
    <row r="6548" ht="12.75" customHeight="1" x14ac:dyDescent="0.2"/>
    <row r="6549" ht="12.75" customHeight="1" x14ac:dyDescent="0.2"/>
    <row r="6550" ht="12.75" customHeight="1" x14ac:dyDescent="0.2"/>
    <row r="6551" ht="12.75" customHeight="1" x14ac:dyDescent="0.2"/>
    <row r="6552" ht="12.75" customHeight="1" x14ac:dyDescent="0.2"/>
    <row r="6553" ht="12.75" customHeight="1" x14ac:dyDescent="0.2"/>
    <row r="6554" ht="12.75" customHeight="1" x14ac:dyDescent="0.2"/>
    <row r="6555" ht="12.75" customHeight="1" x14ac:dyDescent="0.2"/>
    <row r="6556" ht="12.75" customHeight="1" x14ac:dyDescent="0.2"/>
    <row r="6557" ht="12.75" customHeight="1" x14ac:dyDescent="0.2"/>
    <row r="6558" ht="12.75" customHeight="1" x14ac:dyDescent="0.2"/>
    <row r="6559" ht="12.75" customHeight="1" x14ac:dyDescent="0.2"/>
    <row r="6560" ht="12.75" customHeight="1" x14ac:dyDescent="0.2"/>
    <row r="6561" ht="12.75" customHeight="1" x14ac:dyDescent="0.2"/>
    <row r="6562" ht="12.75" customHeight="1" x14ac:dyDescent="0.2"/>
    <row r="6563" ht="12.75" customHeight="1" x14ac:dyDescent="0.2"/>
    <row r="6564" ht="12.75" customHeight="1" x14ac:dyDescent="0.2"/>
    <row r="6565" ht="12.75" customHeight="1" x14ac:dyDescent="0.2"/>
    <row r="6566" ht="12.75" customHeight="1" x14ac:dyDescent="0.2"/>
    <row r="6567" ht="12.75" customHeight="1" x14ac:dyDescent="0.2"/>
    <row r="6568" ht="12.75" customHeight="1" x14ac:dyDescent="0.2"/>
    <row r="6569" ht="12.75" customHeight="1" x14ac:dyDescent="0.2"/>
    <row r="6570" ht="12.75" customHeight="1" x14ac:dyDescent="0.2"/>
    <row r="6571" ht="12.75" customHeight="1" x14ac:dyDescent="0.2"/>
    <row r="6572" ht="12.75" customHeight="1" x14ac:dyDescent="0.2"/>
    <row r="6573" ht="12.75" customHeight="1" x14ac:dyDescent="0.2"/>
    <row r="6574" ht="12.75" customHeight="1" x14ac:dyDescent="0.2"/>
    <row r="6575" ht="12.75" customHeight="1" x14ac:dyDescent="0.2"/>
    <row r="6576" ht="12.75" customHeight="1" x14ac:dyDescent="0.2"/>
    <row r="6577" ht="12.75" customHeight="1" x14ac:dyDescent="0.2"/>
    <row r="6578" ht="12.75" customHeight="1" x14ac:dyDescent="0.2"/>
    <row r="6579" ht="12.75" customHeight="1" x14ac:dyDescent="0.2"/>
    <row r="6580" ht="12.75" customHeight="1" x14ac:dyDescent="0.2"/>
    <row r="6581" ht="12.75" customHeight="1" x14ac:dyDescent="0.2"/>
    <row r="6582" ht="12.75" customHeight="1" x14ac:dyDescent="0.2"/>
    <row r="6583" ht="12.75" customHeight="1" x14ac:dyDescent="0.2"/>
    <row r="6584" ht="12.75" customHeight="1" x14ac:dyDescent="0.2"/>
    <row r="6585" ht="12.75" customHeight="1" x14ac:dyDescent="0.2"/>
    <row r="6586" ht="12.75" customHeight="1" x14ac:dyDescent="0.2"/>
    <row r="6587" ht="12.75" customHeight="1" x14ac:dyDescent="0.2"/>
    <row r="6588" ht="12.75" customHeight="1" x14ac:dyDescent="0.2"/>
    <row r="6589" ht="12.75" customHeight="1" x14ac:dyDescent="0.2"/>
    <row r="6590" ht="12.75" customHeight="1" x14ac:dyDescent="0.2"/>
    <row r="6591" ht="12.75" customHeight="1" x14ac:dyDescent="0.2"/>
    <row r="6592" ht="12.75" customHeight="1" x14ac:dyDescent="0.2"/>
    <row r="6593" ht="12.75" customHeight="1" x14ac:dyDescent="0.2"/>
    <row r="6594" ht="12.75" customHeight="1" x14ac:dyDescent="0.2"/>
    <row r="6595" ht="12.75" customHeight="1" x14ac:dyDescent="0.2"/>
    <row r="6596" ht="12.75" customHeight="1" x14ac:dyDescent="0.2"/>
    <row r="6597" ht="12.75" customHeight="1" x14ac:dyDescent="0.2"/>
    <row r="6598" ht="12.75" customHeight="1" x14ac:dyDescent="0.2"/>
    <row r="6599" ht="12.75" customHeight="1" x14ac:dyDescent="0.2"/>
    <row r="6600" ht="12.75" customHeight="1" x14ac:dyDescent="0.2"/>
    <row r="6601" ht="12.75" customHeight="1" x14ac:dyDescent="0.2"/>
    <row r="6602" ht="12.75" customHeight="1" x14ac:dyDescent="0.2"/>
    <row r="6603" ht="12.75" customHeight="1" x14ac:dyDescent="0.2"/>
    <row r="6604" ht="12.75" customHeight="1" x14ac:dyDescent="0.2"/>
    <row r="6605" ht="12.75" customHeight="1" x14ac:dyDescent="0.2"/>
    <row r="6606" ht="12.75" customHeight="1" x14ac:dyDescent="0.2"/>
    <row r="6607" ht="12.75" customHeight="1" x14ac:dyDescent="0.2"/>
    <row r="6608" ht="12.75" customHeight="1" x14ac:dyDescent="0.2"/>
    <row r="6609" ht="12.75" customHeight="1" x14ac:dyDescent="0.2"/>
    <row r="6610" ht="12.75" customHeight="1" x14ac:dyDescent="0.2"/>
    <row r="6611" ht="12.75" customHeight="1" x14ac:dyDescent="0.2"/>
    <row r="6612" ht="12.75" customHeight="1" x14ac:dyDescent="0.2"/>
    <row r="6613" ht="12.75" customHeight="1" x14ac:dyDescent="0.2"/>
    <row r="6614" ht="12.75" customHeight="1" x14ac:dyDescent="0.2"/>
    <row r="6615" ht="12.75" customHeight="1" x14ac:dyDescent="0.2"/>
    <row r="6616" ht="12.75" customHeight="1" x14ac:dyDescent="0.2"/>
    <row r="6617" ht="12.75" customHeight="1" x14ac:dyDescent="0.2"/>
    <row r="6618" ht="12.75" customHeight="1" x14ac:dyDescent="0.2"/>
    <row r="6619" ht="12.75" customHeight="1" x14ac:dyDescent="0.2"/>
    <row r="6620" ht="12.75" customHeight="1" x14ac:dyDescent="0.2"/>
    <row r="6621" ht="12.75" customHeight="1" x14ac:dyDescent="0.2"/>
    <row r="6622" ht="12.75" customHeight="1" x14ac:dyDescent="0.2"/>
    <row r="6623" ht="12.75" customHeight="1" x14ac:dyDescent="0.2"/>
    <row r="6624" ht="12.75" customHeight="1" x14ac:dyDescent="0.2"/>
    <row r="6625" ht="12.75" customHeight="1" x14ac:dyDescent="0.2"/>
    <row r="6626" ht="12.75" customHeight="1" x14ac:dyDescent="0.2"/>
    <row r="6627" ht="12.75" customHeight="1" x14ac:dyDescent="0.2"/>
    <row r="6628" ht="12.75" customHeight="1" x14ac:dyDescent="0.2"/>
    <row r="6629" ht="12.75" customHeight="1" x14ac:dyDescent="0.2"/>
    <row r="6630" ht="12.75" customHeight="1" x14ac:dyDescent="0.2"/>
    <row r="6631" ht="12.75" customHeight="1" x14ac:dyDescent="0.2"/>
    <row r="6632" ht="12.75" customHeight="1" x14ac:dyDescent="0.2"/>
    <row r="6633" ht="12.75" customHeight="1" x14ac:dyDescent="0.2"/>
    <row r="6634" ht="12.75" customHeight="1" x14ac:dyDescent="0.2"/>
    <row r="6635" ht="12.75" customHeight="1" x14ac:dyDescent="0.2"/>
    <row r="6636" ht="12.75" customHeight="1" x14ac:dyDescent="0.2"/>
    <row r="6637" ht="12.75" customHeight="1" x14ac:dyDescent="0.2"/>
    <row r="6638" ht="12.75" customHeight="1" x14ac:dyDescent="0.2"/>
    <row r="6639" ht="12.75" customHeight="1" x14ac:dyDescent="0.2"/>
    <row r="6640" ht="12.75" customHeight="1" x14ac:dyDescent="0.2"/>
    <row r="6641" ht="12.75" customHeight="1" x14ac:dyDescent="0.2"/>
    <row r="6642" ht="12.75" customHeight="1" x14ac:dyDescent="0.2"/>
    <row r="6643" ht="12.75" customHeight="1" x14ac:dyDescent="0.2"/>
    <row r="6644" ht="12.75" customHeight="1" x14ac:dyDescent="0.2"/>
    <row r="6645" ht="12.75" customHeight="1" x14ac:dyDescent="0.2"/>
    <row r="6646" ht="12.75" customHeight="1" x14ac:dyDescent="0.2"/>
    <row r="6647" ht="12.75" customHeight="1" x14ac:dyDescent="0.2"/>
    <row r="6648" ht="12.75" customHeight="1" x14ac:dyDescent="0.2"/>
    <row r="6649" ht="12.75" customHeight="1" x14ac:dyDescent="0.2"/>
    <row r="6650" ht="12.75" customHeight="1" x14ac:dyDescent="0.2"/>
    <row r="6651" ht="12.75" customHeight="1" x14ac:dyDescent="0.2"/>
    <row r="6652" ht="12.75" customHeight="1" x14ac:dyDescent="0.2"/>
    <row r="6653" ht="12.75" customHeight="1" x14ac:dyDescent="0.2"/>
    <row r="6654" ht="12.75" customHeight="1" x14ac:dyDescent="0.2"/>
    <row r="6655" ht="12.75" customHeight="1" x14ac:dyDescent="0.2"/>
    <row r="6656" ht="12.75" customHeight="1" x14ac:dyDescent="0.2"/>
    <row r="6657" ht="12.75" customHeight="1" x14ac:dyDescent="0.2"/>
    <row r="6658" ht="12.75" customHeight="1" x14ac:dyDescent="0.2"/>
    <row r="6659" ht="12.75" customHeight="1" x14ac:dyDescent="0.2"/>
    <row r="6660" ht="12.75" customHeight="1" x14ac:dyDescent="0.2"/>
    <row r="6661" ht="12.75" customHeight="1" x14ac:dyDescent="0.2"/>
    <row r="6662" ht="12.75" customHeight="1" x14ac:dyDescent="0.2"/>
    <row r="6663" ht="12.75" customHeight="1" x14ac:dyDescent="0.2"/>
    <row r="6664" ht="12.75" customHeight="1" x14ac:dyDescent="0.2"/>
    <row r="6665" ht="12.75" customHeight="1" x14ac:dyDescent="0.2"/>
    <row r="6666" ht="12.75" customHeight="1" x14ac:dyDescent="0.2"/>
    <row r="6667" ht="12.75" customHeight="1" x14ac:dyDescent="0.2"/>
    <row r="6668" ht="12.75" customHeight="1" x14ac:dyDescent="0.2"/>
    <row r="6669" ht="12.75" customHeight="1" x14ac:dyDescent="0.2"/>
    <row r="6670" ht="12.75" customHeight="1" x14ac:dyDescent="0.2"/>
    <row r="6671" ht="12.75" customHeight="1" x14ac:dyDescent="0.2"/>
    <row r="6672" ht="12.75" customHeight="1" x14ac:dyDescent="0.2"/>
    <row r="6673" ht="12.75" customHeight="1" x14ac:dyDescent="0.2"/>
    <row r="6674" ht="12.75" customHeight="1" x14ac:dyDescent="0.2"/>
    <row r="6675" ht="12.75" customHeight="1" x14ac:dyDescent="0.2"/>
    <row r="6676" ht="12.75" customHeight="1" x14ac:dyDescent="0.2"/>
    <row r="6677" ht="12.75" customHeight="1" x14ac:dyDescent="0.2"/>
    <row r="6678" ht="12.75" customHeight="1" x14ac:dyDescent="0.2"/>
    <row r="6679" ht="12.75" customHeight="1" x14ac:dyDescent="0.2"/>
    <row r="6680" ht="12.75" customHeight="1" x14ac:dyDescent="0.2"/>
    <row r="6681" ht="12.75" customHeight="1" x14ac:dyDescent="0.2"/>
    <row r="6682" ht="12.75" customHeight="1" x14ac:dyDescent="0.2"/>
    <row r="6683" ht="12.75" customHeight="1" x14ac:dyDescent="0.2"/>
    <row r="6684" ht="12.75" customHeight="1" x14ac:dyDescent="0.2"/>
    <row r="6685" ht="12.75" customHeight="1" x14ac:dyDescent="0.2"/>
    <row r="6686" ht="12.75" customHeight="1" x14ac:dyDescent="0.2"/>
    <row r="6687" ht="12.75" customHeight="1" x14ac:dyDescent="0.2"/>
    <row r="6688" ht="12.75" customHeight="1" x14ac:dyDescent="0.2"/>
    <row r="6689" ht="12.75" customHeight="1" x14ac:dyDescent="0.2"/>
    <row r="6690" ht="12.75" customHeight="1" x14ac:dyDescent="0.2"/>
    <row r="6691" ht="12.75" customHeight="1" x14ac:dyDescent="0.2"/>
    <row r="6692" ht="12.75" customHeight="1" x14ac:dyDescent="0.2"/>
    <row r="6693" ht="12.75" customHeight="1" x14ac:dyDescent="0.2"/>
    <row r="6694" ht="12.75" customHeight="1" x14ac:dyDescent="0.2"/>
    <row r="6695" ht="12.75" customHeight="1" x14ac:dyDescent="0.2"/>
    <row r="6696" ht="12.75" customHeight="1" x14ac:dyDescent="0.2"/>
    <row r="6697" ht="12.75" customHeight="1" x14ac:dyDescent="0.2"/>
    <row r="6698" ht="12.75" customHeight="1" x14ac:dyDescent="0.2"/>
    <row r="6699" ht="12.75" customHeight="1" x14ac:dyDescent="0.2"/>
    <row r="6700" ht="12.75" customHeight="1" x14ac:dyDescent="0.2"/>
    <row r="6701" ht="12.75" customHeight="1" x14ac:dyDescent="0.2"/>
    <row r="6702" ht="12.75" customHeight="1" x14ac:dyDescent="0.2"/>
    <row r="6703" ht="12.75" customHeight="1" x14ac:dyDescent="0.2"/>
    <row r="6704" ht="12.75" customHeight="1" x14ac:dyDescent="0.2"/>
    <row r="6705" ht="12.75" customHeight="1" x14ac:dyDescent="0.2"/>
    <row r="6706" ht="12.75" customHeight="1" x14ac:dyDescent="0.2"/>
    <row r="6707" ht="12.75" customHeight="1" x14ac:dyDescent="0.2"/>
    <row r="6708" ht="12.75" customHeight="1" x14ac:dyDescent="0.2"/>
    <row r="6709" ht="12.75" customHeight="1" x14ac:dyDescent="0.2"/>
    <row r="6710" ht="12.75" customHeight="1" x14ac:dyDescent="0.2"/>
    <row r="6711" ht="12.75" customHeight="1" x14ac:dyDescent="0.2"/>
    <row r="6712" ht="12.75" customHeight="1" x14ac:dyDescent="0.2"/>
    <row r="6713" ht="12.75" customHeight="1" x14ac:dyDescent="0.2"/>
    <row r="6714" ht="12.75" customHeight="1" x14ac:dyDescent="0.2"/>
    <row r="6715" ht="12.75" customHeight="1" x14ac:dyDescent="0.2"/>
    <row r="6716" ht="12.75" customHeight="1" x14ac:dyDescent="0.2"/>
    <row r="6717" ht="12.75" customHeight="1" x14ac:dyDescent="0.2"/>
    <row r="6718" ht="12.75" customHeight="1" x14ac:dyDescent="0.2"/>
    <row r="6719" ht="12.75" customHeight="1" x14ac:dyDescent="0.2"/>
    <row r="6720" ht="12.75" customHeight="1" x14ac:dyDescent="0.2"/>
    <row r="6721" ht="12.75" customHeight="1" x14ac:dyDescent="0.2"/>
    <row r="6722" ht="12.75" customHeight="1" x14ac:dyDescent="0.2"/>
    <row r="6723" ht="12.75" customHeight="1" x14ac:dyDescent="0.2"/>
    <row r="6724" ht="12.75" customHeight="1" x14ac:dyDescent="0.2"/>
    <row r="6725" ht="12.75" customHeight="1" x14ac:dyDescent="0.2"/>
    <row r="6726" ht="12.75" customHeight="1" x14ac:dyDescent="0.2"/>
    <row r="6727" ht="12.75" customHeight="1" x14ac:dyDescent="0.2"/>
    <row r="6728" ht="12.75" customHeight="1" x14ac:dyDescent="0.2"/>
    <row r="6729" ht="12.75" customHeight="1" x14ac:dyDescent="0.2"/>
    <row r="6730" ht="12.75" customHeight="1" x14ac:dyDescent="0.2"/>
    <row r="6731" ht="12.75" customHeight="1" x14ac:dyDescent="0.2"/>
    <row r="6732" ht="12.75" customHeight="1" x14ac:dyDescent="0.2"/>
    <row r="6733" ht="12.75" customHeight="1" x14ac:dyDescent="0.2"/>
    <row r="6734" ht="12.75" customHeight="1" x14ac:dyDescent="0.2"/>
    <row r="6735" ht="12.75" customHeight="1" x14ac:dyDescent="0.2"/>
    <row r="6736" ht="12.75" customHeight="1" x14ac:dyDescent="0.2"/>
    <row r="6737" ht="12.75" customHeight="1" x14ac:dyDescent="0.2"/>
    <row r="6738" ht="12.75" customHeight="1" x14ac:dyDescent="0.2"/>
    <row r="6739" ht="12.75" customHeight="1" x14ac:dyDescent="0.2"/>
    <row r="6740" ht="12.75" customHeight="1" x14ac:dyDescent="0.2"/>
    <row r="6741" ht="12.75" customHeight="1" x14ac:dyDescent="0.2"/>
    <row r="6742" ht="12.75" customHeight="1" x14ac:dyDescent="0.2"/>
    <row r="6743" ht="12.75" customHeight="1" x14ac:dyDescent="0.2"/>
    <row r="6744" ht="12.75" customHeight="1" x14ac:dyDescent="0.2"/>
    <row r="6745" ht="12.75" customHeight="1" x14ac:dyDescent="0.2"/>
    <row r="6746" ht="12.75" customHeight="1" x14ac:dyDescent="0.2"/>
    <row r="6747" ht="12.75" customHeight="1" x14ac:dyDescent="0.2"/>
    <row r="6748" ht="12.75" customHeight="1" x14ac:dyDescent="0.2"/>
    <row r="6749" ht="12.75" customHeight="1" x14ac:dyDescent="0.2"/>
    <row r="6750" ht="12.75" customHeight="1" x14ac:dyDescent="0.2"/>
    <row r="6751" ht="12.75" customHeight="1" x14ac:dyDescent="0.2"/>
    <row r="6752" ht="12.75" customHeight="1" x14ac:dyDescent="0.2"/>
    <row r="6753" ht="12.75" customHeight="1" x14ac:dyDescent="0.2"/>
    <row r="6754" ht="12.75" customHeight="1" x14ac:dyDescent="0.2"/>
    <row r="6755" ht="12.75" customHeight="1" x14ac:dyDescent="0.2"/>
    <row r="6756" ht="12.75" customHeight="1" x14ac:dyDescent="0.2"/>
    <row r="6757" ht="12.75" customHeight="1" x14ac:dyDescent="0.2"/>
    <row r="6758" ht="12.75" customHeight="1" x14ac:dyDescent="0.2"/>
    <row r="6759" ht="12.75" customHeight="1" x14ac:dyDescent="0.2"/>
    <row r="6760" ht="12.75" customHeight="1" x14ac:dyDescent="0.2"/>
    <row r="6761" ht="12.75" customHeight="1" x14ac:dyDescent="0.2"/>
    <row r="6762" ht="12.75" customHeight="1" x14ac:dyDescent="0.2"/>
    <row r="6763" ht="12.75" customHeight="1" x14ac:dyDescent="0.2"/>
    <row r="6764" ht="12.75" customHeight="1" x14ac:dyDescent="0.2"/>
    <row r="6765" ht="12.75" customHeight="1" x14ac:dyDescent="0.2"/>
    <row r="6766" ht="12.75" customHeight="1" x14ac:dyDescent="0.2"/>
    <row r="6767" ht="12.75" customHeight="1" x14ac:dyDescent="0.2"/>
    <row r="6768" ht="12.75" customHeight="1" x14ac:dyDescent="0.2"/>
    <row r="6769" ht="12.75" customHeight="1" x14ac:dyDescent="0.2"/>
    <row r="6770" ht="12.75" customHeight="1" x14ac:dyDescent="0.2"/>
    <row r="6771" ht="12.75" customHeight="1" x14ac:dyDescent="0.2"/>
    <row r="6772" ht="12.75" customHeight="1" x14ac:dyDescent="0.2"/>
    <row r="6773" ht="12.75" customHeight="1" x14ac:dyDescent="0.2"/>
    <row r="6774" ht="12.75" customHeight="1" x14ac:dyDescent="0.2"/>
    <row r="6775" ht="12.75" customHeight="1" x14ac:dyDescent="0.2"/>
    <row r="6776" ht="12.75" customHeight="1" x14ac:dyDescent="0.2"/>
    <row r="6777" ht="12.75" customHeight="1" x14ac:dyDescent="0.2"/>
    <row r="6778" ht="12.75" customHeight="1" x14ac:dyDescent="0.2"/>
    <row r="6779" ht="12.75" customHeight="1" x14ac:dyDescent="0.2"/>
    <row r="6780" ht="12.75" customHeight="1" x14ac:dyDescent="0.2"/>
    <row r="6781" ht="12.75" customHeight="1" x14ac:dyDescent="0.2"/>
    <row r="6782" ht="12.75" customHeight="1" x14ac:dyDescent="0.2"/>
    <row r="6783" ht="12.75" customHeight="1" x14ac:dyDescent="0.2"/>
    <row r="6784" ht="12.75" customHeight="1" x14ac:dyDescent="0.2"/>
    <row r="6785" ht="12.75" customHeight="1" x14ac:dyDescent="0.2"/>
    <row r="6786" ht="12.75" customHeight="1" x14ac:dyDescent="0.2"/>
    <row r="6787" ht="12.75" customHeight="1" x14ac:dyDescent="0.2"/>
    <row r="6788" ht="12.75" customHeight="1" x14ac:dyDescent="0.2"/>
    <row r="6789" ht="12.75" customHeight="1" x14ac:dyDescent="0.2"/>
    <row r="6790" ht="12.75" customHeight="1" x14ac:dyDescent="0.2"/>
    <row r="6791" ht="12.75" customHeight="1" x14ac:dyDescent="0.2"/>
    <row r="6792" ht="12.75" customHeight="1" x14ac:dyDescent="0.2"/>
    <row r="6793" ht="12.75" customHeight="1" x14ac:dyDescent="0.2"/>
    <row r="6794" ht="12.75" customHeight="1" x14ac:dyDescent="0.2"/>
    <row r="6795" ht="12.75" customHeight="1" x14ac:dyDescent="0.2"/>
    <row r="6796" ht="12.75" customHeight="1" x14ac:dyDescent="0.2"/>
    <row r="6797" ht="12.75" customHeight="1" x14ac:dyDescent="0.2"/>
    <row r="6798" ht="12.75" customHeight="1" x14ac:dyDescent="0.2"/>
    <row r="6799" ht="12.75" customHeight="1" x14ac:dyDescent="0.2"/>
    <row r="6800" ht="12.75" customHeight="1" x14ac:dyDescent="0.2"/>
    <row r="6801" ht="12.75" customHeight="1" x14ac:dyDescent="0.2"/>
    <row r="6802" ht="12.75" customHeight="1" x14ac:dyDescent="0.2"/>
    <row r="6803" ht="12.75" customHeight="1" x14ac:dyDescent="0.2"/>
    <row r="6804" ht="12.75" customHeight="1" x14ac:dyDescent="0.2"/>
    <row r="6805" ht="12.75" customHeight="1" x14ac:dyDescent="0.2"/>
    <row r="6806" ht="12.75" customHeight="1" x14ac:dyDescent="0.2"/>
    <row r="6807" ht="12.75" customHeight="1" x14ac:dyDescent="0.2"/>
    <row r="6808" ht="12.75" customHeight="1" x14ac:dyDescent="0.2"/>
    <row r="6809" ht="12.75" customHeight="1" x14ac:dyDescent="0.2"/>
    <row r="6810" ht="12.75" customHeight="1" x14ac:dyDescent="0.2"/>
    <row r="6811" ht="12.75" customHeight="1" x14ac:dyDescent="0.2"/>
    <row r="6812" ht="12.75" customHeight="1" x14ac:dyDescent="0.2"/>
    <row r="6813" ht="12.75" customHeight="1" x14ac:dyDescent="0.2"/>
    <row r="6814" ht="12.75" customHeight="1" x14ac:dyDescent="0.2"/>
    <row r="6815" ht="12.75" customHeight="1" x14ac:dyDescent="0.2"/>
    <row r="6816" ht="12.75" customHeight="1" x14ac:dyDescent="0.2"/>
    <row r="6817" ht="12.75" customHeight="1" x14ac:dyDescent="0.2"/>
    <row r="6818" ht="12.75" customHeight="1" x14ac:dyDescent="0.2"/>
    <row r="6819" ht="12.75" customHeight="1" x14ac:dyDescent="0.2"/>
    <row r="6820" ht="12.75" customHeight="1" x14ac:dyDescent="0.2"/>
    <row r="6821" ht="12.75" customHeight="1" x14ac:dyDescent="0.2"/>
    <row r="6822" ht="12.75" customHeight="1" x14ac:dyDescent="0.2"/>
    <row r="6823" ht="12.75" customHeight="1" x14ac:dyDescent="0.2"/>
    <row r="6824" ht="12.75" customHeight="1" x14ac:dyDescent="0.2"/>
    <row r="6825" ht="12.75" customHeight="1" x14ac:dyDescent="0.2"/>
    <row r="6826" ht="12.75" customHeight="1" x14ac:dyDescent="0.2"/>
    <row r="6827" ht="12.75" customHeight="1" x14ac:dyDescent="0.2"/>
    <row r="6828" ht="12.75" customHeight="1" x14ac:dyDescent="0.2"/>
    <row r="6829" ht="12.75" customHeight="1" x14ac:dyDescent="0.2"/>
    <row r="6830" ht="12.75" customHeight="1" x14ac:dyDescent="0.2"/>
    <row r="6831" ht="12.75" customHeight="1" x14ac:dyDescent="0.2"/>
    <row r="6832" ht="12.75" customHeight="1" x14ac:dyDescent="0.2"/>
    <row r="6833" ht="12.75" customHeight="1" x14ac:dyDescent="0.2"/>
    <row r="6834" ht="12.75" customHeight="1" x14ac:dyDescent="0.2"/>
    <row r="6835" ht="12.75" customHeight="1" x14ac:dyDescent="0.2"/>
    <row r="6836" ht="12.75" customHeight="1" x14ac:dyDescent="0.2"/>
    <row r="6837" ht="12.75" customHeight="1" x14ac:dyDescent="0.2"/>
    <row r="6838" ht="12.75" customHeight="1" x14ac:dyDescent="0.2"/>
    <row r="6839" ht="12.75" customHeight="1" x14ac:dyDescent="0.2"/>
    <row r="6840" ht="12.75" customHeight="1" x14ac:dyDescent="0.2"/>
    <row r="6841" ht="12.75" customHeight="1" x14ac:dyDescent="0.2"/>
    <row r="6842" ht="12.75" customHeight="1" x14ac:dyDescent="0.2"/>
    <row r="6843" ht="12.75" customHeight="1" x14ac:dyDescent="0.2"/>
    <row r="6844" ht="12.75" customHeight="1" x14ac:dyDescent="0.2"/>
    <row r="6845" ht="12.75" customHeight="1" x14ac:dyDescent="0.2"/>
    <row r="6846" ht="12.75" customHeight="1" x14ac:dyDescent="0.2"/>
    <row r="6847" ht="12.75" customHeight="1" x14ac:dyDescent="0.2"/>
    <row r="6848" ht="12.75" customHeight="1" x14ac:dyDescent="0.2"/>
    <row r="6849" ht="12.75" customHeight="1" x14ac:dyDescent="0.2"/>
    <row r="6850" ht="12.75" customHeight="1" x14ac:dyDescent="0.2"/>
    <row r="6851" ht="12.75" customHeight="1" x14ac:dyDescent="0.2"/>
    <row r="6852" ht="12.75" customHeight="1" x14ac:dyDescent="0.2"/>
    <row r="6853" ht="12.75" customHeight="1" x14ac:dyDescent="0.2"/>
    <row r="6854" ht="12.75" customHeight="1" x14ac:dyDescent="0.2"/>
    <row r="6855" ht="12.75" customHeight="1" x14ac:dyDescent="0.2"/>
    <row r="6856" ht="12.75" customHeight="1" x14ac:dyDescent="0.2"/>
    <row r="6857" ht="12.75" customHeight="1" x14ac:dyDescent="0.2"/>
    <row r="6858" ht="12.75" customHeight="1" x14ac:dyDescent="0.2"/>
    <row r="6859" ht="12.75" customHeight="1" x14ac:dyDescent="0.2"/>
    <row r="6860" ht="12.75" customHeight="1" x14ac:dyDescent="0.2"/>
    <row r="6861" ht="12.75" customHeight="1" x14ac:dyDescent="0.2"/>
    <row r="6862" ht="12.75" customHeight="1" x14ac:dyDescent="0.2"/>
    <row r="6863" ht="12.75" customHeight="1" x14ac:dyDescent="0.2"/>
    <row r="6864" ht="12.75" customHeight="1" x14ac:dyDescent="0.2"/>
    <row r="6865" ht="12.75" customHeight="1" x14ac:dyDescent="0.2"/>
    <row r="6866" ht="12.75" customHeight="1" x14ac:dyDescent="0.2"/>
    <row r="6867" ht="12.75" customHeight="1" x14ac:dyDescent="0.2"/>
    <row r="6868" ht="12.75" customHeight="1" x14ac:dyDescent="0.2"/>
    <row r="6869" ht="12.75" customHeight="1" x14ac:dyDescent="0.2"/>
    <row r="6870" ht="12.75" customHeight="1" x14ac:dyDescent="0.2"/>
    <row r="6871" ht="12.75" customHeight="1" x14ac:dyDescent="0.2"/>
    <row r="6872" ht="12.75" customHeight="1" x14ac:dyDescent="0.2"/>
    <row r="6873" ht="12.75" customHeight="1" x14ac:dyDescent="0.2"/>
    <row r="6874" ht="12.75" customHeight="1" x14ac:dyDescent="0.2"/>
    <row r="6875" ht="12.75" customHeight="1" x14ac:dyDescent="0.2"/>
    <row r="6876" ht="12.75" customHeight="1" x14ac:dyDescent="0.2"/>
    <row r="6877" ht="12.75" customHeight="1" x14ac:dyDescent="0.2"/>
    <row r="6878" ht="12.75" customHeight="1" x14ac:dyDescent="0.2"/>
    <row r="6879" ht="12.75" customHeight="1" x14ac:dyDescent="0.2"/>
    <row r="6880" ht="12.75" customHeight="1" x14ac:dyDescent="0.2"/>
    <row r="6881" ht="12.75" customHeight="1" x14ac:dyDescent="0.2"/>
    <row r="6882" ht="12.75" customHeight="1" x14ac:dyDescent="0.2"/>
    <row r="6883" ht="12.75" customHeight="1" x14ac:dyDescent="0.2"/>
    <row r="6884" ht="12.75" customHeight="1" x14ac:dyDescent="0.2"/>
    <row r="6885" ht="12.75" customHeight="1" x14ac:dyDescent="0.2"/>
    <row r="6886" ht="12.75" customHeight="1" x14ac:dyDescent="0.2"/>
    <row r="6887" ht="12.75" customHeight="1" x14ac:dyDescent="0.2"/>
    <row r="6888" ht="12.75" customHeight="1" x14ac:dyDescent="0.2"/>
    <row r="6889" ht="12.75" customHeight="1" x14ac:dyDescent="0.2"/>
    <row r="6890" ht="12.75" customHeight="1" x14ac:dyDescent="0.2"/>
    <row r="6891" ht="12.75" customHeight="1" x14ac:dyDescent="0.2"/>
    <row r="6892" ht="12.75" customHeight="1" x14ac:dyDescent="0.2"/>
    <row r="6893" ht="12.75" customHeight="1" x14ac:dyDescent="0.2"/>
    <row r="6894" ht="12.75" customHeight="1" x14ac:dyDescent="0.2"/>
    <row r="6895" ht="12.75" customHeight="1" x14ac:dyDescent="0.2"/>
    <row r="6896" ht="12.75" customHeight="1" x14ac:dyDescent="0.2"/>
    <row r="6897" ht="12.75" customHeight="1" x14ac:dyDescent="0.2"/>
    <row r="6898" ht="12.75" customHeight="1" x14ac:dyDescent="0.2"/>
    <row r="6899" ht="12.75" customHeight="1" x14ac:dyDescent="0.2"/>
    <row r="6900" ht="12.75" customHeight="1" x14ac:dyDescent="0.2"/>
    <row r="6901" ht="12.75" customHeight="1" x14ac:dyDescent="0.2"/>
    <row r="6902" ht="12.75" customHeight="1" x14ac:dyDescent="0.2"/>
    <row r="6903" ht="12.75" customHeight="1" x14ac:dyDescent="0.2"/>
    <row r="6904" ht="12.75" customHeight="1" x14ac:dyDescent="0.2"/>
    <row r="6905" ht="12.75" customHeight="1" x14ac:dyDescent="0.2"/>
    <row r="6906" ht="12.75" customHeight="1" x14ac:dyDescent="0.2"/>
    <row r="6907" ht="12.75" customHeight="1" x14ac:dyDescent="0.2"/>
    <row r="6908" ht="12.75" customHeight="1" x14ac:dyDescent="0.2"/>
    <row r="6909" ht="12.75" customHeight="1" x14ac:dyDescent="0.2"/>
    <row r="6910" ht="12.75" customHeight="1" x14ac:dyDescent="0.2"/>
    <row r="6911" ht="12.75" customHeight="1" x14ac:dyDescent="0.2"/>
    <row r="6912" ht="12.75" customHeight="1" x14ac:dyDescent="0.2"/>
    <row r="6913" ht="12.75" customHeight="1" x14ac:dyDescent="0.2"/>
    <row r="6914" ht="12.75" customHeight="1" x14ac:dyDescent="0.2"/>
    <row r="6915" ht="12.75" customHeight="1" x14ac:dyDescent="0.2"/>
    <row r="6916" ht="12.75" customHeight="1" x14ac:dyDescent="0.2"/>
    <row r="6917" ht="12.75" customHeight="1" x14ac:dyDescent="0.2"/>
    <row r="6918" ht="12.75" customHeight="1" x14ac:dyDescent="0.2"/>
    <row r="6919" ht="12.75" customHeight="1" x14ac:dyDescent="0.2"/>
    <row r="6920" ht="12.75" customHeight="1" x14ac:dyDescent="0.2"/>
    <row r="6921" ht="12.75" customHeight="1" x14ac:dyDescent="0.2"/>
    <row r="6922" ht="12.75" customHeight="1" x14ac:dyDescent="0.2"/>
    <row r="6923" ht="12.75" customHeight="1" x14ac:dyDescent="0.2"/>
    <row r="6924" ht="12.75" customHeight="1" x14ac:dyDescent="0.2"/>
    <row r="6925" ht="12.75" customHeight="1" x14ac:dyDescent="0.2"/>
    <row r="6926" ht="12.75" customHeight="1" x14ac:dyDescent="0.2"/>
    <row r="6927" ht="12.75" customHeight="1" x14ac:dyDescent="0.2"/>
    <row r="6928" ht="12.75" customHeight="1" x14ac:dyDescent="0.2"/>
    <row r="6929" ht="12.75" customHeight="1" x14ac:dyDescent="0.2"/>
    <row r="6930" ht="12.75" customHeight="1" x14ac:dyDescent="0.2"/>
    <row r="6931" ht="12.75" customHeight="1" x14ac:dyDescent="0.2"/>
    <row r="6932" ht="12.75" customHeight="1" x14ac:dyDescent="0.2"/>
    <row r="6933" ht="12.75" customHeight="1" x14ac:dyDescent="0.2"/>
    <row r="6934" ht="12.75" customHeight="1" x14ac:dyDescent="0.2"/>
    <row r="6935" ht="12.75" customHeight="1" x14ac:dyDescent="0.2"/>
    <row r="6936" ht="12.75" customHeight="1" x14ac:dyDescent="0.2"/>
    <row r="6937" ht="12.75" customHeight="1" x14ac:dyDescent="0.2"/>
    <row r="6938" ht="12.75" customHeight="1" x14ac:dyDescent="0.2"/>
    <row r="6939" ht="12.75" customHeight="1" x14ac:dyDescent="0.2"/>
    <row r="6940" ht="12.75" customHeight="1" x14ac:dyDescent="0.2"/>
    <row r="6941" ht="12.75" customHeight="1" x14ac:dyDescent="0.2"/>
    <row r="6942" ht="12.75" customHeight="1" x14ac:dyDescent="0.2"/>
    <row r="6943" ht="12.75" customHeight="1" x14ac:dyDescent="0.2"/>
    <row r="6944" ht="12.75" customHeight="1" x14ac:dyDescent="0.2"/>
    <row r="6945" ht="12.75" customHeight="1" x14ac:dyDescent="0.2"/>
    <row r="6946" ht="12.75" customHeight="1" x14ac:dyDescent="0.2"/>
    <row r="6947" ht="12.75" customHeight="1" x14ac:dyDescent="0.2"/>
    <row r="6948" ht="12.75" customHeight="1" x14ac:dyDescent="0.2"/>
    <row r="6949" ht="12.75" customHeight="1" x14ac:dyDescent="0.2"/>
    <row r="6950" ht="12.75" customHeight="1" x14ac:dyDescent="0.2"/>
    <row r="6951" ht="12.75" customHeight="1" x14ac:dyDescent="0.2"/>
    <row r="6952" ht="12.75" customHeight="1" x14ac:dyDescent="0.2"/>
    <row r="6953" ht="12.75" customHeight="1" x14ac:dyDescent="0.2"/>
    <row r="6954" ht="12.75" customHeight="1" x14ac:dyDescent="0.2"/>
    <row r="6955" ht="12.75" customHeight="1" x14ac:dyDescent="0.2"/>
    <row r="6956" ht="12.75" customHeight="1" x14ac:dyDescent="0.2"/>
    <row r="6957" ht="12.75" customHeight="1" x14ac:dyDescent="0.2"/>
    <row r="6958" ht="12.75" customHeight="1" x14ac:dyDescent="0.2"/>
    <row r="6959" ht="12.75" customHeight="1" x14ac:dyDescent="0.2"/>
    <row r="6960" ht="12.75" customHeight="1" x14ac:dyDescent="0.2"/>
    <row r="6961" ht="12.75" customHeight="1" x14ac:dyDescent="0.2"/>
    <row r="6962" ht="12.75" customHeight="1" x14ac:dyDescent="0.2"/>
    <row r="6963" ht="12.75" customHeight="1" x14ac:dyDescent="0.2"/>
    <row r="6964" ht="12.75" customHeight="1" x14ac:dyDescent="0.2"/>
    <row r="6965" ht="12.75" customHeight="1" x14ac:dyDescent="0.2"/>
    <row r="6966" ht="12.75" customHeight="1" x14ac:dyDescent="0.2"/>
    <row r="6967" ht="12.75" customHeight="1" x14ac:dyDescent="0.2"/>
    <row r="6968" ht="12.75" customHeight="1" x14ac:dyDescent="0.2"/>
    <row r="6969" ht="12.75" customHeight="1" x14ac:dyDescent="0.2"/>
    <row r="6970" ht="12.75" customHeight="1" x14ac:dyDescent="0.2"/>
    <row r="6971" ht="12.75" customHeight="1" x14ac:dyDescent="0.2"/>
    <row r="6972" ht="12.75" customHeight="1" x14ac:dyDescent="0.2"/>
    <row r="6973" ht="12.75" customHeight="1" x14ac:dyDescent="0.2"/>
    <row r="6974" ht="12.75" customHeight="1" x14ac:dyDescent="0.2"/>
    <row r="6975" ht="12.75" customHeight="1" x14ac:dyDescent="0.2"/>
    <row r="6976" ht="12.75" customHeight="1" x14ac:dyDescent="0.2"/>
    <row r="6977" ht="12.75" customHeight="1" x14ac:dyDescent="0.2"/>
    <row r="6978" ht="12.75" customHeight="1" x14ac:dyDescent="0.2"/>
    <row r="6979" ht="12.75" customHeight="1" x14ac:dyDescent="0.2"/>
    <row r="6980" ht="12.75" customHeight="1" x14ac:dyDescent="0.2"/>
    <row r="6981" ht="12.75" customHeight="1" x14ac:dyDescent="0.2"/>
    <row r="6982" ht="12.75" customHeight="1" x14ac:dyDescent="0.2"/>
    <row r="6983" ht="12.75" customHeight="1" x14ac:dyDescent="0.2"/>
    <row r="6984" ht="12.75" customHeight="1" x14ac:dyDescent="0.2"/>
    <row r="6985" ht="12.75" customHeight="1" x14ac:dyDescent="0.2"/>
    <row r="6986" ht="12.75" customHeight="1" x14ac:dyDescent="0.2"/>
    <row r="6987" ht="12.75" customHeight="1" x14ac:dyDescent="0.2"/>
    <row r="6988" ht="12.75" customHeight="1" x14ac:dyDescent="0.2"/>
    <row r="6989" ht="12.75" customHeight="1" x14ac:dyDescent="0.2"/>
    <row r="6990" ht="12.75" customHeight="1" x14ac:dyDescent="0.2"/>
    <row r="6991" ht="12.75" customHeight="1" x14ac:dyDescent="0.2"/>
    <row r="6992" ht="12.75" customHeight="1" x14ac:dyDescent="0.2"/>
    <row r="6993" ht="12.75" customHeight="1" x14ac:dyDescent="0.2"/>
    <row r="6994" ht="12.75" customHeight="1" x14ac:dyDescent="0.2"/>
    <row r="6995" ht="12.75" customHeight="1" x14ac:dyDescent="0.2"/>
    <row r="6996" ht="12.75" customHeight="1" x14ac:dyDescent="0.2"/>
    <row r="6997" ht="12.75" customHeight="1" x14ac:dyDescent="0.2"/>
    <row r="6998" ht="12.75" customHeight="1" x14ac:dyDescent="0.2"/>
    <row r="6999" ht="12.75" customHeight="1" x14ac:dyDescent="0.2"/>
    <row r="7000" ht="12.75" customHeight="1" x14ac:dyDescent="0.2"/>
    <row r="7001" ht="12.75" customHeight="1" x14ac:dyDescent="0.2"/>
    <row r="7002" ht="12.75" customHeight="1" x14ac:dyDescent="0.2"/>
    <row r="7003" ht="12.75" customHeight="1" x14ac:dyDescent="0.2"/>
    <row r="7004" ht="12.75" customHeight="1" x14ac:dyDescent="0.2"/>
    <row r="7005" ht="12.75" customHeight="1" x14ac:dyDescent="0.2"/>
    <row r="7006" ht="12.75" customHeight="1" x14ac:dyDescent="0.2"/>
    <row r="7007" ht="12.75" customHeight="1" x14ac:dyDescent="0.2"/>
    <row r="7008" ht="12.75" customHeight="1" x14ac:dyDescent="0.2"/>
    <row r="7009" ht="12.75" customHeight="1" x14ac:dyDescent="0.2"/>
    <row r="7010" ht="12.75" customHeight="1" x14ac:dyDescent="0.2"/>
    <row r="7011" ht="12.75" customHeight="1" x14ac:dyDescent="0.2"/>
    <row r="7012" ht="12.75" customHeight="1" x14ac:dyDescent="0.2"/>
    <row r="7013" ht="12.75" customHeight="1" x14ac:dyDescent="0.2"/>
    <row r="7014" ht="12.75" customHeight="1" x14ac:dyDescent="0.2"/>
    <row r="7015" ht="12.75" customHeight="1" x14ac:dyDescent="0.2"/>
    <row r="7016" ht="12.75" customHeight="1" x14ac:dyDescent="0.2"/>
    <row r="7017" ht="12.75" customHeight="1" x14ac:dyDescent="0.2"/>
    <row r="7018" ht="12.75" customHeight="1" x14ac:dyDescent="0.2"/>
    <row r="7019" ht="12.75" customHeight="1" x14ac:dyDescent="0.2"/>
    <row r="7020" ht="12.75" customHeight="1" x14ac:dyDescent="0.2"/>
    <row r="7021" ht="12.75" customHeight="1" x14ac:dyDescent="0.2"/>
    <row r="7022" ht="12.75" customHeight="1" x14ac:dyDescent="0.2"/>
    <row r="7023" ht="12.75" customHeight="1" x14ac:dyDescent="0.2"/>
    <row r="7024" ht="12.75" customHeight="1" x14ac:dyDescent="0.2"/>
    <row r="7025" ht="12.75" customHeight="1" x14ac:dyDescent="0.2"/>
    <row r="7026" ht="12.75" customHeight="1" x14ac:dyDescent="0.2"/>
    <row r="7027" ht="12.75" customHeight="1" x14ac:dyDescent="0.2"/>
    <row r="7028" ht="12.75" customHeight="1" x14ac:dyDescent="0.2"/>
    <row r="7029" ht="12.75" customHeight="1" x14ac:dyDescent="0.2"/>
    <row r="7030" ht="12.75" customHeight="1" x14ac:dyDescent="0.2"/>
    <row r="7031" ht="12.75" customHeight="1" x14ac:dyDescent="0.2"/>
    <row r="7032" ht="12.75" customHeight="1" x14ac:dyDescent="0.2"/>
    <row r="7033" ht="12.75" customHeight="1" x14ac:dyDescent="0.2"/>
    <row r="7034" ht="12.75" customHeight="1" x14ac:dyDescent="0.2"/>
    <row r="7035" ht="12.75" customHeight="1" x14ac:dyDescent="0.2"/>
    <row r="7036" ht="12.75" customHeight="1" x14ac:dyDescent="0.2"/>
    <row r="7037" ht="12.75" customHeight="1" x14ac:dyDescent="0.2"/>
    <row r="7038" ht="12.75" customHeight="1" x14ac:dyDescent="0.2"/>
    <row r="7039" ht="12.75" customHeight="1" x14ac:dyDescent="0.2"/>
    <row r="7040" ht="12.75" customHeight="1" x14ac:dyDescent="0.2"/>
    <row r="7041" ht="12.75" customHeight="1" x14ac:dyDescent="0.2"/>
    <row r="7042" ht="12.75" customHeight="1" x14ac:dyDescent="0.2"/>
    <row r="7043" ht="12.75" customHeight="1" x14ac:dyDescent="0.2"/>
    <row r="7044" ht="12.75" customHeight="1" x14ac:dyDescent="0.2"/>
    <row r="7045" ht="12.75" customHeight="1" x14ac:dyDescent="0.2"/>
    <row r="7046" ht="12.75" customHeight="1" x14ac:dyDescent="0.2"/>
    <row r="7047" ht="12.75" customHeight="1" x14ac:dyDescent="0.2"/>
    <row r="7048" ht="12.75" customHeight="1" x14ac:dyDescent="0.2"/>
    <row r="7049" ht="12.75" customHeight="1" x14ac:dyDescent="0.2"/>
    <row r="7050" ht="12.75" customHeight="1" x14ac:dyDescent="0.2"/>
    <row r="7051" ht="12.75" customHeight="1" x14ac:dyDescent="0.2"/>
    <row r="7052" ht="12.75" customHeight="1" x14ac:dyDescent="0.2"/>
    <row r="7053" ht="12.75" customHeight="1" x14ac:dyDescent="0.2"/>
    <row r="7054" ht="12.75" customHeight="1" x14ac:dyDescent="0.2"/>
    <row r="7055" ht="12.75" customHeight="1" x14ac:dyDescent="0.2"/>
    <row r="7056" ht="12.75" customHeight="1" x14ac:dyDescent="0.2"/>
    <row r="7057" ht="12.75" customHeight="1" x14ac:dyDescent="0.2"/>
    <row r="7058" ht="12.75" customHeight="1" x14ac:dyDescent="0.2"/>
    <row r="7059" ht="12.75" customHeight="1" x14ac:dyDescent="0.2"/>
    <row r="7060" ht="12.75" customHeight="1" x14ac:dyDescent="0.2"/>
    <row r="7061" ht="12.75" customHeight="1" x14ac:dyDescent="0.2"/>
    <row r="7062" ht="12.75" customHeight="1" x14ac:dyDescent="0.2"/>
    <row r="7063" ht="12.75" customHeight="1" x14ac:dyDescent="0.2"/>
    <row r="7064" ht="12.75" customHeight="1" x14ac:dyDescent="0.2"/>
    <row r="7065" ht="12.75" customHeight="1" x14ac:dyDescent="0.2"/>
    <row r="7066" ht="12.75" customHeight="1" x14ac:dyDescent="0.2"/>
    <row r="7067" ht="12.75" customHeight="1" x14ac:dyDescent="0.2"/>
    <row r="7068" ht="12.75" customHeight="1" x14ac:dyDescent="0.2"/>
    <row r="7069" ht="12.75" customHeight="1" x14ac:dyDescent="0.2"/>
    <row r="7070" ht="12.75" customHeight="1" x14ac:dyDescent="0.2"/>
    <row r="7071" ht="12.75" customHeight="1" x14ac:dyDescent="0.2"/>
    <row r="7072" ht="12.75" customHeight="1" x14ac:dyDescent="0.2"/>
    <row r="7073" ht="12.75" customHeight="1" x14ac:dyDescent="0.2"/>
    <row r="7074" ht="12.75" customHeight="1" x14ac:dyDescent="0.2"/>
    <row r="7075" ht="12.75" customHeight="1" x14ac:dyDescent="0.2"/>
    <row r="7076" ht="12.75" customHeight="1" x14ac:dyDescent="0.2"/>
    <row r="7077" ht="12.75" customHeight="1" x14ac:dyDescent="0.2"/>
    <row r="7078" ht="12.75" customHeight="1" x14ac:dyDescent="0.2"/>
    <row r="7079" ht="12.75" customHeight="1" x14ac:dyDescent="0.2"/>
    <row r="7080" ht="12.75" customHeight="1" x14ac:dyDescent="0.2"/>
    <row r="7081" ht="12.75" customHeight="1" x14ac:dyDescent="0.2"/>
    <row r="7082" ht="12.75" customHeight="1" x14ac:dyDescent="0.2"/>
    <row r="7083" ht="12.75" customHeight="1" x14ac:dyDescent="0.2"/>
    <row r="7084" ht="12.75" customHeight="1" x14ac:dyDescent="0.2"/>
    <row r="7085" ht="12.75" customHeight="1" x14ac:dyDescent="0.2"/>
    <row r="7086" ht="12.75" customHeight="1" x14ac:dyDescent="0.2"/>
    <row r="7087" ht="12.75" customHeight="1" x14ac:dyDescent="0.2"/>
    <row r="7088" ht="12.75" customHeight="1" x14ac:dyDescent="0.2"/>
    <row r="7089" ht="12.75" customHeight="1" x14ac:dyDescent="0.2"/>
    <row r="7090" ht="12.75" customHeight="1" x14ac:dyDescent="0.2"/>
    <row r="7091" ht="12.75" customHeight="1" x14ac:dyDescent="0.2"/>
    <row r="7092" ht="12.75" customHeight="1" x14ac:dyDescent="0.2"/>
    <row r="7093" ht="12.75" customHeight="1" x14ac:dyDescent="0.2"/>
    <row r="7094" ht="12.75" customHeight="1" x14ac:dyDescent="0.2"/>
    <row r="7095" ht="12.75" customHeight="1" x14ac:dyDescent="0.2"/>
    <row r="7096" ht="12.75" customHeight="1" x14ac:dyDescent="0.2"/>
    <row r="7097" ht="12.75" customHeight="1" x14ac:dyDescent="0.2"/>
    <row r="7098" ht="12.75" customHeight="1" x14ac:dyDescent="0.2"/>
    <row r="7099" ht="12.75" customHeight="1" x14ac:dyDescent="0.2"/>
    <row r="7100" ht="12.75" customHeight="1" x14ac:dyDescent="0.2"/>
    <row r="7101" ht="12.75" customHeight="1" x14ac:dyDescent="0.2"/>
    <row r="7102" ht="12.75" customHeight="1" x14ac:dyDescent="0.2"/>
    <row r="7103" ht="12.75" customHeight="1" x14ac:dyDescent="0.2"/>
    <row r="7104" ht="12.75" customHeight="1" x14ac:dyDescent="0.2"/>
    <row r="7105" ht="12.75" customHeight="1" x14ac:dyDescent="0.2"/>
    <row r="7106" ht="12.75" customHeight="1" x14ac:dyDescent="0.2"/>
    <row r="7107" ht="12.75" customHeight="1" x14ac:dyDescent="0.2"/>
    <row r="7108" ht="12.75" customHeight="1" x14ac:dyDescent="0.2"/>
    <row r="7109" ht="12.75" customHeight="1" x14ac:dyDescent="0.2"/>
    <row r="7110" ht="12.75" customHeight="1" x14ac:dyDescent="0.2"/>
    <row r="7111" ht="12.75" customHeight="1" x14ac:dyDescent="0.2"/>
    <row r="7112" ht="12.75" customHeight="1" x14ac:dyDescent="0.2"/>
    <row r="7113" ht="12.75" customHeight="1" x14ac:dyDescent="0.2"/>
    <row r="7114" ht="12.75" customHeight="1" x14ac:dyDescent="0.2"/>
    <row r="7115" ht="12.75" customHeight="1" x14ac:dyDescent="0.2"/>
    <row r="7116" ht="12.75" customHeight="1" x14ac:dyDescent="0.2"/>
    <row r="7117" ht="12.75" customHeight="1" x14ac:dyDescent="0.2"/>
    <row r="7118" ht="12.75" customHeight="1" x14ac:dyDescent="0.2"/>
    <row r="7119" ht="12.75" customHeight="1" x14ac:dyDescent="0.2"/>
    <row r="7120" ht="12.75" customHeight="1" x14ac:dyDescent="0.2"/>
    <row r="7121" ht="12.75" customHeight="1" x14ac:dyDescent="0.2"/>
    <row r="7122" ht="12.75" customHeight="1" x14ac:dyDescent="0.2"/>
    <row r="7123" ht="12.75" customHeight="1" x14ac:dyDescent="0.2"/>
    <row r="7124" ht="12.75" customHeight="1" x14ac:dyDescent="0.2"/>
    <row r="7125" ht="12.75" customHeight="1" x14ac:dyDescent="0.2"/>
    <row r="7126" ht="12.75" customHeight="1" x14ac:dyDescent="0.2"/>
    <row r="7127" ht="12.75" customHeight="1" x14ac:dyDescent="0.2"/>
    <row r="7128" ht="12.75" customHeight="1" x14ac:dyDescent="0.2"/>
    <row r="7129" ht="12.75" customHeight="1" x14ac:dyDescent="0.2"/>
    <row r="7130" ht="12.75" customHeight="1" x14ac:dyDescent="0.2"/>
    <row r="7131" ht="12.75" customHeight="1" x14ac:dyDescent="0.2"/>
    <row r="7132" ht="12.75" customHeight="1" x14ac:dyDescent="0.2"/>
    <row r="7133" ht="12.75" customHeight="1" x14ac:dyDescent="0.2"/>
    <row r="7134" ht="12.75" customHeight="1" x14ac:dyDescent="0.2"/>
    <row r="7135" ht="12.75" customHeight="1" x14ac:dyDescent="0.2"/>
    <row r="7136" ht="12.75" customHeight="1" x14ac:dyDescent="0.2"/>
    <row r="7137" ht="12.75" customHeight="1" x14ac:dyDescent="0.2"/>
    <row r="7138" ht="12.75" customHeight="1" x14ac:dyDescent="0.2"/>
    <row r="7139" ht="12.75" customHeight="1" x14ac:dyDescent="0.2"/>
    <row r="7140" ht="12.75" customHeight="1" x14ac:dyDescent="0.2"/>
    <row r="7141" ht="12.75" customHeight="1" x14ac:dyDescent="0.2"/>
    <row r="7142" ht="12.75" customHeight="1" x14ac:dyDescent="0.2"/>
    <row r="7143" ht="12.75" customHeight="1" x14ac:dyDescent="0.2"/>
    <row r="7144" ht="12.75" customHeight="1" x14ac:dyDescent="0.2"/>
    <row r="7145" ht="12.75" customHeight="1" x14ac:dyDescent="0.2"/>
    <row r="7146" ht="12.75" customHeight="1" x14ac:dyDescent="0.2"/>
    <row r="7147" ht="12.75" customHeight="1" x14ac:dyDescent="0.2"/>
    <row r="7148" ht="12.75" customHeight="1" x14ac:dyDescent="0.2"/>
    <row r="7149" ht="12.75" customHeight="1" x14ac:dyDescent="0.2"/>
    <row r="7150" ht="12.75" customHeight="1" x14ac:dyDescent="0.2"/>
    <row r="7151" ht="12.75" customHeight="1" x14ac:dyDescent="0.2"/>
    <row r="7152" ht="12.75" customHeight="1" x14ac:dyDescent="0.2"/>
    <row r="7153" ht="12.75" customHeight="1" x14ac:dyDescent="0.2"/>
    <row r="7154" ht="12.75" customHeight="1" x14ac:dyDescent="0.2"/>
    <row r="7155" ht="12.75" customHeight="1" x14ac:dyDescent="0.2"/>
    <row r="7156" ht="12.75" customHeight="1" x14ac:dyDescent="0.2"/>
    <row r="7157" ht="12.75" customHeight="1" x14ac:dyDescent="0.2"/>
    <row r="7158" ht="12.75" customHeight="1" x14ac:dyDescent="0.2"/>
    <row r="7159" ht="12.75" customHeight="1" x14ac:dyDescent="0.2"/>
    <row r="7160" ht="12.75" customHeight="1" x14ac:dyDescent="0.2"/>
    <row r="7161" ht="12.75" customHeight="1" x14ac:dyDescent="0.2"/>
    <row r="7162" ht="12.75" customHeight="1" x14ac:dyDescent="0.2"/>
    <row r="7163" ht="12.75" customHeight="1" x14ac:dyDescent="0.2"/>
    <row r="7164" ht="12.75" customHeight="1" x14ac:dyDescent="0.2"/>
    <row r="7165" ht="12.75" customHeight="1" x14ac:dyDescent="0.2"/>
    <row r="7166" ht="12.75" customHeight="1" x14ac:dyDescent="0.2"/>
    <row r="7167" ht="12.75" customHeight="1" x14ac:dyDescent="0.2"/>
    <row r="7168" ht="12.75" customHeight="1" x14ac:dyDescent="0.2"/>
    <row r="7169" ht="12.75" customHeight="1" x14ac:dyDescent="0.2"/>
    <row r="7170" ht="12.75" customHeight="1" x14ac:dyDescent="0.2"/>
    <row r="7171" ht="12.75" customHeight="1" x14ac:dyDescent="0.2"/>
    <row r="7172" ht="12.75" customHeight="1" x14ac:dyDescent="0.2"/>
    <row r="7173" ht="12.75" customHeight="1" x14ac:dyDescent="0.2"/>
    <row r="7174" ht="12.75" customHeight="1" x14ac:dyDescent="0.2"/>
    <row r="7175" ht="12.75" customHeight="1" x14ac:dyDescent="0.2"/>
    <row r="7176" ht="12.75" customHeight="1" x14ac:dyDescent="0.2"/>
    <row r="7177" ht="12.75" customHeight="1" x14ac:dyDescent="0.2"/>
    <row r="7178" ht="12.75" customHeight="1" x14ac:dyDescent="0.2"/>
    <row r="7179" ht="12.75" customHeight="1" x14ac:dyDescent="0.2"/>
    <row r="7180" ht="12.75" customHeight="1" x14ac:dyDescent="0.2"/>
    <row r="7181" ht="12.75" customHeight="1" x14ac:dyDescent="0.2"/>
    <row r="7182" ht="12.75" customHeight="1" x14ac:dyDescent="0.2"/>
    <row r="7183" ht="12.75" customHeight="1" x14ac:dyDescent="0.2"/>
    <row r="7184" ht="12.75" customHeight="1" x14ac:dyDescent="0.2"/>
    <row r="7185" ht="12.75" customHeight="1" x14ac:dyDescent="0.2"/>
    <row r="7186" ht="12.75" customHeight="1" x14ac:dyDescent="0.2"/>
    <row r="7187" ht="12.75" customHeight="1" x14ac:dyDescent="0.2"/>
    <row r="7188" ht="12.75" customHeight="1" x14ac:dyDescent="0.2"/>
    <row r="7189" ht="12.75" customHeight="1" x14ac:dyDescent="0.2"/>
    <row r="7190" ht="12.75" customHeight="1" x14ac:dyDescent="0.2"/>
    <row r="7191" ht="12.75" customHeight="1" x14ac:dyDescent="0.2"/>
    <row r="7192" ht="12.75" customHeight="1" x14ac:dyDescent="0.2"/>
    <row r="7193" ht="12.75" customHeight="1" x14ac:dyDescent="0.2"/>
    <row r="7194" ht="12.75" customHeight="1" x14ac:dyDescent="0.2"/>
    <row r="7195" ht="12.75" customHeight="1" x14ac:dyDescent="0.2"/>
    <row r="7196" ht="12.75" customHeight="1" x14ac:dyDescent="0.2"/>
    <row r="7197" ht="12.75" customHeight="1" x14ac:dyDescent="0.2"/>
    <row r="7198" ht="12.75" customHeight="1" x14ac:dyDescent="0.2"/>
    <row r="7199" ht="12.75" customHeight="1" x14ac:dyDescent="0.2"/>
    <row r="7200" ht="12.75" customHeight="1" x14ac:dyDescent="0.2"/>
    <row r="7201" ht="12.75" customHeight="1" x14ac:dyDescent="0.2"/>
    <row r="7202" ht="12.75" customHeight="1" x14ac:dyDescent="0.2"/>
    <row r="7203" ht="12.75" customHeight="1" x14ac:dyDescent="0.2"/>
    <row r="7204" ht="12.75" customHeight="1" x14ac:dyDescent="0.2"/>
    <row r="7205" ht="12.75" customHeight="1" x14ac:dyDescent="0.2"/>
    <row r="7206" ht="12.75" customHeight="1" x14ac:dyDescent="0.2"/>
    <row r="7207" ht="12.75" customHeight="1" x14ac:dyDescent="0.2"/>
    <row r="7208" ht="12.75" customHeight="1" x14ac:dyDescent="0.2"/>
    <row r="7209" ht="12.75" customHeight="1" x14ac:dyDescent="0.2"/>
    <row r="7210" ht="12.75" customHeight="1" x14ac:dyDescent="0.2"/>
    <row r="7211" ht="12.75" customHeight="1" x14ac:dyDescent="0.2"/>
    <row r="7212" ht="12.75" customHeight="1" x14ac:dyDescent="0.2"/>
    <row r="7213" ht="12.75" customHeight="1" x14ac:dyDescent="0.2"/>
    <row r="7214" ht="12.75" customHeight="1" x14ac:dyDescent="0.2"/>
    <row r="7215" ht="12.75" customHeight="1" x14ac:dyDescent="0.2"/>
    <row r="7216" ht="12.75" customHeight="1" x14ac:dyDescent="0.2"/>
    <row r="7217" ht="12.75" customHeight="1" x14ac:dyDescent="0.2"/>
    <row r="7218" ht="12.75" customHeight="1" x14ac:dyDescent="0.2"/>
    <row r="7219" ht="12.75" customHeight="1" x14ac:dyDescent="0.2"/>
    <row r="7220" ht="12.75" customHeight="1" x14ac:dyDescent="0.2"/>
    <row r="7221" ht="12.75" customHeight="1" x14ac:dyDescent="0.2"/>
    <row r="7222" ht="12.75" customHeight="1" x14ac:dyDescent="0.2"/>
    <row r="7223" ht="12.75" customHeight="1" x14ac:dyDescent="0.2"/>
    <row r="7224" ht="12.75" customHeight="1" x14ac:dyDescent="0.2"/>
    <row r="7225" ht="12.75" customHeight="1" x14ac:dyDescent="0.2"/>
    <row r="7226" ht="12.75" customHeight="1" x14ac:dyDescent="0.2"/>
    <row r="7227" ht="12.75" customHeight="1" x14ac:dyDescent="0.2"/>
    <row r="7228" ht="12.75" customHeight="1" x14ac:dyDescent="0.2"/>
    <row r="7229" ht="12.75" customHeight="1" x14ac:dyDescent="0.2"/>
    <row r="7230" ht="12.75" customHeight="1" x14ac:dyDescent="0.2"/>
    <row r="7231" ht="12.75" customHeight="1" x14ac:dyDescent="0.2"/>
    <row r="7232" ht="12.75" customHeight="1" x14ac:dyDescent="0.2"/>
    <row r="7233" ht="12.75" customHeight="1" x14ac:dyDescent="0.2"/>
    <row r="7234" ht="12.75" customHeight="1" x14ac:dyDescent="0.2"/>
    <row r="7235" ht="12.75" customHeight="1" x14ac:dyDescent="0.2"/>
    <row r="7236" ht="12.75" customHeight="1" x14ac:dyDescent="0.2"/>
    <row r="7237" ht="12.75" customHeight="1" x14ac:dyDescent="0.2"/>
    <row r="7238" ht="12.75" customHeight="1" x14ac:dyDescent="0.2"/>
    <row r="7239" ht="12.75" customHeight="1" x14ac:dyDescent="0.2"/>
    <row r="7240" ht="12.75" customHeight="1" x14ac:dyDescent="0.2"/>
    <row r="7241" ht="12.75" customHeight="1" x14ac:dyDescent="0.2"/>
    <row r="7242" ht="12.75" customHeight="1" x14ac:dyDescent="0.2"/>
    <row r="7243" ht="12.75" customHeight="1" x14ac:dyDescent="0.2"/>
    <row r="7244" ht="12.75" customHeight="1" x14ac:dyDescent="0.2"/>
    <row r="7245" ht="12.75" customHeight="1" x14ac:dyDescent="0.2"/>
    <row r="7246" ht="12.75" customHeight="1" x14ac:dyDescent="0.2"/>
    <row r="7247" ht="12.75" customHeight="1" x14ac:dyDescent="0.2"/>
    <row r="7248" ht="12.75" customHeight="1" x14ac:dyDescent="0.2"/>
    <row r="7249" ht="12.75" customHeight="1" x14ac:dyDescent="0.2"/>
    <row r="7250" ht="12.75" customHeight="1" x14ac:dyDescent="0.2"/>
    <row r="7251" ht="12.75" customHeight="1" x14ac:dyDescent="0.2"/>
    <row r="7252" ht="12.75" customHeight="1" x14ac:dyDescent="0.2"/>
    <row r="7253" ht="12.75" customHeight="1" x14ac:dyDescent="0.2"/>
    <row r="7254" ht="12.75" customHeight="1" x14ac:dyDescent="0.2"/>
    <row r="7255" ht="12.75" customHeight="1" x14ac:dyDescent="0.2"/>
    <row r="7256" ht="12.75" customHeight="1" x14ac:dyDescent="0.2"/>
    <row r="7257" ht="12.75" customHeight="1" x14ac:dyDescent="0.2"/>
    <row r="7258" ht="12.75" customHeight="1" x14ac:dyDescent="0.2"/>
    <row r="7259" ht="12.75" customHeight="1" x14ac:dyDescent="0.2"/>
    <row r="7260" ht="12.75" customHeight="1" x14ac:dyDescent="0.2"/>
    <row r="7261" ht="12.75" customHeight="1" x14ac:dyDescent="0.2"/>
    <row r="7262" ht="12.75" customHeight="1" x14ac:dyDescent="0.2"/>
    <row r="7263" ht="12.75" customHeight="1" x14ac:dyDescent="0.2"/>
    <row r="7264" ht="12.75" customHeight="1" x14ac:dyDescent="0.2"/>
    <row r="7265" ht="12.75" customHeight="1" x14ac:dyDescent="0.2"/>
    <row r="7266" ht="12.75" customHeight="1" x14ac:dyDescent="0.2"/>
    <row r="7267" ht="12.75" customHeight="1" x14ac:dyDescent="0.2"/>
    <row r="7268" ht="12.75" customHeight="1" x14ac:dyDescent="0.2"/>
    <row r="7269" ht="12.75" customHeight="1" x14ac:dyDescent="0.2"/>
    <row r="7270" ht="12.75" customHeight="1" x14ac:dyDescent="0.2"/>
    <row r="7271" ht="12.75" customHeight="1" x14ac:dyDescent="0.2"/>
    <row r="7272" ht="12.75" customHeight="1" x14ac:dyDescent="0.2"/>
    <row r="7273" ht="12.75" customHeight="1" x14ac:dyDescent="0.2"/>
    <row r="7274" ht="12.75" customHeight="1" x14ac:dyDescent="0.2"/>
    <row r="7275" ht="12.75" customHeight="1" x14ac:dyDescent="0.2"/>
    <row r="7276" ht="12.75" customHeight="1" x14ac:dyDescent="0.2"/>
    <row r="7277" ht="12.75" customHeight="1" x14ac:dyDescent="0.2"/>
    <row r="7278" ht="12.75" customHeight="1" x14ac:dyDescent="0.2"/>
    <row r="7279" ht="12.75" customHeight="1" x14ac:dyDescent="0.2"/>
    <row r="7280" ht="12.75" customHeight="1" x14ac:dyDescent="0.2"/>
    <row r="7281" ht="12.75" customHeight="1" x14ac:dyDescent="0.2"/>
    <row r="7282" ht="12.75" customHeight="1" x14ac:dyDescent="0.2"/>
    <row r="7283" ht="12.75" customHeight="1" x14ac:dyDescent="0.2"/>
    <row r="7284" ht="12.75" customHeight="1" x14ac:dyDescent="0.2"/>
    <row r="7285" ht="12.75" customHeight="1" x14ac:dyDescent="0.2"/>
    <row r="7286" ht="12.75" customHeight="1" x14ac:dyDescent="0.2"/>
    <row r="7287" ht="12.75" customHeight="1" x14ac:dyDescent="0.2"/>
    <row r="7288" ht="12.75" customHeight="1" x14ac:dyDescent="0.2"/>
    <row r="7289" ht="12.75" customHeight="1" x14ac:dyDescent="0.2"/>
    <row r="7290" ht="12.75" customHeight="1" x14ac:dyDescent="0.2"/>
    <row r="7291" ht="12.75" customHeight="1" x14ac:dyDescent="0.2"/>
    <row r="7292" ht="12.75" customHeight="1" x14ac:dyDescent="0.2"/>
    <row r="7293" ht="12.75" customHeight="1" x14ac:dyDescent="0.2"/>
    <row r="7294" ht="12.75" customHeight="1" x14ac:dyDescent="0.2"/>
    <row r="7295" ht="12.75" customHeight="1" x14ac:dyDescent="0.2"/>
    <row r="7296" ht="12.75" customHeight="1" x14ac:dyDescent="0.2"/>
    <row r="7297" ht="12.75" customHeight="1" x14ac:dyDescent="0.2"/>
    <row r="7298" ht="12.75" customHeight="1" x14ac:dyDescent="0.2"/>
    <row r="7299" ht="12.75" customHeight="1" x14ac:dyDescent="0.2"/>
    <row r="7300" ht="12.75" customHeight="1" x14ac:dyDescent="0.2"/>
    <row r="7301" ht="12.75" customHeight="1" x14ac:dyDescent="0.2"/>
    <row r="7302" ht="12.75" customHeight="1" x14ac:dyDescent="0.2"/>
    <row r="7303" ht="12.75" customHeight="1" x14ac:dyDescent="0.2"/>
    <row r="7304" ht="12.75" customHeight="1" x14ac:dyDescent="0.2"/>
    <row r="7305" ht="12.75" customHeight="1" x14ac:dyDescent="0.2"/>
    <row r="7306" ht="12.75" customHeight="1" x14ac:dyDescent="0.2"/>
    <row r="7307" ht="12.75" customHeight="1" x14ac:dyDescent="0.2"/>
    <row r="7308" ht="12.75" customHeight="1" x14ac:dyDescent="0.2"/>
    <row r="7309" ht="12.75" customHeight="1" x14ac:dyDescent="0.2"/>
    <row r="7310" ht="12.75" customHeight="1" x14ac:dyDescent="0.2"/>
    <row r="7311" ht="12.75" customHeight="1" x14ac:dyDescent="0.2"/>
    <row r="7312" ht="12.75" customHeight="1" x14ac:dyDescent="0.2"/>
    <row r="7313" ht="12.75" customHeight="1" x14ac:dyDescent="0.2"/>
    <row r="7314" ht="12.75" customHeight="1" x14ac:dyDescent="0.2"/>
    <row r="7315" ht="12.75" customHeight="1" x14ac:dyDescent="0.2"/>
    <row r="7316" ht="12.75" customHeight="1" x14ac:dyDescent="0.2"/>
    <row r="7317" ht="12.75" customHeight="1" x14ac:dyDescent="0.2"/>
    <row r="7318" ht="12.75" customHeight="1" x14ac:dyDescent="0.2"/>
    <row r="7319" ht="12.75" customHeight="1" x14ac:dyDescent="0.2"/>
    <row r="7320" ht="12.75" customHeight="1" x14ac:dyDescent="0.2"/>
    <row r="7321" ht="12.75" customHeight="1" x14ac:dyDescent="0.2"/>
    <row r="7322" ht="12.75" customHeight="1" x14ac:dyDescent="0.2"/>
    <row r="7323" ht="12.75" customHeight="1" x14ac:dyDescent="0.2"/>
    <row r="7324" ht="12.75" customHeight="1" x14ac:dyDescent="0.2"/>
    <row r="7325" ht="12.75" customHeight="1" x14ac:dyDescent="0.2"/>
    <row r="7326" ht="12.75" customHeight="1" x14ac:dyDescent="0.2"/>
    <row r="7327" ht="12.75" customHeight="1" x14ac:dyDescent="0.2"/>
    <row r="7328" ht="12.75" customHeight="1" x14ac:dyDescent="0.2"/>
    <row r="7329" ht="12.75" customHeight="1" x14ac:dyDescent="0.2"/>
    <row r="7330" ht="12.75" customHeight="1" x14ac:dyDescent="0.2"/>
    <row r="7331" ht="12.75" customHeight="1" x14ac:dyDescent="0.2"/>
    <row r="7332" ht="12.75" customHeight="1" x14ac:dyDescent="0.2"/>
    <row r="7333" ht="12.75" customHeight="1" x14ac:dyDescent="0.2"/>
    <row r="7334" ht="12.75" customHeight="1" x14ac:dyDescent="0.2"/>
    <row r="7335" ht="12.75" customHeight="1" x14ac:dyDescent="0.2"/>
    <row r="7336" ht="12.75" customHeight="1" x14ac:dyDescent="0.2"/>
    <row r="7337" ht="12.75" customHeight="1" x14ac:dyDescent="0.2"/>
    <row r="7338" ht="12.75" customHeight="1" x14ac:dyDescent="0.2"/>
    <row r="7339" ht="12.75" customHeight="1" x14ac:dyDescent="0.2"/>
    <row r="7340" ht="12.75" customHeight="1" x14ac:dyDescent="0.2"/>
    <row r="7341" ht="12.75" customHeight="1" x14ac:dyDescent="0.2"/>
    <row r="7342" ht="12.75" customHeight="1" x14ac:dyDescent="0.2"/>
    <row r="7343" ht="12.75" customHeight="1" x14ac:dyDescent="0.2"/>
    <row r="7344" ht="12.75" customHeight="1" x14ac:dyDescent="0.2"/>
    <row r="7345" ht="12.75" customHeight="1" x14ac:dyDescent="0.2"/>
    <row r="7346" ht="12.75" customHeight="1" x14ac:dyDescent="0.2"/>
    <row r="7347" ht="12.75" customHeight="1" x14ac:dyDescent="0.2"/>
    <row r="7348" ht="12.75" customHeight="1" x14ac:dyDescent="0.2"/>
    <row r="7349" ht="12.75" customHeight="1" x14ac:dyDescent="0.2"/>
    <row r="7350" ht="12.75" customHeight="1" x14ac:dyDescent="0.2"/>
    <row r="7351" ht="12.75" customHeight="1" x14ac:dyDescent="0.2"/>
    <row r="7352" ht="12.75" customHeight="1" x14ac:dyDescent="0.2"/>
    <row r="7353" ht="12.75" customHeight="1" x14ac:dyDescent="0.2"/>
    <row r="7354" ht="12.75" customHeight="1" x14ac:dyDescent="0.2"/>
    <row r="7355" ht="12.75" customHeight="1" x14ac:dyDescent="0.2"/>
    <row r="7356" ht="12.75" customHeight="1" x14ac:dyDescent="0.2"/>
    <row r="7357" ht="12.75" customHeight="1" x14ac:dyDescent="0.2"/>
    <row r="7358" ht="12.75" customHeight="1" x14ac:dyDescent="0.2"/>
    <row r="7359" ht="12.75" customHeight="1" x14ac:dyDescent="0.2"/>
    <row r="7360" ht="12.75" customHeight="1" x14ac:dyDescent="0.2"/>
    <row r="7361" ht="12.75" customHeight="1" x14ac:dyDescent="0.2"/>
    <row r="7362" ht="12.75" customHeight="1" x14ac:dyDescent="0.2"/>
    <row r="7363" ht="12.75" customHeight="1" x14ac:dyDescent="0.2"/>
    <row r="7364" ht="12.75" customHeight="1" x14ac:dyDescent="0.2"/>
    <row r="7365" ht="12.75" customHeight="1" x14ac:dyDescent="0.2"/>
    <row r="7366" ht="12.75" customHeight="1" x14ac:dyDescent="0.2"/>
    <row r="7367" ht="12.75" customHeight="1" x14ac:dyDescent="0.2"/>
    <row r="7368" ht="12.75" customHeight="1" x14ac:dyDescent="0.2"/>
    <row r="7369" ht="12.75" customHeight="1" x14ac:dyDescent="0.2"/>
    <row r="7370" ht="12.75" customHeight="1" x14ac:dyDescent="0.2"/>
    <row r="7371" ht="12.75" customHeight="1" x14ac:dyDescent="0.2"/>
    <row r="7372" ht="12.75" customHeight="1" x14ac:dyDescent="0.2"/>
    <row r="7373" ht="12.75" customHeight="1" x14ac:dyDescent="0.2"/>
    <row r="7374" ht="12.75" customHeight="1" x14ac:dyDescent="0.2"/>
    <row r="7375" ht="12.75" customHeight="1" x14ac:dyDescent="0.2"/>
    <row r="7376" ht="12.75" customHeight="1" x14ac:dyDescent="0.2"/>
    <row r="7377" ht="12.75" customHeight="1" x14ac:dyDescent="0.2"/>
    <row r="7378" ht="12.75" customHeight="1" x14ac:dyDescent="0.2"/>
    <row r="7379" ht="12.75" customHeight="1" x14ac:dyDescent="0.2"/>
    <row r="7380" ht="12.75" customHeight="1" x14ac:dyDescent="0.2"/>
    <row r="7381" ht="12.75" customHeight="1" x14ac:dyDescent="0.2"/>
    <row r="7382" ht="12.75" customHeight="1" x14ac:dyDescent="0.2"/>
    <row r="7383" ht="12.75" customHeight="1" x14ac:dyDescent="0.2"/>
    <row r="7384" ht="12.75" customHeight="1" x14ac:dyDescent="0.2"/>
    <row r="7385" ht="12.75" customHeight="1" x14ac:dyDescent="0.2"/>
    <row r="7386" ht="12.75" customHeight="1" x14ac:dyDescent="0.2"/>
    <row r="7387" ht="12.75" customHeight="1" x14ac:dyDescent="0.2"/>
    <row r="7388" ht="12.75" customHeight="1" x14ac:dyDescent="0.2"/>
    <row r="7389" ht="12.75" customHeight="1" x14ac:dyDescent="0.2"/>
    <row r="7390" ht="12.75" customHeight="1" x14ac:dyDescent="0.2"/>
    <row r="7391" ht="12.75" customHeight="1" x14ac:dyDescent="0.2"/>
    <row r="7392" ht="12.75" customHeight="1" x14ac:dyDescent="0.2"/>
    <row r="7393" ht="12.75" customHeight="1" x14ac:dyDescent="0.2"/>
    <row r="7394" ht="12.75" customHeight="1" x14ac:dyDescent="0.2"/>
    <row r="7395" ht="12.75" customHeight="1" x14ac:dyDescent="0.2"/>
    <row r="7396" ht="12.75" customHeight="1" x14ac:dyDescent="0.2"/>
    <row r="7397" ht="12.75" customHeight="1" x14ac:dyDescent="0.2"/>
    <row r="7398" ht="12.75" customHeight="1" x14ac:dyDescent="0.2"/>
    <row r="7399" ht="12.75" customHeight="1" x14ac:dyDescent="0.2"/>
    <row r="7400" ht="12.75" customHeight="1" x14ac:dyDescent="0.2"/>
    <row r="7401" ht="12.75" customHeight="1" x14ac:dyDescent="0.2"/>
    <row r="7402" ht="12.75" customHeight="1" x14ac:dyDescent="0.2"/>
    <row r="7403" ht="12.75" customHeight="1" x14ac:dyDescent="0.2"/>
    <row r="7404" ht="12.75" customHeight="1" x14ac:dyDescent="0.2"/>
    <row r="7405" ht="12.75" customHeight="1" x14ac:dyDescent="0.2"/>
    <row r="7406" ht="12.75" customHeight="1" x14ac:dyDescent="0.2"/>
    <row r="7407" ht="12.75" customHeight="1" x14ac:dyDescent="0.2"/>
    <row r="7408" ht="12.75" customHeight="1" x14ac:dyDescent="0.2"/>
    <row r="7409" ht="12.75" customHeight="1" x14ac:dyDescent="0.2"/>
    <row r="7410" ht="12.75" customHeight="1" x14ac:dyDescent="0.2"/>
    <row r="7411" ht="12.75" customHeight="1" x14ac:dyDescent="0.2"/>
    <row r="7412" ht="12.75" customHeight="1" x14ac:dyDescent="0.2"/>
    <row r="7413" ht="12.75" customHeight="1" x14ac:dyDescent="0.2"/>
    <row r="7414" ht="12.75" customHeight="1" x14ac:dyDescent="0.2"/>
    <row r="7415" ht="12.75" customHeight="1" x14ac:dyDescent="0.2"/>
    <row r="7416" ht="12.75" customHeight="1" x14ac:dyDescent="0.2"/>
    <row r="7417" ht="12.75" customHeight="1" x14ac:dyDescent="0.2"/>
    <row r="7418" ht="12.75" customHeight="1" x14ac:dyDescent="0.2"/>
    <row r="7419" ht="12.75" customHeight="1" x14ac:dyDescent="0.2"/>
    <row r="7420" ht="12.75" customHeight="1" x14ac:dyDescent="0.2"/>
    <row r="7421" ht="12.75" customHeight="1" x14ac:dyDescent="0.2"/>
    <row r="7422" ht="12.75" customHeight="1" x14ac:dyDescent="0.2"/>
    <row r="7423" ht="12.75" customHeight="1" x14ac:dyDescent="0.2"/>
    <row r="7424" ht="12.75" customHeight="1" x14ac:dyDescent="0.2"/>
    <row r="7425" ht="12.75" customHeight="1" x14ac:dyDescent="0.2"/>
    <row r="7426" ht="12.75" customHeight="1" x14ac:dyDescent="0.2"/>
    <row r="7427" ht="12.75" customHeight="1" x14ac:dyDescent="0.2"/>
    <row r="7428" ht="12.75" customHeight="1" x14ac:dyDescent="0.2"/>
    <row r="7429" ht="12.75" customHeight="1" x14ac:dyDescent="0.2"/>
    <row r="7430" ht="12.75" customHeight="1" x14ac:dyDescent="0.2"/>
    <row r="7431" ht="12.75" customHeight="1" x14ac:dyDescent="0.2"/>
    <row r="7432" ht="12.75" customHeight="1" x14ac:dyDescent="0.2"/>
    <row r="7433" ht="12.75" customHeight="1" x14ac:dyDescent="0.2"/>
    <row r="7434" ht="12.75" customHeight="1" x14ac:dyDescent="0.2"/>
    <row r="7435" ht="12.75" customHeight="1" x14ac:dyDescent="0.2"/>
    <row r="7436" ht="12.75" customHeight="1" x14ac:dyDescent="0.2"/>
    <row r="7437" ht="12.75" customHeight="1" x14ac:dyDescent="0.2"/>
    <row r="7438" ht="12.75" customHeight="1" x14ac:dyDescent="0.2"/>
    <row r="7439" ht="12.75" customHeight="1" x14ac:dyDescent="0.2"/>
    <row r="7440" ht="12.75" customHeight="1" x14ac:dyDescent="0.2"/>
    <row r="7441" ht="12.75" customHeight="1" x14ac:dyDescent="0.2"/>
    <row r="7442" ht="12.75" customHeight="1" x14ac:dyDescent="0.2"/>
    <row r="7443" ht="12.75" customHeight="1" x14ac:dyDescent="0.2"/>
    <row r="7444" ht="12.75" customHeight="1" x14ac:dyDescent="0.2"/>
    <row r="7445" ht="12.75" customHeight="1" x14ac:dyDescent="0.2"/>
    <row r="7446" ht="12.75" customHeight="1" x14ac:dyDescent="0.2"/>
    <row r="7447" ht="12.75" customHeight="1" x14ac:dyDescent="0.2"/>
    <row r="7448" ht="12.75" customHeight="1" x14ac:dyDescent="0.2"/>
    <row r="7449" ht="12.75" customHeight="1" x14ac:dyDescent="0.2"/>
    <row r="7450" ht="12.75" customHeight="1" x14ac:dyDescent="0.2"/>
    <row r="7451" ht="12.75" customHeight="1" x14ac:dyDescent="0.2"/>
    <row r="7452" ht="12.75" customHeight="1" x14ac:dyDescent="0.2"/>
    <row r="7453" ht="12.75" customHeight="1" x14ac:dyDescent="0.2"/>
    <row r="7454" ht="12.75" customHeight="1" x14ac:dyDescent="0.2"/>
    <row r="7455" ht="12.75" customHeight="1" x14ac:dyDescent="0.2"/>
    <row r="7456" ht="12.75" customHeight="1" x14ac:dyDescent="0.2"/>
    <row r="7457" ht="12.75" customHeight="1" x14ac:dyDescent="0.2"/>
    <row r="7458" ht="12.75" customHeight="1" x14ac:dyDescent="0.2"/>
    <row r="7459" ht="12.75" customHeight="1" x14ac:dyDescent="0.2"/>
    <row r="7460" ht="12.75" customHeight="1" x14ac:dyDescent="0.2"/>
    <row r="7461" ht="12.75" customHeight="1" x14ac:dyDescent="0.2"/>
    <row r="7462" ht="12.75" customHeight="1" x14ac:dyDescent="0.2"/>
    <row r="7463" ht="12.75" customHeight="1" x14ac:dyDescent="0.2"/>
    <row r="7464" ht="12.75" customHeight="1" x14ac:dyDescent="0.2"/>
    <row r="7465" ht="12.75" customHeight="1" x14ac:dyDescent="0.2"/>
    <row r="7466" ht="12.75" customHeight="1" x14ac:dyDescent="0.2"/>
    <row r="7467" ht="12.75" customHeight="1" x14ac:dyDescent="0.2"/>
    <row r="7468" ht="12.75" customHeight="1" x14ac:dyDescent="0.2"/>
    <row r="7469" ht="12.75" customHeight="1" x14ac:dyDescent="0.2"/>
    <row r="7470" ht="12.75" customHeight="1" x14ac:dyDescent="0.2"/>
    <row r="7471" ht="12.75" customHeight="1" x14ac:dyDescent="0.2"/>
    <row r="7472" ht="12.75" customHeight="1" x14ac:dyDescent="0.2"/>
    <row r="7473" ht="12.75" customHeight="1" x14ac:dyDescent="0.2"/>
    <row r="7474" ht="12.75" customHeight="1" x14ac:dyDescent="0.2"/>
    <row r="7475" ht="12.75" customHeight="1" x14ac:dyDescent="0.2"/>
    <row r="7476" ht="12.75" customHeight="1" x14ac:dyDescent="0.2"/>
    <row r="7477" ht="12.75" customHeight="1" x14ac:dyDescent="0.2"/>
    <row r="7478" ht="12.75" customHeight="1" x14ac:dyDescent="0.2"/>
    <row r="7479" ht="12.75" customHeight="1" x14ac:dyDescent="0.2"/>
    <row r="7480" ht="12.75" customHeight="1" x14ac:dyDescent="0.2"/>
    <row r="7481" ht="12.75" customHeight="1" x14ac:dyDescent="0.2"/>
    <row r="7482" ht="12.75" customHeight="1" x14ac:dyDescent="0.2"/>
    <row r="7483" ht="12.75" customHeight="1" x14ac:dyDescent="0.2"/>
    <row r="7484" ht="12.75" customHeight="1" x14ac:dyDescent="0.2"/>
    <row r="7485" ht="12.75" customHeight="1" x14ac:dyDescent="0.2"/>
    <row r="7486" ht="12.75" customHeight="1" x14ac:dyDescent="0.2"/>
    <row r="7487" ht="12.75" customHeight="1" x14ac:dyDescent="0.2"/>
    <row r="7488" ht="12.75" customHeight="1" x14ac:dyDescent="0.2"/>
    <row r="7489" ht="12.75" customHeight="1" x14ac:dyDescent="0.2"/>
    <row r="7490" ht="12.75" customHeight="1" x14ac:dyDescent="0.2"/>
    <row r="7491" ht="12.75" customHeight="1" x14ac:dyDescent="0.2"/>
    <row r="7492" ht="12.75" customHeight="1" x14ac:dyDescent="0.2"/>
    <row r="7493" ht="12.75" customHeight="1" x14ac:dyDescent="0.2"/>
    <row r="7494" ht="12.75" customHeight="1" x14ac:dyDescent="0.2"/>
    <row r="7495" ht="12.75" customHeight="1" x14ac:dyDescent="0.2"/>
    <row r="7496" ht="12.75" customHeight="1" x14ac:dyDescent="0.2"/>
    <row r="7497" ht="12.75" customHeight="1" x14ac:dyDescent="0.2"/>
    <row r="7498" ht="12.75" customHeight="1" x14ac:dyDescent="0.2"/>
    <row r="7499" ht="12.75" customHeight="1" x14ac:dyDescent="0.2"/>
    <row r="7500" ht="12.75" customHeight="1" x14ac:dyDescent="0.2"/>
    <row r="7501" ht="12.75" customHeight="1" x14ac:dyDescent="0.2"/>
    <row r="7502" ht="12.75" customHeight="1" x14ac:dyDescent="0.2"/>
    <row r="7503" ht="12.75" customHeight="1" x14ac:dyDescent="0.2"/>
    <row r="7504" ht="12.75" customHeight="1" x14ac:dyDescent="0.2"/>
    <row r="7505" ht="12.75" customHeight="1" x14ac:dyDescent="0.2"/>
    <row r="7506" ht="12.75" customHeight="1" x14ac:dyDescent="0.2"/>
    <row r="7507" ht="12.75" customHeight="1" x14ac:dyDescent="0.2"/>
    <row r="7508" ht="12.75" customHeight="1" x14ac:dyDescent="0.2"/>
    <row r="7509" ht="12.75" customHeight="1" x14ac:dyDescent="0.2"/>
    <row r="7510" ht="12.75" customHeight="1" x14ac:dyDescent="0.2"/>
    <row r="7511" ht="12.75" customHeight="1" x14ac:dyDescent="0.2"/>
    <row r="7512" ht="12.75" customHeight="1" x14ac:dyDescent="0.2"/>
    <row r="7513" ht="12.75" customHeight="1" x14ac:dyDescent="0.2"/>
    <row r="7514" ht="12.75" customHeight="1" x14ac:dyDescent="0.2"/>
    <row r="7515" ht="12.75" customHeight="1" x14ac:dyDescent="0.2"/>
    <row r="7516" ht="12.75" customHeight="1" x14ac:dyDescent="0.2"/>
    <row r="7517" ht="12.75" customHeight="1" x14ac:dyDescent="0.2"/>
    <row r="7518" ht="12.75" customHeight="1" x14ac:dyDescent="0.2"/>
    <row r="7519" ht="12.75" customHeight="1" x14ac:dyDescent="0.2"/>
    <row r="7520" ht="12.75" customHeight="1" x14ac:dyDescent="0.2"/>
    <row r="7521" ht="12.75" customHeight="1" x14ac:dyDescent="0.2"/>
    <row r="7522" ht="12.75" customHeight="1" x14ac:dyDescent="0.2"/>
    <row r="7523" ht="12.75" customHeight="1" x14ac:dyDescent="0.2"/>
    <row r="7524" ht="12.75" customHeight="1" x14ac:dyDescent="0.2"/>
    <row r="7525" ht="12.75" customHeight="1" x14ac:dyDescent="0.2"/>
    <row r="7526" ht="12.75" customHeight="1" x14ac:dyDescent="0.2"/>
    <row r="7527" ht="12.75" customHeight="1" x14ac:dyDescent="0.2"/>
    <row r="7528" ht="12.75" customHeight="1" x14ac:dyDescent="0.2"/>
    <row r="7529" ht="12.75" customHeight="1" x14ac:dyDescent="0.2"/>
    <row r="7530" ht="12.75" customHeight="1" x14ac:dyDescent="0.2"/>
    <row r="7531" ht="12.75" customHeight="1" x14ac:dyDescent="0.2"/>
    <row r="7532" ht="12.75" customHeight="1" x14ac:dyDescent="0.2"/>
    <row r="7533" ht="12.75" customHeight="1" x14ac:dyDescent="0.2"/>
    <row r="7534" ht="12.75" customHeight="1" x14ac:dyDescent="0.2"/>
    <row r="7535" ht="12.75" customHeight="1" x14ac:dyDescent="0.2"/>
    <row r="7536" ht="12.75" customHeight="1" x14ac:dyDescent="0.2"/>
    <row r="7537" ht="12.75" customHeight="1" x14ac:dyDescent="0.2"/>
    <row r="7538" ht="12.75" customHeight="1" x14ac:dyDescent="0.2"/>
    <row r="7539" ht="12.75" customHeight="1" x14ac:dyDescent="0.2"/>
    <row r="7540" ht="12.75" customHeight="1" x14ac:dyDescent="0.2"/>
    <row r="7541" ht="12.75" customHeight="1" x14ac:dyDescent="0.2"/>
    <row r="7542" ht="12.75" customHeight="1" x14ac:dyDescent="0.2"/>
    <row r="7543" ht="12.75" customHeight="1" x14ac:dyDescent="0.2"/>
    <row r="7544" ht="12.75" customHeight="1" x14ac:dyDescent="0.2"/>
    <row r="7545" ht="12.75" customHeight="1" x14ac:dyDescent="0.2"/>
    <row r="7546" ht="12.75" customHeight="1" x14ac:dyDescent="0.2"/>
    <row r="7547" ht="12.75" customHeight="1" x14ac:dyDescent="0.2"/>
    <row r="7548" ht="12.75" customHeight="1" x14ac:dyDescent="0.2"/>
    <row r="7549" ht="12.75" customHeight="1" x14ac:dyDescent="0.2"/>
    <row r="7550" ht="12.75" customHeight="1" x14ac:dyDescent="0.2"/>
    <row r="7551" ht="12.75" customHeight="1" x14ac:dyDescent="0.2"/>
    <row r="7552" ht="12.75" customHeight="1" x14ac:dyDescent="0.2"/>
    <row r="7553" ht="12.75" customHeight="1" x14ac:dyDescent="0.2"/>
    <row r="7554" ht="12.75" customHeight="1" x14ac:dyDescent="0.2"/>
    <row r="7555" ht="12.75" customHeight="1" x14ac:dyDescent="0.2"/>
    <row r="7556" ht="12.75" customHeight="1" x14ac:dyDescent="0.2"/>
    <row r="7557" ht="12.75" customHeight="1" x14ac:dyDescent="0.2"/>
    <row r="7558" ht="12.75" customHeight="1" x14ac:dyDescent="0.2"/>
    <row r="7559" ht="12.75" customHeight="1" x14ac:dyDescent="0.2"/>
    <row r="7560" ht="12.75" customHeight="1" x14ac:dyDescent="0.2"/>
    <row r="7561" ht="12.75" customHeight="1" x14ac:dyDescent="0.2"/>
    <row r="7562" ht="12.75" customHeight="1" x14ac:dyDescent="0.2"/>
    <row r="7563" ht="12.75" customHeight="1" x14ac:dyDescent="0.2"/>
    <row r="7564" ht="12.75" customHeight="1" x14ac:dyDescent="0.2"/>
    <row r="7565" ht="12.75" customHeight="1" x14ac:dyDescent="0.2"/>
    <row r="7566" ht="12.75" customHeight="1" x14ac:dyDescent="0.2"/>
    <row r="7567" ht="12.75" customHeight="1" x14ac:dyDescent="0.2"/>
    <row r="7568" ht="12.75" customHeight="1" x14ac:dyDescent="0.2"/>
    <row r="7569" ht="12.75" customHeight="1" x14ac:dyDescent="0.2"/>
    <row r="7570" ht="12.75" customHeight="1" x14ac:dyDescent="0.2"/>
    <row r="7571" ht="12.75" customHeight="1" x14ac:dyDescent="0.2"/>
    <row r="7572" ht="12.75" customHeight="1" x14ac:dyDescent="0.2"/>
    <row r="7573" ht="12.75" customHeight="1" x14ac:dyDescent="0.2"/>
    <row r="7574" ht="12.75" customHeight="1" x14ac:dyDescent="0.2"/>
    <row r="7575" ht="12.75" customHeight="1" x14ac:dyDescent="0.2"/>
    <row r="7576" ht="12.75" customHeight="1" x14ac:dyDescent="0.2"/>
    <row r="7577" ht="12.75" customHeight="1" x14ac:dyDescent="0.2"/>
    <row r="7578" ht="12.75" customHeight="1" x14ac:dyDescent="0.2"/>
    <row r="7579" ht="12.75" customHeight="1" x14ac:dyDescent="0.2"/>
    <row r="7580" ht="12.75" customHeight="1" x14ac:dyDescent="0.2"/>
    <row r="7581" ht="12.75" customHeight="1" x14ac:dyDescent="0.2"/>
    <row r="7582" ht="12.75" customHeight="1" x14ac:dyDescent="0.2"/>
    <row r="7583" ht="12.75" customHeight="1" x14ac:dyDescent="0.2"/>
    <row r="7584" ht="12.75" customHeight="1" x14ac:dyDescent="0.2"/>
    <row r="7585" ht="12.75" customHeight="1" x14ac:dyDescent="0.2"/>
    <row r="7586" ht="12.75" customHeight="1" x14ac:dyDescent="0.2"/>
    <row r="7587" ht="12.75" customHeight="1" x14ac:dyDescent="0.2"/>
    <row r="7588" ht="12.75" customHeight="1" x14ac:dyDescent="0.2"/>
    <row r="7589" ht="12.75" customHeight="1" x14ac:dyDescent="0.2"/>
    <row r="7590" ht="12.75" customHeight="1" x14ac:dyDescent="0.2"/>
    <row r="7591" ht="12.75" customHeight="1" x14ac:dyDescent="0.2"/>
    <row r="7592" ht="12.75" customHeight="1" x14ac:dyDescent="0.2"/>
    <row r="7593" ht="12.75" customHeight="1" x14ac:dyDescent="0.2"/>
    <row r="7594" ht="12.75" customHeight="1" x14ac:dyDescent="0.2"/>
    <row r="7595" ht="12.75" customHeight="1" x14ac:dyDescent="0.2"/>
    <row r="7596" ht="12.75" customHeight="1" x14ac:dyDescent="0.2"/>
    <row r="7597" ht="12.75" customHeight="1" x14ac:dyDescent="0.2"/>
    <row r="7598" ht="12.75" customHeight="1" x14ac:dyDescent="0.2"/>
    <row r="7599" ht="12.75" customHeight="1" x14ac:dyDescent="0.2"/>
    <row r="7600" ht="12.75" customHeight="1" x14ac:dyDescent="0.2"/>
    <row r="7601" ht="12.75" customHeight="1" x14ac:dyDescent="0.2"/>
    <row r="7602" ht="12.75" customHeight="1" x14ac:dyDescent="0.2"/>
    <row r="7603" ht="12.75" customHeight="1" x14ac:dyDescent="0.2"/>
    <row r="7604" ht="12.75" customHeight="1" x14ac:dyDescent="0.2"/>
    <row r="7605" ht="12.75" customHeight="1" x14ac:dyDescent="0.2"/>
    <row r="7606" ht="12.75" customHeight="1" x14ac:dyDescent="0.2"/>
    <row r="7607" ht="12.75" customHeight="1" x14ac:dyDescent="0.2"/>
    <row r="7608" ht="12.75" customHeight="1" x14ac:dyDescent="0.2"/>
    <row r="7609" ht="12.75" customHeight="1" x14ac:dyDescent="0.2"/>
    <row r="7610" ht="12.75" customHeight="1" x14ac:dyDescent="0.2"/>
    <row r="7611" ht="12.75" customHeight="1" x14ac:dyDescent="0.2"/>
    <row r="7612" ht="12.75" customHeight="1" x14ac:dyDescent="0.2"/>
    <row r="7613" ht="12.75" customHeight="1" x14ac:dyDescent="0.2"/>
    <row r="7614" ht="12.75" customHeight="1" x14ac:dyDescent="0.2"/>
    <row r="7615" ht="12.75" customHeight="1" x14ac:dyDescent="0.2"/>
    <row r="7616" ht="12.75" customHeight="1" x14ac:dyDescent="0.2"/>
    <row r="7617" ht="12.75" customHeight="1" x14ac:dyDescent="0.2"/>
    <row r="7618" ht="12.75" customHeight="1" x14ac:dyDescent="0.2"/>
    <row r="7619" ht="12.75" customHeight="1" x14ac:dyDescent="0.2"/>
    <row r="7620" ht="12.75" customHeight="1" x14ac:dyDescent="0.2"/>
    <row r="7621" ht="12.75" customHeight="1" x14ac:dyDescent="0.2"/>
    <row r="7622" ht="12.75" customHeight="1" x14ac:dyDescent="0.2"/>
    <row r="7623" ht="12.75" customHeight="1" x14ac:dyDescent="0.2"/>
    <row r="7624" ht="12.75" customHeight="1" x14ac:dyDescent="0.2"/>
    <row r="7625" ht="12.75" customHeight="1" x14ac:dyDescent="0.2"/>
    <row r="7626" ht="12.75" customHeight="1" x14ac:dyDescent="0.2"/>
    <row r="7627" ht="12.75" customHeight="1" x14ac:dyDescent="0.2"/>
    <row r="7628" ht="12.75" customHeight="1" x14ac:dyDescent="0.2"/>
    <row r="7629" ht="12.75" customHeight="1" x14ac:dyDescent="0.2"/>
    <row r="7630" ht="12.75" customHeight="1" x14ac:dyDescent="0.2"/>
    <row r="7631" ht="12.75" customHeight="1" x14ac:dyDescent="0.2"/>
    <row r="7632" ht="12.75" customHeight="1" x14ac:dyDescent="0.2"/>
    <row r="7633" ht="12.75" customHeight="1" x14ac:dyDescent="0.2"/>
    <row r="7634" ht="12.75" customHeight="1" x14ac:dyDescent="0.2"/>
    <row r="7635" ht="12.75" customHeight="1" x14ac:dyDescent="0.2"/>
    <row r="7636" ht="12.75" customHeight="1" x14ac:dyDescent="0.2"/>
    <row r="7637" ht="12.75" customHeight="1" x14ac:dyDescent="0.2"/>
    <row r="7638" ht="12.75" customHeight="1" x14ac:dyDescent="0.2"/>
    <row r="7639" ht="12.75" customHeight="1" x14ac:dyDescent="0.2"/>
    <row r="7640" ht="12.75" customHeight="1" x14ac:dyDescent="0.2"/>
    <row r="7641" ht="12.75" customHeight="1" x14ac:dyDescent="0.2"/>
    <row r="7642" ht="12.75" customHeight="1" x14ac:dyDescent="0.2"/>
    <row r="7643" ht="12.75" customHeight="1" x14ac:dyDescent="0.2"/>
    <row r="7644" ht="12.75" customHeight="1" x14ac:dyDescent="0.2"/>
    <row r="7645" ht="12.75" customHeight="1" x14ac:dyDescent="0.2"/>
    <row r="7646" ht="12.75" customHeight="1" x14ac:dyDescent="0.2"/>
    <row r="7647" ht="12.75" customHeight="1" x14ac:dyDescent="0.2"/>
    <row r="7648" ht="12.75" customHeight="1" x14ac:dyDescent="0.2"/>
    <row r="7649" ht="12.75" customHeight="1" x14ac:dyDescent="0.2"/>
    <row r="7650" ht="12.75" customHeight="1" x14ac:dyDescent="0.2"/>
    <row r="7651" ht="12.75" customHeight="1" x14ac:dyDescent="0.2"/>
    <row r="7652" ht="12.75" customHeight="1" x14ac:dyDescent="0.2"/>
    <row r="7653" ht="12.75" customHeight="1" x14ac:dyDescent="0.2"/>
    <row r="7654" ht="12.75" customHeight="1" x14ac:dyDescent="0.2"/>
    <row r="7655" ht="12.75" customHeight="1" x14ac:dyDescent="0.2"/>
    <row r="7656" ht="12.75" customHeight="1" x14ac:dyDescent="0.2"/>
    <row r="7657" ht="12.75" customHeight="1" x14ac:dyDescent="0.2"/>
    <row r="7658" ht="12.75" customHeight="1" x14ac:dyDescent="0.2"/>
    <row r="7659" ht="12.75" customHeight="1" x14ac:dyDescent="0.2"/>
    <row r="7660" ht="12.75" customHeight="1" x14ac:dyDescent="0.2"/>
    <row r="7661" ht="12.75" customHeight="1" x14ac:dyDescent="0.2"/>
    <row r="7662" ht="12.75" customHeight="1" x14ac:dyDescent="0.2"/>
    <row r="7663" ht="12.75" customHeight="1" x14ac:dyDescent="0.2"/>
    <row r="7664" ht="12.75" customHeight="1" x14ac:dyDescent="0.2"/>
    <row r="7665" ht="12.75" customHeight="1" x14ac:dyDescent="0.2"/>
    <row r="7666" ht="12.75" customHeight="1" x14ac:dyDescent="0.2"/>
    <row r="7667" ht="12.75" customHeight="1" x14ac:dyDescent="0.2"/>
    <row r="7668" ht="12.75" customHeight="1" x14ac:dyDescent="0.2"/>
    <row r="7669" ht="12.75" customHeight="1" x14ac:dyDescent="0.2"/>
    <row r="7670" ht="12.75" customHeight="1" x14ac:dyDescent="0.2"/>
    <row r="7671" ht="12.75" customHeight="1" x14ac:dyDescent="0.2"/>
    <row r="7672" ht="12.75" customHeight="1" x14ac:dyDescent="0.2"/>
    <row r="7673" ht="12.75" customHeight="1" x14ac:dyDescent="0.2"/>
    <row r="7674" ht="12.75" customHeight="1" x14ac:dyDescent="0.2"/>
    <row r="7675" ht="12.75" customHeight="1" x14ac:dyDescent="0.2"/>
    <row r="7676" ht="12.75" customHeight="1" x14ac:dyDescent="0.2"/>
    <row r="7677" ht="12.75" customHeight="1" x14ac:dyDescent="0.2"/>
    <row r="7678" ht="12.75" customHeight="1" x14ac:dyDescent="0.2"/>
    <row r="7679" ht="12.75" customHeight="1" x14ac:dyDescent="0.2"/>
    <row r="7680" ht="12.75" customHeight="1" x14ac:dyDescent="0.2"/>
    <row r="7681" ht="12.75" customHeight="1" x14ac:dyDescent="0.2"/>
    <row r="7682" ht="12.75" customHeight="1" x14ac:dyDescent="0.2"/>
    <row r="7683" ht="12.75" customHeight="1" x14ac:dyDescent="0.2"/>
    <row r="7684" ht="12.75" customHeight="1" x14ac:dyDescent="0.2"/>
    <row r="7685" ht="12.75" customHeight="1" x14ac:dyDescent="0.2"/>
    <row r="7686" ht="12.75" customHeight="1" x14ac:dyDescent="0.2"/>
    <row r="7687" ht="12.75" customHeight="1" x14ac:dyDescent="0.2"/>
    <row r="7688" ht="12.75" customHeight="1" x14ac:dyDescent="0.2"/>
    <row r="7689" ht="12.75" customHeight="1" x14ac:dyDescent="0.2"/>
    <row r="7690" ht="12.75" customHeight="1" x14ac:dyDescent="0.2"/>
    <row r="7691" ht="12.75" customHeight="1" x14ac:dyDescent="0.2"/>
    <row r="7692" ht="12.75" customHeight="1" x14ac:dyDescent="0.2"/>
    <row r="7693" ht="12.75" customHeight="1" x14ac:dyDescent="0.2"/>
    <row r="7694" ht="12.75" customHeight="1" x14ac:dyDescent="0.2"/>
    <row r="7695" ht="12.75" customHeight="1" x14ac:dyDescent="0.2"/>
    <row r="7696" ht="12.75" customHeight="1" x14ac:dyDescent="0.2"/>
    <row r="7697" ht="12.75" customHeight="1" x14ac:dyDescent="0.2"/>
    <row r="7698" ht="12.75" customHeight="1" x14ac:dyDescent="0.2"/>
    <row r="7699" ht="12.75" customHeight="1" x14ac:dyDescent="0.2"/>
    <row r="7700" ht="12.75" customHeight="1" x14ac:dyDescent="0.2"/>
    <row r="7701" ht="12.75" customHeight="1" x14ac:dyDescent="0.2"/>
    <row r="7702" ht="12.75" customHeight="1" x14ac:dyDescent="0.2"/>
    <row r="7703" ht="12.75" customHeight="1" x14ac:dyDescent="0.2"/>
    <row r="7704" ht="12.75" customHeight="1" x14ac:dyDescent="0.2"/>
    <row r="7705" ht="12.75" customHeight="1" x14ac:dyDescent="0.2"/>
    <row r="7706" ht="12.75" customHeight="1" x14ac:dyDescent="0.2"/>
    <row r="7707" ht="12.75" customHeight="1" x14ac:dyDescent="0.2"/>
    <row r="7708" ht="12.75" customHeight="1" x14ac:dyDescent="0.2"/>
    <row r="7709" ht="12.75" customHeight="1" x14ac:dyDescent="0.2"/>
    <row r="7710" ht="12.75" customHeight="1" x14ac:dyDescent="0.2"/>
    <row r="7711" ht="12.75" customHeight="1" x14ac:dyDescent="0.2"/>
    <row r="7712" ht="12.75" customHeight="1" x14ac:dyDescent="0.2"/>
    <row r="7713" ht="12.75" customHeight="1" x14ac:dyDescent="0.2"/>
    <row r="7714" ht="12.75" customHeight="1" x14ac:dyDescent="0.2"/>
    <row r="7715" ht="12.75" customHeight="1" x14ac:dyDescent="0.2"/>
    <row r="7716" ht="12.75" customHeight="1" x14ac:dyDescent="0.2"/>
    <row r="7717" ht="12.75" customHeight="1" x14ac:dyDescent="0.2"/>
    <row r="7718" ht="12.75" customHeight="1" x14ac:dyDescent="0.2"/>
    <row r="7719" ht="12.75" customHeight="1" x14ac:dyDescent="0.2"/>
    <row r="7720" ht="12.75" customHeight="1" x14ac:dyDescent="0.2"/>
    <row r="7721" ht="12.75" customHeight="1" x14ac:dyDescent="0.2"/>
    <row r="7722" ht="12.75" customHeight="1" x14ac:dyDescent="0.2"/>
    <row r="7723" ht="12.75" customHeight="1" x14ac:dyDescent="0.2"/>
    <row r="7724" ht="12.75" customHeight="1" x14ac:dyDescent="0.2"/>
    <row r="7725" ht="12.75" customHeight="1" x14ac:dyDescent="0.2"/>
    <row r="7726" ht="12.75" customHeight="1" x14ac:dyDescent="0.2"/>
    <row r="7727" ht="12.75" customHeight="1" x14ac:dyDescent="0.2"/>
    <row r="7728" ht="12.75" customHeight="1" x14ac:dyDescent="0.2"/>
    <row r="7729" ht="12.75" customHeight="1" x14ac:dyDescent="0.2"/>
    <row r="7730" ht="12.75" customHeight="1" x14ac:dyDescent="0.2"/>
    <row r="7731" ht="12.75" customHeight="1" x14ac:dyDescent="0.2"/>
    <row r="7732" ht="12.75" customHeight="1" x14ac:dyDescent="0.2"/>
    <row r="7733" ht="12.75" customHeight="1" x14ac:dyDescent="0.2"/>
    <row r="7734" ht="12.75" customHeight="1" x14ac:dyDescent="0.2"/>
    <row r="7735" ht="12.75" customHeight="1" x14ac:dyDescent="0.2"/>
    <row r="7736" ht="12.75" customHeight="1" x14ac:dyDescent="0.2"/>
    <row r="7737" ht="12.75" customHeight="1" x14ac:dyDescent="0.2"/>
    <row r="7738" ht="12.75" customHeight="1" x14ac:dyDescent="0.2"/>
    <row r="7739" ht="12.75" customHeight="1" x14ac:dyDescent="0.2"/>
    <row r="7740" ht="12.75" customHeight="1" x14ac:dyDescent="0.2"/>
    <row r="7741" ht="12.75" customHeight="1" x14ac:dyDescent="0.2"/>
    <row r="7742" ht="12.75" customHeight="1" x14ac:dyDescent="0.2"/>
    <row r="7743" ht="12.75" customHeight="1" x14ac:dyDescent="0.2"/>
    <row r="7744" ht="12.75" customHeight="1" x14ac:dyDescent="0.2"/>
    <row r="7745" ht="12.75" customHeight="1" x14ac:dyDescent="0.2"/>
    <row r="7746" ht="12.75" customHeight="1" x14ac:dyDescent="0.2"/>
    <row r="7747" ht="12.75" customHeight="1" x14ac:dyDescent="0.2"/>
    <row r="7748" ht="12.75" customHeight="1" x14ac:dyDescent="0.2"/>
    <row r="7749" ht="12.75" customHeight="1" x14ac:dyDescent="0.2"/>
    <row r="7750" ht="12.75" customHeight="1" x14ac:dyDescent="0.2"/>
    <row r="7751" ht="12.75" customHeight="1" x14ac:dyDescent="0.2"/>
    <row r="7752" ht="12.75" customHeight="1" x14ac:dyDescent="0.2"/>
    <row r="7753" ht="12.75" customHeight="1" x14ac:dyDescent="0.2"/>
    <row r="7754" ht="12.75" customHeight="1" x14ac:dyDescent="0.2"/>
    <row r="7755" ht="12.75" customHeight="1" x14ac:dyDescent="0.2"/>
    <row r="7756" ht="12.75" customHeight="1" x14ac:dyDescent="0.2"/>
    <row r="7757" ht="12.75" customHeight="1" x14ac:dyDescent="0.2"/>
    <row r="7758" ht="12.75" customHeight="1" x14ac:dyDescent="0.2"/>
    <row r="7759" ht="12.75" customHeight="1" x14ac:dyDescent="0.2"/>
    <row r="7760" ht="12.75" customHeight="1" x14ac:dyDescent="0.2"/>
    <row r="7761" ht="12.75" customHeight="1" x14ac:dyDescent="0.2"/>
    <row r="7762" ht="12.75" customHeight="1" x14ac:dyDescent="0.2"/>
    <row r="7763" ht="12.75" customHeight="1" x14ac:dyDescent="0.2"/>
    <row r="7764" ht="12.75" customHeight="1" x14ac:dyDescent="0.2"/>
    <row r="7765" ht="12.75" customHeight="1" x14ac:dyDescent="0.2"/>
    <row r="7766" ht="12.75" customHeight="1" x14ac:dyDescent="0.2"/>
    <row r="7767" ht="12.75" customHeight="1" x14ac:dyDescent="0.2"/>
    <row r="7768" ht="12.75" customHeight="1" x14ac:dyDescent="0.2"/>
    <row r="7769" ht="12.75" customHeight="1" x14ac:dyDescent="0.2"/>
    <row r="7770" ht="12.75" customHeight="1" x14ac:dyDescent="0.2"/>
    <row r="7771" ht="12.75" customHeight="1" x14ac:dyDescent="0.2"/>
    <row r="7772" ht="12.75" customHeight="1" x14ac:dyDescent="0.2"/>
    <row r="7773" ht="12.75" customHeight="1" x14ac:dyDescent="0.2"/>
    <row r="7774" ht="12.75" customHeight="1" x14ac:dyDescent="0.2"/>
    <row r="7775" ht="12.75" customHeight="1" x14ac:dyDescent="0.2"/>
    <row r="7776" ht="12.75" customHeight="1" x14ac:dyDescent="0.2"/>
    <row r="7777" ht="12.75" customHeight="1" x14ac:dyDescent="0.2"/>
    <row r="7778" ht="12.75" customHeight="1" x14ac:dyDescent="0.2"/>
    <row r="7779" ht="12.75" customHeight="1" x14ac:dyDescent="0.2"/>
    <row r="7780" ht="12.75" customHeight="1" x14ac:dyDescent="0.2"/>
    <row r="7781" ht="12.75" customHeight="1" x14ac:dyDescent="0.2"/>
    <row r="7782" ht="12.75" customHeight="1" x14ac:dyDescent="0.2"/>
    <row r="7783" ht="12.75" customHeight="1" x14ac:dyDescent="0.2"/>
    <row r="7784" ht="12.75" customHeight="1" x14ac:dyDescent="0.2"/>
    <row r="7785" ht="12.75" customHeight="1" x14ac:dyDescent="0.2"/>
    <row r="7786" ht="12.75" customHeight="1" x14ac:dyDescent="0.2"/>
    <row r="7787" ht="12.75" customHeight="1" x14ac:dyDescent="0.2"/>
    <row r="7788" ht="12.75" customHeight="1" x14ac:dyDescent="0.2"/>
    <row r="7789" ht="12.75" customHeight="1" x14ac:dyDescent="0.2"/>
    <row r="7790" ht="12.75" customHeight="1" x14ac:dyDescent="0.2"/>
    <row r="7791" ht="12.75" customHeight="1" x14ac:dyDescent="0.2"/>
    <row r="7792" ht="12.75" customHeight="1" x14ac:dyDescent="0.2"/>
    <row r="7793" ht="12.75" customHeight="1" x14ac:dyDescent="0.2"/>
    <row r="7794" ht="12.75" customHeight="1" x14ac:dyDescent="0.2"/>
    <row r="7795" ht="12.75" customHeight="1" x14ac:dyDescent="0.2"/>
    <row r="7796" ht="12.75" customHeight="1" x14ac:dyDescent="0.2"/>
    <row r="7797" ht="12.75" customHeight="1" x14ac:dyDescent="0.2"/>
    <row r="7798" ht="12.75" customHeight="1" x14ac:dyDescent="0.2"/>
    <row r="7799" ht="12.75" customHeight="1" x14ac:dyDescent="0.2"/>
    <row r="7800" ht="12.75" customHeight="1" x14ac:dyDescent="0.2"/>
    <row r="7801" ht="12.75" customHeight="1" x14ac:dyDescent="0.2"/>
    <row r="7802" ht="12.75" customHeight="1" x14ac:dyDescent="0.2"/>
    <row r="7803" ht="12.75" customHeight="1" x14ac:dyDescent="0.2"/>
    <row r="7804" ht="12.75" customHeight="1" x14ac:dyDescent="0.2"/>
    <row r="7805" ht="12.75" customHeight="1" x14ac:dyDescent="0.2"/>
    <row r="7806" ht="12.75" customHeight="1" x14ac:dyDescent="0.2"/>
    <row r="7807" ht="12.75" customHeight="1" x14ac:dyDescent="0.2"/>
    <row r="7808" ht="12.75" customHeight="1" x14ac:dyDescent="0.2"/>
    <row r="7809" ht="12.75" customHeight="1" x14ac:dyDescent="0.2"/>
    <row r="7810" ht="12.75" customHeight="1" x14ac:dyDescent="0.2"/>
    <row r="7811" ht="12.75" customHeight="1" x14ac:dyDescent="0.2"/>
    <row r="7812" ht="12.75" customHeight="1" x14ac:dyDescent="0.2"/>
    <row r="7813" ht="12.75" customHeight="1" x14ac:dyDescent="0.2"/>
    <row r="7814" ht="12.75" customHeight="1" x14ac:dyDescent="0.2"/>
    <row r="7815" ht="12.75" customHeight="1" x14ac:dyDescent="0.2"/>
    <row r="7816" ht="12.75" customHeight="1" x14ac:dyDescent="0.2"/>
    <row r="7817" ht="12.75" customHeight="1" x14ac:dyDescent="0.2"/>
    <row r="7818" ht="12.75" customHeight="1" x14ac:dyDescent="0.2"/>
    <row r="7819" ht="12.75" customHeight="1" x14ac:dyDescent="0.2"/>
    <row r="7820" ht="12.75" customHeight="1" x14ac:dyDescent="0.2"/>
    <row r="7821" ht="12.75" customHeight="1" x14ac:dyDescent="0.2"/>
    <row r="7822" ht="12.75" customHeight="1" x14ac:dyDescent="0.2"/>
    <row r="7823" ht="12.75" customHeight="1" x14ac:dyDescent="0.2"/>
    <row r="7824" ht="12.75" customHeight="1" x14ac:dyDescent="0.2"/>
    <row r="7825" ht="12.75" customHeight="1" x14ac:dyDescent="0.2"/>
    <row r="7826" ht="12.75" customHeight="1" x14ac:dyDescent="0.2"/>
    <row r="7827" ht="12.75" customHeight="1" x14ac:dyDescent="0.2"/>
    <row r="7828" ht="12.75" customHeight="1" x14ac:dyDescent="0.2"/>
    <row r="7829" ht="12.75" customHeight="1" x14ac:dyDescent="0.2"/>
    <row r="7830" ht="12.75" customHeight="1" x14ac:dyDescent="0.2"/>
    <row r="7831" ht="12.75" customHeight="1" x14ac:dyDescent="0.2"/>
    <row r="7832" ht="12.75" customHeight="1" x14ac:dyDescent="0.2"/>
    <row r="7833" ht="12.75" customHeight="1" x14ac:dyDescent="0.2"/>
    <row r="7834" ht="12.75" customHeight="1" x14ac:dyDescent="0.2"/>
    <row r="7835" ht="12.75" customHeight="1" x14ac:dyDescent="0.2"/>
    <row r="7836" ht="12.75" customHeight="1" x14ac:dyDescent="0.2"/>
    <row r="7837" ht="12.75" customHeight="1" x14ac:dyDescent="0.2"/>
    <row r="7838" ht="12.75" customHeight="1" x14ac:dyDescent="0.2"/>
    <row r="7839" ht="12.75" customHeight="1" x14ac:dyDescent="0.2"/>
    <row r="7840" ht="12.75" customHeight="1" x14ac:dyDescent="0.2"/>
    <row r="7841" ht="12.75" customHeight="1" x14ac:dyDescent="0.2"/>
    <row r="7842" ht="12.75" customHeight="1" x14ac:dyDescent="0.2"/>
    <row r="7843" ht="12.75" customHeight="1" x14ac:dyDescent="0.2"/>
    <row r="7844" ht="12.75" customHeight="1" x14ac:dyDescent="0.2"/>
    <row r="7845" ht="12.75" customHeight="1" x14ac:dyDescent="0.2"/>
    <row r="7846" ht="12.75" customHeight="1" x14ac:dyDescent="0.2"/>
    <row r="7847" ht="12.75" customHeight="1" x14ac:dyDescent="0.2"/>
    <row r="7848" ht="12.75" customHeight="1" x14ac:dyDescent="0.2"/>
    <row r="7849" ht="12.75" customHeight="1" x14ac:dyDescent="0.2"/>
    <row r="7850" ht="12.75" customHeight="1" x14ac:dyDescent="0.2"/>
    <row r="7851" ht="12.75" customHeight="1" x14ac:dyDescent="0.2"/>
    <row r="7852" ht="12.75" customHeight="1" x14ac:dyDescent="0.2"/>
    <row r="7853" ht="12.75" customHeight="1" x14ac:dyDescent="0.2"/>
    <row r="7854" ht="12.75" customHeight="1" x14ac:dyDescent="0.2"/>
    <row r="7855" ht="12.75" customHeight="1" x14ac:dyDescent="0.2"/>
    <row r="7856" ht="12.75" customHeight="1" x14ac:dyDescent="0.2"/>
    <row r="7857" ht="12.75" customHeight="1" x14ac:dyDescent="0.2"/>
    <row r="7858" ht="12.75" customHeight="1" x14ac:dyDescent="0.2"/>
    <row r="7859" ht="12.75" customHeight="1" x14ac:dyDescent="0.2"/>
    <row r="7860" ht="12.75" customHeight="1" x14ac:dyDescent="0.2"/>
    <row r="7861" ht="12.75" customHeight="1" x14ac:dyDescent="0.2"/>
    <row r="7862" ht="12.75" customHeight="1" x14ac:dyDescent="0.2"/>
    <row r="7863" ht="12.75" customHeight="1" x14ac:dyDescent="0.2"/>
    <row r="7864" ht="12.75" customHeight="1" x14ac:dyDescent="0.2"/>
    <row r="7865" ht="12.75" customHeight="1" x14ac:dyDescent="0.2"/>
    <row r="7866" ht="12.75" customHeight="1" x14ac:dyDescent="0.2"/>
    <row r="7867" ht="12.75" customHeight="1" x14ac:dyDescent="0.2"/>
    <row r="7868" ht="12.75" customHeight="1" x14ac:dyDescent="0.2"/>
    <row r="7869" ht="12.75" customHeight="1" x14ac:dyDescent="0.2"/>
    <row r="7870" ht="12.75" customHeight="1" x14ac:dyDescent="0.2"/>
    <row r="7871" ht="12.75" customHeight="1" x14ac:dyDescent="0.2"/>
    <row r="7872" ht="12.75" customHeight="1" x14ac:dyDescent="0.2"/>
    <row r="7873" ht="12.75" customHeight="1" x14ac:dyDescent="0.2"/>
    <row r="7874" ht="12.75" customHeight="1" x14ac:dyDescent="0.2"/>
    <row r="7875" ht="12.75" customHeight="1" x14ac:dyDescent="0.2"/>
    <row r="7876" ht="12.75" customHeight="1" x14ac:dyDescent="0.2"/>
    <row r="7877" ht="12.75" customHeight="1" x14ac:dyDescent="0.2"/>
    <row r="7878" ht="12.75" customHeight="1" x14ac:dyDescent="0.2"/>
    <row r="7879" ht="12.75" customHeight="1" x14ac:dyDescent="0.2"/>
    <row r="7880" ht="12.75" customHeight="1" x14ac:dyDescent="0.2"/>
    <row r="7881" ht="12.75" customHeight="1" x14ac:dyDescent="0.2"/>
    <row r="7882" ht="12.75" customHeight="1" x14ac:dyDescent="0.2"/>
    <row r="7883" ht="12.75" customHeight="1" x14ac:dyDescent="0.2"/>
    <row r="7884" ht="12.75" customHeight="1" x14ac:dyDescent="0.2"/>
    <row r="7885" ht="12.75" customHeight="1" x14ac:dyDescent="0.2"/>
    <row r="7886" ht="12.75" customHeight="1" x14ac:dyDescent="0.2"/>
    <row r="7887" ht="12.75" customHeight="1" x14ac:dyDescent="0.2"/>
    <row r="7888" ht="12.75" customHeight="1" x14ac:dyDescent="0.2"/>
    <row r="7889" ht="12.75" customHeight="1" x14ac:dyDescent="0.2"/>
    <row r="7890" ht="12.75" customHeight="1" x14ac:dyDescent="0.2"/>
    <row r="7891" ht="12.75" customHeight="1" x14ac:dyDescent="0.2"/>
    <row r="7892" ht="12.75" customHeight="1" x14ac:dyDescent="0.2"/>
    <row r="7893" ht="12.75" customHeight="1" x14ac:dyDescent="0.2"/>
    <row r="7894" ht="12.75" customHeight="1" x14ac:dyDescent="0.2"/>
    <row r="7895" ht="12.75" customHeight="1" x14ac:dyDescent="0.2"/>
    <row r="7896" ht="12.75" customHeight="1" x14ac:dyDescent="0.2"/>
    <row r="7897" ht="12.75" customHeight="1" x14ac:dyDescent="0.2"/>
    <row r="7898" ht="12.75" customHeight="1" x14ac:dyDescent="0.2"/>
    <row r="7899" ht="12.75" customHeight="1" x14ac:dyDescent="0.2"/>
    <row r="7900" ht="12.75" customHeight="1" x14ac:dyDescent="0.2"/>
    <row r="7901" ht="12.75" customHeight="1" x14ac:dyDescent="0.2"/>
    <row r="7902" ht="12.75" customHeight="1" x14ac:dyDescent="0.2"/>
    <row r="7903" ht="12.75" customHeight="1" x14ac:dyDescent="0.2"/>
    <row r="7904" ht="12.75" customHeight="1" x14ac:dyDescent="0.2"/>
    <row r="7905" ht="12.75" customHeight="1" x14ac:dyDescent="0.2"/>
    <row r="7906" ht="12.75" customHeight="1" x14ac:dyDescent="0.2"/>
    <row r="7907" ht="12.75" customHeight="1" x14ac:dyDescent="0.2"/>
    <row r="7908" ht="12.75" customHeight="1" x14ac:dyDescent="0.2"/>
    <row r="7909" ht="12.75" customHeight="1" x14ac:dyDescent="0.2"/>
    <row r="7910" ht="12.75" customHeight="1" x14ac:dyDescent="0.2"/>
    <row r="7911" ht="12.75" customHeight="1" x14ac:dyDescent="0.2"/>
    <row r="7912" ht="12.75" customHeight="1" x14ac:dyDescent="0.2"/>
    <row r="7913" ht="12.75" customHeight="1" x14ac:dyDescent="0.2"/>
    <row r="7914" ht="12.75" customHeight="1" x14ac:dyDescent="0.2"/>
    <row r="7915" ht="12.75" customHeight="1" x14ac:dyDescent="0.2"/>
    <row r="7916" ht="12.75" customHeight="1" x14ac:dyDescent="0.2"/>
    <row r="7917" ht="12.75" customHeight="1" x14ac:dyDescent="0.2"/>
    <row r="7918" ht="12.75" customHeight="1" x14ac:dyDescent="0.2"/>
    <row r="7919" ht="12.75" customHeight="1" x14ac:dyDescent="0.2"/>
    <row r="7920" ht="12.75" customHeight="1" x14ac:dyDescent="0.2"/>
    <row r="7921" ht="12.75" customHeight="1" x14ac:dyDescent="0.2"/>
    <row r="7922" ht="12.75" customHeight="1" x14ac:dyDescent="0.2"/>
    <row r="7923" ht="12.75" customHeight="1" x14ac:dyDescent="0.2"/>
    <row r="7924" ht="12.75" customHeight="1" x14ac:dyDescent="0.2"/>
    <row r="7925" ht="12.75" customHeight="1" x14ac:dyDescent="0.2"/>
    <row r="7926" ht="12.75" customHeight="1" x14ac:dyDescent="0.2"/>
    <row r="7927" ht="12.75" customHeight="1" x14ac:dyDescent="0.2"/>
    <row r="7928" ht="12.75" customHeight="1" x14ac:dyDescent="0.2"/>
    <row r="7929" ht="12.75" customHeight="1" x14ac:dyDescent="0.2"/>
    <row r="7930" ht="12.75" customHeight="1" x14ac:dyDescent="0.2"/>
    <row r="7931" ht="12.75" customHeight="1" x14ac:dyDescent="0.2"/>
    <row r="7932" ht="12.75" customHeight="1" x14ac:dyDescent="0.2"/>
    <row r="7933" ht="12.75" customHeight="1" x14ac:dyDescent="0.2"/>
    <row r="7934" ht="12.75" customHeight="1" x14ac:dyDescent="0.2"/>
    <row r="7935" ht="12.75" customHeight="1" x14ac:dyDescent="0.2"/>
    <row r="7936" ht="12.75" customHeight="1" x14ac:dyDescent="0.2"/>
    <row r="7937" ht="12.75" customHeight="1" x14ac:dyDescent="0.2"/>
    <row r="7938" ht="12.75" customHeight="1" x14ac:dyDescent="0.2"/>
    <row r="7939" ht="12.75" customHeight="1" x14ac:dyDescent="0.2"/>
    <row r="7940" ht="12.75" customHeight="1" x14ac:dyDescent="0.2"/>
    <row r="7941" ht="12.75" customHeight="1" x14ac:dyDescent="0.2"/>
    <row r="7942" ht="12.75" customHeight="1" x14ac:dyDescent="0.2"/>
    <row r="7943" ht="12.75" customHeight="1" x14ac:dyDescent="0.2"/>
    <row r="7944" ht="12.75" customHeight="1" x14ac:dyDescent="0.2"/>
    <row r="7945" ht="12.75" customHeight="1" x14ac:dyDescent="0.2"/>
    <row r="7946" ht="12.75" customHeight="1" x14ac:dyDescent="0.2"/>
    <row r="7947" ht="12.75" customHeight="1" x14ac:dyDescent="0.2"/>
    <row r="7948" ht="12.75" customHeight="1" x14ac:dyDescent="0.2"/>
    <row r="7949" ht="12.75" customHeight="1" x14ac:dyDescent="0.2"/>
    <row r="7950" ht="12.75" customHeight="1" x14ac:dyDescent="0.2"/>
    <row r="7951" ht="12.75" customHeight="1" x14ac:dyDescent="0.2"/>
    <row r="7952" ht="12.75" customHeight="1" x14ac:dyDescent="0.2"/>
    <row r="7953" ht="12.75" customHeight="1" x14ac:dyDescent="0.2"/>
    <row r="7954" ht="12.75" customHeight="1" x14ac:dyDescent="0.2"/>
    <row r="7955" ht="12.75" customHeight="1" x14ac:dyDescent="0.2"/>
    <row r="7956" ht="12.75" customHeight="1" x14ac:dyDescent="0.2"/>
    <row r="7957" ht="12.75" customHeight="1" x14ac:dyDescent="0.2"/>
    <row r="7958" ht="12.75" customHeight="1" x14ac:dyDescent="0.2"/>
    <row r="7959" ht="12.75" customHeight="1" x14ac:dyDescent="0.2"/>
    <row r="7960" ht="12.75" customHeight="1" x14ac:dyDescent="0.2"/>
    <row r="7961" ht="12.75" customHeight="1" x14ac:dyDescent="0.2"/>
    <row r="7962" ht="12.75" customHeight="1" x14ac:dyDescent="0.2"/>
    <row r="7963" ht="12.75" customHeight="1" x14ac:dyDescent="0.2"/>
    <row r="7964" ht="12.75" customHeight="1" x14ac:dyDescent="0.2"/>
    <row r="7965" ht="12.75" customHeight="1" x14ac:dyDescent="0.2"/>
    <row r="7966" ht="12.75" customHeight="1" x14ac:dyDescent="0.2"/>
    <row r="7967" ht="12.75" customHeight="1" x14ac:dyDescent="0.2"/>
    <row r="7968" ht="12.75" customHeight="1" x14ac:dyDescent="0.2"/>
    <row r="7969" ht="12.75" customHeight="1" x14ac:dyDescent="0.2"/>
    <row r="7970" ht="12.75" customHeight="1" x14ac:dyDescent="0.2"/>
    <row r="7971" ht="12.75" customHeight="1" x14ac:dyDescent="0.2"/>
    <row r="7972" ht="12.75" customHeight="1" x14ac:dyDescent="0.2"/>
    <row r="7973" ht="12.75" customHeight="1" x14ac:dyDescent="0.2"/>
    <row r="7974" ht="12.75" customHeight="1" x14ac:dyDescent="0.2"/>
    <row r="7975" ht="12.75" customHeight="1" x14ac:dyDescent="0.2"/>
    <row r="7976" ht="12.75" customHeight="1" x14ac:dyDescent="0.2"/>
    <row r="7977" ht="12.75" customHeight="1" x14ac:dyDescent="0.2"/>
    <row r="7978" ht="12.75" customHeight="1" x14ac:dyDescent="0.2"/>
    <row r="7979" ht="12.75" customHeight="1" x14ac:dyDescent="0.2"/>
    <row r="7980" ht="12.75" customHeight="1" x14ac:dyDescent="0.2"/>
    <row r="7981" ht="12.75" customHeight="1" x14ac:dyDescent="0.2"/>
    <row r="7982" ht="12.75" customHeight="1" x14ac:dyDescent="0.2"/>
    <row r="7983" ht="12.75" customHeight="1" x14ac:dyDescent="0.2"/>
    <row r="7984" ht="12.75" customHeight="1" x14ac:dyDescent="0.2"/>
    <row r="7985" ht="12.75" customHeight="1" x14ac:dyDescent="0.2"/>
    <row r="7986" ht="12.75" customHeight="1" x14ac:dyDescent="0.2"/>
    <row r="7987" ht="12.75" customHeight="1" x14ac:dyDescent="0.2"/>
    <row r="7988" ht="12.75" customHeight="1" x14ac:dyDescent="0.2"/>
    <row r="7989" ht="12.75" customHeight="1" x14ac:dyDescent="0.2"/>
    <row r="7990" ht="12.75" customHeight="1" x14ac:dyDescent="0.2"/>
    <row r="7991" ht="12.75" customHeight="1" x14ac:dyDescent="0.2"/>
    <row r="7992" ht="12.75" customHeight="1" x14ac:dyDescent="0.2"/>
    <row r="7993" ht="12.75" customHeight="1" x14ac:dyDescent="0.2"/>
    <row r="7994" ht="12.75" customHeight="1" x14ac:dyDescent="0.2"/>
    <row r="7995" ht="12.75" customHeight="1" x14ac:dyDescent="0.2"/>
    <row r="7996" ht="12.75" customHeight="1" x14ac:dyDescent="0.2"/>
    <row r="7997" ht="12.75" customHeight="1" x14ac:dyDescent="0.2"/>
    <row r="7998" ht="12.75" customHeight="1" x14ac:dyDescent="0.2"/>
    <row r="7999" ht="12.75" customHeight="1" x14ac:dyDescent="0.2"/>
    <row r="8000" ht="12.75" customHeight="1" x14ac:dyDescent="0.2"/>
    <row r="8001" ht="12.75" customHeight="1" x14ac:dyDescent="0.2"/>
    <row r="8002" ht="12.75" customHeight="1" x14ac:dyDescent="0.2"/>
    <row r="8003" ht="12.75" customHeight="1" x14ac:dyDescent="0.2"/>
    <row r="8004" ht="12.75" customHeight="1" x14ac:dyDescent="0.2"/>
    <row r="8005" ht="12.75" customHeight="1" x14ac:dyDescent="0.2"/>
    <row r="8006" ht="12.75" customHeight="1" x14ac:dyDescent="0.2"/>
    <row r="8007" ht="12.75" customHeight="1" x14ac:dyDescent="0.2"/>
    <row r="8008" ht="12.75" customHeight="1" x14ac:dyDescent="0.2"/>
    <row r="8009" ht="12.75" customHeight="1" x14ac:dyDescent="0.2"/>
    <row r="8010" ht="12.75" customHeight="1" x14ac:dyDescent="0.2"/>
    <row r="8011" ht="12.75" customHeight="1" x14ac:dyDescent="0.2"/>
    <row r="8012" ht="12.75" customHeight="1" x14ac:dyDescent="0.2"/>
    <row r="8013" ht="12.75" customHeight="1" x14ac:dyDescent="0.2"/>
    <row r="8014" ht="12.75" customHeight="1" x14ac:dyDescent="0.2"/>
    <row r="8015" ht="12.75" customHeight="1" x14ac:dyDescent="0.2"/>
    <row r="8016" ht="12.75" customHeight="1" x14ac:dyDescent="0.2"/>
    <row r="8017" ht="12.75" customHeight="1" x14ac:dyDescent="0.2"/>
    <row r="8018" ht="12.75" customHeight="1" x14ac:dyDescent="0.2"/>
    <row r="8019" ht="12.75" customHeight="1" x14ac:dyDescent="0.2"/>
    <row r="8020" ht="12.75" customHeight="1" x14ac:dyDescent="0.2"/>
    <row r="8021" ht="12.75" customHeight="1" x14ac:dyDescent="0.2"/>
    <row r="8022" ht="12.75" customHeight="1" x14ac:dyDescent="0.2"/>
    <row r="8023" ht="12.75" customHeight="1" x14ac:dyDescent="0.2"/>
    <row r="8024" ht="12.75" customHeight="1" x14ac:dyDescent="0.2"/>
    <row r="8025" ht="12.75" customHeight="1" x14ac:dyDescent="0.2"/>
    <row r="8026" ht="12.75" customHeight="1" x14ac:dyDescent="0.2"/>
    <row r="8027" ht="12.75" customHeight="1" x14ac:dyDescent="0.2"/>
    <row r="8028" ht="12.75" customHeight="1" x14ac:dyDescent="0.2"/>
    <row r="8029" ht="12.75" customHeight="1" x14ac:dyDescent="0.2"/>
    <row r="8030" ht="12.75" customHeight="1" x14ac:dyDescent="0.2"/>
    <row r="8031" ht="12.75" customHeight="1" x14ac:dyDescent="0.2"/>
    <row r="8032" ht="12.75" customHeight="1" x14ac:dyDescent="0.2"/>
    <row r="8033" ht="12.75" customHeight="1" x14ac:dyDescent="0.2"/>
    <row r="8034" ht="12.75" customHeight="1" x14ac:dyDescent="0.2"/>
    <row r="8035" ht="12.75" customHeight="1" x14ac:dyDescent="0.2"/>
    <row r="8036" ht="12.75" customHeight="1" x14ac:dyDescent="0.2"/>
    <row r="8037" ht="12.75" customHeight="1" x14ac:dyDescent="0.2"/>
    <row r="8038" ht="12.75" customHeight="1" x14ac:dyDescent="0.2"/>
    <row r="8039" ht="12.75" customHeight="1" x14ac:dyDescent="0.2"/>
    <row r="8040" ht="12.75" customHeight="1" x14ac:dyDescent="0.2"/>
    <row r="8041" ht="12.75" customHeight="1" x14ac:dyDescent="0.2"/>
    <row r="8042" ht="12.75" customHeight="1" x14ac:dyDescent="0.2"/>
    <row r="8043" ht="12.75" customHeight="1" x14ac:dyDescent="0.2"/>
    <row r="8044" ht="12.75" customHeight="1" x14ac:dyDescent="0.2"/>
    <row r="8045" ht="12.75" customHeight="1" x14ac:dyDescent="0.2"/>
    <row r="8046" ht="12.75" customHeight="1" x14ac:dyDescent="0.2"/>
    <row r="8047" ht="12.75" customHeight="1" x14ac:dyDescent="0.2"/>
    <row r="8048" ht="12.75" customHeight="1" x14ac:dyDescent="0.2"/>
    <row r="8049" ht="12.75" customHeight="1" x14ac:dyDescent="0.2"/>
    <row r="8050" ht="12.75" customHeight="1" x14ac:dyDescent="0.2"/>
    <row r="8051" ht="12.75" customHeight="1" x14ac:dyDescent="0.2"/>
    <row r="8052" ht="12.75" customHeight="1" x14ac:dyDescent="0.2"/>
    <row r="8053" ht="12.75" customHeight="1" x14ac:dyDescent="0.2"/>
    <row r="8054" ht="12.75" customHeight="1" x14ac:dyDescent="0.2"/>
    <row r="8055" ht="12.75" customHeight="1" x14ac:dyDescent="0.2"/>
    <row r="8056" ht="12.75" customHeight="1" x14ac:dyDescent="0.2"/>
    <row r="8057" ht="12.75" customHeight="1" x14ac:dyDescent="0.2"/>
    <row r="8058" ht="12.75" customHeight="1" x14ac:dyDescent="0.2"/>
    <row r="8059" ht="12.75" customHeight="1" x14ac:dyDescent="0.2"/>
    <row r="8060" ht="12.75" customHeight="1" x14ac:dyDescent="0.2"/>
    <row r="8061" ht="12.75" customHeight="1" x14ac:dyDescent="0.2"/>
    <row r="8062" ht="12.75" customHeight="1" x14ac:dyDescent="0.2"/>
    <row r="8063" ht="12.75" customHeight="1" x14ac:dyDescent="0.2"/>
    <row r="8064" ht="12.75" customHeight="1" x14ac:dyDescent="0.2"/>
    <row r="8065" ht="12.75" customHeight="1" x14ac:dyDescent="0.2"/>
    <row r="8066" ht="12.75" customHeight="1" x14ac:dyDescent="0.2"/>
    <row r="8067" ht="12.75" customHeight="1" x14ac:dyDescent="0.2"/>
    <row r="8068" ht="12.75" customHeight="1" x14ac:dyDescent="0.2"/>
    <row r="8069" ht="12.75" customHeight="1" x14ac:dyDescent="0.2"/>
    <row r="8070" ht="12.75" customHeight="1" x14ac:dyDescent="0.2"/>
    <row r="8071" ht="12.75" customHeight="1" x14ac:dyDescent="0.2"/>
    <row r="8072" ht="12.75" customHeight="1" x14ac:dyDescent="0.2"/>
    <row r="8073" ht="12.75" customHeight="1" x14ac:dyDescent="0.2"/>
    <row r="8074" ht="12.75" customHeight="1" x14ac:dyDescent="0.2"/>
    <row r="8075" ht="12.75" customHeight="1" x14ac:dyDescent="0.2"/>
    <row r="8076" ht="12.75" customHeight="1" x14ac:dyDescent="0.2"/>
    <row r="8077" ht="12.75" customHeight="1" x14ac:dyDescent="0.2"/>
    <row r="8078" ht="12.75" customHeight="1" x14ac:dyDescent="0.2"/>
    <row r="8079" ht="12.75" customHeight="1" x14ac:dyDescent="0.2"/>
    <row r="8080" ht="12.75" customHeight="1" x14ac:dyDescent="0.2"/>
    <row r="8081" ht="12.75" customHeight="1" x14ac:dyDescent="0.2"/>
    <row r="8082" ht="12.75" customHeight="1" x14ac:dyDescent="0.2"/>
    <row r="8083" ht="12.75" customHeight="1" x14ac:dyDescent="0.2"/>
    <row r="8084" ht="12.75" customHeight="1" x14ac:dyDescent="0.2"/>
    <row r="8085" ht="12.75" customHeight="1" x14ac:dyDescent="0.2"/>
    <row r="8086" ht="12.75" customHeight="1" x14ac:dyDescent="0.2"/>
    <row r="8087" ht="12.75" customHeight="1" x14ac:dyDescent="0.2"/>
    <row r="8088" ht="12.75" customHeight="1" x14ac:dyDescent="0.2"/>
    <row r="8089" ht="12.75" customHeight="1" x14ac:dyDescent="0.2"/>
    <row r="8090" ht="12.75" customHeight="1" x14ac:dyDescent="0.2"/>
    <row r="8091" ht="12.75" customHeight="1" x14ac:dyDescent="0.2"/>
    <row r="8092" ht="12.75" customHeight="1" x14ac:dyDescent="0.2"/>
    <row r="8093" ht="12.75" customHeight="1" x14ac:dyDescent="0.2"/>
    <row r="8094" ht="12.75" customHeight="1" x14ac:dyDescent="0.2"/>
    <row r="8095" ht="12.75" customHeight="1" x14ac:dyDescent="0.2"/>
    <row r="8096" ht="12.75" customHeight="1" x14ac:dyDescent="0.2"/>
    <row r="8097" ht="12.75" customHeight="1" x14ac:dyDescent="0.2"/>
    <row r="8098" ht="12.75" customHeight="1" x14ac:dyDescent="0.2"/>
    <row r="8099" ht="12.75" customHeight="1" x14ac:dyDescent="0.2"/>
    <row r="8100" ht="12.75" customHeight="1" x14ac:dyDescent="0.2"/>
    <row r="8101" ht="12.75" customHeight="1" x14ac:dyDescent="0.2"/>
    <row r="8102" ht="12.75" customHeight="1" x14ac:dyDescent="0.2"/>
    <row r="8103" ht="12.75" customHeight="1" x14ac:dyDescent="0.2"/>
    <row r="8104" ht="12.75" customHeight="1" x14ac:dyDescent="0.2"/>
    <row r="8105" ht="12.75" customHeight="1" x14ac:dyDescent="0.2"/>
    <row r="8106" ht="12.75" customHeight="1" x14ac:dyDescent="0.2"/>
    <row r="8107" ht="12.75" customHeight="1" x14ac:dyDescent="0.2"/>
    <row r="8108" ht="12.75" customHeight="1" x14ac:dyDescent="0.2"/>
    <row r="8109" ht="12.75" customHeight="1" x14ac:dyDescent="0.2"/>
    <row r="8110" ht="12.75" customHeight="1" x14ac:dyDescent="0.2"/>
    <row r="8111" ht="12.75" customHeight="1" x14ac:dyDescent="0.2"/>
    <row r="8112" ht="12.75" customHeight="1" x14ac:dyDescent="0.2"/>
    <row r="8113" ht="12.75" customHeight="1" x14ac:dyDescent="0.2"/>
    <row r="8114" ht="12.75" customHeight="1" x14ac:dyDescent="0.2"/>
    <row r="8115" ht="12.75" customHeight="1" x14ac:dyDescent="0.2"/>
    <row r="8116" ht="12.75" customHeight="1" x14ac:dyDescent="0.2"/>
    <row r="8117" ht="12.75" customHeight="1" x14ac:dyDescent="0.2"/>
    <row r="8118" ht="12.75" customHeight="1" x14ac:dyDescent="0.2"/>
    <row r="8119" ht="12.75" customHeight="1" x14ac:dyDescent="0.2"/>
    <row r="8120" ht="12.75" customHeight="1" x14ac:dyDescent="0.2"/>
    <row r="8121" ht="12.75" customHeight="1" x14ac:dyDescent="0.2"/>
    <row r="8122" ht="12.75" customHeight="1" x14ac:dyDescent="0.2"/>
    <row r="8123" ht="12.75" customHeight="1" x14ac:dyDescent="0.2"/>
    <row r="8124" ht="12.75" customHeight="1" x14ac:dyDescent="0.2"/>
    <row r="8125" ht="12.75" customHeight="1" x14ac:dyDescent="0.2"/>
    <row r="8126" ht="12.75" customHeight="1" x14ac:dyDescent="0.2"/>
    <row r="8127" ht="12.75" customHeight="1" x14ac:dyDescent="0.2"/>
    <row r="8128" ht="12.75" customHeight="1" x14ac:dyDescent="0.2"/>
    <row r="8129" ht="12.75" customHeight="1" x14ac:dyDescent="0.2"/>
    <row r="8130" ht="12.75" customHeight="1" x14ac:dyDescent="0.2"/>
    <row r="8131" ht="12.75" customHeight="1" x14ac:dyDescent="0.2"/>
    <row r="8132" ht="12.75" customHeight="1" x14ac:dyDescent="0.2"/>
    <row r="8133" ht="12.75" customHeight="1" x14ac:dyDescent="0.2"/>
    <row r="8134" ht="12.75" customHeight="1" x14ac:dyDescent="0.2"/>
    <row r="8135" ht="12.75" customHeight="1" x14ac:dyDescent="0.2"/>
    <row r="8136" ht="12.75" customHeight="1" x14ac:dyDescent="0.2"/>
    <row r="8137" ht="12.75" customHeight="1" x14ac:dyDescent="0.2"/>
    <row r="8138" ht="12.75" customHeight="1" x14ac:dyDescent="0.2"/>
    <row r="8139" ht="12.75" customHeight="1" x14ac:dyDescent="0.2"/>
    <row r="8140" ht="12.75" customHeight="1" x14ac:dyDescent="0.2"/>
    <row r="8141" ht="12.75" customHeight="1" x14ac:dyDescent="0.2"/>
    <row r="8142" ht="12.75" customHeight="1" x14ac:dyDescent="0.2"/>
    <row r="8143" ht="12.75" customHeight="1" x14ac:dyDescent="0.2"/>
    <row r="8144" ht="12.75" customHeight="1" x14ac:dyDescent="0.2"/>
    <row r="8145" ht="12.75" customHeight="1" x14ac:dyDescent="0.2"/>
    <row r="8146" ht="12.75" customHeight="1" x14ac:dyDescent="0.2"/>
    <row r="8147" ht="12.75" customHeight="1" x14ac:dyDescent="0.2"/>
    <row r="8148" ht="12.75" customHeight="1" x14ac:dyDescent="0.2"/>
    <row r="8149" ht="12.75" customHeight="1" x14ac:dyDescent="0.2"/>
    <row r="8150" ht="12.75" customHeight="1" x14ac:dyDescent="0.2"/>
    <row r="8151" ht="12.75" customHeight="1" x14ac:dyDescent="0.2"/>
    <row r="8152" ht="12.75" customHeight="1" x14ac:dyDescent="0.2"/>
    <row r="8153" ht="12.75" customHeight="1" x14ac:dyDescent="0.2"/>
    <row r="8154" ht="12.75" customHeight="1" x14ac:dyDescent="0.2"/>
    <row r="8155" ht="12.75" customHeight="1" x14ac:dyDescent="0.2"/>
    <row r="8156" ht="12.75" customHeight="1" x14ac:dyDescent="0.2"/>
    <row r="8157" ht="12.75" customHeight="1" x14ac:dyDescent="0.2"/>
    <row r="8158" ht="12.75" customHeight="1" x14ac:dyDescent="0.2"/>
    <row r="8159" ht="12.75" customHeight="1" x14ac:dyDescent="0.2"/>
    <row r="8160" ht="12.75" customHeight="1" x14ac:dyDescent="0.2"/>
    <row r="8161" ht="12.75" customHeight="1" x14ac:dyDescent="0.2"/>
    <row r="8162" ht="12.75" customHeight="1" x14ac:dyDescent="0.2"/>
    <row r="8163" ht="12.75" customHeight="1" x14ac:dyDescent="0.2"/>
    <row r="8164" ht="12.75" customHeight="1" x14ac:dyDescent="0.2"/>
    <row r="8165" ht="12.75" customHeight="1" x14ac:dyDescent="0.2"/>
    <row r="8166" ht="12.75" customHeight="1" x14ac:dyDescent="0.2"/>
    <row r="8167" ht="12.75" customHeight="1" x14ac:dyDescent="0.2"/>
    <row r="8168" ht="12.75" customHeight="1" x14ac:dyDescent="0.2"/>
    <row r="8169" ht="12.75" customHeight="1" x14ac:dyDescent="0.2"/>
    <row r="8170" ht="12.75" customHeight="1" x14ac:dyDescent="0.2"/>
    <row r="8171" ht="12.75" customHeight="1" x14ac:dyDescent="0.2"/>
    <row r="8172" ht="12.75" customHeight="1" x14ac:dyDescent="0.2"/>
    <row r="8173" ht="12.75" customHeight="1" x14ac:dyDescent="0.2"/>
    <row r="8174" ht="12.75" customHeight="1" x14ac:dyDescent="0.2"/>
    <row r="8175" ht="12.75" customHeight="1" x14ac:dyDescent="0.2"/>
    <row r="8176" ht="12.75" customHeight="1" x14ac:dyDescent="0.2"/>
    <row r="8177" ht="12.75" customHeight="1" x14ac:dyDescent="0.2"/>
    <row r="8178" ht="12.75" customHeight="1" x14ac:dyDescent="0.2"/>
    <row r="8179" ht="12.75" customHeight="1" x14ac:dyDescent="0.2"/>
    <row r="8180" ht="12.75" customHeight="1" x14ac:dyDescent="0.2"/>
    <row r="8181" ht="12.75" customHeight="1" x14ac:dyDescent="0.2"/>
    <row r="8182" ht="12.75" customHeight="1" x14ac:dyDescent="0.2"/>
    <row r="8183" ht="12.75" customHeight="1" x14ac:dyDescent="0.2"/>
    <row r="8184" ht="12.75" customHeight="1" x14ac:dyDescent="0.2"/>
    <row r="8185" ht="12.75" customHeight="1" x14ac:dyDescent="0.2"/>
    <row r="8186" ht="12.75" customHeight="1" x14ac:dyDescent="0.2"/>
    <row r="8187" ht="12.75" customHeight="1" x14ac:dyDescent="0.2"/>
    <row r="8188" ht="12.75" customHeight="1" x14ac:dyDescent="0.2"/>
    <row r="8189" ht="12.75" customHeight="1" x14ac:dyDescent="0.2"/>
    <row r="8190" ht="12.75" customHeight="1" x14ac:dyDescent="0.2"/>
    <row r="8191" ht="12.75" customHeight="1" x14ac:dyDescent="0.2"/>
    <row r="8192" ht="12.75" customHeight="1" x14ac:dyDescent="0.2"/>
    <row r="8193" ht="12.75" customHeight="1" x14ac:dyDescent="0.2"/>
    <row r="8194" ht="12.75" customHeight="1" x14ac:dyDescent="0.2"/>
    <row r="8195" ht="12.75" customHeight="1" x14ac:dyDescent="0.2"/>
    <row r="8196" ht="12.75" customHeight="1" x14ac:dyDescent="0.2"/>
    <row r="8197" ht="12.75" customHeight="1" x14ac:dyDescent="0.2"/>
    <row r="8198" ht="12.75" customHeight="1" x14ac:dyDescent="0.2"/>
    <row r="8199" ht="12.75" customHeight="1" x14ac:dyDescent="0.2"/>
    <row r="8200" ht="12.75" customHeight="1" x14ac:dyDescent="0.2"/>
    <row r="8201" ht="12.75" customHeight="1" x14ac:dyDescent="0.2"/>
    <row r="8202" ht="12.75" customHeight="1" x14ac:dyDescent="0.2"/>
    <row r="8203" ht="12.75" customHeight="1" x14ac:dyDescent="0.2"/>
    <row r="8204" ht="12.75" customHeight="1" x14ac:dyDescent="0.2"/>
    <row r="8205" ht="12.75" customHeight="1" x14ac:dyDescent="0.2"/>
    <row r="8206" ht="12.75" customHeight="1" x14ac:dyDescent="0.2"/>
    <row r="8207" ht="12.75" customHeight="1" x14ac:dyDescent="0.2"/>
    <row r="8208" ht="12.75" customHeight="1" x14ac:dyDescent="0.2"/>
    <row r="8209" ht="12.75" customHeight="1" x14ac:dyDescent="0.2"/>
    <row r="8210" ht="12.75" customHeight="1" x14ac:dyDescent="0.2"/>
    <row r="8211" ht="12.75" customHeight="1" x14ac:dyDescent="0.2"/>
    <row r="8212" ht="12.75" customHeight="1" x14ac:dyDescent="0.2"/>
    <row r="8213" ht="12.75" customHeight="1" x14ac:dyDescent="0.2"/>
    <row r="8214" ht="12.75" customHeight="1" x14ac:dyDescent="0.2"/>
    <row r="8215" ht="12.75" customHeight="1" x14ac:dyDescent="0.2"/>
    <row r="8216" ht="12.75" customHeight="1" x14ac:dyDescent="0.2"/>
    <row r="8217" ht="12.75" customHeight="1" x14ac:dyDescent="0.2"/>
    <row r="8218" ht="12.75" customHeight="1" x14ac:dyDescent="0.2"/>
    <row r="8219" ht="12.75" customHeight="1" x14ac:dyDescent="0.2"/>
    <row r="8220" ht="12.75" customHeight="1" x14ac:dyDescent="0.2"/>
    <row r="8221" ht="12.75" customHeight="1" x14ac:dyDescent="0.2"/>
    <row r="8222" ht="12.75" customHeight="1" x14ac:dyDescent="0.2"/>
    <row r="8223" ht="12.75" customHeight="1" x14ac:dyDescent="0.2"/>
    <row r="8224" ht="12.75" customHeight="1" x14ac:dyDescent="0.2"/>
    <row r="8225" ht="12.75" customHeight="1" x14ac:dyDescent="0.2"/>
    <row r="8226" ht="12.75" customHeight="1" x14ac:dyDescent="0.2"/>
    <row r="8227" ht="12.75" customHeight="1" x14ac:dyDescent="0.2"/>
    <row r="8228" ht="12.75" customHeight="1" x14ac:dyDescent="0.2"/>
    <row r="8229" ht="12.75" customHeight="1" x14ac:dyDescent="0.2"/>
    <row r="8230" ht="12.75" customHeight="1" x14ac:dyDescent="0.2"/>
    <row r="8231" ht="12.75" customHeight="1" x14ac:dyDescent="0.2"/>
    <row r="8232" ht="12.75" customHeight="1" x14ac:dyDescent="0.2"/>
    <row r="8233" ht="12.75" customHeight="1" x14ac:dyDescent="0.2"/>
    <row r="8234" ht="12.75" customHeight="1" x14ac:dyDescent="0.2"/>
    <row r="8235" ht="12.75" customHeight="1" x14ac:dyDescent="0.2"/>
    <row r="8236" ht="12.75" customHeight="1" x14ac:dyDescent="0.2"/>
    <row r="8237" ht="12.75" customHeight="1" x14ac:dyDescent="0.2"/>
    <row r="8238" ht="12.75" customHeight="1" x14ac:dyDescent="0.2"/>
    <row r="8239" ht="12.75" customHeight="1" x14ac:dyDescent="0.2"/>
    <row r="8240" ht="12.75" customHeight="1" x14ac:dyDescent="0.2"/>
    <row r="8241" ht="12.75" customHeight="1" x14ac:dyDescent="0.2"/>
    <row r="8242" ht="12.75" customHeight="1" x14ac:dyDescent="0.2"/>
    <row r="8243" ht="12.75" customHeight="1" x14ac:dyDescent="0.2"/>
    <row r="8244" ht="12.75" customHeight="1" x14ac:dyDescent="0.2"/>
    <row r="8245" ht="12.75" customHeight="1" x14ac:dyDescent="0.2"/>
    <row r="8246" ht="12.75" customHeight="1" x14ac:dyDescent="0.2"/>
    <row r="8247" ht="12.75" customHeight="1" x14ac:dyDescent="0.2"/>
    <row r="8248" ht="12.75" customHeight="1" x14ac:dyDescent="0.2"/>
    <row r="8249" ht="12.75" customHeight="1" x14ac:dyDescent="0.2"/>
    <row r="8250" ht="12.75" customHeight="1" x14ac:dyDescent="0.2"/>
    <row r="8251" ht="12.75" customHeight="1" x14ac:dyDescent="0.2"/>
    <row r="8252" ht="12.75" customHeight="1" x14ac:dyDescent="0.2"/>
    <row r="8253" ht="12.75" customHeight="1" x14ac:dyDescent="0.2"/>
    <row r="8254" ht="12.75" customHeight="1" x14ac:dyDescent="0.2"/>
    <row r="8255" ht="12.75" customHeight="1" x14ac:dyDescent="0.2"/>
    <row r="8256" ht="12.75" customHeight="1" x14ac:dyDescent="0.2"/>
    <row r="8257" ht="12.75" customHeight="1" x14ac:dyDescent="0.2"/>
    <row r="8258" ht="12.75" customHeight="1" x14ac:dyDescent="0.2"/>
    <row r="8259" ht="12.75" customHeight="1" x14ac:dyDescent="0.2"/>
    <row r="8260" ht="12.75" customHeight="1" x14ac:dyDescent="0.2"/>
    <row r="8261" ht="12.75" customHeight="1" x14ac:dyDescent="0.2"/>
    <row r="8262" ht="12.75" customHeight="1" x14ac:dyDescent="0.2"/>
    <row r="8263" ht="12.75" customHeight="1" x14ac:dyDescent="0.2"/>
    <row r="8264" ht="12.75" customHeight="1" x14ac:dyDescent="0.2"/>
    <row r="8265" ht="12.75" customHeight="1" x14ac:dyDescent="0.2"/>
    <row r="8266" ht="12.75" customHeight="1" x14ac:dyDescent="0.2"/>
    <row r="8267" ht="12.75" customHeight="1" x14ac:dyDescent="0.2"/>
    <row r="8268" ht="12.75" customHeight="1" x14ac:dyDescent="0.2"/>
    <row r="8269" ht="12.75" customHeight="1" x14ac:dyDescent="0.2"/>
    <row r="8270" ht="12.75" customHeight="1" x14ac:dyDescent="0.2"/>
    <row r="8271" ht="12.75" customHeight="1" x14ac:dyDescent="0.2"/>
    <row r="8272" ht="12.75" customHeight="1" x14ac:dyDescent="0.2"/>
    <row r="8273" ht="12.75" customHeight="1" x14ac:dyDescent="0.2"/>
    <row r="8274" ht="12.75" customHeight="1" x14ac:dyDescent="0.2"/>
    <row r="8275" ht="12.75" customHeight="1" x14ac:dyDescent="0.2"/>
    <row r="8276" ht="12.75" customHeight="1" x14ac:dyDescent="0.2"/>
    <row r="8277" ht="12.75" customHeight="1" x14ac:dyDescent="0.2"/>
    <row r="8278" ht="12.75" customHeight="1" x14ac:dyDescent="0.2"/>
    <row r="8279" ht="12.75" customHeight="1" x14ac:dyDescent="0.2"/>
    <row r="8280" ht="12.75" customHeight="1" x14ac:dyDescent="0.2"/>
    <row r="8281" ht="12.75" customHeight="1" x14ac:dyDescent="0.2"/>
    <row r="8282" ht="12.75" customHeight="1" x14ac:dyDescent="0.2"/>
    <row r="8283" ht="12.75" customHeight="1" x14ac:dyDescent="0.2"/>
    <row r="8284" ht="12.75" customHeight="1" x14ac:dyDescent="0.2"/>
    <row r="8285" ht="12.75" customHeight="1" x14ac:dyDescent="0.2"/>
    <row r="8286" ht="12.75" customHeight="1" x14ac:dyDescent="0.2"/>
    <row r="8287" ht="12.75" customHeight="1" x14ac:dyDescent="0.2"/>
    <row r="8288" ht="12.75" customHeight="1" x14ac:dyDescent="0.2"/>
    <row r="8289" ht="12.75" customHeight="1" x14ac:dyDescent="0.2"/>
    <row r="8290" ht="12.75" customHeight="1" x14ac:dyDescent="0.2"/>
    <row r="8291" ht="12.75" customHeight="1" x14ac:dyDescent="0.2"/>
    <row r="8292" ht="12.75" customHeight="1" x14ac:dyDescent="0.2"/>
    <row r="8293" ht="12.75" customHeight="1" x14ac:dyDescent="0.2"/>
    <row r="8294" ht="12.75" customHeight="1" x14ac:dyDescent="0.2"/>
    <row r="8295" ht="12.75" customHeight="1" x14ac:dyDescent="0.2"/>
    <row r="8296" ht="12.75" customHeight="1" x14ac:dyDescent="0.2"/>
    <row r="8297" ht="12.75" customHeight="1" x14ac:dyDescent="0.2"/>
    <row r="8298" ht="12.75" customHeight="1" x14ac:dyDescent="0.2"/>
    <row r="8299" ht="12.75" customHeight="1" x14ac:dyDescent="0.2"/>
    <row r="8300" ht="12.75" customHeight="1" x14ac:dyDescent="0.2"/>
    <row r="8301" ht="12.75" customHeight="1" x14ac:dyDescent="0.2"/>
    <row r="8302" ht="12.75" customHeight="1" x14ac:dyDescent="0.2"/>
    <row r="8303" ht="12.75" customHeight="1" x14ac:dyDescent="0.2"/>
    <row r="8304" ht="12.75" customHeight="1" x14ac:dyDescent="0.2"/>
    <row r="8305" ht="12.75" customHeight="1" x14ac:dyDescent="0.2"/>
    <row r="8306" ht="12.75" customHeight="1" x14ac:dyDescent="0.2"/>
    <row r="8307" ht="12.75" customHeight="1" x14ac:dyDescent="0.2"/>
    <row r="8308" ht="12.75" customHeight="1" x14ac:dyDescent="0.2"/>
    <row r="8309" ht="12.75" customHeight="1" x14ac:dyDescent="0.2"/>
    <row r="8310" ht="12.75" customHeight="1" x14ac:dyDescent="0.2"/>
    <row r="8311" ht="12.75" customHeight="1" x14ac:dyDescent="0.2"/>
    <row r="8312" ht="12.75" customHeight="1" x14ac:dyDescent="0.2"/>
    <row r="8313" ht="12.75" customHeight="1" x14ac:dyDescent="0.2"/>
    <row r="8314" ht="12.75" customHeight="1" x14ac:dyDescent="0.2"/>
    <row r="8315" ht="12.75" customHeight="1" x14ac:dyDescent="0.2"/>
    <row r="8316" ht="12.75" customHeight="1" x14ac:dyDescent="0.2"/>
    <row r="8317" ht="12.75" customHeight="1" x14ac:dyDescent="0.2"/>
    <row r="8318" ht="12.75" customHeight="1" x14ac:dyDescent="0.2"/>
    <row r="8319" ht="12.75" customHeight="1" x14ac:dyDescent="0.2"/>
    <row r="8320" ht="12.75" customHeight="1" x14ac:dyDescent="0.2"/>
    <row r="8321" ht="12.75" customHeight="1" x14ac:dyDescent="0.2"/>
    <row r="8322" ht="12.75" customHeight="1" x14ac:dyDescent="0.2"/>
    <row r="8323" ht="12.75" customHeight="1" x14ac:dyDescent="0.2"/>
    <row r="8324" ht="12.75" customHeight="1" x14ac:dyDescent="0.2"/>
    <row r="8325" ht="12.75" customHeight="1" x14ac:dyDescent="0.2"/>
    <row r="8326" ht="12.75" customHeight="1" x14ac:dyDescent="0.2"/>
    <row r="8327" ht="12.75" customHeight="1" x14ac:dyDescent="0.2"/>
    <row r="8328" ht="12.75" customHeight="1" x14ac:dyDescent="0.2"/>
    <row r="8329" ht="12.75" customHeight="1" x14ac:dyDescent="0.2"/>
    <row r="8330" ht="12.75" customHeight="1" x14ac:dyDescent="0.2"/>
    <row r="8331" ht="12.75" customHeight="1" x14ac:dyDescent="0.2"/>
    <row r="8332" ht="12.75" customHeight="1" x14ac:dyDescent="0.2"/>
    <row r="8333" ht="12.75" customHeight="1" x14ac:dyDescent="0.2"/>
    <row r="8334" ht="12.75" customHeight="1" x14ac:dyDescent="0.2"/>
    <row r="8335" ht="12.75" customHeight="1" x14ac:dyDescent="0.2"/>
    <row r="8336" ht="12.75" customHeight="1" x14ac:dyDescent="0.2"/>
    <row r="8337" ht="12.75" customHeight="1" x14ac:dyDescent="0.2"/>
    <row r="8338" ht="12.75" customHeight="1" x14ac:dyDescent="0.2"/>
    <row r="8339" ht="12.75" customHeight="1" x14ac:dyDescent="0.2"/>
    <row r="8340" ht="12.75" customHeight="1" x14ac:dyDescent="0.2"/>
    <row r="8341" ht="12.75" customHeight="1" x14ac:dyDescent="0.2"/>
    <row r="8342" ht="12.75" customHeight="1" x14ac:dyDescent="0.2"/>
    <row r="8343" ht="12.75" customHeight="1" x14ac:dyDescent="0.2"/>
    <row r="8344" ht="12.75" customHeight="1" x14ac:dyDescent="0.2"/>
    <row r="8345" ht="12.75" customHeight="1" x14ac:dyDescent="0.2"/>
    <row r="8346" ht="12.75" customHeight="1" x14ac:dyDescent="0.2"/>
    <row r="8347" ht="12.75" customHeight="1" x14ac:dyDescent="0.2"/>
    <row r="8348" ht="12.75" customHeight="1" x14ac:dyDescent="0.2"/>
    <row r="8349" ht="12.75" customHeight="1" x14ac:dyDescent="0.2"/>
    <row r="8350" ht="12.75" customHeight="1" x14ac:dyDescent="0.2"/>
    <row r="8351" ht="12.75" customHeight="1" x14ac:dyDescent="0.2"/>
    <row r="8352" ht="12.75" customHeight="1" x14ac:dyDescent="0.2"/>
    <row r="8353" ht="12.75" customHeight="1" x14ac:dyDescent="0.2"/>
    <row r="8354" ht="12.75" customHeight="1" x14ac:dyDescent="0.2"/>
    <row r="8355" ht="12.75" customHeight="1" x14ac:dyDescent="0.2"/>
    <row r="8356" ht="12.75" customHeight="1" x14ac:dyDescent="0.2"/>
    <row r="8357" ht="12.75" customHeight="1" x14ac:dyDescent="0.2"/>
    <row r="8358" ht="12.75" customHeight="1" x14ac:dyDescent="0.2"/>
    <row r="8359" ht="12.75" customHeight="1" x14ac:dyDescent="0.2"/>
    <row r="8360" ht="12.75" customHeight="1" x14ac:dyDescent="0.2"/>
    <row r="8361" ht="12.75" customHeight="1" x14ac:dyDescent="0.2"/>
    <row r="8362" ht="12.75" customHeight="1" x14ac:dyDescent="0.2"/>
    <row r="8363" ht="12.75" customHeight="1" x14ac:dyDescent="0.2"/>
    <row r="8364" ht="12.75" customHeight="1" x14ac:dyDescent="0.2"/>
    <row r="8365" ht="12.75" customHeight="1" x14ac:dyDescent="0.2"/>
    <row r="8366" ht="12.75" customHeight="1" x14ac:dyDescent="0.2"/>
    <row r="8367" ht="12.75" customHeight="1" x14ac:dyDescent="0.2"/>
    <row r="8368" ht="12.75" customHeight="1" x14ac:dyDescent="0.2"/>
    <row r="8369" ht="12.75" customHeight="1" x14ac:dyDescent="0.2"/>
    <row r="8370" ht="12.75" customHeight="1" x14ac:dyDescent="0.2"/>
    <row r="8371" ht="12.75" customHeight="1" x14ac:dyDescent="0.2"/>
    <row r="8372" ht="12.75" customHeight="1" x14ac:dyDescent="0.2"/>
    <row r="8373" ht="12.75" customHeight="1" x14ac:dyDescent="0.2"/>
    <row r="8374" ht="12.75" customHeight="1" x14ac:dyDescent="0.2"/>
    <row r="8375" ht="12.75" customHeight="1" x14ac:dyDescent="0.2"/>
    <row r="8376" ht="12.75" customHeight="1" x14ac:dyDescent="0.2"/>
    <row r="8377" ht="12.75" customHeight="1" x14ac:dyDescent="0.2"/>
    <row r="8378" ht="12.75" customHeight="1" x14ac:dyDescent="0.2"/>
    <row r="8379" ht="12.75" customHeight="1" x14ac:dyDescent="0.2"/>
    <row r="8380" ht="12.75" customHeight="1" x14ac:dyDescent="0.2"/>
    <row r="8381" ht="12.75" customHeight="1" x14ac:dyDescent="0.2"/>
    <row r="8382" ht="12.75" customHeight="1" x14ac:dyDescent="0.2"/>
    <row r="8383" ht="12.75" customHeight="1" x14ac:dyDescent="0.2"/>
    <row r="8384" ht="12.75" customHeight="1" x14ac:dyDescent="0.2"/>
    <row r="8385" ht="12.75" customHeight="1" x14ac:dyDescent="0.2"/>
    <row r="8386" ht="12.75" customHeight="1" x14ac:dyDescent="0.2"/>
    <row r="8387" ht="12.75" customHeight="1" x14ac:dyDescent="0.2"/>
    <row r="8388" ht="12.75" customHeight="1" x14ac:dyDescent="0.2"/>
    <row r="8389" ht="12.75" customHeight="1" x14ac:dyDescent="0.2"/>
    <row r="8390" ht="12.75" customHeight="1" x14ac:dyDescent="0.2"/>
    <row r="8391" ht="12.75" customHeight="1" x14ac:dyDescent="0.2"/>
    <row r="8392" ht="12.75" customHeight="1" x14ac:dyDescent="0.2"/>
    <row r="8393" ht="12.75" customHeight="1" x14ac:dyDescent="0.2"/>
    <row r="8394" ht="12.75" customHeight="1" x14ac:dyDescent="0.2"/>
    <row r="8395" ht="12.75" customHeight="1" x14ac:dyDescent="0.2"/>
    <row r="8396" ht="12.75" customHeight="1" x14ac:dyDescent="0.2"/>
    <row r="8397" ht="12.75" customHeight="1" x14ac:dyDescent="0.2"/>
    <row r="8398" ht="12.75" customHeight="1" x14ac:dyDescent="0.2"/>
    <row r="8399" ht="12.75" customHeight="1" x14ac:dyDescent="0.2"/>
    <row r="8400" ht="12.75" customHeight="1" x14ac:dyDescent="0.2"/>
    <row r="8401" ht="12.75" customHeight="1" x14ac:dyDescent="0.2"/>
    <row r="8402" ht="12.75" customHeight="1" x14ac:dyDescent="0.2"/>
    <row r="8403" ht="12.75" customHeight="1" x14ac:dyDescent="0.2"/>
    <row r="8404" ht="12.75" customHeight="1" x14ac:dyDescent="0.2"/>
    <row r="8405" ht="12.75" customHeight="1" x14ac:dyDescent="0.2"/>
    <row r="8406" ht="12.75" customHeight="1" x14ac:dyDescent="0.2"/>
    <row r="8407" ht="12.75" customHeight="1" x14ac:dyDescent="0.2"/>
    <row r="8408" ht="12.75" customHeight="1" x14ac:dyDescent="0.2"/>
    <row r="8409" ht="12.75" customHeight="1" x14ac:dyDescent="0.2"/>
    <row r="8410" ht="12.75" customHeight="1" x14ac:dyDescent="0.2"/>
    <row r="8411" ht="12.75" customHeight="1" x14ac:dyDescent="0.2"/>
    <row r="8412" ht="12.75" customHeight="1" x14ac:dyDescent="0.2"/>
    <row r="8413" ht="12.75" customHeight="1" x14ac:dyDescent="0.2"/>
    <row r="8414" ht="12.75" customHeight="1" x14ac:dyDescent="0.2"/>
    <row r="8415" ht="12.75" customHeight="1" x14ac:dyDescent="0.2"/>
    <row r="8416" ht="12.75" customHeight="1" x14ac:dyDescent="0.2"/>
    <row r="8417" ht="12.75" customHeight="1" x14ac:dyDescent="0.2"/>
    <row r="8418" ht="12.75" customHeight="1" x14ac:dyDescent="0.2"/>
    <row r="8419" ht="12.75" customHeight="1" x14ac:dyDescent="0.2"/>
    <row r="8420" ht="12.75" customHeight="1" x14ac:dyDescent="0.2"/>
    <row r="8421" ht="12.75" customHeight="1" x14ac:dyDescent="0.2"/>
    <row r="8422" ht="12.75" customHeight="1" x14ac:dyDescent="0.2"/>
    <row r="8423" ht="12.75" customHeight="1" x14ac:dyDescent="0.2"/>
    <row r="8424" ht="12.75" customHeight="1" x14ac:dyDescent="0.2"/>
    <row r="8425" ht="12.75" customHeight="1" x14ac:dyDescent="0.2"/>
    <row r="8426" ht="12.75" customHeight="1" x14ac:dyDescent="0.2"/>
    <row r="8427" ht="12.75" customHeight="1" x14ac:dyDescent="0.2"/>
    <row r="8428" ht="12.75" customHeight="1" x14ac:dyDescent="0.2"/>
    <row r="8429" ht="12.75" customHeight="1" x14ac:dyDescent="0.2"/>
    <row r="8430" ht="12.75" customHeight="1" x14ac:dyDescent="0.2"/>
    <row r="8431" ht="12.75" customHeight="1" x14ac:dyDescent="0.2"/>
    <row r="8432" ht="12.75" customHeight="1" x14ac:dyDescent="0.2"/>
    <row r="8433" ht="12.75" customHeight="1" x14ac:dyDescent="0.2"/>
    <row r="8434" ht="12.75" customHeight="1" x14ac:dyDescent="0.2"/>
    <row r="8435" ht="12.75" customHeight="1" x14ac:dyDescent="0.2"/>
    <row r="8436" ht="12.75" customHeight="1" x14ac:dyDescent="0.2"/>
    <row r="8437" ht="12.75" customHeight="1" x14ac:dyDescent="0.2"/>
    <row r="8438" ht="12.75" customHeight="1" x14ac:dyDescent="0.2"/>
    <row r="8439" ht="12.75" customHeight="1" x14ac:dyDescent="0.2"/>
    <row r="8440" ht="12.75" customHeight="1" x14ac:dyDescent="0.2"/>
    <row r="8441" ht="12.75" customHeight="1" x14ac:dyDescent="0.2"/>
    <row r="8442" ht="12.75" customHeight="1" x14ac:dyDescent="0.2"/>
    <row r="8443" ht="12.75" customHeight="1" x14ac:dyDescent="0.2"/>
    <row r="8444" ht="12.75" customHeight="1" x14ac:dyDescent="0.2"/>
    <row r="8445" ht="12.75" customHeight="1" x14ac:dyDescent="0.2"/>
    <row r="8446" ht="12.75" customHeight="1" x14ac:dyDescent="0.2"/>
    <row r="8447" ht="12.75" customHeight="1" x14ac:dyDescent="0.2"/>
    <row r="8448" ht="12.75" customHeight="1" x14ac:dyDescent="0.2"/>
    <row r="8449" ht="12.75" customHeight="1" x14ac:dyDescent="0.2"/>
    <row r="8450" ht="12.75" customHeight="1" x14ac:dyDescent="0.2"/>
    <row r="8451" ht="12.75" customHeight="1" x14ac:dyDescent="0.2"/>
    <row r="8452" ht="12.75" customHeight="1" x14ac:dyDescent="0.2"/>
    <row r="8453" ht="12.75" customHeight="1" x14ac:dyDescent="0.2"/>
    <row r="8454" ht="12.75" customHeight="1" x14ac:dyDescent="0.2"/>
    <row r="8455" ht="12.75" customHeight="1" x14ac:dyDescent="0.2"/>
    <row r="8456" ht="12.75" customHeight="1" x14ac:dyDescent="0.2"/>
    <row r="8457" ht="12.75" customHeight="1" x14ac:dyDescent="0.2"/>
    <row r="8458" ht="12.75" customHeight="1" x14ac:dyDescent="0.2"/>
    <row r="8459" ht="12.75" customHeight="1" x14ac:dyDescent="0.2"/>
    <row r="8460" ht="12.75" customHeight="1" x14ac:dyDescent="0.2"/>
    <row r="8461" ht="12.75" customHeight="1" x14ac:dyDescent="0.2"/>
    <row r="8462" ht="12.75" customHeight="1" x14ac:dyDescent="0.2"/>
    <row r="8463" ht="12.75" customHeight="1" x14ac:dyDescent="0.2"/>
    <row r="8464" ht="12.75" customHeight="1" x14ac:dyDescent="0.2"/>
    <row r="8465" ht="12.75" customHeight="1" x14ac:dyDescent="0.2"/>
    <row r="8466" ht="12.75" customHeight="1" x14ac:dyDescent="0.2"/>
    <row r="8467" ht="12.75" customHeight="1" x14ac:dyDescent="0.2"/>
    <row r="8468" ht="12.75" customHeight="1" x14ac:dyDescent="0.2"/>
    <row r="8469" ht="12.75" customHeight="1" x14ac:dyDescent="0.2"/>
    <row r="8470" ht="12.75" customHeight="1" x14ac:dyDescent="0.2"/>
    <row r="8471" ht="12.75" customHeight="1" x14ac:dyDescent="0.2"/>
    <row r="8472" ht="12.75" customHeight="1" x14ac:dyDescent="0.2"/>
    <row r="8473" ht="12.75" customHeight="1" x14ac:dyDescent="0.2"/>
    <row r="8474" ht="12.75" customHeight="1" x14ac:dyDescent="0.2"/>
    <row r="8475" ht="12.75" customHeight="1" x14ac:dyDescent="0.2"/>
    <row r="8476" ht="12.75" customHeight="1" x14ac:dyDescent="0.2"/>
    <row r="8477" ht="12.75" customHeight="1" x14ac:dyDescent="0.2"/>
    <row r="8478" ht="12.75" customHeight="1" x14ac:dyDescent="0.2"/>
    <row r="8479" ht="12.75" customHeight="1" x14ac:dyDescent="0.2"/>
    <row r="8480" ht="12.75" customHeight="1" x14ac:dyDescent="0.2"/>
    <row r="8481" ht="12.75" customHeight="1" x14ac:dyDescent="0.2"/>
    <row r="8482" ht="12.75" customHeight="1" x14ac:dyDescent="0.2"/>
    <row r="8483" ht="12.75" customHeight="1" x14ac:dyDescent="0.2"/>
    <row r="8484" ht="12.75" customHeight="1" x14ac:dyDescent="0.2"/>
    <row r="8485" ht="12.75" customHeight="1" x14ac:dyDescent="0.2"/>
    <row r="8486" ht="12.75" customHeight="1" x14ac:dyDescent="0.2"/>
    <row r="8487" ht="12.75" customHeight="1" x14ac:dyDescent="0.2"/>
    <row r="8488" ht="12.75" customHeight="1" x14ac:dyDescent="0.2"/>
    <row r="8489" ht="12.75" customHeight="1" x14ac:dyDescent="0.2"/>
    <row r="8490" ht="12.75" customHeight="1" x14ac:dyDescent="0.2"/>
    <row r="8491" ht="12.75" customHeight="1" x14ac:dyDescent="0.2"/>
    <row r="8492" ht="12.75" customHeight="1" x14ac:dyDescent="0.2"/>
    <row r="8493" ht="12.75" customHeight="1" x14ac:dyDescent="0.2"/>
    <row r="8494" ht="12.75" customHeight="1" x14ac:dyDescent="0.2"/>
    <row r="8495" ht="12.75" customHeight="1" x14ac:dyDescent="0.2"/>
    <row r="8496" ht="12.75" customHeight="1" x14ac:dyDescent="0.2"/>
    <row r="8497" ht="12.75" customHeight="1" x14ac:dyDescent="0.2"/>
    <row r="8498" ht="12.75" customHeight="1" x14ac:dyDescent="0.2"/>
    <row r="8499" ht="12.75" customHeight="1" x14ac:dyDescent="0.2"/>
    <row r="8500" ht="12.75" customHeight="1" x14ac:dyDescent="0.2"/>
    <row r="8501" ht="12.75" customHeight="1" x14ac:dyDescent="0.2"/>
    <row r="8502" ht="12.75" customHeight="1" x14ac:dyDescent="0.2"/>
    <row r="8503" ht="12.75" customHeight="1" x14ac:dyDescent="0.2"/>
    <row r="8504" ht="12.75" customHeight="1" x14ac:dyDescent="0.2"/>
    <row r="8505" ht="12.75" customHeight="1" x14ac:dyDescent="0.2"/>
    <row r="8506" ht="12.75" customHeight="1" x14ac:dyDescent="0.2"/>
    <row r="8507" ht="12.75" customHeight="1" x14ac:dyDescent="0.2"/>
    <row r="8508" ht="12.75" customHeight="1" x14ac:dyDescent="0.2"/>
    <row r="8509" ht="12.75" customHeight="1" x14ac:dyDescent="0.2"/>
    <row r="8510" ht="12.75" customHeight="1" x14ac:dyDescent="0.2"/>
    <row r="8511" ht="12.75" customHeight="1" x14ac:dyDescent="0.2"/>
    <row r="8512" ht="12.75" customHeight="1" x14ac:dyDescent="0.2"/>
    <row r="8513" ht="12.75" customHeight="1" x14ac:dyDescent="0.2"/>
    <row r="8514" ht="12.75" customHeight="1" x14ac:dyDescent="0.2"/>
    <row r="8515" ht="12.75" customHeight="1" x14ac:dyDescent="0.2"/>
    <row r="8516" ht="12.75" customHeight="1" x14ac:dyDescent="0.2"/>
    <row r="8517" ht="12.75" customHeight="1" x14ac:dyDescent="0.2"/>
    <row r="8518" ht="12.75" customHeight="1" x14ac:dyDescent="0.2"/>
    <row r="8519" ht="12.75" customHeight="1" x14ac:dyDescent="0.2"/>
    <row r="8520" ht="12.75" customHeight="1" x14ac:dyDescent="0.2"/>
    <row r="8521" ht="12.75" customHeight="1" x14ac:dyDescent="0.2"/>
    <row r="8522" ht="12.75" customHeight="1" x14ac:dyDescent="0.2"/>
    <row r="8523" ht="12.75" customHeight="1" x14ac:dyDescent="0.2"/>
    <row r="8524" ht="12.75" customHeight="1" x14ac:dyDescent="0.2"/>
    <row r="8525" ht="12.75" customHeight="1" x14ac:dyDescent="0.2"/>
    <row r="8526" ht="12.75" customHeight="1" x14ac:dyDescent="0.2"/>
    <row r="8527" ht="12.75" customHeight="1" x14ac:dyDescent="0.2"/>
    <row r="8528" ht="12.75" customHeight="1" x14ac:dyDescent="0.2"/>
    <row r="8529" ht="12.75" customHeight="1" x14ac:dyDescent="0.2"/>
    <row r="8530" ht="12.75" customHeight="1" x14ac:dyDescent="0.2"/>
    <row r="8531" ht="12.75" customHeight="1" x14ac:dyDescent="0.2"/>
    <row r="8532" ht="12.75" customHeight="1" x14ac:dyDescent="0.2"/>
    <row r="8533" ht="12.75" customHeight="1" x14ac:dyDescent="0.2"/>
    <row r="8534" ht="12.75" customHeight="1" x14ac:dyDescent="0.2"/>
    <row r="8535" ht="12.75" customHeight="1" x14ac:dyDescent="0.2"/>
    <row r="8536" ht="12.75" customHeight="1" x14ac:dyDescent="0.2"/>
    <row r="8537" ht="12.75" customHeight="1" x14ac:dyDescent="0.2"/>
    <row r="8538" ht="12.75" customHeight="1" x14ac:dyDescent="0.2"/>
    <row r="8539" ht="12.75" customHeight="1" x14ac:dyDescent="0.2"/>
    <row r="8540" ht="12.75" customHeight="1" x14ac:dyDescent="0.2"/>
    <row r="8541" ht="12.75" customHeight="1" x14ac:dyDescent="0.2"/>
    <row r="8542" ht="12.75" customHeight="1" x14ac:dyDescent="0.2"/>
    <row r="8543" ht="12.75" customHeight="1" x14ac:dyDescent="0.2"/>
    <row r="8544" ht="12.75" customHeight="1" x14ac:dyDescent="0.2"/>
    <row r="8545" ht="12.75" customHeight="1" x14ac:dyDescent="0.2"/>
    <row r="8546" ht="12.75" customHeight="1" x14ac:dyDescent="0.2"/>
    <row r="8547" ht="12.75" customHeight="1" x14ac:dyDescent="0.2"/>
    <row r="8548" ht="12.75" customHeight="1" x14ac:dyDescent="0.2"/>
    <row r="8549" ht="12.75" customHeight="1" x14ac:dyDescent="0.2"/>
    <row r="8550" ht="12.75" customHeight="1" x14ac:dyDescent="0.2"/>
    <row r="8551" ht="12.75" customHeight="1" x14ac:dyDescent="0.2"/>
    <row r="8552" ht="12.75" customHeight="1" x14ac:dyDescent="0.2"/>
    <row r="8553" ht="12.75" customHeight="1" x14ac:dyDescent="0.2"/>
    <row r="8554" ht="12.75" customHeight="1" x14ac:dyDescent="0.2"/>
    <row r="8555" ht="12.75" customHeight="1" x14ac:dyDescent="0.2"/>
    <row r="8556" ht="12.75" customHeight="1" x14ac:dyDescent="0.2"/>
    <row r="8557" ht="12.75" customHeight="1" x14ac:dyDescent="0.2"/>
    <row r="8558" ht="12.75" customHeight="1" x14ac:dyDescent="0.2"/>
    <row r="8559" ht="12.75" customHeight="1" x14ac:dyDescent="0.2"/>
    <row r="8560" ht="12.75" customHeight="1" x14ac:dyDescent="0.2"/>
    <row r="8561" ht="12.75" customHeight="1" x14ac:dyDescent="0.2"/>
    <row r="8562" ht="12.75" customHeight="1" x14ac:dyDescent="0.2"/>
    <row r="8563" ht="12.75" customHeight="1" x14ac:dyDescent="0.2"/>
    <row r="8564" ht="12.75" customHeight="1" x14ac:dyDescent="0.2"/>
    <row r="8565" ht="12.75" customHeight="1" x14ac:dyDescent="0.2"/>
    <row r="8566" ht="12.75" customHeight="1" x14ac:dyDescent="0.2"/>
    <row r="8567" ht="12.75" customHeight="1" x14ac:dyDescent="0.2"/>
    <row r="8568" ht="12.75" customHeight="1" x14ac:dyDescent="0.2"/>
    <row r="8569" ht="12.75" customHeight="1" x14ac:dyDescent="0.2"/>
    <row r="8570" ht="12.75" customHeight="1" x14ac:dyDescent="0.2"/>
    <row r="8571" ht="12.75" customHeight="1" x14ac:dyDescent="0.2"/>
    <row r="8572" ht="12.75" customHeight="1" x14ac:dyDescent="0.2"/>
    <row r="8573" ht="12.75" customHeight="1" x14ac:dyDescent="0.2"/>
    <row r="8574" ht="12.75" customHeight="1" x14ac:dyDescent="0.2"/>
    <row r="8575" ht="12.75" customHeight="1" x14ac:dyDescent="0.2"/>
    <row r="8576" ht="12.75" customHeight="1" x14ac:dyDescent="0.2"/>
    <row r="8577" ht="12.75" customHeight="1" x14ac:dyDescent="0.2"/>
    <row r="8578" ht="12.75" customHeight="1" x14ac:dyDescent="0.2"/>
    <row r="8579" ht="12.75" customHeight="1" x14ac:dyDescent="0.2"/>
    <row r="8580" ht="12.75" customHeight="1" x14ac:dyDescent="0.2"/>
    <row r="8581" ht="12.75" customHeight="1" x14ac:dyDescent="0.2"/>
    <row r="8582" ht="12.75" customHeight="1" x14ac:dyDescent="0.2"/>
    <row r="8583" ht="12.75" customHeight="1" x14ac:dyDescent="0.2"/>
    <row r="8584" ht="12.75" customHeight="1" x14ac:dyDescent="0.2"/>
    <row r="8585" ht="12.75" customHeight="1" x14ac:dyDescent="0.2"/>
    <row r="8586" ht="12.75" customHeight="1" x14ac:dyDescent="0.2"/>
    <row r="8587" ht="12.75" customHeight="1" x14ac:dyDescent="0.2"/>
    <row r="8588" ht="12.75" customHeight="1" x14ac:dyDescent="0.2"/>
    <row r="8589" ht="12.75" customHeight="1" x14ac:dyDescent="0.2"/>
    <row r="8590" ht="12.75" customHeight="1" x14ac:dyDescent="0.2"/>
    <row r="8591" ht="12.75" customHeight="1" x14ac:dyDescent="0.2"/>
    <row r="8592" ht="12.75" customHeight="1" x14ac:dyDescent="0.2"/>
    <row r="8593" ht="12.75" customHeight="1" x14ac:dyDescent="0.2"/>
    <row r="8594" ht="12.75" customHeight="1" x14ac:dyDescent="0.2"/>
    <row r="8595" ht="12.75" customHeight="1" x14ac:dyDescent="0.2"/>
    <row r="8596" ht="12.75" customHeight="1" x14ac:dyDescent="0.2"/>
    <row r="8597" ht="12.75" customHeight="1" x14ac:dyDescent="0.2"/>
    <row r="8598" ht="12.75" customHeight="1" x14ac:dyDescent="0.2"/>
    <row r="8599" ht="12.75" customHeight="1" x14ac:dyDescent="0.2"/>
    <row r="8600" ht="12.75" customHeight="1" x14ac:dyDescent="0.2"/>
    <row r="8601" ht="12.75" customHeight="1" x14ac:dyDescent="0.2"/>
    <row r="8602" ht="12.75" customHeight="1" x14ac:dyDescent="0.2"/>
    <row r="8603" ht="12.75" customHeight="1" x14ac:dyDescent="0.2"/>
    <row r="8604" ht="12.75" customHeight="1" x14ac:dyDescent="0.2"/>
    <row r="8605" ht="12.75" customHeight="1" x14ac:dyDescent="0.2"/>
    <row r="8606" ht="12.75" customHeight="1" x14ac:dyDescent="0.2"/>
    <row r="8607" ht="12.75" customHeight="1" x14ac:dyDescent="0.2"/>
    <row r="8608" ht="12.75" customHeight="1" x14ac:dyDescent="0.2"/>
    <row r="8609" ht="12.75" customHeight="1" x14ac:dyDescent="0.2"/>
    <row r="8610" ht="12.75" customHeight="1" x14ac:dyDescent="0.2"/>
    <row r="8611" ht="12.75" customHeight="1" x14ac:dyDescent="0.2"/>
    <row r="8612" ht="12.75" customHeight="1" x14ac:dyDescent="0.2"/>
    <row r="8613" ht="12.75" customHeight="1" x14ac:dyDescent="0.2"/>
    <row r="8614" ht="12.75" customHeight="1" x14ac:dyDescent="0.2"/>
    <row r="8615" ht="12.75" customHeight="1" x14ac:dyDescent="0.2"/>
    <row r="8616" ht="12.75" customHeight="1" x14ac:dyDescent="0.2"/>
    <row r="8617" ht="12.75" customHeight="1" x14ac:dyDescent="0.2"/>
    <row r="8618" ht="12.75" customHeight="1" x14ac:dyDescent="0.2"/>
    <row r="8619" ht="12.75" customHeight="1" x14ac:dyDescent="0.2"/>
    <row r="8620" ht="12.75" customHeight="1" x14ac:dyDescent="0.2"/>
    <row r="8621" ht="12.75" customHeight="1" x14ac:dyDescent="0.2"/>
    <row r="8622" ht="12.75" customHeight="1" x14ac:dyDescent="0.2"/>
    <row r="8623" ht="12.75" customHeight="1" x14ac:dyDescent="0.2"/>
    <row r="8624" ht="12.75" customHeight="1" x14ac:dyDescent="0.2"/>
    <row r="8625" ht="12.75" customHeight="1" x14ac:dyDescent="0.2"/>
    <row r="8626" ht="12.75" customHeight="1" x14ac:dyDescent="0.2"/>
    <row r="8627" ht="12.75" customHeight="1" x14ac:dyDescent="0.2"/>
    <row r="8628" ht="12.75" customHeight="1" x14ac:dyDescent="0.2"/>
    <row r="8629" ht="12.75" customHeight="1" x14ac:dyDescent="0.2"/>
    <row r="8630" ht="12.75" customHeight="1" x14ac:dyDescent="0.2"/>
    <row r="8631" ht="12.75" customHeight="1" x14ac:dyDescent="0.2"/>
    <row r="8632" ht="12.75" customHeight="1" x14ac:dyDescent="0.2"/>
    <row r="8633" ht="12.75" customHeight="1" x14ac:dyDescent="0.2"/>
    <row r="8634" ht="12.75" customHeight="1" x14ac:dyDescent="0.2"/>
    <row r="8635" ht="12.75" customHeight="1" x14ac:dyDescent="0.2"/>
    <row r="8636" ht="12.75" customHeight="1" x14ac:dyDescent="0.2"/>
    <row r="8637" ht="12.75" customHeight="1" x14ac:dyDescent="0.2"/>
    <row r="8638" ht="12.75" customHeight="1" x14ac:dyDescent="0.2"/>
    <row r="8639" ht="12.75" customHeight="1" x14ac:dyDescent="0.2"/>
    <row r="8640" ht="12.75" customHeight="1" x14ac:dyDescent="0.2"/>
    <row r="8641" ht="12.75" customHeight="1" x14ac:dyDescent="0.2"/>
    <row r="8642" ht="12.75" customHeight="1" x14ac:dyDescent="0.2"/>
    <row r="8643" ht="12.75" customHeight="1" x14ac:dyDescent="0.2"/>
    <row r="8644" ht="12.75" customHeight="1" x14ac:dyDescent="0.2"/>
    <row r="8645" ht="12.75" customHeight="1" x14ac:dyDescent="0.2"/>
    <row r="8646" ht="12.75" customHeight="1" x14ac:dyDescent="0.2"/>
    <row r="8647" ht="12.75" customHeight="1" x14ac:dyDescent="0.2"/>
    <row r="8648" ht="12.75" customHeight="1" x14ac:dyDescent="0.2"/>
    <row r="8649" ht="12.75" customHeight="1" x14ac:dyDescent="0.2"/>
    <row r="8650" ht="12.75" customHeight="1" x14ac:dyDescent="0.2"/>
    <row r="8651" ht="12.75" customHeight="1" x14ac:dyDescent="0.2"/>
    <row r="8652" ht="12.75" customHeight="1" x14ac:dyDescent="0.2"/>
    <row r="8653" ht="12.75" customHeight="1" x14ac:dyDescent="0.2"/>
    <row r="8654" ht="12.75" customHeight="1" x14ac:dyDescent="0.2"/>
    <row r="8655" ht="12.75" customHeight="1" x14ac:dyDescent="0.2"/>
    <row r="8656" ht="12.75" customHeight="1" x14ac:dyDescent="0.2"/>
    <row r="8657" ht="12.75" customHeight="1" x14ac:dyDescent="0.2"/>
    <row r="8658" ht="12.75" customHeight="1" x14ac:dyDescent="0.2"/>
    <row r="8659" ht="12.75" customHeight="1" x14ac:dyDescent="0.2"/>
    <row r="8660" ht="12.75" customHeight="1" x14ac:dyDescent="0.2"/>
    <row r="8661" ht="12.75" customHeight="1" x14ac:dyDescent="0.2"/>
    <row r="8662" ht="12.75" customHeight="1" x14ac:dyDescent="0.2"/>
    <row r="8663" ht="12.75" customHeight="1" x14ac:dyDescent="0.2"/>
    <row r="8664" ht="12.75" customHeight="1" x14ac:dyDescent="0.2"/>
    <row r="8665" ht="12.75" customHeight="1" x14ac:dyDescent="0.2"/>
    <row r="8666" ht="12.75" customHeight="1" x14ac:dyDescent="0.2"/>
    <row r="8667" ht="12.75" customHeight="1" x14ac:dyDescent="0.2"/>
    <row r="8668" ht="12.75" customHeight="1" x14ac:dyDescent="0.2"/>
    <row r="8669" ht="12.75" customHeight="1" x14ac:dyDescent="0.2"/>
    <row r="8670" ht="12.75" customHeight="1" x14ac:dyDescent="0.2"/>
    <row r="8671" ht="12.75" customHeight="1" x14ac:dyDescent="0.2"/>
    <row r="8672" ht="12.75" customHeight="1" x14ac:dyDescent="0.2"/>
    <row r="8673" ht="12.75" customHeight="1" x14ac:dyDescent="0.2"/>
    <row r="8674" ht="12.75" customHeight="1" x14ac:dyDescent="0.2"/>
    <row r="8675" ht="12.75" customHeight="1" x14ac:dyDescent="0.2"/>
    <row r="8676" ht="12.75" customHeight="1" x14ac:dyDescent="0.2"/>
    <row r="8677" ht="12.75" customHeight="1" x14ac:dyDescent="0.2"/>
    <row r="8678" ht="12.75" customHeight="1" x14ac:dyDescent="0.2"/>
    <row r="8679" ht="12.75" customHeight="1" x14ac:dyDescent="0.2"/>
    <row r="8680" ht="12.75" customHeight="1" x14ac:dyDescent="0.2"/>
    <row r="8681" ht="12.75" customHeight="1" x14ac:dyDescent="0.2"/>
    <row r="8682" ht="12.75" customHeight="1" x14ac:dyDescent="0.2"/>
    <row r="8683" ht="12.75" customHeight="1" x14ac:dyDescent="0.2"/>
    <row r="8684" ht="12.75" customHeight="1" x14ac:dyDescent="0.2"/>
    <row r="8685" ht="12.75" customHeight="1" x14ac:dyDescent="0.2"/>
    <row r="8686" ht="12.75" customHeight="1" x14ac:dyDescent="0.2"/>
    <row r="8687" ht="12.75" customHeight="1" x14ac:dyDescent="0.2"/>
    <row r="8688" ht="12.75" customHeight="1" x14ac:dyDescent="0.2"/>
    <row r="8689" ht="12.75" customHeight="1" x14ac:dyDescent="0.2"/>
    <row r="8690" ht="12.75" customHeight="1" x14ac:dyDescent="0.2"/>
    <row r="8691" ht="12.75" customHeight="1" x14ac:dyDescent="0.2"/>
    <row r="8692" ht="12.75" customHeight="1" x14ac:dyDescent="0.2"/>
    <row r="8693" ht="12.75" customHeight="1" x14ac:dyDescent="0.2"/>
    <row r="8694" ht="12.75" customHeight="1" x14ac:dyDescent="0.2"/>
    <row r="8695" ht="12.75" customHeight="1" x14ac:dyDescent="0.2"/>
    <row r="8696" ht="12.75" customHeight="1" x14ac:dyDescent="0.2"/>
    <row r="8697" ht="12.75" customHeight="1" x14ac:dyDescent="0.2"/>
    <row r="8698" ht="12.75" customHeight="1" x14ac:dyDescent="0.2"/>
    <row r="8699" ht="12.75" customHeight="1" x14ac:dyDescent="0.2"/>
    <row r="8700" ht="12.75" customHeight="1" x14ac:dyDescent="0.2"/>
    <row r="8701" ht="12.75" customHeight="1" x14ac:dyDescent="0.2"/>
    <row r="8702" ht="12.75" customHeight="1" x14ac:dyDescent="0.2"/>
    <row r="8703" ht="12.75" customHeight="1" x14ac:dyDescent="0.2"/>
    <row r="8704" ht="12.75" customHeight="1" x14ac:dyDescent="0.2"/>
    <row r="8705" ht="12.75" customHeight="1" x14ac:dyDescent="0.2"/>
    <row r="8706" ht="12.75" customHeight="1" x14ac:dyDescent="0.2"/>
    <row r="8707" ht="12.75" customHeight="1" x14ac:dyDescent="0.2"/>
    <row r="8708" ht="12.75" customHeight="1" x14ac:dyDescent="0.2"/>
    <row r="8709" ht="12.75" customHeight="1" x14ac:dyDescent="0.2"/>
    <row r="8710" ht="12.75" customHeight="1" x14ac:dyDescent="0.2"/>
    <row r="8711" ht="12.75" customHeight="1" x14ac:dyDescent="0.2"/>
    <row r="8712" ht="12.75" customHeight="1" x14ac:dyDescent="0.2"/>
    <row r="8713" ht="12.75" customHeight="1" x14ac:dyDescent="0.2"/>
    <row r="8714" ht="12.75" customHeight="1" x14ac:dyDescent="0.2"/>
    <row r="8715" ht="12.75" customHeight="1" x14ac:dyDescent="0.2"/>
    <row r="8716" ht="12.75" customHeight="1" x14ac:dyDescent="0.2"/>
    <row r="8717" ht="12.75" customHeight="1" x14ac:dyDescent="0.2"/>
    <row r="8718" ht="12.75" customHeight="1" x14ac:dyDescent="0.2"/>
    <row r="8719" ht="12.75" customHeight="1" x14ac:dyDescent="0.2"/>
    <row r="8720" ht="12.75" customHeight="1" x14ac:dyDescent="0.2"/>
    <row r="8721" ht="12.75" customHeight="1" x14ac:dyDescent="0.2"/>
    <row r="8722" ht="12.75" customHeight="1" x14ac:dyDescent="0.2"/>
    <row r="8723" ht="12.75" customHeight="1" x14ac:dyDescent="0.2"/>
    <row r="8724" ht="12.75" customHeight="1" x14ac:dyDescent="0.2"/>
    <row r="8725" ht="12.75" customHeight="1" x14ac:dyDescent="0.2"/>
    <row r="8726" ht="12.75" customHeight="1" x14ac:dyDescent="0.2"/>
    <row r="8727" ht="12.75" customHeight="1" x14ac:dyDescent="0.2"/>
    <row r="8728" ht="12.75" customHeight="1" x14ac:dyDescent="0.2"/>
    <row r="8729" ht="12.75" customHeight="1" x14ac:dyDescent="0.2"/>
    <row r="8730" ht="12.75" customHeight="1" x14ac:dyDescent="0.2"/>
    <row r="8731" ht="12.75" customHeight="1" x14ac:dyDescent="0.2"/>
    <row r="8732" ht="12.75" customHeight="1" x14ac:dyDescent="0.2"/>
    <row r="8733" ht="12.75" customHeight="1" x14ac:dyDescent="0.2"/>
    <row r="8734" ht="12.75" customHeight="1" x14ac:dyDescent="0.2"/>
    <row r="8735" ht="12.75" customHeight="1" x14ac:dyDescent="0.2"/>
    <row r="8736" ht="12.75" customHeight="1" x14ac:dyDescent="0.2"/>
    <row r="8737" ht="12.75" customHeight="1" x14ac:dyDescent="0.2"/>
    <row r="8738" ht="12.75" customHeight="1" x14ac:dyDescent="0.2"/>
    <row r="8739" ht="12.75" customHeight="1" x14ac:dyDescent="0.2"/>
    <row r="8740" ht="12.75" customHeight="1" x14ac:dyDescent="0.2"/>
    <row r="8741" ht="12.75" customHeight="1" x14ac:dyDescent="0.2"/>
    <row r="8742" ht="12.75" customHeight="1" x14ac:dyDescent="0.2"/>
    <row r="8743" ht="12.75" customHeight="1" x14ac:dyDescent="0.2"/>
    <row r="8744" ht="12.75" customHeight="1" x14ac:dyDescent="0.2"/>
    <row r="8745" ht="12.75" customHeight="1" x14ac:dyDescent="0.2"/>
    <row r="8746" ht="12.75" customHeight="1" x14ac:dyDescent="0.2"/>
    <row r="8747" ht="12.75" customHeight="1" x14ac:dyDescent="0.2"/>
    <row r="8748" ht="12.75" customHeight="1" x14ac:dyDescent="0.2"/>
    <row r="8749" ht="12.75" customHeight="1" x14ac:dyDescent="0.2"/>
    <row r="8750" ht="12.75" customHeight="1" x14ac:dyDescent="0.2"/>
    <row r="8751" ht="12.75" customHeight="1" x14ac:dyDescent="0.2"/>
    <row r="8752" ht="12.75" customHeight="1" x14ac:dyDescent="0.2"/>
    <row r="8753" ht="12.75" customHeight="1" x14ac:dyDescent="0.2"/>
    <row r="8754" ht="12.75" customHeight="1" x14ac:dyDescent="0.2"/>
    <row r="8755" ht="12.75" customHeight="1" x14ac:dyDescent="0.2"/>
    <row r="8756" ht="12.75" customHeight="1" x14ac:dyDescent="0.2"/>
    <row r="8757" ht="12.75" customHeight="1" x14ac:dyDescent="0.2"/>
    <row r="8758" ht="12.75" customHeight="1" x14ac:dyDescent="0.2"/>
    <row r="8759" ht="12.75" customHeight="1" x14ac:dyDescent="0.2"/>
    <row r="8760" ht="12.75" customHeight="1" x14ac:dyDescent="0.2"/>
    <row r="8761" ht="12.75" customHeight="1" x14ac:dyDescent="0.2"/>
    <row r="8762" ht="12.75" customHeight="1" x14ac:dyDescent="0.2"/>
    <row r="8763" ht="12.75" customHeight="1" x14ac:dyDescent="0.2"/>
    <row r="8764" ht="12.75" customHeight="1" x14ac:dyDescent="0.2"/>
    <row r="8765" ht="12.75" customHeight="1" x14ac:dyDescent="0.2"/>
    <row r="8766" ht="12.75" customHeight="1" x14ac:dyDescent="0.2"/>
    <row r="8767" ht="12.75" customHeight="1" x14ac:dyDescent="0.2"/>
    <row r="8768" ht="12.75" customHeight="1" x14ac:dyDescent="0.2"/>
    <row r="8769" ht="12.75" customHeight="1" x14ac:dyDescent="0.2"/>
    <row r="8770" ht="12.75" customHeight="1" x14ac:dyDescent="0.2"/>
    <row r="8771" ht="12.75" customHeight="1" x14ac:dyDescent="0.2"/>
    <row r="8772" ht="12.75" customHeight="1" x14ac:dyDescent="0.2"/>
    <row r="8773" ht="12.75" customHeight="1" x14ac:dyDescent="0.2"/>
    <row r="8774" ht="12.75" customHeight="1" x14ac:dyDescent="0.2"/>
    <row r="8775" ht="12.75" customHeight="1" x14ac:dyDescent="0.2"/>
    <row r="8776" ht="12.75" customHeight="1" x14ac:dyDescent="0.2"/>
    <row r="8777" ht="12.75" customHeight="1" x14ac:dyDescent="0.2"/>
    <row r="8778" ht="12.75" customHeight="1" x14ac:dyDescent="0.2"/>
    <row r="8779" ht="12.75" customHeight="1" x14ac:dyDescent="0.2"/>
    <row r="8780" ht="12.75" customHeight="1" x14ac:dyDescent="0.2"/>
    <row r="8781" ht="12.75" customHeight="1" x14ac:dyDescent="0.2"/>
    <row r="8782" ht="12.75" customHeight="1" x14ac:dyDescent="0.2"/>
    <row r="8783" ht="12.75" customHeight="1" x14ac:dyDescent="0.2"/>
    <row r="8784" ht="12.75" customHeight="1" x14ac:dyDescent="0.2"/>
    <row r="8785" ht="12.75" customHeight="1" x14ac:dyDescent="0.2"/>
    <row r="8786" ht="12.75" customHeight="1" x14ac:dyDescent="0.2"/>
    <row r="8787" ht="12.75" customHeight="1" x14ac:dyDescent="0.2"/>
    <row r="8788" ht="12.75" customHeight="1" x14ac:dyDescent="0.2"/>
    <row r="8789" ht="12.75" customHeight="1" x14ac:dyDescent="0.2"/>
    <row r="8790" ht="12.75" customHeight="1" x14ac:dyDescent="0.2"/>
    <row r="8791" ht="12.75" customHeight="1" x14ac:dyDescent="0.2"/>
    <row r="8792" ht="12.75" customHeight="1" x14ac:dyDescent="0.2"/>
    <row r="8793" ht="12.75" customHeight="1" x14ac:dyDescent="0.2"/>
    <row r="8794" ht="12.75" customHeight="1" x14ac:dyDescent="0.2"/>
    <row r="8795" ht="12.75" customHeight="1" x14ac:dyDescent="0.2"/>
    <row r="8796" ht="12.75" customHeight="1" x14ac:dyDescent="0.2"/>
    <row r="8797" ht="12.75" customHeight="1" x14ac:dyDescent="0.2"/>
    <row r="8798" ht="12.75" customHeight="1" x14ac:dyDescent="0.2"/>
    <row r="8799" ht="12.75" customHeight="1" x14ac:dyDescent="0.2"/>
    <row r="8800" ht="12.75" customHeight="1" x14ac:dyDescent="0.2"/>
    <row r="8801" ht="12.75" customHeight="1" x14ac:dyDescent="0.2"/>
    <row r="8802" ht="12.75" customHeight="1" x14ac:dyDescent="0.2"/>
    <row r="8803" ht="12.75" customHeight="1" x14ac:dyDescent="0.2"/>
    <row r="8804" ht="12.75" customHeight="1" x14ac:dyDescent="0.2"/>
    <row r="8805" ht="12.75" customHeight="1" x14ac:dyDescent="0.2"/>
    <row r="8806" ht="12.75" customHeight="1" x14ac:dyDescent="0.2"/>
    <row r="8807" ht="12.75" customHeight="1" x14ac:dyDescent="0.2"/>
    <row r="8808" ht="12.75" customHeight="1" x14ac:dyDescent="0.2"/>
    <row r="8809" ht="12.75" customHeight="1" x14ac:dyDescent="0.2"/>
    <row r="8810" ht="12.75" customHeight="1" x14ac:dyDescent="0.2"/>
    <row r="8811" ht="12.75" customHeight="1" x14ac:dyDescent="0.2"/>
    <row r="8812" ht="12.75" customHeight="1" x14ac:dyDescent="0.2"/>
    <row r="8813" ht="12.75" customHeight="1" x14ac:dyDescent="0.2"/>
    <row r="8814" ht="12.75" customHeight="1" x14ac:dyDescent="0.2"/>
    <row r="8815" ht="12.75" customHeight="1" x14ac:dyDescent="0.2"/>
    <row r="8816" ht="12.75" customHeight="1" x14ac:dyDescent="0.2"/>
    <row r="8817" ht="12.75" customHeight="1" x14ac:dyDescent="0.2"/>
    <row r="8818" ht="12.75" customHeight="1" x14ac:dyDescent="0.2"/>
    <row r="8819" ht="12.75" customHeight="1" x14ac:dyDescent="0.2"/>
    <row r="8820" ht="12.75" customHeight="1" x14ac:dyDescent="0.2"/>
    <row r="8821" ht="12.75" customHeight="1" x14ac:dyDescent="0.2"/>
    <row r="8822" ht="12.75" customHeight="1" x14ac:dyDescent="0.2"/>
    <row r="8823" ht="12.75" customHeight="1" x14ac:dyDescent="0.2"/>
    <row r="8824" ht="12.75" customHeight="1" x14ac:dyDescent="0.2"/>
    <row r="8825" ht="12.75" customHeight="1" x14ac:dyDescent="0.2"/>
    <row r="8826" ht="12.75" customHeight="1" x14ac:dyDescent="0.2"/>
    <row r="8827" ht="12.75" customHeight="1" x14ac:dyDescent="0.2"/>
    <row r="8828" ht="12.75" customHeight="1" x14ac:dyDescent="0.2"/>
    <row r="8829" ht="12.75" customHeight="1" x14ac:dyDescent="0.2"/>
    <row r="8830" ht="12.75" customHeight="1" x14ac:dyDescent="0.2"/>
    <row r="8831" ht="12.75" customHeight="1" x14ac:dyDescent="0.2"/>
    <row r="8832" ht="12.75" customHeight="1" x14ac:dyDescent="0.2"/>
    <row r="8833" ht="12.75" customHeight="1" x14ac:dyDescent="0.2"/>
    <row r="8834" ht="12.75" customHeight="1" x14ac:dyDescent="0.2"/>
    <row r="8835" ht="12.75" customHeight="1" x14ac:dyDescent="0.2"/>
    <row r="8836" ht="12.75" customHeight="1" x14ac:dyDescent="0.2"/>
    <row r="8837" ht="12.75" customHeight="1" x14ac:dyDescent="0.2"/>
    <row r="8838" ht="12.75" customHeight="1" x14ac:dyDescent="0.2"/>
    <row r="8839" ht="12.75" customHeight="1" x14ac:dyDescent="0.2"/>
    <row r="8840" ht="12.75" customHeight="1" x14ac:dyDescent="0.2"/>
    <row r="8841" ht="12.75" customHeight="1" x14ac:dyDescent="0.2"/>
    <row r="8842" ht="12.75" customHeight="1" x14ac:dyDescent="0.2"/>
    <row r="8843" ht="12.75" customHeight="1" x14ac:dyDescent="0.2"/>
    <row r="8844" ht="12.75" customHeight="1" x14ac:dyDescent="0.2"/>
    <row r="8845" ht="12.75" customHeight="1" x14ac:dyDescent="0.2"/>
    <row r="8846" ht="12.75" customHeight="1" x14ac:dyDescent="0.2"/>
    <row r="8847" ht="12.75" customHeight="1" x14ac:dyDescent="0.2"/>
    <row r="8848" ht="12.75" customHeight="1" x14ac:dyDescent="0.2"/>
    <row r="8849" ht="12.75" customHeight="1" x14ac:dyDescent="0.2"/>
    <row r="8850" ht="12.75" customHeight="1" x14ac:dyDescent="0.2"/>
    <row r="8851" ht="12.75" customHeight="1" x14ac:dyDescent="0.2"/>
    <row r="8852" ht="12.75" customHeight="1" x14ac:dyDescent="0.2"/>
    <row r="8853" ht="12.75" customHeight="1" x14ac:dyDescent="0.2"/>
    <row r="8854" ht="12.75" customHeight="1" x14ac:dyDescent="0.2"/>
    <row r="8855" ht="12.75" customHeight="1" x14ac:dyDescent="0.2"/>
    <row r="8856" ht="12.75" customHeight="1" x14ac:dyDescent="0.2"/>
    <row r="8857" ht="12.75" customHeight="1" x14ac:dyDescent="0.2"/>
    <row r="8858" ht="12.75" customHeight="1" x14ac:dyDescent="0.2"/>
    <row r="8859" ht="12.75" customHeight="1" x14ac:dyDescent="0.2"/>
    <row r="8860" ht="12.75" customHeight="1" x14ac:dyDescent="0.2"/>
    <row r="8861" ht="12.75" customHeight="1" x14ac:dyDescent="0.2"/>
    <row r="8862" ht="12.75" customHeight="1" x14ac:dyDescent="0.2"/>
    <row r="8863" ht="12.75" customHeight="1" x14ac:dyDescent="0.2"/>
    <row r="8864" ht="12.75" customHeight="1" x14ac:dyDescent="0.2"/>
    <row r="8865" ht="12.75" customHeight="1" x14ac:dyDescent="0.2"/>
    <row r="8866" ht="12.75" customHeight="1" x14ac:dyDescent="0.2"/>
    <row r="8867" ht="12.75" customHeight="1" x14ac:dyDescent="0.2"/>
    <row r="8868" ht="12.75" customHeight="1" x14ac:dyDescent="0.2"/>
    <row r="8869" ht="12.75" customHeight="1" x14ac:dyDescent="0.2"/>
    <row r="8870" ht="12.75" customHeight="1" x14ac:dyDescent="0.2"/>
    <row r="8871" ht="12.75" customHeight="1" x14ac:dyDescent="0.2"/>
    <row r="8872" ht="12.75" customHeight="1" x14ac:dyDescent="0.2"/>
    <row r="8873" ht="12.75" customHeight="1" x14ac:dyDescent="0.2"/>
    <row r="8874" ht="12.75" customHeight="1" x14ac:dyDescent="0.2"/>
    <row r="8875" ht="12.75" customHeight="1" x14ac:dyDescent="0.2"/>
    <row r="8876" ht="12.75" customHeight="1" x14ac:dyDescent="0.2"/>
    <row r="8877" ht="12.75" customHeight="1" x14ac:dyDescent="0.2"/>
    <row r="8878" ht="12.75" customHeight="1" x14ac:dyDescent="0.2"/>
    <row r="8879" ht="12.75" customHeight="1" x14ac:dyDescent="0.2"/>
    <row r="8880" ht="12.75" customHeight="1" x14ac:dyDescent="0.2"/>
    <row r="8881" ht="12.75" customHeight="1" x14ac:dyDescent="0.2"/>
    <row r="8882" ht="12.75" customHeight="1" x14ac:dyDescent="0.2"/>
    <row r="8883" ht="12.75" customHeight="1" x14ac:dyDescent="0.2"/>
    <row r="8884" ht="12.75" customHeight="1" x14ac:dyDescent="0.2"/>
    <row r="8885" ht="12.75" customHeight="1" x14ac:dyDescent="0.2"/>
    <row r="8886" ht="12.75" customHeight="1" x14ac:dyDescent="0.2"/>
    <row r="8887" ht="12.75" customHeight="1" x14ac:dyDescent="0.2"/>
    <row r="8888" ht="12.75" customHeight="1" x14ac:dyDescent="0.2"/>
    <row r="8889" ht="12.75" customHeight="1" x14ac:dyDescent="0.2"/>
    <row r="8890" ht="12.75" customHeight="1" x14ac:dyDescent="0.2"/>
    <row r="8891" ht="12.75" customHeight="1" x14ac:dyDescent="0.2"/>
    <row r="8892" ht="12.75" customHeight="1" x14ac:dyDescent="0.2"/>
    <row r="8893" ht="12.75" customHeight="1" x14ac:dyDescent="0.2"/>
    <row r="8894" ht="12.75" customHeight="1" x14ac:dyDescent="0.2"/>
    <row r="8895" ht="12.75" customHeight="1" x14ac:dyDescent="0.2"/>
    <row r="8896" ht="12.75" customHeight="1" x14ac:dyDescent="0.2"/>
    <row r="8897" ht="12.75" customHeight="1" x14ac:dyDescent="0.2"/>
    <row r="8898" ht="12.75" customHeight="1" x14ac:dyDescent="0.2"/>
    <row r="8899" ht="12.75" customHeight="1" x14ac:dyDescent="0.2"/>
    <row r="8900" ht="12.75" customHeight="1" x14ac:dyDescent="0.2"/>
    <row r="8901" ht="12.75" customHeight="1" x14ac:dyDescent="0.2"/>
    <row r="8902" ht="12.75" customHeight="1" x14ac:dyDescent="0.2"/>
    <row r="8903" ht="12.75" customHeight="1" x14ac:dyDescent="0.2"/>
    <row r="8904" ht="12.75" customHeight="1" x14ac:dyDescent="0.2"/>
    <row r="8905" ht="12.75" customHeight="1" x14ac:dyDescent="0.2"/>
    <row r="8906" ht="12.75" customHeight="1" x14ac:dyDescent="0.2"/>
    <row r="8907" ht="12.75" customHeight="1" x14ac:dyDescent="0.2"/>
    <row r="8908" ht="12.75" customHeight="1" x14ac:dyDescent="0.2"/>
    <row r="8909" ht="12.75" customHeight="1" x14ac:dyDescent="0.2"/>
    <row r="8910" ht="12.75" customHeight="1" x14ac:dyDescent="0.2"/>
    <row r="8911" ht="12.75" customHeight="1" x14ac:dyDescent="0.2"/>
    <row r="8912" ht="12.75" customHeight="1" x14ac:dyDescent="0.2"/>
    <row r="8913" ht="12.75" customHeight="1" x14ac:dyDescent="0.2"/>
    <row r="8914" ht="12.75" customHeight="1" x14ac:dyDescent="0.2"/>
    <row r="8915" ht="12.75" customHeight="1" x14ac:dyDescent="0.2"/>
    <row r="8916" ht="12.75" customHeight="1" x14ac:dyDescent="0.2"/>
    <row r="8917" ht="12.75" customHeight="1" x14ac:dyDescent="0.2"/>
    <row r="8918" ht="12.75" customHeight="1" x14ac:dyDescent="0.2"/>
    <row r="8919" ht="12.75" customHeight="1" x14ac:dyDescent="0.2"/>
    <row r="8920" ht="12.75" customHeight="1" x14ac:dyDescent="0.2"/>
    <row r="8921" ht="12.75" customHeight="1" x14ac:dyDescent="0.2"/>
    <row r="8922" ht="12.75" customHeight="1" x14ac:dyDescent="0.2"/>
    <row r="8923" ht="12.75" customHeight="1" x14ac:dyDescent="0.2"/>
    <row r="8924" ht="12.75" customHeight="1" x14ac:dyDescent="0.2"/>
    <row r="8925" ht="12.75" customHeight="1" x14ac:dyDescent="0.2"/>
    <row r="8926" ht="12.75" customHeight="1" x14ac:dyDescent="0.2"/>
    <row r="8927" ht="12.75" customHeight="1" x14ac:dyDescent="0.2"/>
    <row r="8928" ht="12.75" customHeight="1" x14ac:dyDescent="0.2"/>
    <row r="8929" ht="12.75" customHeight="1" x14ac:dyDescent="0.2"/>
    <row r="8930" ht="12.75" customHeight="1" x14ac:dyDescent="0.2"/>
    <row r="8931" ht="12.75" customHeight="1" x14ac:dyDescent="0.2"/>
    <row r="8932" ht="12.75" customHeight="1" x14ac:dyDescent="0.2"/>
    <row r="8933" ht="12.75" customHeight="1" x14ac:dyDescent="0.2"/>
    <row r="8934" ht="12.75" customHeight="1" x14ac:dyDescent="0.2"/>
    <row r="8935" ht="12.75" customHeight="1" x14ac:dyDescent="0.2"/>
    <row r="8936" ht="12.75" customHeight="1" x14ac:dyDescent="0.2"/>
    <row r="8937" ht="12.75" customHeight="1" x14ac:dyDescent="0.2"/>
    <row r="8938" ht="12.75" customHeight="1" x14ac:dyDescent="0.2"/>
    <row r="8939" ht="12.75" customHeight="1" x14ac:dyDescent="0.2"/>
    <row r="8940" ht="12.75" customHeight="1" x14ac:dyDescent="0.2"/>
    <row r="8941" ht="12.75" customHeight="1" x14ac:dyDescent="0.2"/>
    <row r="8942" ht="12.75" customHeight="1" x14ac:dyDescent="0.2"/>
    <row r="8943" ht="12.75" customHeight="1" x14ac:dyDescent="0.2"/>
    <row r="8944" ht="12.75" customHeight="1" x14ac:dyDescent="0.2"/>
    <row r="8945" ht="12.75" customHeight="1" x14ac:dyDescent="0.2"/>
    <row r="8946" ht="12.75" customHeight="1" x14ac:dyDescent="0.2"/>
    <row r="8947" ht="12.75" customHeight="1" x14ac:dyDescent="0.2"/>
    <row r="8948" ht="12.75" customHeight="1" x14ac:dyDescent="0.2"/>
    <row r="8949" ht="12.75" customHeight="1" x14ac:dyDescent="0.2"/>
    <row r="8950" ht="12.75" customHeight="1" x14ac:dyDescent="0.2"/>
    <row r="8951" ht="12.75" customHeight="1" x14ac:dyDescent="0.2"/>
    <row r="8952" ht="12.75" customHeight="1" x14ac:dyDescent="0.2"/>
    <row r="8953" ht="12.75" customHeight="1" x14ac:dyDescent="0.2"/>
    <row r="8954" ht="12.75" customHeight="1" x14ac:dyDescent="0.2"/>
    <row r="8955" ht="12.75" customHeight="1" x14ac:dyDescent="0.2"/>
    <row r="8956" ht="12.75" customHeight="1" x14ac:dyDescent="0.2"/>
    <row r="8957" ht="12.75" customHeight="1" x14ac:dyDescent="0.2"/>
    <row r="8958" ht="12.75" customHeight="1" x14ac:dyDescent="0.2"/>
    <row r="8959" ht="12.75" customHeight="1" x14ac:dyDescent="0.2"/>
    <row r="8960" ht="12.75" customHeight="1" x14ac:dyDescent="0.2"/>
    <row r="8961" ht="12.75" customHeight="1" x14ac:dyDescent="0.2"/>
    <row r="8962" ht="12.75" customHeight="1" x14ac:dyDescent="0.2"/>
    <row r="8963" ht="12.75" customHeight="1" x14ac:dyDescent="0.2"/>
    <row r="8964" ht="12.75" customHeight="1" x14ac:dyDescent="0.2"/>
    <row r="8965" ht="12.75" customHeight="1" x14ac:dyDescent="0.2"/>
    <row r="8966" ht="12.75" customHeight="1" x14ac:dyDescent="0.2"/>
    <row r="8967" ht="12.75" customHeight="1" x14ac:dyDescent="0.2"/>
    <row r="8968" ht="12.75" customHeight="1" x14ac:dyDescent="0.2"/>
    <row r="8969" ht="12.75" customHeight="1" x14ac:dyDescent="0.2"/>
    <row r="8970" ht="12.75" customHeight="1" x14ac:dyDescent="0.2"/>
    <row r="8971" ht="12.75" customHeight="1" x14ac:dyDescent="0.2"/>
    <row r="8972" ht="12.75" customHeight="1" x14ac:dyDescent="0.2"/>
    <row r="8973" ht="12.75" customHeight="1" x14ac:dyDescent="0.2"/>
    <row r="8974" ht="12.75" customHeight="1" x14ac:dyDescent="0.2"/>
    <row r="8975" ht="12.75" customHeight="1" x14ac:dyDescent="0.2"/>
    <row r="8976" ht="12.75" customHeight="1" x14ac:dyDescent="0.2"/>
    <row r="8977" ht="12.75" customHeight="1" x14ac:dyDescent="0.2"/>
    <row r="8978" ht="12.75" customHeight="1" x14ac:dyDescent="0.2"/>
    <row r="8979" ht="12.75" customHeight="1" x14ac:dyDescent="0.2"/>
    <row r="8980" ht="12.75" customHeight="1" x14ac:dyDescent="0.2"/>
    <row r="8981" ht="12.75" customHeight="1" x14ac:dyDescent="0.2"/>
    <row r="8982" ht="12.75" customHeight="1" x14ac:dyDescent="0.2"/>
    <row r="8983" ht="12.75" customHeight="1" x14ac:dyDescent="0.2"/>
    <row r="8984" ht="12.75" customHeight="1" x14ac:dyDescent="0.2"/>
    <row r="8985" ht="12.75" customHeight="1" x14ac:dyDescent="0.2"/>
    <row r="8986" ht="12.75" customHeight="1" x14ac:dyDescent="0.2"/>
    <row r="8987" ht="12.75" customHeight="1" x14ac:dyDescent="0.2"/>
    <row r="8988" ht="12.75" customHeight="1" x14ac:dyDescent="0.2"/>
    <row r="8989" ht="12.75" customHeight="1" x14ac:dyDescent="0.2"/>
    <row r="8990" ht="12.75" customHeight="1" x14ac:dyDescent="0.2"/>
    <row r="8991" ht="12.75" customHeight="1" x14ac:dyDescent="0.2"/>
    <row r="8992" ht="12.75" customHeight="1" x14ac:dyDescent="0.2"/>
    <row r="8993" ht="12.75" customHeight="1" x14ac:dyDescent="0.2"/>
    <row r="8994" ht="12.75" customHeight="1" x14ac:dyDescent="0.2"/>
    <row r="8995" ht="12.75" customHeight="1" x14ac:dyDescent="0.2"/>
    <row r="8996" ht="12.75" customHeight="1" x14ac:dyDescent="0.2"/>
    <row r="8997" ht="12.75" customHeight="1" x14ac:dyDescent="0.2"/>
    <row r="8998" ht="12.75" customHeight="1" x14ac:dyDescent="0.2"/>
    <row r="8999" ht="12.75" customHeight="1" x14ac:dyDescent="0.2"/>
    <row r="9000" ht="12.75" customHeight="1" x14ac:dyDescent="0.2"/>
    <row r="9001" ht="12.75" customHeight="1" x14ac:dyDescent="0.2"/>
    <row r="9002" ht="12.75" customHeight="1" x14ac:dyDescent="0.2"/>
    <row r="9003" ht="12.75" customHeight="1" x14ac:dyDescent="0.2"/>
    <row r="9004" ht="12.75" customHeight="1" x14ac:dyDescent="0.2"/>
    <row r="9005" ht="12.75" customHeight="1" x14ac:dyDescent="0.2"/>
    <row r="9006" ht="12.75" customHeight="1" x14ac:dyDescent="0.2"/>
    <row r="9007" ht="12.75" customHeight="1" x14ac:dyDescent="0.2"/>
    <row r="9008" ht="12.75" customHeight="1" x14ac:dyDescent="0.2"/>
    <row r="9009" ht="12.75" customHeight="1" x14ac:dyDescent="0.2"/>
    <row r="9010" ht="12.75" customHeight="1" x14ac:dyDescent="0.2"/>
    <row r="9011" ht="12.75" customHeight="1" x14ac:dyDescent="0.2"/>
    <row r="9012" ht="12.75" customHeight="1" x14ac:dyDescent="0.2"/>
    <row r="9013" ht="12.75" customHeight="1" x14ac:dyDescent="0.2"/>
    <row r="9014" ht="12.75" customHeight="1" x14ac:dyDescent="0.2"/>
    <row r="9015" ht="12.75" customHeight="1" x14ac:dyDescent="0.2"/>
    <row r="9016" ht="12.75" customHeight="1" x14ac:dyDescent="0.2"/>
    <row r="9017" ht="12.75" customHeight="1" x14ac:dyDescent="0.2"/>
    <row r="9018" ht="12.75" customHeight="1" x14ac:dyDescent="0.2"/>
    <row r="9019" ht="12.75" customHeight="1" x14ac:dyDescent="0.2"/>
    <row r="9020" ht="12.75" customHeight="1" x14ac:dyDescent="0.2"/>
    <row r="9021" ht="12.75" customHeight="1" x14ac:dyDescent="0.2"/>
    <row r="9022" ht="12.75" customHeight="1" x14ac:dyDescent="0.2"/>
    <row r="9023" ht="12.75" customHeight="1" x14ac:dyDescent="0.2"/>
    <row r="9024" ht="12.75" customHeight="1" x14ac:dyDescent="0.2"/>
    <row r="9025" ht="12.75" customHeight="1" x14ac:dyDescent="0.2"/>
    <row r="9026" ht="12.75" customHeight="1" x14ac:dyDescent="0.2"/>
    <row r="9027" ht="12.75" customHeight="1" x14ac:dyDescent="0.2"/>
    <row r="9028" ht="12.75" customHeight="1" x14ac:dyDescent="0.2"/>
    <row r="9029" ht="12.75" customHeight="1" x14ac:dyDescent="0.2"/>
    <row r="9030" ht="12.75" customHeight="1" x14ac:dyDescent="0.2"/>
    <row r="9031" ht="12.75" customHeight="1" x14ac:dyDescent="0.2"/>
    <row r="9032" ht="12.75" customHeight="1" x14ac:dyDescent="0.2"/>
    <row r="9033" ht="12.75" customHeight="1" x14ac:dyDescent="0.2"/>
    <row r="9034" ht="12.75" customHeight="1" x14ac:dyDescent="0.2"/>
    <row r="9035" ht="12.75" customHeight="1" x14ac:dyDescent="0.2"/>
    <row r="9036" ht="12.75" customHeight="1" x14ac:dyDescent="0.2"/>
    <row r="9037" ht="12.75" customHeight="1" x14ac:dyDescent="0.2"/>
    <row r="9038" ht="12.75" customHeight="1" x14ac:dyDescent="0.2"/>
    <row r="9039" ht="12.75" customHeight="1" x14ac:dyDescent="0.2"/>
    <row r="9040" ht="12.75" customHeight="1" x14ac:dyDescent="0.2"/>
    <row r="9041" ht="12.75" customHeight="1" x14ac:dyDescent="0.2"/>
    <row r="9042" ht="12.75" customHeight="1" x14ac:dyDescent="0.2"/>
    <row r="9043" ht="12.75" customHeight="1" x14ac:dyDescent="0.2"/>
    <row r="9044" ht="12.75" customHeight="1" x14ac:dyDescent="0.2"/>
    <row r="9045" ht="12.75" customHeight="1" x14ac:dyDescent="0.2"/>
    <row r="9046" ht="12.75" customHeight="1" x14ac:dyDescent="0.2"/>
    <row r="9047" ht="12.75" customHeight="1" x14ac:dyDescent="0.2"/>
    <row r="9048" ht="12.75" customHeight="1" x14ac:dyDescent="0.2"/>
    <row r="9049" ht="12.75" customHeight="1" x14ac:dyDescent="0.2"/>
    <row r="9050" ht="12.75" customHeight="1" x14ac:dyDescent="0.2"/>
    <row r="9051" ht="12.75" customHeight="1" x14ac:dyDescent="0.2"/>
    <row r="9052" ht="12.75" customHeight="1" x14ac:dyDescent="0.2"/>
    <row r="9053" ht="12.75" customHeight="1" x14ac:dyDescent="0.2"/>
    <row r="9054" ht="12.75" customHeight="1" x14ac:dyDescent="0.2"/>
    <row r="9055" ht="12.75" customHeight="1" x14ac:dyDescent="0.2"/>
    <row r="9056" ht="12.75" customHeight="1" x14ac:dyDescent="0.2"/>
    <row r="9057" ht="12.75" customHeight="1" x14ac:dyDescent="0.2"/>
    <row r="9058" ht="12.75" customHeight="1" x14ac:dyDescent="0.2"/>
    <row r="9059" ht="12.75" customHeight="1" x14ac:dyDescent="0.2"/>
    <row r="9060" ht="12.75" customHeight="1" x14ac:dyDescent="0.2"/>
    <row r="9061" ht="12.75" customHeight="1" x14ac:dyDescent="0.2"/>
    <row r="9062" ht="12.75" customHeight="1" x14ac:dyDescent="0.2"/>
    <row r="9063" ht="12.75" customHeight="1" x14ac:dyDescent="0.2"/>
    <row r="9064" ht="12.75" customHeight="1" x14ac:dyDescent="0.2"/>
    <row r="9065" ht="12.75" customHeight="1" x14ac:dyDescent="0.2"/>
    <row r="9066" ht="12.75" customHeight="1" x14ac:dyDescent="0.2"/>
    <row r="9067" ht="12.75" customHeight="1" x14ac:dyDescent="0.2"/>
    <row r="9068" ht="12.75" customHeight="1" x14ac:dyDescent="0.2"/>
    <row r="9069" ht="12.75" customHeight="1" x14ac:dyDescent="0.2"/>
    <row r="9070" ht="12.75" customHeight="1" x14ac:dyDescent="0.2"/>
    <row r="9071" ht="12.75" customHeight="1" x14ac:dyDescent="0.2"/>
    <row r="9072" ht="12.75" customHeight="1" x14ac:dyDescent="0.2"/>
    <row r="9073" ht="12.75" customHeight="1" x14ac:dyDescent="0.2"/>
    <row r="9074" ht="12.75" customHeight="1" x14ac:dyDescent="0.2"/>
    <row r="9075" ht="12.75" customHeight="1" x14ac:dyDescent="0.2"/>
    <row r="9076" ht="12.75" customHeight="1" x14ac:dyDescent="0.2"/>
    <row r="9077" ht="12.75" customHeight="1" x14ac:dyDescent="0.2"/>
    <row r="9078" ht="12.75" customHeight="1" x14ac:dyDescent="0.2"/>
    <row r="9079" ht="12.75" customHeight="1" x14ac:dyDescent="0.2"/>
    <row r="9080" ht="12.75" customHeight="1" x14ac:dyDescent="0.2"/>
    <row r="9081" ht="12.75" customHeight="1" x14ac:dyDescent="0.2"/>
    <row r="9082" ht="12.75" customHeight="1" x14ac:dyDescent="0.2"/>
    <row r="9083" ht="12.75" customHeight="1" x14ac:dyDescent="0.2"/>
    <row r="9084" ht="12.75" customHeight="1" x14ac:dyDescent="0.2"/>
    <row r="9085" ht="12.75" customHeight="1" x14ac:dyDescent="0.2"/>
    <row r="9086" ht="12.75" customHeight="1" x14ac:dyDescent="0.2"/>
    <row r="9087" ht="12.75" customHeight="1" x14ac:dyDescent="0.2"/>
    <row r="9088" ht="12.75" customHeight="1" x14ac:dyDescent="0.2"/>
    <row r="9089" ht="12.75" customHeight="1" x14ac:dyDescent="0.2"/>
    <row r="9090" ht="12.75" customHeight="1" x14ac:dyDescent="0.2"/>
    <row r="9091" ht="12.75" customHeight="1" x14ac:dyDescent="0.2"/>
    <row r="9092" ht="12.75" customHeight="1" x14ac:dyDescent="0.2"/>
    <row r="9093" ht="12.75" customHeight="1" x14ac:dyDescent="0.2"/>
    <row r="9094" ht="12.75" customHeight="1" x14ac:dyDescent="0.2"/>
    <row r="9095" ht="12.75" customHeight="1" x14ac:dyDescent="0.2"/>
    <row r="9096" ht="12.75" customHeight="1" x14ac:dyDescent="0.2"/>
    <row r="9097" ht="12.75" customHeight="1" x14ac:dyDescent="0.2"/>
    <row r="9098" ht="12.75" customHeight="1" x14ac:dyDescent="0.2"/>
    <row r="9099" ht="12.75" customHeight="1" x14ac:dyDescent="0.2"/>
    <row r="9100" ht="12.75" customHeight="1" x14ac:dyDescent="0.2"/>
    <row r="9101" ht="12.75" customHeight="1" x14ac:dyDescent="0.2"/>
    <row r="9102" ht="12.75" customHeight="1" x14ac:dyDescent="0.2"/>
    <row r="9103" ht="12.75" customHeight="1" x14ac:dyDescent="0.2"/>
    <row r="9104" ht="12.75" customHeight="1" x14ac:dyDescent="0.2"/>
    <row r="9105" ht="12.75" customHeight="1" x14ac:dyDescent="0.2"/>
    <row r="9106" ht="12.75" customHeight="1" x14ac:dyDescent="0.2"/>
    <row r="9107" ht="12.75" customHeight="1" x14ac:dyDescent="0.2"/>
    <row r="9108" ht="12.75" customHeight="1" x14ac:dyDescent="0.2"/>
    <row r="9109" ht="12.75" customHeight="1" x14ac:dyDescent="0.2"/>
    <row r="9110" ht="12.75" customHeight="1" x14ac:dyDescent="0.2"/>
    <row r="9111" ht="12.75" customHeight="1" x14ac:dyDescent="0.2"/>
    <row r="9112" ht="12.75" customHeight="1" x14ac:dyDescent="0.2"/>
    <row r="9113" ht="12.75" customHeight="1" x14ac:dyDescent="0.2"/>
    <row r="9114" ht="12.75" customHeight="1" x14ac:dyDescent="0.2"/>
    <row r="9115" ht="12.75" customHeight="1" x14ac:dyDescent="0.2"/>
    <row r="9116" ht="12.75" customHeight="1" x14ac:dyDescent="0.2"/>
    <row r="9117" ht="12.75" customHeight="1" x14ac:dyDescent="0.2"/>
    <row r="9118" ht="12.75" customHeight="1" x14ac:dyDescent="0.2"/>
    <row r="9119" ht="12.75" customHeight="1" x14ac:dyDescent="0.2"/>
    <row r="9120" ht="12.75" customHeight="1" x14ac:dyDescent="0.2"/>
    <row r="9121" ht="12.75" customHeight="1" x14ac:dyDescent="0.2"/>
    <row r="9122" ht="12.75" customHeight="1" x14ac:dyDescent="0.2"/>
    <row r="9123" ht="12.75" customHeight="1" x14ac:dyDescent="0.2"/>
    <row r="9124" ht="12.75" customHeight="1" x14ac:dyDescent="0.2"/>
    <row r="9125" ht="12.75" customHeight="1" x14ac:dyDescent="0.2"/>
    <row r="9126" ht="12.75" customHeight="1" x14ac:dyDescent="0.2"/>
    <row r="9127" ht="12.75" customHeight="1" x14ac:dyDescent="0.2"/>
    <row r="9128" ht="12.75" customHeight="1" x14ac:dyDescent="0.2"/>
    <row r="9129" ht="12.75" customHeight="1" x14ac:dyDescent="0.2"/>
    <row r="9130" ht="12.75" customHeight="1" x14ac:dyDescent="0.2"/>
    <row r="9131" ht="12.75" customHeight="1" x14ac:dyDescent="0.2"/>
    <row r="9132" ht="12.75" customHeight="1" x14ac:dyDescent="0.2"/>
    <row r="9133" ht="12.75" customHeight="1" x14ac:dyDescent="0.2"/>
    <row r="9134" ht="12.75" customHeight="1" x14ac:dyDescent="0.2"/>
    <row r="9135" ht="12.75" customHeight="1" x14ac:dyDescent="0.2"/>
    <row r="9136" ht="12.75" customHeight="1" x14ac:dyDescent="0.2"/>
    <row r="9137" ht="12.75" customHeight="1" x14ac:dyDescent="0.2"/>
    <row r="9138" ht="12.75" customHeight="1" x14ac:dyDescent="0.2"/>
    <row r="9139" ht="12.75" customHeight="1" x14ac:dyDescent="0.2"/>
    <row r="9140" ht="12.75" customHeight="1" x14ac:dyDescent="0.2"/>
    <row r="9141" ht="12.75" customHeight="1" x14ac:dyDescent="0.2"/>
    <row r="9142" ht="12.75" customHeight="1" x14ac:dyDescent="0.2"/>
    <row r="9143" ht="12.75" customHeight="1" x14ac:dyDescent="0.2"/>
    <row r="9144" ht="12.75" customHeight="1" x14ac:dyDescent="0.2"/>
    <row r="9145" ht="12.75" customHeight="1" x14ac:dyDescent="0.2"/>
    <row r="9146" ht="12.75" customHeight="1" x14ac:dyDescent="0.2"/>
    <row r="9147" ht="12.75" customHeight="1" x14ac:dyDescent="0.2"/>
    <row r="9148" ht="12.75" customHeight="1" x14ac:dyDescent="0.2"/>
    <row r="9149" ht="12.75" customHeight="1" x14ac:dyDescent="0.2"/>
    <row r="9150" ht="12.75" customHeight="1" x14ac:dyDescent="0.2"/>
    <row r="9151" ht="12.75" customHeight="1" x14ac:dyDescent="0.2"/>
    <row r="9152" ht="12.75" customHeight="1" x14ac:dyDescent="0.2"/>
    <row r="9153" ht="12.75" customHeight="1" x14ac:dyDescent="0.2"/>
    <row r="9154" ht="12.75" customHeight="1" x14ac:dyDescent="0.2"/>
    <row r="9155" ht="12.75" customHeight="1" x14ac:dyDescent="0.2"/>
    <row r="9156" ht="12.75" customHeight="1" x14ac:dyDescent="0.2"/>
    <row r="9157" ht="12.75" customHeight="1" x14ac:dyDescent="0.2"/>
    <row r="9158" ht="12.75" customHeight="1" x14ac:dyDescent="0.2"/>
    <row r="9159" ht="12.75" customHeight="1" x14ac:dyDescent="0.2"/>
    <row r="9160" ht="12.75" customHeight="1" x14ac:dyDescent="0.2"/>
    <row r="9161" ht="12.75" customHeight="1" x14ac:dyDescent="0.2"/>
    <row r="9162" ht="12.75" customHeight="1" x14ac:dyDescent="0.2"/>
    <row r="9163" ht="12.75" customHeight="1" x14ac:dyDescent="0.2"/>
    <row r="9164" ht="12.75" customHeight="1" x14ac:dyDescent="0.2"/>
    <row r="9165" ht="12.75" customHeight="1" x14ac:dyDescent="0.2"/>
    <row r="9166" ht="12.75" customHeight="1" x14ac:dyDescent="0.2"/>
    <row r="9167" ht="12.75" customHeight="1" x14ac:dyDescent="0.2"/>
    <row r="9168" ht="12.75" customHeight="1" x14ac:dyDescent="0.2"/>
    <row r="9169" ht="12.75" customHeight="1" x14ac:dyDescent="0.2"/>
    <row r="9170" ht="12.75" customHeight="1" x14ac:dyDescent="0.2"/>
    <row r="9171" ht="12.75" customHeight="1" x14ac:dyDescent="0.2"/>
    <row r="9172" ht="12.75" customHeight="1" x14ac:dyDescent="0.2"/>
    <row r="9173" ht="12.75" customHeight="1" x14ac:dyDescent="0.2"/>
    <row r="9174" ht="12.75" customHeight="1" x14ac:dyDescent="0.2"/>
    <row r="9175" ht="12.75" customHeight="1" x14ac:dyDescent="0.2"/>
    <row r="9176" ht="12.75" customHeight="1" x14ac:dyDescent="0.2"/>
    <row r="9177" ht="12.75" customHeight="1" x14ac:dyDescent="0.2"/>
    <row r="9178" ht="12.75" customHeight="1" x14ac:dyDescent="0.2"/>
    <row r="9179" ht="12.75" customHeight="1" x14ac:dyDescent="0.2"/>
    <row r="9180" ht="12.75" customHeight="1" x14ac:dyDescent="0.2"/>
    <row r="9181" ht="12.75" customHeight="1" x14ac:dyDescent="0.2"/>
    <row r="9182" ht="12.75" customHeight="1" x14ac:dyDescent="0.2"/>
    <row r="9183" ht="12.75" customHeight="1" x14ac:dyDescent="0.2"/>
    <row r="9184" ht="12.75" customHeight="1" x14ac:dyDescent="0.2"/>
    <row r="9185" ht="12.75" customHeight="1" x14ac:dyDescent="0.2"/>
    <row r="9186" ht="12.75" customHeight="1" x14ac:dyDescent="0.2"/>
    <row r="9187" ht="12.75" customHeight="1" x14ac:dyDescent="0.2"/>
    <row r="9188" ht="12.75" customHeight="1" x14ac:dyDescent="0.2"/>
    <row r="9189" ht="12.75" customHeight="1" x14ac:dyDescent="0.2"/>
    <row r="9190" ht="12.75" customHeight="1" x14ac:dyDescent="0.2"/>
    <row r="9191" ht="12.75" customHeight="1" x14ac:dyDescent="0.2"/>
    <row r="9192" ht="12.75" customHeight="1" x14ac:dyDescent="0.2"/>
    <row r="9193" ht="12.75" customHeight="1" x14ac:dyDescent="0.2"/>
    <row r="9194" ht="12.75" customHeight="1" x14ac:dyDescent="0.2"/>
    <row r="9195" ht="12.75" customHeight="1" x14ac:dyDescent="0.2"/>
    <row r="9196" ht="12.75" customHeight="1" x14ac:dyDescent="0.2"/>
    <row r="9197" ht="12.75" customHeight="1" x14ac:dyDescent="0.2"/>
    <row r="9198" ht="12.75" customHeight="1" x14ac:dyDescent="0.2"/>
    <row r="9199" ht="12.75" customHeight="1" x14ac:dyDescent="0.2"/>
    <row r="9200" ht="12.75" customHeight="1" x14ac:dyDescent="0.2"/>
    <row r="9201" ht="12.75" customHeight="1" x14ac:dyDescent="0.2"/>
    <row r="9202" ht="12.75" customHeight="1" x14ac:dyDescent="0.2"/>
    <row r="9203" ht="12.75" customHeight="1" x14ac:dyDescent="0.2"/>
    <row r="9204" ht="12.75" customHeight="1" x14ac:dyDescent="0.2"/>
    <row r="9205" ht="12.75" customHeight="1" x14ac:dyDescent="0.2"/>
    <row r="9206" ht="12.75" customHeight="1" x14ac:dyDescent="0.2"/>
    <row r="9207" ht="12.75" customHeight="1" x14ac:dyDescent="0.2"/>
    <row r="9208" ht="12.75" customHeight="1" x14ac:dyDescent="0.2"/>
    <row r="9209" ht="12.75" customHeight="1" x14ac:dyDescent="0.2"/>
    <row r="9210" ht="12.75" customHeight="1" x14ac:dyDescent="0.2"/>
    <row r="9211" ht="12.75" customHeight="1" x14ac:dyDescent="0.2"/>
    <row r="9212" ht="12.75" customHeight="1" x14ac:dyDescent="0.2"/>
    <row r="9213" ht="12.75" customHeight="1" x14ac:dyDescent="0.2"/>
    <row r="9214" ht="12.75" customHeight="1" x14ac:dyDescent="0.2"/>
    <row r="9215" ht="12.75" customHeight="1" x14ac:dyDescent="0.2"/>
    <row r="9216" ht="12.75" customHeight="1" x14ac:dyDescent="0.2"/>
    <row r="9217" ht="12.75" customHeight="1" x14ac:dyDescent="0.2"/>
    <row r="9218" ht="12.75" customHeight="1" x14ac:dyDescent="0.2"/>
    <row r="9219" ht="12.75" customHeight="1" x14ac:dyDescent="0.2"/>
    <row r="9220" ht="12.75" customHeight="1" x14ac:dyDescent="0.2"/>
    <row r="9221" ht="12.75" customHeight="1" x14ac:dyDescent="0.2"/>
    <row r="9222" ht="12.75" customHeight="1" x14ac:dyDescent="0.2"/>
    <row r="9223" ht="12.75" customHeight="1" x14ac:dyDescent="0.2"/>
    <row r="9224" ht="12.75" customHeight="1" x14ac:dyDescent="0.2"/>
    <row r="9225" ht="12.75" customHeight="1" x14ac:dyDescent="0.2"/>
    <row r="9226" ht="12.75" customHeight="1" x14ac:dyDescent="0.2"/>
    <row r="9227" ht="12.75" customHeight="1" x14ac:dyDescent="0.2"/>
    <row r="9228" ht="12.75" customHeight="1" x14ac:dyDescent="0.2"/>
    <row r="9229" ht="12.75" customHeight="1" x14ac:dyDescent="0.2"/>
    <row r="9230" ht="12.75" customHeight="1" x14ac:dyDescent="0.2"/>
    <row r="9231" ht="12.75" customHeight="1" x14ac:dyDescent="0.2"/>
    <row r="9232" ht="12.75" customHeight="1" x14ac:dyDescent="0.2"/>
    <row r="9233" ht="12.75" customHeight="1" x14ac:dyDescent="0.2"/>
    <row r="9234" ht="12.75" customHeight="1" x14ac:dyDescent="0.2"/>
    <row r="9235" ht="12.75" customHeight="1" x14ac:dyDescent="0.2"/>
    <row r="9236" ht="12.75" customHeight="1" x14ac:dyDescent="0.2"/>
    <row r="9237" ht="12.75" customHeight="1" x14ac:dyDescent="0.2"/>
    <row r="9238" ht="12.75" customHeight="1" x14ac:dyDescent="0.2"/>
    <row r="9239" ht="12.75" customHeight="1" x14ac:dyDescent="0.2"/>
    <row r="9240" ht="12.75" customHeight="1" x14ac:dyDescent="0.2"/>
    <row r="9241" ht="12.75" customHeight="1" x14ac:dyDescent="0.2"/>
    <row r="9242" ht="12.75" customHeight="1" x14ac:dyDescent="0.2"/>
    <row r="9243" ht="12.75" customHeight="1" x14ac:dyDescent="0.2"/>
    <row r="9244" ht="12.75" customHeight="1" x14ac:dyDescent="0.2"/>
    <row r="9245" ht="12.75" customHeight="1" x14ac:dyDescent="0.2"/>
    <row r="9246" ht="12.75" customHeight="1" x14ac:dyDescent="0.2"/>
    <row r="9247" ht="12.75" customHeight="1" x14ac:dyDescent="0.2"/>
    <row r="9248" ht="12.75" customHeight="1" x14ac:dyDescent="0.2"/>
    <row r="9249" ht="12.75" customHeight="1" x14ac:dyDescent="0.2"/>
    <row r="9250" ht="12.75" customHeight="1" x14ac:dyDescent="0.2"/>
    <row r="9251" ht="12.75" customHeight="1" x14ac:dyDescent="0.2"/>
    <row r="9252" ht="12.75" customHeight="1" x14ac:dyDescent="0.2"/>
    <row r="9253" ht="12.75" customHeight="1" x14ac:dyDescent="0.2"/>
    <row r="9254" ht="12.75" customHeight="1" x14ac:dyDescent="0.2"/>
    <row r="9255" ht="12.75" customHeight="1" x14ac:dyDescent="0.2"/>
    <row r="9256" ht="12.75" customHeight="1" x14ac:dyDescent="0.2"/>
    <row r="9257" ht="12.75" customHeight="1" x14ac:dyDescent="0.2"/>
    <row r="9258" ht="12.75" customHeight="1" x14ac:dyDescent="0.2"/>
    <row r="9259" ht="12.75" customHeight="1" x14ac:dyDescent="0.2"/>
    <row r="9260" ht="12.75" customHeight="1" x14ac:dyDescent="0.2"/>
    <row r="9261" ht="12.75" customHeight="1" x14ac:dyDescent="0.2"/>
    <row r="9262" ht="12.75" customHeight="1" x14ac:dyDescent="0.2"/>
    <row r="9263" ht="12.75" customHeight="1" x14ac:dyDescent="0.2"/>
    <row r="9264" ht="12.75" customHeight="1" x14ac:dyDescent="0.2"/>
    <row r="9265" ht="12.75" customHeight="1" x14ac:dyDescent="0.2"/>
    <row r="9266" ht="12.75" customHeight="1" x14ac:dyDescent="0.2"/>
    <row r="9267" ht="12.75" customHeight="1" x14ac:dyDescent="0.2"/>
    <row r="9268" ht="12.75" customHeight="1" x14ac:dyDescent="0.2"/>
    <row r="9269" ht="12.75" customHeight="1" x14ac:dyDescent="0.2"/>
    <row r="9270" ht="12.75" customHeight="1" x14ac:dyDescent="0.2"/>
    <row r="9271" ht="12.75" customHeight="1" x14ac:dyDescent="0.2"/>
    <row r="9272" ht="12.75" customHeight="1" x14ac:dyDescent="0.2"/>
    <row r="9273" ht="12.75" customHeight="1" x14ac:dyDescent="0.2"/>
    <row r="9274" ht="12.75" customHeight="1" x14ac:dyDescent="0.2"/>
    <row r="9275" ht="12.75" customHeight="1" x14ac:dyDescent="0.2"/>
    <row r="9276" ht="12.75" customHeight="1" x14ac:dyDescent="0.2"/>
    <row r="9277" ht="12.75" customHeight="1" x14ac:dyDescent="0.2"/>
    <row r="9278" ht="12.75" customHeight="1" x14ac:dyDescent="0.2"/>
    <row r="9279" ht="12.75" customHeight="1" x14ac:dyDescent="0.2"/>
    <row r="9280" ht="12.75" customHeight="1" x14ac:dyDescent="0.2"/>
    <row r="9281" ht="12.75" customHeight="1" x14ac:dyDescent="0.2"/>
    <row r="9282" ht="12.75" customHeight="1" x14ac:dyDescent="0.2"/>
    <row r="9283" ht="12.75" customHeight="1" x14ac:dyDescent="0.2"/>
    <row r="9284" ht="12.75" customHeight="1" x14ac:dyDescent="0.2"/>
    <row r="9285" ht="12.75" customHeight="1" x14ac:dyDescent="0.2"/>
    <row r="9286" ht="12.75" customHeight="1" x14ac:dyDescent="0.2"/>
    <row r="9287" ht="12.75" customHeight="1" x14ac:dyDescent="0.2"/>
    <row r="9288" ht="12.75" customHeight="1" x14ac:dyDescent="0.2"/>
    <row r="9289" ht="12.75" customHeight="1" x14ac:dyDescent="0.2"/>
    <row r="9290" ht="12.75" customHeight="1" x14ac:dyDescent="0.2"/>
    <row r="9291" ht="12.75" customHeight="1" x14ac:dyDescent="0.2"/>
    <row r="9292" ht="12.75" customHeight="1" x14ac:dyDescent="0.2"/>
    <row r="9293" ht="12.75" customHeight="1" x14ac:dyDescent="0.2"/>
    <row r="9294" ht="12.75" customHeight="1" x14ac:dyDescent="0.2"/>
    <row r="9295" ht="12.75" customHeight="1" x14ac:dyDescent="0.2"/>
    <row r="9296" ht="12.75" customHeight="1" x14ac:dyDescent="0.2"/>
    <row r="9297" ht="12.75" customHeight="1" x14ac:dyDescent="0.2"/>
    <row r="9298" ht="12.75" customHeight="1" x14ac:dyDescent="0.2"/>
    <row r="9299" ht="12.75" customHeight="1" x14ac:dyDescent="0.2"/>
    <row r="9300" ht="12.75" customHeight="1" x14ac:dyDescent="0.2"/>
    <row r="9301" ht="12.75" customHeight="1" x14ac:dyDescent="0.2"/>
    <row r="9302" ht="12.75" customHeight="1" x14ac:dyDescent="0.2"/>
    <row r="9303" ht="12.75" customHeight="1" x14ac:dyDescent="0.2"/>
    <row r="9304" ht="12.75" customHeight="1" x14ac:dyDescent="0.2"/>
    <row r="9305" ht="12.75" customHeight="1" x14ac:dyDescent="0.2"/>
    <row r="9306" ht="12.75" customHeight="1" x14ac:dyDescent="0.2"/>
    <row r="9307" ht="12.75" customHeight="1" x14ac:dyDescent="0.2"/>
    <row r="9308" ht="12.75" customHeight="1" x14ac:dyDescent="0.2"/>
    <row r="9309" ht="12.75" customHeight="1" x14ac:dyDescent="0.2"/>
    <row r="9310" ht="12.75" customHeight="1" x14ac:dyDescent="0.2"/>
    <row r="9311" ht="12.75" customHeight="1" x14ac:dyDescent="0.2"/>
    <row r="9312" ht="12.75" customHeight="1" x14ac:dyDescent="0.2"/>
    <row r="9313" ht="12.75" customHeight="1" x14ac:dyDescent="0.2"/>
    <row r="9314" ht="12.75" customHeight="1" x14ac:dyDescent="0.2"/>
    <row r="9315" ht="12.75" customHeight="1" x14ac:dyDescent="0.2"/>
    <row r="9316" ht="12.75" customHeight="1" x14ac:dyDescent="0.2"/>
    <row r="9317" ht="12.75" customHeight="1" x14ac:dyDescent="0.2"/>
    <row r="9318" ht="12.75" customHeight="1" x14ac:dyDescent="0.2"/>
    <row r="9319" ht="12.75" customHeight="1" x14ac:dyDescent="0.2"/>
    <row r="9320" ht="12.75" customHeight="1" x14ac:dyDescent="0.2"/>
    <row r="9321" ht="12.75" customHeight="1" x14ac:dyDescent="0.2"/>
    <row r="9322" ht="12.75" customHeight="1" x14ac:dyDescent="0.2"/>
    <row r="9323" ht="12.75" customHeight="1" x14ac:dyDescent="0.2"/>
    <row r="9324" ht="12.75" customHeight="1" x14ac:dyDescent="0.2"/>
    <row r="9325" ht="12.75" customHeight="1" x14ac:dyDescent="0.2"/>
    <row r="9326" ht="12.75" customHeight="1" x14ac:dyDescent="0.2"/>
    <row r="9327" ht="12.75" customHeight="1" x14ac:dyDescent="0.2"/>
    <row r="9328" ht="12.75" customHeight="1" x14ac:dyDescent="0.2"/>
    <row r="9329" ht="12.75" customHeight="1" x14ac:dyDescent="0.2"/>
    <row r="9330" ht="12.75" customHeight="1" x14ac:dyDescent="0.2"/>
    <row r="9331" ht="12.75" customHeight="1" x14ac:dyDescent="0.2"/>
    <row r="9332" ht="12.75" customHeight="1" x14ac:dyDescent="0.2"/>
    <row r="9333" ht="12.75" customHeight="1" x14ac:dyDescent="0.2"/>
    <row r="9334" ht="12.75" customHeight="1" x14ac:dyDescent="0.2"/>
    <row r="9335" ht="12.75" customHeight="1" x14ac:dyDescent="0.2"/>
    <row r="9336" ht="12.75" customHeight="1" x14ac:dyDescent="0.2"/>
    <row r="9337" ht="12.75" customHeight="1" x14ac:dyDescent="0.2"/>
    <row r="9338" ht="12.75" customHeight="1" x14ac:dyDescent="0.2"/>
    <row r="9339" ht="12.75" customHeight="1" x14ac:dyDescent="0.2"/>
    <row r="9340" ht="12.75" customHeight="1" x14ac:dyDescent="0.2"/>
    <row r="9341" ht="12.75" customHeight="1" x14ac:dyDescent="0.2"/>
    <row r="9342" ht="12.75" customHeight="1" x14ac:dyDescent="0.2"/>
    <row r="9343" ht="12.75" customHeight="1" x14ac:dyDescent="0.2"/>
    <row r="9344" ht="12.75" customHeight="1" x14ac:dyDescent="0.2"/>
    <row r="9345" ht="12.75" customHeight="1" x14ac:dyDescent="0.2"/>
    <row r="9346" ht="12.75" customHeight="1" x14ac:dyDescent="0.2"/>
    <row r="9347" ht="12.75" customHeight="1" x14ac:dyDescent="0.2"/>
    <row r="9348" ht="12.75" customHeight="1" x14ac:dyDescent="0.2"/>
    <row r="9349" ht="12.75" customHeight="1" x14ac:dyDescent="0.2"/>
    <row r="9350" ht="12.75" customHeight="1" x14ac:dyDescent="0.2"/>
    <row r="9351" ht="12.75" customHeight="1" x14ac:dyDescent="0.2"/>
    <row r="9352" ht="12.75" customHeight="1" x14ac:dyDescent="0.2"/>
    <row r="9353" ht="12.75" customHeight="1" x14ac:dyDescent="0.2"/>
    <row r="9354" ht="12.75" customHeight="1" x14ac:dyDescent="0.2"/>
    <row r="9355" ht="12.75" customHeight="1" x14ac:dyDescent="0.2"/>
    <row r="9356" ht="12.75" customHeight="1" x14ac:dyDescent="0.2"/>
    <row r="9357" ht="12.75" customHeight="1" x14ac:dyDescent="0.2"/>
    <row r="9358" ht="12.75" customHeight="1" x14ac:dyDescent="0.2"/>
    <row r="9359" ht="12.75" customHeight="1" x14ac:dyDescent="0.2"/>
    <row r="9360" ht="12.75" customHeight="1" x14ac:dyDescent="0.2"/>
    <row r="9361" ht="12.75" customHeight="1" x14ac:dyDescent="0.2"/>
    <row r="9362" ht="12.75" customHeight="1" x14ac:dyDescent="0.2"/>
    <row r="9363" ht="12.75" customHeight="1" x14ac:dyDescent="0.2"/>
    <row r="9364" ht="12.75" customHeight="1" x14ac:dyDescent="0.2"/>
    <row r="9365" ht="12.75" customHeight="1" x14ac:dyDescent="0.2"/>
    <row r="9366" ht="12.75" customHeight="1" x14ac:dyDescent="0.2"/>
    <row r="9367" ht="12.75" customHeight="1" x14ac:dyDescent="0.2"/>
    <row r="9368" ht="12.75" customHeight="1" x14ac:dyDescent="0.2"/>
    <row r="9369" ht="12.75" customHeight="1" x14ac:dyDescent="0.2"/>
    <row r="9370" ht="12.75" customHeight="1" x14ac:dyDescent="0.2"/>
    <row r="9371" ht="12.75" customHeight="1" x14ac:dyDescent="0.2"/>
    <row r="9372" ht="12.75" customHeight="1" x14ac:dyDescent="0.2"/>
    <row r="9373" ht="12.75" customHeight="1" x14ac:dyDescent="0.2"/>
    <row r="9374" ht="12.75" customHeight="1" x14ac:dyDescent="0.2"/>
    <row r="9375" ht="12.75" customHeight="1" x14ac:dyDescent="0.2"/>
    <row r="9376" ht="12.75" customHeight="1" x14ac:dyDescent="0.2"/>
    <row r="9377" ht="12.75" customHeight="1" x14ac:dyDescent="0.2"/>
    <row r="9378" ht="12.75" customHeight="1" x14ac:dyDescent="0.2"/>
    <row r="9379" ht="12.75" customHeight="1" x14ac:dyDescent="0.2"/>
    <row r="9380" ht="12.75" customHeight="1" x14ac:dyDescent="0.2"/>
    <row r="9381" ht="12.75" customHeight="1" x14ac:dyDescent="0.2"/>
    <row r="9382" ht="12.75" customHeight="1" x14ac:dyDescent="0.2"/>
    <row r="9383" ht="12.75" customHeight="1" x14ac:dyDescent="0.2"/>
    <row r="9384" ht="12.75" customHeight="1" x14ac:dyDescent="0.2"/>
    <row r="9385" ht="12.75" customHeight="1" x14ac:dyDescent="0.2"/>
    <row r="9386" ht="12.75" customHeight="1" x14ac:dyDescent="0.2"/>
    <row r="9387" ht="12.75" customHeight="1" x14ac:dyDescent="0.2"/>
    <row r="9388" ht="12.75" customHeight="1" x14ac:dyDescent="0.2"/>
    <row r="9389" ht="12.75" customHeight="1" x14ac:dyDescent="0.2"/>
    <row r="9390" ht="12.75" customHeight="1" x14ac:dyDescent="0.2"/>
    <row r="9391" ht="12.75" customHeight="1" x14ac:dyDescent="0.2"/>
    <row r="9392" ht="12.75" customHeight="1" x14ac:dyDescent="0.2"/>
    <row r="9393" ht="12.75" customHeight="1" x14ac:dyDescent="0.2"/>
    <row r="9394" ht="12.75" customHeight="1" x14ac:dyDescent="0.2"/>
    <row r="9395" ht="12.75" customHeight="1" x14ac:dyDescent="0.2"/>
    <row r="9396" ht="12.75" customHeight="1" x14ac:dyDescent="0.2"/>
    <row r="9397" ht="12.75" customHeight="1" x14ac:dyDescent="0.2"/>
    <row r="9398" ht="12.75" customHeight="1" x14ac:dyDescent="0.2"/>
    <row r="9399" ht="12.75" customHeight="1" x14ac:dyDescent="0.2"/>
    <row r="9400" ht="12.75" customHeight="1" x14ac:dyDescent="0.2"/>
    <row r="9401" ht="12.75" customHeight="1" x14ac:dyDescent="0.2"/>
    <row r="9402" ht="12.75" customHeight="1" x14ac:dyDescent="0.2"/>
    <row r="9403" ht="12.75" customHeight="1" x14ac:dyDescent="0.2"/>
    <row r="9404" ht="12.75" customHeight="1" x14ac:dyDescent="0.2"/>
    <row r="9405" ht="12.75" customHeight="1" x14ac:dyDescent="0.2"/>
    <row r="9406" ht="12.75" customHeight="1" x14ac:dyDescent="0.2"/>
    <row r="9407" ht="12.75" customHeight="1" x14ac:dyDescent="0.2"/>
    <row r="9408" ht="12.75" customHeight="1" x14ac:dyDescent="0.2"/>
    <row r="9409" ht="12.75" customHeight="1" x14ac:dyDescent="0.2"/>
    <row r="9410" ht="12.75" customHeight="1" x14ac:dyDescent="0.2"/>
    <row r="9411" ht="12.75" customHeight="1" x14ac:dyDescent="0.2"/>
    <row r="9412" ht="12.75" customHeight="1" x14ac:dyDescent="0.2"/>
    <row r="9413" ht="12.75" customHeight="1" x14ac:dyDescent="0.2"/>
    <row r="9414" ht="12.75" customHeight="1" x14ac:dyDescent="0.2"/>
    <row r="9415" ht="12.75" customHeight="1" x14ac:dyDescent="0.2"/>
    <row r="9416" ht="12.75" customHeight="1" x14ac:dyDescent="0.2"/>
    <row r="9417" ht="12.75" customHeight="1" x14ac:dyDescent="0.2"/>
    <row r="9418" ht="12.75" customHeight="1" x14ac:dyDescent="0.2"/>
    <row r="9419" ht="12.75" customHeight="1" x14ac:dyDescent="0.2"/>
    <row r="9420" ht="12.75" customHeight="1" x14ac:dyDescent="0.2"/>
    <row r="9421" ht="12.75" customHeight="1" x14ac:dyDescent="0.2"/>
    <row r="9422" ht="12.75" customHeight="1" x14ac:dyDescent="0.2"/>
    <row r="9423" ht="12.75" customHeight="1" x14ac:dyDescent="0.2"/>
    <row r="9424" ht="12.75" customHeight="1" x14ac:dyDescent="0.2"/>
    <row r="9425" ht="12.75" customHeight="1" x14ac:dyDescent="0.2"/>
    <row r="9426" ht="12.75" customHeight="1" x14ac:dyDescent="0.2"/>
    <row r="9427" ht="12.75" customHeight="1" x14ac:dyDescent="0.2"/>
    <row r="9428" ht="12.75" customHeight="1" x14ac:dyDescent="0.2"/>
    <row r="9429" ht="12.75" customHeight="1" x14ac:dyDescent="0.2"/>
    <row r="9430" ht="12.75" customHeight="1" x14ac:dyDescent="0.2"/>
    <row r="9431" ht="12.75" customHeight="1" x14ac:dyDescent="0.2"/>
    <row r="9432" ht="12.75" customHeight="1" x14ac:dyDescent="0.2"/>
    <row r="9433" ht="12.75" customHeight="1" x14ac:dyDescent="0.2"/>
    <row r="9434" ht="12.75" customHeight="1" x14ac:dyDescent="0.2"/>
    <row r="9435" ht="12.75" customHeight="1" x14ac:dyDescent="0.2"/>
    <row r="9436" ht="12.75" customHeight="1" x14ac:dyDescent="0.2"/>
    <row r="9437" ht="12.75" customHeight="1" x14ac:dyDescent="0.2"/>
    <row r="9438" ht="12.75" customHeight="1" x14ac:dyDescent="0.2"/>
    <row r="9439" ht="12.75" customHeight="1" x14ac:dyDescent="0.2"/>
    <row r="9440" ht="12.75" customHeight="1" x14ac:dyDescent="0.2"/>
    <row r="9441" ht="12.75" customHeight="1" x14ac:dyDescent="0.2"/>
    <row r="9442" ht="12.75" customHeight="1" x14ac:dyDescent="0.2"/>
    <row r="9443" ht="12.75" customHeight="1" x14ac:dyDescent="0.2"/>
    <row r="9444" ht="12.75" customHeight="1" x14ac:dyDescent="0.2"/>
    <row r="9445" ht="12.75" customHeight="1" x14ac:dyDescent="0.2"/>
    <row r="9446" ht="12.75" customHeight="1" x14ac:dyDescent="0.2"/>
    <row r="9447" ht="12.75" customHeight="1" x14ac:dyDescent="0.2"/>
    <row r="9448" ht="12.75" customHeight="1" x14ac:dyDescent="0.2"/>
    <row r="9449" ht="12.75" customHeight="1" x14ac:dyDescent="0.2"/>
    <row r="9450" ht="12.75" customHeight="1" x14ac:dyDescent="0.2"/>
    <row r="9451" ht="12.75" customHeight="1" x14ac:dyDescent="0.2"/>
    <row r="9452" ht="12.75" customHeight="1" x14ac:dyDescent="0.2"/>
    <row r="9453" ht="12.75" customHeight="1" x14ac:dyDescent="0.2"/>
    <row r="9454" ht="12.75" customHeight="1" x14ac:dyDescent="0.2"/>
    <row r="9455" ht="12.75" customHeight="1" x14ac:dyDescent="0.2"/>
    <row r="9456" ht="12.75" customHeight="1" x14ac:dyDescent="0.2"/>
    <row r="9457" ht="12.75" customHeight="1" x14ac:dyDescent="0.2"/>
    <row r="9458" ht="12.75" customHeight="1" x14ac:dyDescent="0.2"/>
    <row r="9459" ht="12.75" customHeight="1" x14ac:dyDescent="0.2"/>
    <row r="9460" ht="12.75" customHeight="1" x14ac:dyDescent="0.2"/>
    <row r="9461" ht="12.75" customHeight="1" x14ac:dyDescent="0.2"/>
    <row r="9462" ht="12.75" customHeight="1" x14ac:dyDescent="0.2"/>
    <row r="9463" ht="12.75" customHeight="1" x14ac:dyDescent="0.2"/>
    <row r="9464" ht="12.75" customHeight="1" x14ac:dyDescent="0.2"/>
    <row r="9465" ht="12.75" customHeight="1" x14ac:dyDescent="0.2"/>
    <row r="9466" ht="12.75" customHeight="1" x14ac:dyDescent="0.2"/>
    <row r="9467" ht="12.75" customHeight="1" x14ac:dyDescent="0.2"/>
    <row r="9468" ht="12.75" customHeight="1" x14ac:dyDescent="0.2"/>
    <row r="9469" ht="12.75" customHeight="1" x14ac:dyDescent="0.2"/>
    <row r="9470" ht="12.75" customHeight="1" x14ac:dyDescent="0.2"/>
    <row r="9471" ht="12.75" customHeight="1" x14ac:dyDescent="0.2"/>
    <row r="9472" ht="12.75" customHeight="1" x14ac:dyDescent="0.2"/>
    <row r="9473" ht="12.75" customHeight="1" x14ac:dyDescent="0.2"/>
    <row r="9474" ht="12.75" customHeight="1" x14ac:dyDescent="0.2"/>
    <row r="9475" ht="12.75" customHeight="1" x14ac:dyDescent="0.2"/>
    <row r="9476" ht="12.75" customHeight="1" x14ac:dyDescent="0.2"/>
    <row r="9477" ht="12.75" customHeight="1" x14ac:dyDescent="0.2"/>
    <row r="9478" ht="12.75" customHeight="1" x14ac:dyDescent="0.2"/>
    <row r="9479" ht="12.75" customHeight="1" x14ac:dyDescent="0.2"/>
    <row r="9480" ht="12.75" customHeight="1" x14ac:dyDescent="0.2"/>
    <row r="9481" ht="12.75" customHeight="1" x14ac:dyDescent="0.2"/>
    <row r="9482" ht="12.75" customHeight="1" x14ac:dyDescent="0.2"/>
    <row r="9483" ht="12.75" customHeight="1" x14ac:dyDescent="0.2"/>
    <row r="9484" ht="12.75" customHeight="1" x14ac:dyDescent="0.2"/>
    <row r="9485" ht="12.75" customHeight="1" x14ac:dyDescent="0.2"/>
    <row r="9486" ht="12.75" customHeight="1" x14ac:dyDescent="0.2"/>
    <row r="9487" ht="12.75" customHeight="1" x14ac:dyDescent="0.2"/>
    <row r="9488" ht="12.75" customHeight="1" x14ac:dyDescent="0.2"/>
    <row r="9489" ht="12.75" customHeight="1" x14ac:dyDescent="0.2"/>
    <row r="9490" ht="12.75" customHeight="1" x14ac:dyDescent="0.2"/>
    <row r="9491" ht="12.75" customHeight="1" x14ac:dyDescent="0.2"/>
    <row r="9492" ht="12.75" customHeight="1" x14ac:dyDescent="0.2"/>
    <row r="9493" ht="12.75" customHeight="1" x14ac:dyDescent="0.2"/>
    <row r="9494" ht="12.75" customHeight="1" x14ac:dyDescent="0.2"/>
    <row r="9495" ht="12.75" customHeight="1" x14ac:dyDescent="0.2"/>
    <row r="9496" ht="12.75" customHeight="1" x14ac:dyDescent="0.2"/>
    <row r="9497" ht="12.75" customHeight="1" x14ac:dyDescent="0.2"/>
    <row r="9498" ht="12.75" customHeight="1" x14ac:dyDescent="0.2"/>
    <row r="9499" ht="12.75" customHeight="1" x14ac:dyDescent="0.2"/>
    <row r="9500" ht="12.75" customHeight="1" x14ac:dyDescent="0.2"/>
    <row r="9501" ht="12.75" customHeight="1" x14ac:dyDescent="0.2"/>
    <row r="9502" ht="12.75" customHeight="1" x14ac:dyDescent="0.2"/>
    <row r="9503" ht="12.75" customHeight="1" x14ac:dyDescent="0.2"/>
    <row r="9504" ht="12.75" customHeight="1" x14ac:dyDescent="0.2"/>
    <row r="9505" ht="12.75" customHeight="1" x14ac:dyDescent="0.2"/>
    <row r="9506" ht="12.75" customHeight="1" x14ac:dyDescent="0.2"/>
    <row r="9507" ht="12.75" customHeight="1" x14ac:dyDescent="0.2"/>
    <row r="9508" ht="12.75" customHeight="1" x14ac:dyDescent="0.2"/>
    <row r="9509" ht="12.75" customHeight="1" x14ac:dyDescent="0.2"/>
    <row r="9510" ht="12.75" customHeight="1" x14ac:dyDescent="0.2"/>
    <row r="9511" ht="12.75" customHeight="1" x14ac:dyDescent="0.2"/>
    <row r="9512" ht="12.75" customHeight="1" x14ac:dyDescent="0.2"/>
    <row r="9513" ht="12.75" customHeight="1" x14ac:dyDescent="0.2"/>
    <row r="9514" ht="12.75" customHeight="1" x14ac:dyDescent="0.2"/>
    <row r="9515" ht="12.75" customHeight="1" x14ac:dyDescent="0.2"/>
    <row r="9516" ht="12.75" customHeight="1" x14ac:dyDescent="0.2"/>
    <row r="9517" ht="12.75" customHeight="1" x14ac:dyDescent="0.2"/>
    <row r="9518" ht="12.75" customHeight="1" x14ac:dyDescent="0.2"/>
    <row r="9519" ht="12.75" customHeight="1" x14ac:dyDescent="0.2"/>
    <row r="9520" ht="12.75" customHeight="1" x14ac:dyDescent="0.2"/>
    <row r="9521" ht="12.75" customHeight="1" x14ac:dyDescent="0.2"/>
    <row r="9522" ht="12.75" customHeight="1" x14ac:dyDescent="0.2"/>
    <row r="9523" ht="12.75" customHeight="1" x14ac:dyDescent="0.2"/>
    <row r="9524" ht="12.75" customHeight="1" x14ac:dyDescent="0.2"/>
    <row r="9525" ht="12.75" customHeight="1" x14ac:dyDescent="0.2"/>
    <row r="9526" ht="12.75" customHeight="1" x14ac:dyDescent="0.2"/>
    <row r="9527" ht="12.75" customHeight="1" x14ac:dyDescent="0.2"/>
    <row r="9528" ht="12.75" customHeight="1" x14ac:dyDescent="0.2"/>
    <row r="9529" ht="12.75" customHeight="1" x14ac:dyDescent="0.2"/>
    <row r="9530" ht="12.75" customHeight="1" x14ac:dyDescent="0.2"/>
    <row r="9531" ht="12.75" customHeight="1" x14ac:dyDescent="0.2"/>
    <row r="9532" ht="12.75" customHeight="1" x14ac:dyDescent="0.2"/>
    <row r="9533" ht="12.75" customHeight="1" x14ac:dyDescent="0.2"/>
    <row r="9534" ht="12.75" customHeight="1" x14ac:dyDescent="0.2"/>
    <row r="9535" ht="12.75" customHeight="1" x14ac:dyDescent="0.2"/>
    <row r="9536" ht="12.75" customHeight="1" x14ac:dyDescent="0.2"/>
    <row r="9537" ht="12.75" customHeight="1" x14ac:dyDescent="0.2"/>
    <row r="9538" ht="12.75" customHeight="1" x14ac:dyDescent="0.2"/>
    <row r="9539" ht="12.75" customHeight="1" x14ac:dyDescent="0.2"/>
    <row r="9540" ht="12.75" customHeight="1" x14ac:dyDescent="0.2"/>
    <row r="9541" ht="12.75" customHeight="1" x14ac:dyDescent="0.2"/>
    <row r="9542" ht="12.75" customHeight="1" x14ac:dyDescent="0.2"/>
    <row r="9543" ht="12.75" customHeight="1" x14ac:dyDescent="0.2"/>
    <row r="9544" ht="12.75" customHeight="1" x14ac:dyDescent="0.2"/>
    <row r="9545" ht="12.75" customHeight="1" x14ac:dyDescent="0.2"/>
    <row r="9546" ht="12.75" customHeight="1" x14ac:dyDescent="0.2"/>
    <row r="9547" ht="12.75" customHeight="1" x14ac:dyDescent="0.2"/>
    <row r="9548" ht="12.75" customHeight="1" x14ac:dyDescent="0.2"/>
    <row r="9549" ht="12.75" customHeight="1" x14ac:dyDescent="0.2"/>
    <row r="9550" ht="12.75" customHeight="1" x14ac:dyDescent="0.2"/>
    <row r="9551" ht="12.75" customHeight="1" x14ac:dyDescent="0.2"/>
    <row r="9552" ht="12.75" customHeight="1" x14ac:dyDescent="0.2"/>
    <row r="9553" ht="12.75" customHeight="1" x14ac:dyDescent="0.2"/>
    <row r="9554" ht="12.75" customHeight="1" x14ac:dyDescent="0.2"/>
    <row r="9555" ht="12.75" customHeight="1" x14ac:dyDescent="0.2"/>
    <row r="9556" ht="12.75" customHeight="1" x14ac:dyDescent="0.2"/>
    <row r="9557" ht="12.75" customHeight="1" x14ac:dyDescent="0.2"/>
    <row r="9558" ht="12.75" customHeight="1" x14ac:dyDescent="0.2"/>
    <row r="9559" ht="12.75" customHeight="1" x14ac:dyDescent="0.2"/>
    <row r="9560" ht="12.75" customHeight="1" x14ac:dyDescent="0.2"/>
    <row r="9561" ht="12.75" customHeight="1" x14ac:dyDescent="0.2"/>
    <row r="9562" ht="12.75" customHeight="1" x14ac:dyDescent="0.2"/>
    <row r="9563" ht="12.75" customHeight="1" x14ac:dyDescent="0.2"/>
    <row r="9564" ht="12.75" customHeight="1" x14ac:dyDescent="0.2"/>
    <row r="9565" ht="12.75" customHeight="1" x14ac:dyDescent="0.2"/>
    <row r="9566" ht="12.75" customHeight="1" x14ac:dyDescent="0.2"/>
    <row r="9567" ht="12.75" customHeight="1" x14ac:dyDescent="0.2"/>
    <row r="9568" ht="12.75" customHeight="1" x14ac:dyDescent="0.2"/>
    <row r="9569" ht="12.75" customHeight="1" x14ac:dyDescent="0.2"/>
    <row r="9570" ht="12.75" customHeight="1" x14ac:dyDescent="0.2"/>
    <row r="9571" ht="12.75" customHeight="1" x14ac:dyDescent="0.2"/>
    <row r="9572" ht="12.75" customHeight="1" x14ac:dyDescent="0.2"/>
    <row r="9573" ht="12.75" customHeight="1" x14ac:dyDescent="0.2"/>
    <row r="9574" ht="12.75" customHeight="1" x14ac:dyDescent="0.2"/>
    <row r="9575" ht="12.75" customHeight="1" x14ac:dyDescent="0.2"/>
    <row r="9576" ht="12.75" customHeight="1" x14ac:dyDescent="0.2"/>
    <row r="9577" ht="12.75" customHeight="1" x14ac:dyDescent="0.2"/>
    <row r="9578" ht="12.75" customHeight="1" x14ac:dyDescent="0.2"/>
    <row r="9579" ht="12.75" customHeight="1" x14ac:dyDescent="0.2"/>
    <row r="9580" ht="12.75" customHeight="1" x14ac:dyDescent="0.2"/>
    <row r="9581" ht="12.75" customHeight="1" x14ac:dyDescent="0.2"/>
    <row r="9582" ht="12.75" customHeight="1" x14ac:dyDescent="0.2"/>
    <row r="9583" ht="12.75" customHeight="1" x14ac:dyDescent="0.2"/>
    <row r="9584" ht="12.75" customHeight="1" x14ac:dyDescent="0.2"/>
    <row r="9585" ht="12.75" customHeight="1" x14ac:dyDescent="0.2"/>
    <row r="9586" ht="12.75" customHeight="1" x14ac:dyDescent="0.2"/>
    <row r="9587" ht="12.75" customHeight="1" x14ac:dyDescent="0.2"/>
    <row r="9588" ht="12.75" customHeight="1" x14ac:dyDescent="0.2"/>
    <row r="9589" ht="12.75" customHeight="1" x14ac:dyDescent="0.2"/>
    <row r="9590" ht="12.75" customHeight="1" x14ac:dyDescent="0.2"/>
    <row r="9591" ht="12.75" customHeight="1" x14ac:dyDescent="0.2"/>
    <row r="9592" ht="12.75" customHeight="1" x14ac:dyDescent="0.2"/>
    <row r="9593" ht="12.75" customHeight="1" x14ac:dyDescent="0.2"/>
    <row r="9594" ht="12.75" customHeight="1" x14ac:dyDescent="0.2"/>
    <row r="9595" ht="12.75" customHeight="1" x14ac:dyDescent="0.2"/>
    <row r="9596" ht="12.75" customHeight="1" x14ac:dyDescent="0.2"/>
    <row r="9597" ht="12.75" customHeight="1" x14ac:dyDescent="0.2"/>
    <row r="9598" ht="12.75" customHeight="1" x14ac:dyDescent="0.2"/>
    <row r="9599" ht="12.75" customHeight="1" x14ac:dyDescent="0.2"/>
    <row r="9600" ht="12.75" customHeight="1" x14ac:dyDescent="0.2"/>
    <row r="9601" ht="12.75" customHeight="1" x14ac:dyDescent="0.2"/>
    <row r="9602" ht="12.75" customHeight="1" x14ac:dyDescent="0.2"/>
    <row r="9603" ht="12.75" customHeight="1" x14ac:dyDescent="0.2"/>
    <row r="9604" ht="12.75" customHeight="1" x14ac:dyDescent="0.2"/>
    <row r="9605" ht="12.75" customHeight="1" x14ac:dyDescent="0.2"/>
    <row r="9606" ht="12.75" customHeight="1" x14ac:dyDescent="0.2"/>
    <row r="9607" ht="12.75" customHeight="1" x14ac:dyDescent="0.2"/>
    <row r="9608" ht="12.75" customHeight="1" x14ac:dyDescent="0.2"/>
    <row r="9609" ht="12.75" customHeight="1" x14ac:dyDescent="0.2"/>
    <row r="9610" ht="12.75" customHeight="1" x14ac:dyDescent="0.2"/>
    <row r="9611" ht="12.75" customHeight="1" x14ac:dyDescent="0.2"/>
    <row r="9612" ht="12.75" customHeight="1" x14ac:dyDescent="0.2"/>
    <row r="9613" ht="12.75" customHeight="1" x14ac:dyDescent="0.2"/>
    <row r="9614" ht="12.75" customHeight="1" x14ac:dyDescent="0.2"/>
    <row r="9615" ht="12.75" customHeight="1" x14ac:dyDescent="0.2"/>
    <row r="9616" ht="12.75" customHeight="1" x14ac:dyDescent="0.2"/>
    <row r="9617" ht="12.75" customHeight="1" x14ac:dyDescent="0.2"/>
    <row r="9618" ht="12.75" customHeight="1" x14ac:dyDescent="0.2"/>
    <row r="9619" ht="12.75" customHeight="1" x14ac:dyDescent="0.2"/>
    <row r="9620" ht="12.75" customHeight="1" x14ac:dyDescent="0.2"/>
    <row r="9621" ht="12.75" customHeight="1" x14ac:dyDescent="0.2"/>
    <row r="9622" ht="12.75" customHeight="1" x14ac:dyDescent="0.2"/>
    <row r="9623" ht="12.75" customHeight="1" x14ac:dyDescent="0.2"/>
    <row r="9624" ht="12.75" customHeight="1" x14ac:dyDescent="0.2"/>
    <row r="9625" ht="12.75" customHeight="1" x14ac:dyDescent="0.2"/>
    <row r="9626" ht="12.75" customHeight="1" x14ac:dyDescent="0.2"/>
    <row r="9627" ht="12.75" customHeight="1" x14ac:dyDescent="0.2"/>
    <row r="9628" ht="12.75" customHeight="1" x14ac:dyDescent="0.2"/>
    <row r="9629" ht="12.75" customHeight="1" x14ac:dyDescent="0.2"/>
    <row r="9630" ht="12.75" customHeight="1" x14ac:dyDescent="0.2"/>
    <row r="9631" ht="12.75" customHeight="1" x14ac:dyDescent="0.2"/>
    <row r="9632" ht="12.75" customHeight="1" x14ac:dyDescent="0.2"/>
    <row r="9633" ht="12.75" customHeight="1" x14ac:dyDescent="0.2"/>
    <row r="9634" ht="12.75" customHeight="1" x14ac:dyDescent="0.2"/>
    <row r="9635" ht="12.75" customHeight="1" x14ac:dyDescent="0.2"/>
    <row r="9636" ht="12.75" customHeight="1" x14ac:dyDescent="0.2"/>
    <row r="9637" ht="12.75" customHeight="1" x14ac:dyDescent="0.2"/>
    <row r="9638" ht="12.75" customHeight="1" x14ac:dyDescent="0.2"/>
    <row r="9639" ht="12.75" customHeight="1" x14ac:dyDescent="0.2"/>
    <row r="9640" ht="12.75" customHeight="1" x14ac:dyDescent="0.2"/>
    <row r="9641" ht="12.75" customHeight="1" x14ac:dyDescent="0.2"/>
    <row r="9642" ht="12.75" customHeight="1" x14ac:dyDescent="0.2"/>
    <row r="9643" ht="12.75" customHeight="1" x14ac:dyDescent="0.2"/>
    <row r="9644" ht="12.75" customHeight="1" x14ac:dyDescent="0.2"/>
    <row r="9645" ht="12.75" customHeight="1" x14ac:dyDescent="0.2"/>
    <row r="9646" ht="12.75" customHeight="1" x14ac:dyDescent="0.2"/>
    <row r="9647" ht="12.75" customHeight="1" x14ac:dyDescent="0.2"/>
    <row r="9648" ht="12.75" customHeight="1" x14ac:dyDescent="0.2"/>
    <row r="9649" ht="12.75" customHeight="1" x14ac:dyDescent="0.2"/>
    <row r="9650" ht="12.75" customHeight="1" x14ac:dyDescent="0.2"/>
    <row r="9651" ht="12.75" customHeight="1" x14ac:dyDescent="0.2"/>
    <row r="9652" ht="12.75" customHeight="1" x14ac:dyDescent="0.2"/>
    <row r="9653" ht="12.75" customHeight="1" x14ac:dyDescent="0.2"/>
    <row r="9654" ht="12.75" customHeight="1" x14ac:dyDescent="0.2"/>
    <row r="9655" ht="12.75" customHeight="1" x14ac:dyDescent="0.2"/>
    <row r="9656" ht="12.75" customHeight="1" x14ac:dyDescent="0.2"/>
    <row r="9657" ht="12.75" customHeight="1" x14ac:dyDescent="0.2"/>
    <row r="9658" ht="12.75" customHeight="1" x14ac:dyDescent="0.2"/>
    <row r="9659" ht="12.75" customHeight="1" x14ac:dyDescent="0.2"/>
    <row r="9660" ht="12.75" customHeight="1" x14ac:dyDescent="0.2"/>
    <row r="9661" ht="12.75" customHeight="1" x14ac:dyDescent="0.2"/>
    <row r="9662" ht="12.75" customHeight="1" x14ac:dyDescent="0.2"/>
    <row r="9663" ht="12.75" customHeight="1" x14ac:dyDescent="0.2"/>
    <row r="9664" ht="12.75" customHeight="1" x14ac:dyDescent="0.2"/>
    <row r="9665" ht="12.75" customHeight="1" x14ac:dyDescent="0.2"/>
    <row r="9666" ht="12.75" customHeight="1" x14ac:dyDescent="0.2"/>
    <row r="9667" ht="12.75" customHeight="1" x14ac:dyDescent="0.2"/>
    <row r="9668" ht="12.75" customHeight="1" x14ac:dyDescent="0.2"/>
    <row r="9669" ht="12.75" customHeight="1" x14ac:dyDescent="0.2"/>
    <row r="9670" ht="12.75" customHeight="1" x14ac:dyDescent="0.2"/>
    <row r="9671" ht="12.75" customHeight="1" x14ac:dyDescent="0.2"/>
    <row r="9672" ht="12.75" customHeight="1" x14ac:dyDescent="0.2"/>
    <row r="9673" ht="12.75" customHeight="1" x14ac:dyDescent="0.2"/>
    <row r="9674" ht="12.75" customHeight="1" x14ac:dyDescent="0.2"/>
    <row r="9675" ht="12.75" customHeight="1" x14ac:dyDescent="0.2"/>
    <row r="9676" ht="12.75" customHeight="1" x14ac:dyDescent="0.2"/>
    <row r="9677" ht="12.75" customHeight="1" x14ac:dyDescent="0.2"/>
    <row r="9678" ht="12.75" customHeight="1" x14ac:dyDescent="0.2"/>
    <row r="9679" ht="12.75" customHeight="1" x14ac:dyDescent="0.2"/>
    <row r="9680" ht="12.75" customHeight="1" x14ac:dyDescent="0.2"/>
    <row r="9681" ht="12.75" customHeight="1" x14ac:dyDescent="0.2"/>
    <row r="9682" ht="12.75" customHeight="1" x14ac:dyDescent="0.2"/>
    <row r="9683" ht="12.75" customHeight="1" x14ac:dyDescent="0.2"/>
    <row r="9684" ht="12.75" customHeight="1" x14ac:dyDescent="0.2"/>
    <row r="9685" ht="12.75" customHeight="1" x14ac:dyDescent="0.2"/>
    <row r="9686" ht="12.75" customHeight="1" x14ac:dyDescent="0.2"/>
    <row r="9687" ht="12.75" customHeight="1" x14ac:dyDescent="0.2"/>
    <row r="9688" ht="12.75" customHeight="1" x14ac:dyDescent="0.2"/>
    <row r="9689" ht="12.75" customHeight="1" x14ac:dyDescent="0.2"/>
    <row r="9690" ht="12.75" customHeight="1" x14ac:dyDescent="0.2"/>
    <row r="9691" ht="12.75" customHeight="1" x14ac:dyDescent="0.2"/>
    <row r="9692" ht="12.75" customHeight="1" x14ac:dyDescent="0.2"/>
    <row r="9693" ht="12.75" customHeight="1" x14ac:dyDescent="0.2"/>
    <row r="9694" ht="12.75" customHeight="1" x14ac:dyDescent="0.2"/>
    <row r="9695" ht="12.75" customHeight="1" x14ac:dyDescent="0.2"/>
    <row r="9696" ht="12.75" customHeight="1" x14ac:dyDescent="0.2"/>
    <row r="9697" ht="12.75" customHeight="1" x14ac:dyDescent="0.2"/>
    <row r="9698" ht="12.75" customHeight="1" x14ac:dyDescent="0.2"/>
    <row r="9699" ht="12.75" customHeight="1" x14ac:dyDescent="0.2"/>
    <row r="9700" ht="12.75" customHeight="1" x14ac:dyDescent="0.2"/>
    <row r="9701" ht="12.75" customHeight="1" x14ac:dyDescent="0.2"/>
    <row r="9702" ht="12.75" customHeight="1" x14ac:dyDescent="0.2"/>
    <row r="9703" ht="12.75" customHeight="1" x14ac:dyDescent="0.2"/>
    <row r="9704" ht="12.75" customHeight="1" x14ac:dyDescent="0.2"/>
    <row r="9705" ht="12.75" customHeight="1" x14ac:dyDescent="0.2"/>
    <row r="9706" ht="12.75" customHeight="1" x14ac:dyDescent="0.2"/>
    <row r="9707" ht="12.75" customHeight="1" x14ac:dyDescent="0.2"/>
    <row r="9708" ht="12.75" customHeight="1" x14ac:dyDescent="0.2"/>
    <row r="9709" ht="12.75" customHeight="1" x14ac:dyDescent="0.2"/>
    <row r="9710" ht="12.75" customHeight="1" x14ac:dyDescent="0.2"/>
    <row r="9711" ht="12.75" customHeight="1" x14ac:dyDescent="0.2"/>
    <row r="9712" ht="12.75" customHeight="1" x14ac:dyDescent="0.2"/>
    <row r="9713" ht="12.75" customHeight="1" x14ac:dyDescent="0.2"/>
    <row r="9714" ht="12.75" customHeight="1" x14ac:dyDescent="0.2"/>
    <row r="9715" ht="12.75" customHeight="1" x14ac:dyDescent="0.2"/>
    <row r="9716" ht="12.75" customHeight="1" x14ac:dyDescent="0.2"/>
    <row r="9717" ht="12.75" customHeight="1" x14ac:dyDescent="0.2"/>
    <row r="9718" ht="12.75" customHeight="1" x14ac:dyDescent="0.2"/>
    <row r="9719" ht="12.75" customHeight="1" x14ac:dyDescent="0.2"/>
    <row r="9720" ht="12.75" customHeight="1" x14ac:dyDescent="0.2"/>
    <row r="9721" ht="12.75" customHeight="1" x14ac:dyDescent="0.2"/>
    <row r="9722" ht="12.75" customHeight="1" x14ac:dyDescent="0.2"/>
    <row r="9723" ht="12.75" customHeight="1" x14ac:dyDescent="0.2"/>
    <row r="9724" ht="12.75" customHeight="1" x14ac:dyDescent="0.2"/>
    <row r="9725" ht="12.75" customHeight="1" x14ac:dyDescent="0.2"/>
    <row r="9726" ht="12.75" customHeight="1" x14ac:dyDescent="0.2"/>
    <row r="9727" ht="12.75" customHeight="1" x14ac:dyDescent="0.2"/>
    <row r="9728" ht="12.75" customHeight="1" x14ac:dyDescent="0.2"/>
    <row r="9729" ht="12.75" customHeight="1" x14ac:dyDescent="0.2"/>
    <row r="9730" ht="12.75" customHeight="1" x14ac:dyDescent="0.2"/>
    <row r="9731" ht="12.75" customHeight="1" x14ac:dyDescent="0.2"/>
    <row r="9732" ht="12.75" customHeight="1" x14ac:dyDescent="0.2"/>
    <row r="9733" ht="12.75" customHeight="1" x14ac:dyDescent="0.2"/>
    <row r="9734" ht="12.75" customHeight="1" x14ac:dyDescent="0.2"/>
    <row r="9735" ht="12.75" customHeight="1" x14ac:dyDescent="0.2"/>
    <row r="9736" ht="12.75" customHeight="1" x14ac:dyDescent="0.2"/>
    <row r="9737" ht="12.75" customHeight="1" x14ac:dyDescent="0.2"/>
    <row r="9738" ht="12.75" customHeight="1" x14ac:dyDescent="0.2"/>
    <row r="9739" ht="12.75" customHeight="1" x14ac:dyDescent="0.2"/>
    <row r="9740" ht="12.75" customHeight="1" x14ac:dyDescent="0.2"/>
    <row r="9741" ht="12.75" customHeight="1" x14ac:dyDescent="0.2"/>
    <row r="9742" ht="12.75" customHeight="1" x14ac:dyDescent="0.2"/>
    <row r="9743" ht="12.75" customHeight="1" x14ac:dyDescent="0.2"/>
    <row r="9744" ht="12.75" customHeight="1" x14ac:dyDescent="0.2"/>
    <row r="9745" ht="12.75" customHeight="1" x14ac:dyDescent="0.2"/>
    <row r="9746" ht="12.75" customHeight="1" x14ac:dyDescent="0.2"/>
    <row r="9747" ht="12.75" customHeight="1" x14ac:dyDescent="0.2"/>
    <row r="9748" ht="12.75" customHeight="1" x14ac:dyDescent="0.2"/>
    <row r="9749" ht="12.75" customHeight="1" x14ac:dyDescent="0.2"/>
    <row r="9750" ht="12.75" customHeight="1" x14ac:dyDescent="0.2"/>
    <row r="9751" ht="12.75" customHeight="1" x14ac:dyDescent="0.2"/>
    <row r="9752" ht="12.75" customHeight="1" x14ac:dyDescent="0.2"/>
    <row r="9753" ht="12.75" customHeight="1" x14ac:dyDescent="0.2"/>
    <row r="9754" ht="12.75" customHeight="1" x14ac:dyDescent="0.2"/>
    <row r="9755" ht="12.75" customHeight="1" x14ac:dyDescent="0.2"/>
    <row r="9756" ht="12.75" customHeight="1" x14ac:dyDescent="0.2"/>
    <row r="9757" ht="12.75" customHeight="1" x14ac:dyDescent="0.2"/>
    <row r="9758" ht="12.75" customHeight="1" x14ac:dyDescent="0.2"/>
    <row r="9759" ht="12.75" customHeight="1" x14ac:dyDescent="0.2"/>
    <row r="9760" ht="12.75" customHeight="1" x14ac:dyDescent="0.2"/>
    <row r="9761" ht="12.75" customHeight="1" x14ac:dyDescent="0.2"/>
    <row r="9762" ht="12.75" customHeight="1" x14ac:dyDescent="0.2"/>
    <row r="9763" ht="12.75" customHeight="1" x14ac:dyDescent="0.2"/>
    <row r="9764" ht="12.75" customHeight="1" x14ac:dyDescent="0.2"/>
    <row r="9765" ht="12.75" customHeight="1" x14ac:dyDescent="0.2"/>
    <row r="9766" ht="12.75" customHeight="1" x14ac:dyDescent="0.2"/>
    <row r="9767" ht="12.75" customHeight="1" x14ac:dyDescent="0.2"/>
    <row r="9768" ht="12.75" customHeight="1" x14ac:dyDescent="0.2"/>
    <row r="9769" ht="12.75" customHeight="1" x14ac:dyDescent="0.2"/>
    <row r="9770" ht="12.75" customHeight="1" x14ac:dyDescent="0.2"/>
    <row r="9771" ht="12.75" customHeight="1" x14ac:dyDescent="0.2"/>
    <row r="9772" ht="12.75" customHeight="1" x14ac:dyDescent="0.2"/>
    <row r="9773" ht="12.75" customHeight="1" x14ac:dyDescent="0.2"/>
    <row r="9774" ht="12.75" customHeight="1" x14ac:dyDescent="0.2"/>
    <row r="9775" ht="12.75" customHeight="1" x14ac:dyDescent="0.2"/>
    <row r="9776" ht="12.75" customHeight="1" x14ac:dyDescent="0.2"/>
    <row r="9777" ht="12.75" customHeight="1" x14ac:dyDescent="0.2"/>
    <row r="9778" ht="12.75" customHeight="1" x14ac:dyDescent="0.2"/>
    <row r="9779" ht="12.75" customHeight="1" x14ac:dyDescent="0.2"/>
    <row r="9780" ht="12.75" customHeight="1" x14ac:dyDescent="0.2"/>
    <row r="9781" ht="12.75" customHeight="1" x14ac:dyDescent="0.2"/>
    <row r="9782" ht="12.75" customHeight="1" x14ac:dyDescent="0.2"/>
    <row r="9783" ht="12.75" customHeight="1" x14ac:dyDescent="0.2"/>
    <row r="9784" ht="12.75" customHeight="1" x14ac:dyDescent="0.2"/>
    <row r="9785" ht="12.75" customHeight="1" x14ac:dyDescent="0.2"/>
    <row r="9786" ht="12.75" customHeight="1" x14ac:dyDescent="0.2"/>
    <row r="9787" ht="12.75" customHeight="1" x14ac:dyDescent="0.2"/>
    <row r="9788" ht="12.75" customHeight="1" x14ac:dyDescent="0.2"/>
    <row r="9789" ht="12.75" customHeight="1" x14ac:dyDescent="0.2"/>
    <row r="9790" ht="12.75" customHeight="1" x14ac:dyDescent="0.2"/>
    <row r="9791" ht="12.75" customHeight="1" x14ac:dyDescent="0.2"/>
    <row r="9792" ht="12.75" customHeight="1" x14ac:dyDescent="0.2"/>
    <row r="9793" ht="12.75" customHeight="1" x14ac:dyDescent="0.2"/>
    <row r="9794" ht="12.75" customHeight="1" x14ac:dyDescent="0.2"/>
    <row r="9795" ht="12.75" customHeight="1" x14ac:dyDescent="0.2"/>
    <row r="9796" ht="12.75" customHeight="1" x14ac:dyDescent="0.2"/>
    <row r="9797" ht="12.75" customHeight="1" x14ac:dyDescent="0.2"/>
    <row r="9798" ht="12.75" customHeight="1" x14ac:dyDescent="0.2"/>
    <row r="9799" ht="12.75" customHeight="1" x14ac:dyDescent="0.2"/>
    <row r="9800" ht="12.75" customHeight="1" x14ac:dyDescent="0.2"/>
    <row r="9801" ht="12.75" customHeight="1" x14ac:dyDescent="0.2"/>
    <row r="9802" ht="12.75" customHeight="1" x14ac:dyDescent="0.2"/>
    <row r="9803" ht="12.75" customHeight="1" x14ac:dyDescent="0.2"/>
    <row r="9804" ht="12.75" customHeight="1" x14ac:dyDescent="0.2"/>
    <row r="9805" ht="12.75" customHeight="1" x14ac:dyDescent="0.2"/>
    <row r="9806" ht="12.75" customHeight="1" x14ac:dyDescent="0.2"/>
    <row r="9807" ht="12.75" customHeight="1" x14ac:dyDescent="0.2"/>
    <row r="9808" ht="12.75" customHeight="1" x14ac:dyDescent="0.2"/>
    <row r="9809" ht="12.75" customHeight="1" x14ac:dyDescent="0.2"/>
    <row r="9810" ht="12.75" customHeight="1" x14ac:dyDescent="0.2"/>
    <row r="9811" ht="12.75" customHeight="1" x14ac:dyDescent="0.2"/>
    <row r="9812" ht="12.75" customHeight="1" x14ac:dyDescent="0.2"/>
    <row r="9813" ht="12.75" customHeight="1" x14ac:dyDescent="0.2"/>
    <row r="9814" ht="12.75" customHeight="1" x14ac:dyDescent="0.2"/>
    <row r="9815" ht="12.75" customHeight="1" x14ac:dyDescent="0.2"/>
    <row r="9816" ht="12.75" customHeight="1" x14ac:dyDescent="0.2"/>
    <row r="9817" ht="12.75" customHeight="1" x14ac:dyDescent="0.2"/>
    <row r="9818" ht="12.75" customHeight="1" x14ac:dyDescent="0.2"/>
    <row r="9819" ht="12.75" customHeight="1" x14ac:dyDescent="0.2"/>
    <row r="9820" ht="12.75" customHeight="1" x14ac:dyDescent="0.2"/>
    <row r="9821" ht="12.75" customHeight="1" x14ac:dyDescent="0.2"/>
    <row r="9822" ht="12.75" customHeight="1" x14ac:dyDescent="0.2"/>
    <row r="9823" ht="12.75" customHeight="1" x14ac:dyDescent="0.2"/>
    <row r="9824" ht="12.75" customHeight="1" x14ac:dyDescent="0.2"/>
    <row r="9825" ht="12.75" customHeight="1" x14ac:dyDescent="0.2"/>
    <row r="9826" ht="12.75" customHeight="1" x14ac:dyDescent="0.2"/>
    <row r="9827" ht="12.75" customHeight="1" x14ac:dyDescent="0.2"/>
    <row r="9828" ht="12.75" customHeight="1" x14ac:dyDescent="0.2"/>
    <row r="9829" ht="12.75" customHeight="1" x14ac:dyDescent="0.2"/>
    <row r="9830" ht="12.75" customHeight="1" x14ac:dyDescent="0.2"/>
    <row r="9831" ht="12.75" customHeight="1" x14ac:dyDescent="0.2"/>
    <row r="9832" ht="12.75" customHeight="1" x14ac:dyDescent="0.2"/>
    <row r="9833" ht="12.75" customHeight="1" x14ac:dyDescent="0.2"/>
    <row r="9834" ht="12.75" customHeight="1" x14ac:dyDescent="0.2"/>
    <row r="9835" ht="12.75" customHeight="1" x14ac:dyDescent="0.2"/>
    <row r="9836" ht="12.75" customHeight="1" x14ac:dyDescent="0.2"/>
    <row r="9837" ht="12.75" customHeight="1" x14ac:dyDescent="0.2"/>
    <row r="9838" ht="12.75" customHeight="1" x14ac:dyDescent="0.2"/>
    <row r="9839" ht="12.75" customHeight="1" x14ac:dyDescent="0.2"/>
    <row r="9840" ht="12.75" customHeight="1" x14ac:dyDescent="0.2"/>
    <row r="9841" ht="12.75" customHeight="1" x14ac:dyDescent="0.2"/>
    <row r="9842" ht="12.75" customHeight="1" x14ac:dyDescent="0.2"/>
    <row r="9843" ht="12.75" customHeight="1" x14ac:dyDescent="0.2"/>
    <row r="9844" ht="12.75" customHeight="1" x14ac:dyDescent="0.2"/>
    <row r="9845" ht="12.75" customHeight="1" x14ac:dyDescent="0.2"/>
    <row r="9846" ht="12.75" customHeight="1" x14ac:dyDescent="0.2"/>
    <row r="9847" ht="12.75" customHeight="1" x14ac:dyDescent="0.2"/>
    <row r="9848" ht="12.75" customHeight="1" x14ac:dyDescent="0.2"/>
    <row r="9849" ht="12.75" customHeight="1" x14ac:dyDescent="0.2"/>
    <row r="9850" ht="12.75" customHeight="1" x14ac:dyDescent="0.2"/>
    <row r="9851" ht="12.75" customHeight="1" x14ac:dyDescent="0.2"/>
    <row r="9852" ht="12.75" customHeight="1" x14ac:dyDescent="0.2"/>
    <row r="9853" ht="12.75" customHeight="1" x14ac:dyDescent="0.2"/>
    <row r="9854" ht="12.75" customHeight="1" x14ac:dyDescent="0.2"/>
    <row r="9855" ht="12.75" customHeight="1" x14ac:dyDescent="0.2"/>
    <row r="9856" ht="12.75" customHeight="1" x14ac:dyDescent="0.2"/>
    <row r="9857" ht="12.75" customHeight="1" x14ac:dyDescent="0.2"/>
    <row r="9858" ht="12.75" customHeight="1" x14ac:dyDescent="0.2"/>
    <row r="9859" ht="12.75" customHeight="1" x14ac:dyDescent="0.2"/>
    <row r="9860" ht="12.75" customHeight="1" x14ac:dyDescent="0.2"/>
    <row r="9861" ht="12.75" customHeight="1" x14ac:dyDescent="0.2"/>
    <row r="9862" ht="12.75" customHeight="1" x14ac:dyDescent="0.2"/>
    <row r="9863" ht="12.75" customHeight="1" x14ac:dyDescent="0.2"/>
    <row r="9864" ht="12.75" customHeight="1" x14ac:dyDescent="0.2"/>
    <row r="9865" ht="12.75" customHeight="1" x14ac:dyDescent="0.2"/>
    <row r="9866" ht="12.75" customHeight="1" x14ac:dyDescent="0.2"/>
    <row r="9867" ht="12.75" customHeight="1" x14ac:dyDescent="0.2"/>
    <row r="9868" ht="12.75" customHeight="1" x14ac:dyDescent="0.2"/>
    <row r="9869" ht="12.75" customHeight="1" x14ac:dyDescent="0.2"/>
    <row r="9870" ht="12.75" customHeight="1" x14ac:dyDescent="0.2"/>
    <row r="9871" ht="12.75" customHeight="1" x14ac:dyDescent="0.2"/>
    <row r="9872" ht="12.75" customHeight="1" x14ac:dyDescent="0.2"/>
    <row r="9873" ht="12.75" customHeight="1" x14ac:dyDescent="0.2"/>
    <row r="9874" ht="12.75" customHeight="1" x14ac:dyDescent="0.2"/>
    <row r="9875" ht="12.75" customHeight="1" x14ac:dyDescent="0.2"/>
    <row r="9876" ht="12.75" customHeight="1" x14ac:dyDescent="0.2"/>
    <row r="9877" ht="12.75" customHeight="1" x14ac:dyDescent="0.2"/>
    <row r="9878" ht="12.75" customHeight="1" x14ac:dyDescent="0.2"/>
    <row r="9879" ht="12.75" customHeight="1" x14ac:dyDescent="0.2"/>
    <row r="9880" ht="12.75" customHeight="1" x14ac:dyDescent="0.2"/>
    <row r="9881" ht="12.75" customHeight="1" x14ac:dyDescent="0.2"/>
    <row r="9882" ht="12.75" customHeight="1" x14ac:dyDescent="0.2"/>
    <row r="9883" ht="12.75" customHeight="1" x14ac:dyDescent="0.2"/>
    <row r="9884" ht="12.75" customHeight="1" x14ac:dyDescent="0.2"/>
    <row r="9885" ht="12.75" customHeight="1" x14ac:dyDescent="0.2"/>
    <row r="9886" ht="12.75" customHeight="1" x14ac:dyDescent="0.2"/>
    <row r="9887" ht="12.75" customHeight="1" x14ac:dyDescent="0.2"/>
    <row r="9888" ht="12.75" customHeight="1" x14ac:dyDescent="0.2"/>
    <row r="9889" ht="12.75" customHeight="1" x14ac:dyDescent="0.2"/>
    <row r="9890" ht="12.75" customHeight="1" x14ac:dyDescent="0.2"/>
    <row r="9891" ht="12.75" customHeight="1" x14ac:dyDescent="0.2"/>
    <row r="9892" ht="12.75" customHeight="1" x14ac:dyDescent="0.2"/>
    <row r="9893" ht="12.75" customHeight="1" x14ac:dyDescent="0.2"/>
    <row r="9894" ht="12.75" customHeight="1" x14ac:dyDescent="0.2"/>
    <row r="9895" ht="12.75" customHeight="1" x14ac:dyDescent="0.2"/>
    <row r="9896" ht="12.75" customHeight="1" x14ac:dyDescent="0.2"/>
    <row r="9897" ht="12.75" customHeight="1" x14ac:dyDescent="0.2"/>
    <row r="9898" ht="12.75" customHeight="1" x14ac:dyDescent="0.2"/>
    <row r="9899" ht="12.75" customHeight="1" x14ac:dyDescent="0.2"/>
    <row r="9900" ht="12.75" customHeight="1" x14ac:dyDescent="0.2"/>
    <row r="9901" ht="12.75" customHeight="1" x14ac:dyDescent="0.2"/>
    <row r="9902" ht="12.75" customHeight="1" x14ac:dyDescent="0.2"/>
    <row r="9903" ht="12.75" customHeight="1" x14ac:dyDescent="0.2"/>
    <row r="9904" ht="12.75" customHeight="1" x14ac:dyDescent="0.2"/>
    <row r="9905" ht="12.75" customHeight="1" x14ac:dyDescent="0.2"/>
    <row r="9906" ht="12.75" customHeight="1" x14ac:dyDescent="0.2"/>
    <row r="9907" ht="12.75" customHeight="1" x14ac:dyDescent="0.2"/>
    <row r="9908" ht="12.75" customHeight="1" x14ac:dyDescent="0.2"/>
    <row r="9909" ht="12.75" customHeight="1" x14ac:dyDescent="0.2"/>
    <row r="9910" ht="12.75" customHeight="1" x14ac:dyDescent="0.2"/>
    <row r="9911" ht="12.75" customHeight="1" x14ac:dyDescent="0.2"/>
    <row r="9912" ht="12.75" customHeight="1" x14ac:dyDescent="0.2"/>
    <row r="9913" ht="12.75" customHeight="1" x14ac:dyDescent="0.2"/>
    <row r="9914" ht="12.75" customHeight="1" x14ac:dyDescent="0.2"/>
    <row r="9915" ht="12.75" customHeight="1" x14ac:dyDescent="0.2"/>
    <row r="9916" ht="12.75" customHeight="1" x14ac:dyDescent="0.2"/>
    <row r="9917" ht="12.75" customHeight="1" x14ac:dyDescent="0.2"/>
    <row r="9918" ht="12.75" customHeight="1" x14ac:dyDescent="0.2"/>
    <row r="9919" ht="12.75" customHeight="1" x14ac:dyDescent="0.2"/>
    <row r="9920" ht="12.75" customHeight="1" x14ac:dyDescent="0.2"/>
    <row r="9921" ht="12.75" customHeight="1" x14ac:dyDescent="0.2"/>
    <row r="9922" ht="12.75" customHeight="1" x14ac:dyDescent="0.2"/>
    <row r="9923" ht="12.75" customHeight="1" x14ac:dyDescent="0.2"/>
    <row r="9924" ht="12.75" customHeight="1" x14ac:dyDescent="0.2"/>
    <row r="9925" ht="12.75" customHeight="1" x14ac:dyDescent="0.2"/>
    <row r="9926" ht="12.75" customHeight="1" x14ac:dyDescent="0.2"/>
    <row r="9927" ht="12.75" customHeight="1" x14ac:dyDescent="0.2"/>
    <row r="9928" ht="12.75" customHeight="1" x14ac:dyDescent="0.2"/>
    <row r="9929" ht="12.75" customHeight="1" x14ac:dyDescent="0.2"/>
    <row r="9930" ht="12.75" customHeight="1" x14ac:dyDescent="0.2"/>
    <row r="9931" ht="12.75" customHeight="1" x14ac:dyDescent="0.2"/>
    <row r="9932" ht="12.75" customHeight="1" x14ac:dyDescent="0.2"/>
    <row r="9933" ht="12.75" customHeight="1" x14ac:dyDescent="0.2"/>
    <row r="9934" ht="12.75" customHeight="1" x14ac:dyDescent="0.2"/>
    <row r="9935" ht="12.75" customHeight="1" x14ac:dyDescent="0.2"/>
    <row r="9936" ht="12.75" customHeight="1" x14ac:dyDescent="0.2"/>
    <row r="9937" ht="12.75" customHeight="1" x14ac:dyDescent="0.2"/>
    <row r="9938" ht="12.75" customHeight="1" x14ac:dyDescent="0.2"/>
    <row r="9939" ht="12.75" customHeight="1" x14ac:dyDescent="0.2"/>
    <row r="9940" ht="12.75" customHeight="1" x14ac:dyDescent="0.2"/>
    <row r="9941" ht="12.75" customHeight="1" x14ac:dyDescent="0.2"/>
    <row r="9942" ht="12.75" customHeight="1" x14ac:dyDescent="0.2"/>
    <row r="9943" ht="12.75" customHeight="1" x14ac:dyDescent="0.2"/>
    <row r="9944" ht="12.75" customHeight="1" x14ac:dyDescent="0.2"/>
    <row r="9945" ht="12.75" customHeight="1" x14ac:dyDescent="0.2"/>
    <row r="9946" ht="12.75" customHeight="1" x14ac:dyDescent="0.2"/>
    <row r="9947" ht="12.75" customHeight="1" x14ac:dyDescent="0.2"/>
    <row r="9948" ht="12.75" customHeight="1" x14ac:dyDescent="0.2"/>
    <row r="9949" ht="12.75" customHeight="1" x14ac:dyDescent="0.2"/>
    <row r="9950" ht="12.75" customHeight="1" x14ac:dyDescent="0.2"/>
    <row r="9951" ht="12.75" customHeight="1" x14ac:dyDescent="0.2"/>
    <row r="9952" ht="12.75" customHeight="1" x14ac:dyDescent="0.2"/>
    <row r="9953" ht="12.75" customHeight="1" x14ac:dyDescent="0.2"/>
    <row r="9954" ht="12.75" customHeight="1" x14ac:dyDescent="0.2"/>
    <row r="9955" ht="12.75" customHeight="1" x14ac:dyDescent="0.2"/>
    <row r="9956" ht="12.75" customHeight="1" x14ac:dyDescent="0.2"/>
    <row r="9957" ht="12.75" customHeight="1" x14ac:dyDescent="0.2"/>
    <row r="9958" ht="12.75" customHeight="1" x14ac:dyDescent="0.2"/>
    <row r="9959" ht="12.75" customHeight="1" x14ac:dyDescent="0.2"/>
    <row r="9960" ht="12.75" customHeight="1" x14ac:dyDescent="0.2"/>
    <row r="9961" ht="12.75" customHeight="1" x14ac:dyDescent="0.2"/>
    <row r="9962" ht="12.75" customHeight="1" x14ac:dyDescent="0.2"/>
    <row r="9963" ht="12.75" customHeight="1" x14ac:dyDescent="0.2"/>
    <row r="9964" ht="12.75" customHeight="1" x14ac:dyDescent="0.2"/>
    <row r="9965" ht="12.75" customHeight="1" x14ac:dyDescent="0.2"/>
    <row r="9966" ht="12.75" customHeight="1" x14ac:dyDescent="0.2"/>
    <row r="9967" ht="12.75" customHeight="1" x14ac:dyDescent="0.2"/>
    <row r="9968" ht="12.75" customHeight="1" x14ac:dyDescent="0.2"/>
    <row r="9969" ht="12.75" customHeight="1" x14ac:dyDescent="0.2"/>
    <row r="9970" ht="12.75" customHeight="1" x14ac:dyDescent="0.2"/>
    <row r="9971" ht="12.75" customHeight="1" x14ac:dyDescent="0.2"/>
    <row r="9972" ht="12.75" customHeight="1" x14ac:dyDescent="0.2"/>
    <row r="9973" ht="12.75" customHeight="1" x14ac:dyDescent="0.2"/>
    <row r="9974" ht="12.75" customHeight="1" x14ac:dyDescent="0.2"/>
    <row r="9975" ht="12.75" customHeight="1" x14ac:dyDescent="0.2"/>
    <row r="9976" ht="12.75" customHeight="1" x14ac:dyDescent="0.2"/>
    <row r="9977" ht="12.75" customHeight="1" x14ac:dyDescent="0.2"/>
    <row r="9978" ht="12.75" customHeight="1" x14ac:dyDescent="0.2"/>
    <row r="9979" ht="12.75" customHeight="1" x14ac:dyDescent="0.2"/>
    <row r="9980" ht="12.75" customHeight="1" x14ac:dyDescent="0.2"/>
    <row r="9981" ht="12.75" customHeight="1" x14ac:dyDescent="0.2"/>
    <row r="9982" ht="12.75" customHeight="1" x14ac:dyDescent="0.2"/>
    <row r="9983" ht="12.75" customHeight="1" x14ac:dyDescent="0.2"/>
    <row r="9984" ht="12.75" customHeight="1" x14ac:dyDescent="0.2"/>
    <row r="9985" ht="12.75" customHeight="1" x14ac:dyDescent="0.2"/>
    <row r="9986" ht="12.75" customHeight="1" x14ac:dyDescent="0.2"/>
    <row r="9987" ht="12.75" customHeight="1" x14ac:dyDescent="0.2"/>
    <row r="9988" ht="12.75" customHeight="1" x14ac:dyDescent="0.2"/>
    <row r="9989" ht="12.75" customHeight="1" x14ac:dyDescent="0.2"/>
    <row r="9990" ht="12.75" customHeight="1" x14ac:dyDescent="0.2"/>
    <row r="9991" ht="12.75" customHeight="1" x14ac:dyDescent="0.2"/>
    <row r="9992" ht="12.75" customHeight="1" x14ac:dyDescent="0.2"/>
    <row r="9993" ht="12.75" customHeight="1" x14ac:dyDescent="0.2"/>
    <row r="9994" ht="12.75" customHeight="1" x14ac:dyDescent="0.2"/>
    <row r="9995" ht="12.75" customHeight="1" x14ac:dyDescent="0.2"/>
    <row r="9996" ht="12.75" customHeight="1" x14ac:dyDescent="0.2"/>
    <row r="9997" ht="12.75" customHeight="1" x14ac:dyDescent="0.2"/>
    <row r="9998" ht="12.75" customHeight="1" x14ac:dyDescent="0.2"/>
    <row r="9999" ht="12.75" customHeight="1" x14ac:dyDescent="0.2"/>
    <row r="10000" ht="12.75" customHeight="1" x14ac:dyDescent="0.2"/>
    <row r="10001" ht="12.75" customHeight="1" x14ac:dyDescent="0.2"/>
    <row r="10002" ht="12.75" customHeight="1" x14ac:dyDescent="0.2"/>
    <row r="10003" ht="12.75" customHeight="1" x14ac:dyDescent="0.2"/>
    <row r="10004" ht="12.75" customHeight="1" x14ac:dyDescent="0.2"/>
    <row r="10005" ht="12.75" customHeight="1" x14ac:dyDescent="0.2"/>
    <row r="10006" ht="12.75" customHeight="1" x14ac:dyDescent="0.2"/>
    <row r="10007" ht="12.75" customHeight="1" x14ac:dyDescent="0.2"/>
    <row r="10008" ht="12.75" customHeight="1" x14ac:dyDescent="0.2"/>
    <row r="10009" ht="12.75" customHeight="1" x14ac:dyDescent="0.2"/>
    <row r="10010" ht="12.75" customHeight="1" x14ac:dyDescent="0.2"/>
    <row r="10011" ht="12.75" customHeight="1" x14ac:dyDescent="0.2"/>
    <row r="10012" ht="12.75" customHeight="1" x14ac:dyDescent="0.2"/>
    <row r="10013" ht="12.75" customHeight="1" x14ac:dyDescent="0.2"/>
    <row r="10014" ht="12.75" customHeight="1" x14ac:dyDescent="0.2"/>
    <row r="10015" ht="12.75" customHeight="1" x14ac:dyDescent="0.2"/>
    <row r="10016" ht="12.75" customHeight="1" x14ac:dyDescent="0.2"/>
    <row r="10017" ht="12.75" customHeight="1" x14ac:dyDescent="0.2"/>
    <row r="10018" ht="12.75" customHeight="1" x14ac:dyDescent="0.2"/>
    <row r="10019" ht="12.75" customHeight="1" x14ac:dyDescent="0.2"/>
    <row r="10020" ht="12.75" customHeight="1" x14ac:dyDescent="0.2"/>
    <row r="10021" ht="12.75" customHeight="1" x14ac:dyDescent="0.2"/>
    <row r="10022" ht="12.75" customHeight="1" x14ac:dyDescent="0.2"/>
    <row r="10023" ht="12.75" customHeight="1" x14ac:dyDescent="0.2"/>
    <row r="10024" ht="12.75" customHeight="1" x14ac:dyDescent="0.2"/>
    <row r="10025" ht="12.75" customHeight="1" x14ac:dyDescent="0.2"/>
    <row r="10026" ht="12.75" customHeight="1" x14ac:dyDescent="0.2"/>
    <row r="10027" ht="12.75" customHeight="1" x14ac:dyDescent="0.2"/>
    <row r="10028" ht="12.75" customHeight="1" x14ac:dyDescent="0.2"/>
    <row r="10029" ht="12.75" customHeight="1" x14ac:dyDescent="0.2"/>
    <row r="10030" ht="12.75" customHeight="1" x14ac:dyDescent="0.2"/>
    <row r="10031" ht="12.75" customHeight="1" x14ac:dyDescent="0.2"/>
    <row r="10032" ht="12.75" customHeight="1" x14ac:dyDescent="0.2"/>
    <row r="10033" ht="12.75" customHeight="1" x14ac:dyDescent="0.2"/>
    <row r="10034" ht="12.75" customHeight="1" x14ac:dyDescent="0.2"/>
    <row r="10035" ht="12.75" customHeight="1" x14ac:dyDescent="0.2"/>
    <row r="10036" ht="12.75" customHeight="1" x14ac:dyDescent="0.2"/>
    <row r="10037" ht="12.75" customHeight="1" x14ac:dyDescent="0.2"/>
    <row r="10038" ht="12.75" customHeight="1" x14ac:dyDescent="0.2"/>
    <row r="10039" ht="12.75" customHeight="1" x14ac:dyDescent="0.2"/>
    <row r="10040" ht="12.75" customHeight="1" x14ac:dyDescent="0.2"/>
    <row r="10041" ht="12.75" customHeight="1" x14ac:dyDescent="0.2"/>
    <row r="10042" ht="12.75" customHeight="1" x14ac:dyDescent="0.2"/>
    <row r="10043" ht="12.75" customHeight="1" x14ac:dyDescent="0.2"/>
    <row r="10044" ht="12.75" customHeight="1" x14ac:dyDescent="0.2"/>
    <row r="10045" ht="12.75" customHeight="1" x14ac:dyDescent="0.2"/>
    <row r="10046" ht="12.75" customHeight="1" x14ac:dyDescent="0.2"/>
    <row r="10047" ht="12.75" customHeight="1" x14ac:dyDescent="0.2"/>
    <row r="10048" ht="12.75" customHeight="1" x14ac:dyDescent="0.2"/>
    <row r="10049" ht="12.75" customHeight="1" x14ac:dyDescent="0.2"/>
    <row r="10050" ht="12.75" customHeight="1" x14ac:dyDescent="0.2"/>
    <row r="10051" ht="12.75" customHeight="1" x14ac:dyDescent="0.2"/>
    <row r="10052" ht="12.75" customHeight="1" x14ac:dyDescent="0.2"/>
    <row r="10053" ht="12.75" customHeight="1" x14ac:dyDescent="0.2"/>
    <row r="10054" ht="12.75" customHeight="1" x14ac:dyDescent="0.2"/>
    <row r="10055" ht="12.75" customHeight="1" x14ac:dyDescent="0.2"/>
    <row r="10056" ht="12.75" customHeight="1" x14ac:dyDescent="0.2"/>
    <row r="10057" ht="12.75" customHeight="1" x14ac:dyDescent="0.2"/>
    <row r="10058" ht="12.75" customHeight="1" x14ac:dyDescent="0.2"/>
    <row r="10059" ht="12.75" customHeight="1" x14ac:dyDescent="0.2"/>
    <row r="10060" ht="12.75" customHeight="1" x14ac:dyDescent="0.2"/>
    <row r="10061" ht="12.75" customHeight="1" x14ac:dyDescent="0.2"/>
    <row r="10062" ht="12.75" customHeight="1" x14ac:dyDescent="0.2"/>
    <row r="10063" ht="12.75" customHeight="1" x14ac:dyDescent="0.2"/>
    <row r="10064" ht="12.75" customHeight="1" x14ac:dyDescent="0.2"/>
    <row r="10065" ht="12.75" customHeight="1" x14ac:dyDescent="0.2"/>
    <row r="10066" ht="12.75" customHeight="1" x14ac:dyDescent="0.2"/>
    <row r="10067" ht="12.75" customHeight="1" x14ac:dyDescent="0.2"/>
    <row r="10068" ht="12.75" customHeight="1" x14ac:dyDescent="0.2"/>
    <row r="10069" ht="12.75" customHeight="1" x14ac:dyDescent="0.2"/>
    <row r="10070" ht="12.75" customHeight="1" x14ac:dyDescent="0.2"/>
    <row r="10071" ht="12.75" customHeight="1" x14ac:dyDescent="0.2"/>
    <row r="10072" ht="12.75" customHeight="1" x14ac:dyDescent="0.2"/>
    <row r="10073" ht="12.75" customHeight="1" x14ac:dyDescent="0.2"/>
    <row r="10074" ht="12.75" customHeight="1" x14ac:dyDescent="0.2"/>
    <row r="10075" ht="12.75" customHeight="1" x14ac:dyDescent="0.2"/>
    <row r="10076" ht="12.75" customHeight="1" x14ac:dyDescent="0.2"/>
    <row r="10077" ht="12.75" customHeight="1" x14ac:dyDescent="0.2"/>
    <row r="10078" ht="12.75" customHeight="1" x14ac:dyDescent="0.2"/>
    <row r="10079" ht="12.75" customHeight="1" x14ac:dyDescent="0.2"/>
    <row r="10080" ht="12.75" customHeight="1" x14ac:dyDescent="0.2"/>
    <row r="10081" ht="12.75" customHeight="1" x14ac:dyDescent="0.2"/>
    <row r="10082" ht="12.75" customHeight="1" x14ac:dyDescent="0.2"/>
    <row r="10083" ht="12.75" customHeight="1" x14ac:dyDescent="0.2"/>
    <row r="10084" ht="12.75" customHeight="1" x14ac:dyDescent="0.2"/>
    <row r="10085" ht="12.75" customHeight="1" x14ac:dyDescent="0.2"/>
    <row r="10086" ht="12.75" customHeight="1" x14ac:dyDescent="0.2"/>
    <row r="10087" ht="12.75" customHeight="1" x14ac:dyDescent="0.2"/>
    <row r="10088" ht="12.75" customHeight="1" x14ac:dyDescent="0.2"/>
    <row r="10089" ht="12.75" customHeight="1" x14ac:dyDescent="0.2"/>
    <row r="10090" ht="12.75" customHeight="1" x14ac:dyDescent="0.2"/>
    <row r="10091" ht="12.75" customHeight="1" x14ac:dyDescent="0.2"/>
    <row r="10092" ht="12.75" customHeight="1" x14ac:dyDescent="0.2"/>
    <row r="10093" ht="12.75" customHeight="1" x14ac:dyDescent="0.2"/>
    <row r="10094" ht="12.75" customHeight="1" x14ac:dyDescent="0.2"/>
    <row r="10095" ht="12.75" customHeight="1" x14ac:dyDescent="0.2"/>
    <row r="10096" ht="12.75" customHeight="1" x14ac:dyDescent="0.2"/>
    <row r="10097" ht="12.75" customHeight="1" x14ac:dyDescent="0.2"/>
    <row r="10098" ht="12.75" customHeight="1" x14ac:dyDescent="0.2"/>
    <row r="10099" ht="12.75" customHeight="1" x14ac:dyDescent="0.2"/>
    <row r="10100" ht="12.75" customHeight="1" x14ac:dyDescent="0.2"/>
    <row r="10101" ht="12.75" customHeight="1" x14ac:dyDescent="0.2"/>
    <row r="10102" ht="12.75" customHeight="1" x14ac:dyDescent="0.2"/>
    <row r="10103" ht="12.75" customHeight="1" x14ac:dyDescent="0.2"/>
    <row r="10104" ht="12.75" customHeight="1" x14ac:dyDescent="0.2"/>
    <row r="10105" ht="12.75" customHeight="1" x14ac:dyDescent="0.2"/>
    <row r="10106" ht="12.75" customHeight="1" x14ac:dyDescent="0.2"/>
    <row r="10107" ht="12.75" customHeight="1" x14ac:dyDescent="0.2"/>
    <row r="10108" ht="12.75" customHeight="1" x14ac:dyDescent="0.2"/>
    <row r="10109" ht="12.75" customHeight="1" x14ac:dyDescent="0.2"/>
    <row r="10110" ht="12.75" customHeight="1" x14ac:dyDescent="0.2"/>
    <row r="10111" ht="12.75" customHeight="1" x14ac:dyDescent="0.2"/>
    <row r="10112" ht="12.75" customHeight="1" x14ac:dyDescent="0.2"/>
    <row r="10113" ht="12.75" customHeight="1" x14ac:dyDescent="0.2"/>
    <row r="10114" ht="12.75" customHeight="1" x14ac:dyDescent="0.2"/>
    <row r="10115" ht="12.75" customHeight="1" x14ac:dyDescent="0.2"/>
    <row r="10116" ht="12.75" customHeight="1" x14ac:dyDescent="0.2"/>
    <row r="10117" ht="12.75" customHeight="1" x14ac:dyDescent="0.2"/>
    <row r="10118" ht="12.75" customHeight="1" x14ac:dyDescent="0.2"/>
    <row r="10119" ht="12.75" customHeight="1" x14ac:dyDescent="0.2"/>
    <row r="10120" ht="12.75" customHeight="1" x14ac:dyDescent="0.2"/>
    <row r="10121" ht="12.75" customHeight="1" x14ac:dyDescent="0.2"/>
    <row r="10122" ht="12.75" customHeight="1" x14ac:dyDescent="0.2"/>
    <row r="10123" ht="12.75" customHeight="1" x14ac:dyDescent="0.2"/>
    <row r="10124" ht="12.75" customHeight="1" x14ac:dyDescent="0.2"/>
    <row r="10125" ht="12.75" customHeight="1" x14ac:dyDescent="0.2"/>
    <row r="10126" ht="12.75" customHeight="1" x14ac:dyDescent="0.2"/>
    <row r="10127" ht="12.75" customHeight="1" x14ac:dyDescent="0.2"/>
    <row r="10128" ht="12.75" customHeight="1" x14ac:dyDescent="0.2"/>
    <row r="10129" ht="12.75" customHeight="1" x14ac:dyDescent="0.2"/>
    <row r="10130" ht="12.75" customHeight="1" x14ac:dyDescent="0.2"/>
    <row r="10131" ht="12.75" customHeight="1" x14ac:dyDescent="0.2"/>
    <row r="10132" ht="12.75" customHeight="1" x14ac:dyDescent="0.2"/>
    <row r="10133" ht="12.75" customHeight="1" x14ac:dyDescent="0.2"/>
    <row r="10134" ht="12.75" customHeight="1" x14ac:dyDescent="0.2"/>
    <row r="10135" ht="12.75" customHeight="1" x14ac:dyDescent="0.2"/>
    <row r="10136" ht="12.75" customHeight="1" x14ac:dyDescent="0.2"/>
    <row r="10137" ht="12.75" customHeight="1" x14ac:dyDescent="0.2"/>
    <row r="10138" ht="12.75" customHeight="1" x14ac:dyDescent="0.2"/>
    <row r="10139" ht="12.75" customHeight="1" x14ac:dyDescent="0.2"/>
    <row r="10140" ht="12.75" customHeight="1" x14ac:dyDescent="0.2"/>
    <row r="10141" ht="12.75" customHeight="1" x14ac:dyDescent="0.2"/>
    <row r="10142" ht="12.75" customHeight="1" x14ac:dyDescent="0.2"/>
    <row r="10143" ht="12.75" customHeight="1" x14ac:dyDescent="0.2"/>
    <row r="10144" ht="12.75" customHeight="1" x14ac:dyDescent="0.2"/>
    <row r="10145" ht="12.75" customHeight="1" x14ac:dyDescent="0.2"/>
    <row r="10146" ht="12.75" customHeight="1" x14ac:dyDescent="0.2"/>
    <row r="10147" ht="12.75" customHeight="1" x14ac:dyDescent="0.2"/>
    <row r="10148" ht="12.75" customHeight="1" x14ac:dyDescent="0.2"/>
    <row r="10149" ht="12.75" customHeight="1" x14ac:dyDescent="0.2"/>
    <row r="10150" ht="12.75" customHeight="1" x14ac:dyDescent="0.2"/>
    <row r="10151" ht="12.75" customHeight="1" x14ac:dyDescent="0.2"/>
    <row r="10152" ht="12.75" customHeight="1" x14ac:dyDescent="0.2"/>
    <row r="10153" ht="12.75" customHeight="1" x14ac:dyDescent="0.2"/>
    <row r="10154" ht="12.75" customHeight="1" x14ac:dyDescent="0.2"/>
    <row r="10155" ht="12.75" customHeight="1" x14ac:dyDescent="0.2"/>
    <row r="10156" ht="12.75" customHeight="1" x14ac:dyDescent="0.2"/>
    <row r="10157" ht="12.75" customHeight="1" x14ac:dyDescent="0.2"/>
    <row r="10158" ht="12.75" customHeight="1" x14ac:dyDescent="0.2"/>
    <row r="10159" ht="12.75" customHeight="1" x14ac:dyDescent="0.2"/>
    <row r="10160" ht="12.75" customHeight="1" x14ac:dyDescent="0.2"/>
    <row r="10161" ht="12.75" customHeight="1" x14ac:dyDescent="0.2"/>
    <row r="10162" ht="12.75" customHeight="1" x14ac:dyDescent="0.2"/>
    <row r="10163" ht="12.75" customHeight="1" x14ac:dyDescent="0.2"/>
    <row r="10164" ht="12.75" customHeight="1" x14ac:dyDescent="0.2"/>
    <row r="10165" ht="12.75" customHeight="1" x14ac:dyDescent="0.2"/>
    <row r="10166" ht="12.75" customHeight="1" x14ac:dyDescent="0.2"/>
    <row r="10167" ht="12.75" customHeight="1" x14ac:dyDescent="0.2"/>
    <row r="10168" ht="12.75" customHeight="1" x14ac:dyDescent="0.2"/>
    <row r="10169" ht="12.75" customHeight="1" x14ac:dyDescent="0.2"/>
    <row r="10170" ht="12.75" customHeight="1" x14ac:dyDescent="0.2"/>
    <row r="10171" ht="12.75" customHeight="1" x14ac:dyDescent="0.2"/>
    <row r="10172" ht="12.75" customHeight="1" x14ac:dyDescent="0.2"/>
    <row r="10173" ht="12.75" customHeight="1" x14ac:dyDescent="0.2"/>
    <row r="10174" ht="12.75" customHeight="1" x14ac:dyDescent="0.2"/>
    <row r="10175" ht="12.75" customHeight="1" x14ac:dyDescent="0.2"/>
    <row r="10176" ht="12.75" customHeight="1" x14ac:dyDescent="0.2"/>
    <row r="10177" ht="12.75" customHeight="1" x14ac:dyDescent="0.2"/>
    <row r="10178" ht="12.75" customHeight="1" x14ac:dyDescent="0.2"/>
    <row r="10179" ht="12.75" customHeight="1" x14ac:dyDescent="0.2"/>
    <row r="10180" ht="12.75" customHeight="1" x14ac:dyDescent="0.2"/>
    <row r="10181" ht="12.75" customHeight="1" x14ac:dyDescent="0.2"/>
    <row r="10182" ht="12.75" customHeight="1" x14ac:dyDescent="0.2"/>
    <row r="10183" ht="12.75" customHeight="1" x14ac:dyDescent="0.2"/>
    <row r="10184" ht="12.75" customHeight="1" x14ac:dyDescent="0.2"/>
    <row r="10185" ht="12.75" customHeight="1" x14ac:dyDescent="0.2"/>
    <row r="10186" ht="12.75" customHeight="1" x14ac:dyDescent="0.2"/>
    <row r="10187" ht="12.75" customHeight="1" x14ac:dyDescent="0.2"/>
    <row r="10188" ht="12.75" customHeight="1" x14ac:dyDescent="0.2"/>
    <row r="10189" ht="12.75" customHeight="1" x14ac:dyDescent="0.2"/>
    <row r="10190" ht="12.75" customHeight="1" x14ac:dyDescent="0.2"/>
    <row r="10191" ht="12.75" customHeight="1" x14ac:dyDescent="0.2"/>
    <row r="10192" ht="12.75" customHeight="1" x14ac:dyDescent="0.2"/>
    <row r="10193" ht="12.75" customHeight="1" x14ac:dyDescent="0.2"/>
    <row r="10194" ht="12.75" customHeight="1" x14ac:dyDescent="0.2"/>
    <row r="10195" ht="12.75" customHeight="1" x14ac:dyDescent="0.2"/>
    <row r="10196" ht="12.75" customHeight="1" x14ac:dyDescent="0.2"/>
    <row r="10197" ht="12.75" customHeight="1" x14ac:dyDescent="0.2"/>
    <row r="10198" ht="12.75" customHeight="1" x14ac:dyDescent="0.2"/>
    <row r="10199" ht="12.75" customHeight="1" x14ac:dyDescent="0.2"/>
    <row r="10200" ht="12.75" customHeight="1" x14ac:dyDescent="0.2"/>
    <row r="10201" ht="12.75" customHeight="1" x14ac:dyDescent="0.2"/>
    <row r="10202" ht="12.75" customHeight="1" x14ac:dyDescent="0.2"/>
    <row r="10203" ht="12.75" customHeight="1" x14ac:dyDescent="0.2"/>
    <row r="10204" ht="12.75" customHeight="1" x14ac:dyDescent="0.2"/>
    <row r="10205" ht="12.75" customHeight="1" x14ac:dyDescent="0.2"/>
    <row r="10206" ht="12.75" customHeight="1" x14ac:dyDescent="0.2"/>
    <row r="10207" ht="12.75" customHeight="1" x14ac:dyDescent="0.2"/>
    <row r="10208" ht="12.75" customHeight="1" x14ac:dyDescent="0.2"/>
    <row r="10209" ht="12.75" customHeight="1" x14ac:dyDescent="0.2"/>
    <row r="10210" ht="12.75" customHeight="1" x14ac:dyDescent="0.2"/>
    <row r="10211" ht="12.75" customHeight="1" x14ac:dyDescent="0.2"/>
    <row r="10212" ht="12.75" customHeight="1" x14ac:dyDescent="0.2"/>
    <row r="10213" ht="12.75" customHeight="1" x14ac:dyDescent="0.2"/>
    <row r="10214" ht="12.75" customHeight="1" x14ac:dyDescent="0.2"/>
    <row r="10215" ht="12.75" customHeight="1" x14ac:dyDescent="0.2"/>
    <row r="10216" ht="12.75" customHeight="1" x14ac:dyDescent="0.2"/>
    <row r="10217" ht="12.75" customHeight="1" x14ac:dyDescent="0.2"/>
    <row r="10218" ht="12.75" customHeight="1" x14ac:dyDescent="0.2"/>
    <row r="10219" ht="12.75" customHeight="1" x14ac:dyDescent="0.2"/>
    <row r="10220" ht="12.75" customHeight="1" x14ac:dyDescent="0.2"/>
    <row r="10221" ht="12.75" customHeight="1" x14ac:dyDescent="0.2"/>
    <row r="10222" ht="12.75" customHeight="1" x14ac:dyDescent="0.2"/>
    <row r="10223" ht="12.75" customHeight="1" x14ac:dyDescent="0.2"/>
    <row r="10224" ht="12.75" customHeight="1" x14ac:dyDescent="0.2"/>
    <row r="10225" ht="12.75" customHeight="1" x14ac:dyDescent="0.2"/>
    <row r="10226" ht="12.75" customHeight="1" x14ac:dyDescent="0.2"/>
    <row r="10227" ht="12.75" customHeight="1" x14ac:dyDescent="0.2"/>
    <row r="10228" ht="12.75" customHeight="1" x14ac:dyDescent="0.2"/>
    <row r="10229" ht="12.75" customHeight="1" x14ac:dyDescent="0.2"/>
    <row r="10230" ht="12.75" customHeight="1" x14ac:dyDescent="0.2"/>
    <row r="10231" ht="12.75" customHeight="1" x14ac:dyDescent="0.2"/>
    <row r="10232" ht="12.75" customHeight="1" x14ac:dyDescent="0.2"/>
    <row r="10233" ht="12.75" customHeight="1" x14ac:dyDescent="0.2"/>
    <row r="10234" ht="12.75" customHeight="1" x14ac:dyDescent="0.2"/>
    <row r="10235" ht="12.75" customHeight="1" x14ac:dyDescent="0.2"/>
    <row r="10236" ht="12.75" customHeight="1" x14ac:dyDescent="0.2"/>
    <row r="10237" ht="12.75" customHeight="1" x14ac:dyDescent="0.2"/>
    <row r="10238" ht="12.75" customHeight="1" x14ac:dyDescent="0.2"/>
    <row r="10239" ht="12.75" customHeight="1" x14ac:dyDescent="0.2"/>
    <row r="10240" ht="12.75" customHeight="1" x14ac:dyDescent="0.2"/>
    <row r="10241" ht="12.75" customHeight="1" x14ac:dyDescent="0.2"/>
    <row r="10242" ht="12.75" customHeight="1" x14ac:dyDescent="0.2"/>
    <row r="10243" ht="12.75" customHeight="1" x14ac:dyDescent="0.2"/>
    <row r="10244" ht="12.75" customHeight="1" x14ac:dyDescent="0.2"/>
    <row r="10245" ht="12.75" customHeight="1" x14ac:dyDescent="0.2"/>
    <row r="10246" ht="12.75" customHeight="1" x14ac:dyDescent="0.2"/>
    <row r="10247" ht="12.75" customHeight="1" x14ac:dyDescent="0.2"/>
    <row r="10248" ht="12.75" customHeight="1" x14ac:dyDescent="0.2"/>
    <row r="10249" ht="12.75" customHeight="1" x14ac:dyDescent="0.2"/>
    <row r="10250" ht="12.75" customHeight="1" x14ac:dyDescent="0.2"/>
    <row r="10251" ht="12.75" customHeight="1" x14ac:dyDescent="0.2"/>
    <row r="10252" ht="12.75" customHeight="1" x14ac:dyDescent="0.2"/>
    <row r="10253" ht="12.75" customHeight="1" x14ac:dyDescent="0.2"/>
    <row r="10254" ht="12.75" customHeight="1" x14ac:dyDescent="0.2"/>
    <row r="10255" ht="12.75" customHeight="1" x14ac:dyDescent="0.2"/>
    <row r="10256" ht="12.75" customHeight="1" x14ac:dyDescent="0.2"/>
    <row r="10257" ht="12.75" customHeight="1" x14ac:dyDescent="0.2"/>
    <row r="10258" ht="12.75" customHeight="1" x14ac:dyDescent="0.2"/>
    <row r="10259" ht="12.75" customHeight="1" x14ac:dyDescent="0.2"/>
    <row r="10260" ht="12.75" customHeight="1" x14ac:dyDescent="0.2"/>
    <row r="10261" ht="12.75" customHeight="1" x14ac:dyDescent="0.2"/>
    <row r="10262" ht="12.75" customHeight="1" x14ac:dyDescent="0.2"/>
    <row r="10263" ht="12.75" customHeight="1" x14ac:dyDescent="0.2"/>
    <row r="10264" ht="12.75" customHeight="1" x14ac:dyDescent="0.2"/>
    <row r="10265" ht="12.75" customHeight="1" x14ac:dyDescent="0.2"/>
    <row r="10266" ht="12.75" customHeight="1" x14ac:dyDescent="0.2"/>
    <row r="10267" ht="12.75" customHeight="1" x14ac:dyDescent="0.2"/>
    <row r="10268" ht="12.75" customHeight="1" x14ac:dyDescent="0.2"/>
    <row r="10269" ht="12.75" customHeight="1" x14ac:dyDescent="0.2"/>
    <row r="10270" ht="12.75" customHeight="1" x14ac:dyDescent="0.2"/>
    <row r="10271" ht="12.75" customHeight="1" x14ac:dyDescent="0.2"/>
    <row r="10272" ht="12.75" customHeight="1" x14ac:dyDescent="0.2"/>
    <row r="10273" ht="12.75" customHeight="1" x14ac:dyDescent="0.2"/>
    <row r="10274" ht="12.75" customHeight="1" x14ac:dyDescent="0.2"/>
    <row r="10275" ht="12.75" customHeight="1" x14ac:dyDescent="0.2"/>
    <row r="10276" ht="12.75" customHeight="1" x14ac:dyDescent="0.2"/>
    <row r="10277" ht="12.75" customHeight="1" x14ac:dyDescent="0.2"/>
    <row r="10278" ht="12.75" customHeight="1" x14ac:dyDescent="0.2"/>
    <row r="10279" ht="12.75" customHeight="1" x14ac:dyDescent="0.2"/>
    <row r="10280" ht="12.75" customHeight="1" x14ac:dyDescent="0.2"/>
    <row r="10281" ht="12.75" customHeight="1" x14ac:dyDescent="0.2"/>
    <row r="10282" ht="12.75" customHeight="1" x14ac:dyDescent="0.2"/>
    <row r="10283" ht="12.75" customHeight="1" x14ac:dyDescent="0.2"/>
    <row r="10284" ht="12.75" customHeight="1" x14ac:dyDescent="0.2"/>
    <row r="10285" ht="12.75" customHeight="1" x14ac:dyDescent="0.2"/>
    <row r="10286" ht="12.75" customHeight="1" x14ac:dyDescent="0.2"/>
    <row r="10287" ht="12.75" customHeight="1" x14ac:dyDescent="0.2"/>
    <row r="10288" ht="12.75" customHeight="1" x14ac:dyDescent="0.2"/>
    <row r="10289" ht="12.75" customHeight="1" x14ac:dyDescent="0.2"/>
    <row r="10290" ht="12.75" customHeight="1" x14ac:dyDescent="0.2"/>
    <row r="10291" ht="12.75" customHeight="1" x14ac:dyDescent="0.2"/>
    <row r="10292" ht="12.75" customHeight="1" x14ac:dyDescent="0.2"/>
    <row r="10293" ht="12.75" customHeight="1" x14ac:dyDescent="0.2"/>
    <row r="10294" ht="12.75" customHeight="1" x14ac:dyDescent="0.2"/>
    <row r="10295" ht="12.75" customHeight="1" x14ac:dyDescent="0.2"/>
    <row r="10296" ht="12.75" customHeight="1" x14ac:dyDescent="0.2"/>
    <row r="10297" ht="12.75" customHeight="1" x14ac:dyDescent="0.2"/>
    <row r="10298" ht="12.75" customHeight="1" x14ac:dyDescent="0.2"/>
    <row r="10299" ht="12.75" customHeight="1" x14ac:dyDescent="0.2"/>
    <row r="10300" ht="12.75" customHeight="1" x14ac:dyDescent="0.2"/>
    <row r="10301" ht="12.75" customHeight="1" x14ac:dyDescent="0.2"/>
    <row r="10302" ht="12.75" customHeight="1" x14ac:dyDescent="0.2"/>
    <row r="10303" ht="12.75" customHeight="1" x14ac:dyDescent="0.2"/>
    <row r="10304" ht="12.75" customHeight="1" x14ac:dyDescent="0.2"/>
    <row r="10305" ht="12.75" customHeight="1" x14ac:dyDescent="0.2"/>
    <row r="10306" ht="12.75" customHeight="1" x14ac:dyDescent="0.2"/>
    <row r="10307" ht="12.75" customHeight="1" x14ac:dyDescent="0.2"/>
    <row r="10308" ht="12.75" customHeight="1" x14ac:dyDescent="0.2"/>
    <row r="10309" ht="12.75" customHeight="1" x14ac:dyDescent="0.2"/>
    <row r="10310" ht="12.75" customHeight="1" x14ac:dyDescent="0.2"/>
    <row r="10311" ht="12.75" customHeight="1" x14ac:dyDescent="0.2"/>
    <row r="10312" ht="12.75" customHeight="1" x14ac:dyDescent="0.2"/>
    <row r="10313" ht="12.75" customHeight="1" x14ac:dyDescent="0.2"/>
    <row r="10314" ht="12.75" customHeight="1" x14ac:dyDescent="0.2"/>
    <row r="10315" ht="12.75" customHeight="1" x14ac:dyDescent="0.2"/>
    <row r="10316" ht="12.75" customHeight="1" x14ac:dyDescent="0.2"/>
    <row r="10317" ht="12.75" customHeight="1" x14ac:dyDescent="0.2"/>
    <row r="10318" ht="12.75" customHeight="1" x14ac:dyDescent="0.2"/>
    <row r="10319" ht="12.75" customHeight="1" x14ac:dyDescent="0.2"/>
    <row r="10320" ht="12.75" customHeight="1" x14ac:dyDescent="0.2"/>
    <row r="10321" ht="12.75" customHeight="1" x14ac:dyDescent="0.2"/>
    <row r="10322" ht="12.75" customHeight="1" x14ac:dyDescent="0.2"/>
    <row r="10323" ht="12.75" customHeight="1" x14ac:dyDescent="0.2"/>
    <row r="10324" ht="12.75" customHeight="1" x14ac:dyDescent="0.2"/>
    <row r="10325" ht="12.75" customHeight="1" x14ac:dyDescent="0.2"/>
    <row r="10326" ht="12.75" customHeight="1" x14ac:dyDescent="0.2"/>
    <row r="10327" ht="12.75" customHeight="1" x14ac:dyDescent="0.2"/>
    <row r="10328" ht="12.75" customHeight="1" x14ac:dyDescent="0.2"/>
    <row r="10329" ht="12.75" customHeight="1" x14ac:dyDescent="0.2"/>
    <row r="10330" ht="12.75" customHeight="1" x14ac:dyDescent="0.2"/>
    <row r="10331" ht="12.75" customHeight="1" x14ac:dyDescent="0.2"/>
    <row r="10332" ht="12.75" customHeight="1" x14ac:dyDescent="0.2"/>
    <row r="10333" ht="12.75" customHeight="1" x14ac:dyDescent="0.2"/>
    <row r="10334" ht="12.75" customHeight="1" x14ac:dyDescent="0.2"/>
    <row r="10335" ht="12.75" customHeight="1" x14ac:dyDescent="0.2"/>
    <row r="10336" ht="12.75" customHeight="1" x14ac:dyDescent="0.2"/>
    <row r="10337" ht="12.75" customHeight="1" x14ac:dyDescent="0.2"/>
    <row r="10338" ht="12.75" customHeight="1" x14ac:dyDescent="0.2"/>
    <row r="10339" ht="12.75" customHeight="1" x14ac:dyDescent="0.2"/>
    <row r="10340" ht="12.75" customHeight="1" x14ac:dyDescent="0.2"/>
    <row r="10341" ht="12.75" customHeight="1" x14ac:dyDescent="0.2"/>
    <row r="10342" ht="12.75" customHeight="1" x14ac:dyDescent="0.2"/>
    <row r="10343" ht="12.75" customHeight="1" x14ac:dyDescent="0.2"/>
    <row r="10344" ht="12.75" customHeight="1" x14ac:dyDescent="0.2"/>
    <row r="10345" ht="12.75" customHeight="1" x14ac:dyDescent="0.2"/>
    <row r="10346" ht="12.75" customHeight="1" x14ac:dyDescent="0.2"/>
    <row r="10347" ht="12.75" customHeight="1" x14ac:dyDescent="0.2"/>
    <row r="10348" ht="12.75" customHeight="1" x14ac:dyDescent="0.2"/>
    <row r="10349" ht="12.75" customHeight="1" x14ac:dyDescent="0.2"/>
    <row r="10350" ht="12.75" customHeight="1" x14ac:dyDescent="0.2"/>
    <row r="10351" ht="12.75" customHeight="1" x14ac:dyDescent="0.2"/>
    <row r="10352" ht="12.75" customHeight="1" x14ac:dyDescent="0.2"/>
    <row r="10353" ht="12.75" customHeight="1" x14ac:dyDescent="0.2"/>
    <row r="10354" ht="12.75" customHeight="1" x14ac:dyDescent="0.2"/>
    <row r="10355" ht="12.75" customHeight="1" x14ac:dyDescent="0.2"/>
    <row r="10356" ht="12.75" customHeight="1" x14ac:dyDescent="0.2"/>
    <row r="10357" ht="12.75" customHeight="1" x14ac:dyDescent="0.2"/>
    <row r="10358" ht="12.75" customHeight="1" x14ac:dyDescent="0.2"/>
    <row r="10359" ht="12.75" customHeight="1" x14ac:dyDescent="0.2"/>
    <row r="10360" ht="12.75" customHeight="1" x14ac:dyDescent="0.2"/>
    <row r="10361" ht="12.75" customHeight="1" x14ac:dyDescent="0.2"/>
    <row r="10362" ht="12.75" customHeight="1" x14ac:dyDescent="0.2"/>
    <row r="10363" ht="12.75" customHeight="1" x14ac:dyDescent="0.2"/>
    <row r="10364" ht="12.75" customHeight="1" x14ac:dyDescent="0.2"/>
    <row r="10365" ht="12.75" customHeight="1" x14ac:dyDescent="0.2"/>
    <row r="10366" ht="12.75" customHeight="1" x14ac:dyDescent="0.2"/>
    <row r="10367" ht="12.75" customHeight="1" x14ac:dyDescent="0.2"/>
    <row r="10368" ht="12.75" customHeight="1" x14ac:dyDescent="0.2"/>
    <row r="10369" ht="12.75" customHeight="1" x14ac:dyDescent="0.2"/>
    <row r="10370" ht="12.75" customHeight="1" x14ac:dyDescent="0.2"/>
    <row r="10371" ht="12.75" customHeight="1" x14ac:dyDescent="0.2"/>
    <row r="10372" ht="12.75" customHeight="1" x14ac:dyDescent="0.2"/>
    <row r="10373" ht="12.75" customHeight="1" x14ac:dyDescent="0.2"/>
    <row r="10374" ht="12.75" customHeight="1" x14ac:dyDescent="0.2"/>
    <row r="10375" ht="12.75" customHeight="1" x14ac:dyDescent="0.2"/>
    <row r="10376" ht="12.75" customHeight="1" x14ac:dyDescent="0.2"/>
    <row r="10377" ht="12.75" customHeight="1" x14ac:dyDescent="0.2"/>
    <row r="10378" ht="12.75" customHeight="1" x14ac:dyDescent="0.2"/>
    <row r="10379" ht="12.75" customHeight="1" x14ac:dyDescent="0.2"/>
    <row r="10380" ht="12.75" customHeight="1" x14ac:dyDescent="0.2"/>
    <row r="10381" ht="12.75" customHeight="1" x14ac:dyDescent="0.2"/>
    <row r="10382" ht="12.75" customHeight="1" x14ac:dyDescent="0.2"/>
    <row r="10383" ht="12.75" customHeight="1" x14ac:dyDescent="0.2"/>
    <row r="10384" ht="12.75" customHeight="1" x14ac:dyDescent="0.2"/>
    <row r="10385" ht="12.75" customHeight="1" x14ac:dyDescent="0.2"/>
    <row r="10386" ht="12.75" customHeight="1" x14ac:dyDescent="0.2"/>
    <row r="10387" ht="12.75" customHeight="1" x14ac:dyDescent="0.2"/>
    <row r="10388" ht="12.75" customHeight="1" x14ac:dyDescent="0.2"/>
    <row r="10389" ht="12.75" customHeight="1" x14ac:dyDescent="0.2"/>
    <row r="10390" ht="12.75" customHeight="1" x14ac:dyDescent="0.2"/>
    <row r="10391" ht="12.75" customHeight="1" x14ac:dyDescent="0.2"/>
    <row r="10392" ht="12.75" customHeight="1" x14ac:dyDescent="0.2"/>
    <row r="10393" ht="12.75" customHeight="1" x14ac:dyDescent="0.2"/>
    <row r="10394" ht="12.75" customHeight="1" x14ac:dyDescent="0.2"/>
    <row r="10395" ht="12.75" customHeight="1" x14ac:dyDescent="0.2"/>
    <row r="10396" ht="12.75" customHeight="1" x14ac:dyDescent="0.2"/>
    <row r="10397" ht="12.75" customHeight="1" x14ac:dyDescent="0.2"/>
    <row r="10398" ht="12.75" customHeight="1" x14ac:dyDescent="0.2"/>
    <row r="10399" ht="12.75" customHeight="1" x14ac:dyDescent="0.2"/>
    <row r="10400" ht="12.75" customHeight="1" x14ac:dyDescent="0.2"/>
    <row r="10401" ht="12.75" customHeight="1" x14ac:dyDescent="0.2"/>
    <row r="10402" ht="12.75" customHeight="1" x14ac:dyDescent="0.2"/>
    <row r="10403" ht="12.75" customHeight="1" x14ac:dyDescent="0.2"/>
    <row r="10404" ht="12.75" customHeight="1" x14ac:dyDescent="0.2"/>
    <row r="10405" ht="12.75" customHeight="1" x14ac:dyDescent="0.2"/>
    <row r="10406" ht="12.75" customHeight="1" x14ac:dyDescent="0.2"/>
    <row r="10407" ht="12.75" customHeight="1" x14ac:dyDescent="0.2"/>
    <row r="10408" ht="12.75" customHeight="1" x14ac:dyDescent="0.2"/>
    <row r="10409" ht="12.75" customHeight="1" x14ac:dyDescent="0.2"/>
    <row r="10410" ht="12.75" customHeight="1" x14ac:dyDescent="0.2"/>
    <row r="10411" ht="12.75" customHeight="1" x14ac:dyDescent="0.2"/>
    <row r="10412" ht="12.75" customHeight="1" x14ac:dyDescent="0.2"/>
    <row r="10413" ht="12.75" customHeight="1" x14ac:dyDescent="0.2"/>
    <row r="10414" ht="12.75" customHeight="1" x14ac:dyDescent="0.2"/>
    <row r="10415" ht="12.75" customHeight="1" x14ac:dyDescent="0.2"/>
    <row r="10416" ht="12.75" customHeight="1" x14ac:dyDescent="0.2"/>
    <row r="10417" ht="12.75" customHeight="1" x14ac:dyDescent="0.2"/>
    <row r="10418" ht="12.75" customHeight="1" x14ac:dyDescent="0.2"/>
    <row r="10419" ht="12.75" customHeight="1" x14ac:dyDescent="0.2"/>
    <row r="10420" ht="12.75" customHeight="1" x14ac:dyDescent="0.2"/>
    <row r="10421" ht="12.75" customHeight="1" x14ac:dyDescent="0.2"/>
    <row r="10422" ht="12.75" customHeight="1" x14ac:dyDescent="0.2"/>
    <row r="10423" ht="12.75" customHeight="1" x14ac:dyDescent="0.2"/>
    <row r="10424" ht="12.75" customHeight="1" x14ac:dyDescent="0.2"/>
    <row r="10425" ht="12.75" customHeight="1" x14ac:dyDescent="0.2"/>
    <row r="10426" ht="12.75" customHeight="1" x14ac:dyDescent="0.2"/>
    <row r="10427" ht="12.75" customHeight="1" x14ac:dyDescent="0.2"/>
    <row r="10428" ht="12.75" customHeight="1" x14ac:dyDescent="0.2"/>
    <row r="10429" ht="12.75" customHeight="1" x14ac:dyDescent="0.2"/>
    <row r="10430" ht="12.75" customHeight="1" x14ac:dyDescent="0.2"/>
    <row r="10431" ht="12.75" customHeight="1" x14ac:dyDescent="0.2"/>
    <row r="10432" ht="12.75" customHeight="1" x14ac:dyDescent="0.2"/>
    <row r="10433" ht="12.75" customHeight="1" x14ac:dyDescent="0.2"/>
    <row r="10434" ht="12.75" customHeight="1" x14ac:dyDescent="0.2"/>
    <row r="10435" ht="12.75" customHeight="1" x14ac:dyDescent="0.2"/>
    <row r="10436" ht="12.75" customHeight="1" x14ac:dyDescent="0.2"/>
    <row r="10437" ht="12.75" customHeight="1" x14ac:dyDescent="0.2"/>
    <row r="10438" ht="12.75" customHeight="1" x14ac:dyDescent="0.2"/>
    <row r="10439" ht="12.75" customHeight="1" x14ac:dyDescent="0.2"/>
    <row r="10440" ht="12.75" customHeight="1" x14ac:dyDescent="0.2"/>
    <row r="10441" ht="12.75" customHeight="1" x14ac:dyDescent="0.2"/>
    <row r="10442" ht="12.75" customHeight="1" x14ac:dyDescent="0.2"/>
    <row r="10443" ht="12.75" customHeight="1" x14ac:dyDescent="0.2"/>
    <row r="10444" ht="12.75" customHeight="1" x14ac:dyDescent="0.2"/>
    <row r="10445" ht="12.75" customHeight="1" x14ac:dyDescent="0.2"/>
    <row r="10446" ht="12.75" customHeight="1" x14ac:dyDescent="0.2"/>
    <row r="10447" ht="12.75" customHeight="1" x14ac:dyDescent="0.2"/>
    <row r="10448" ht="12.75" customHeight="1" x14ac:dyDescent="0.2"/>
    <row r="10449" ht="12.75" customHeight="1" x14ac:dyDescent="0.2"/>
    <row r="10450" ht="12.75" customHeight="1" x14ac:dyDescent="0.2"/>
    <row r="10451" ht="12.75" customHeight="1" x14ac:dyDescent="0.2"/>
    <row r="10452" ht="12.75" customHeight="1" x14ac:dyDescent="0.2"/>
    <row r="10453" ht="12.75" customHeight="1" x14ac:dyDescent="0.2"/>
    <row r="10454" ht="12.75" customHeight="1" x14ac:dyDescent="0.2"/>
    <row r="10455" ht="12.75" customHeight="1" x14ac:dyDescent="0.2"/>
    <row r="10456" ht="12.75" customHeight="1" x14ac:dyDescent="0.2"/>
    <row r="10457" ht="12.75" customHeight="1" x14ac:dyDescent="0.2"/>
    <row r="10458" ht="12.75" customHeight="1" x14ac:dyDescent="0.2"/>
    <row r="10459" ht="12.75" customHeight="1" x14ac:dyDescent="0.2"/>
    <row r="10460" ht="12.75" customHeight="1" x14ac:dyDescent="0.2"/>
    <row r="10461" ht="12.75" customHeight="1" x14ac:dyDescent="0.2"/>
    <row r="10462" ht="12.75" customHeight="1" x14ac:dyDescent="0.2"/>
    <row r="10463" ht="12.75" customHeight="1" x14ac:dyDescent="0.2"/>
    <row r="10464" ht="12.75" customHeight="1" x14ac:dyDescent="0.2"/>
    <row r="10465" ht="12.75" customHeight="1" x14ac:dyDescent="0.2"/>
    <row r="10466" ht="12.75" customHeight="1" x14ac:dyDescent="0.2"/>
    <row r="10467" ht="12.75" customHeight="1" x14ac:dyDescent="0.2"/>
    <row r="10468" ht="12.75" customHeight="1" x14ac:dyDescent="0.2"/>
    <row r="10469" ht="12.75" customHeight="1" x14ac:dyDescent="0.2"/>
    <row r="10470" ht="12.75" customHeight="1" x14ac:dyDescent="0.2"/>
    <row r="10471" ht="12.75" customHeight="1" x14ac:dyDescent="0.2"/>
    <row r="10472" ht="12.75" customHeight="1" x14ac:dyDescent="0.2"/>
    <row r="10473" ht="12.75" customHeight="1" x14ac:dyDescent="0.2"/>
    <row r="10474" ht="12.75" customHeight="1" x14ac:dyDescent="0.2"/>
    <row r="10475" ht="12.75" customHeight="1" x14ac:dyDescent="0.2"/>
    <row r="10476" ht="12.75" customHeight="1" x14ac:dyDescent="0.2"/>
    <row r="10477" ht="12.75" customHeight="1" x14ac:dyDescent="0.2"/>
    <row r="10478" ht="12.75" customHeight="1" x14ac:dyDescent="0.2"/>
    <row r="10479" ht="12.75" customHeight="1" x14ac:dyDescent="0.2"/>
    <row r="10480" ht="12.75" customHeight="1" x14ac:dyDescent="0.2"/>
    <row r="10481" ht="12.75" customHeight="1" x14ac:dyDescent="0.2"/>
    <row r="10482" ht="12.75" customHeight="1" x14ac:dyDescent="0.2"/>
    <row r="10483" ht="12.75" customHeight="1" x14ac:dyDescent="0.2"/>
    <row r="10484" ht="12.75" customHeight="1" x14ac:dyDescent="0.2"/>
    <row r="10485" ht="12.75" customHeight="1" x14ac:dyDescent="0.2"/>
    <row r="10486" ht="12.75" customHeight="1" x14ac:dyDescent="0.2"/>
    <row r="10487" ht="12.75" customHeight="1" x14ac:dyDescent="0.2"/>
    <row r="10488" ht="12.75" customHeight="1" x14ac:dyDescent="0.2"/>
    <row r="10489" ht="12.75" customHeight="1" x14ac:dyDescent="0.2"/>
    <row r="10490" ht="12.75" customHeight="1" x14ac:dyDescent="0.2"/>
    <row r="10491" ht="12.75" customHeight="1" x14ac:dyDescent="0.2"/>
    <row r="10492" ht="12.75" customHeight="1" x14ac:dyDescent="0.2"/>
    <row r="10493" ht="12.75" customHeight="1" x14ac:dyDescent="0.2"/>
    <row r="10494" ht="12.75" customHeight="1" x14ac:dyDescent="0.2"/>
    <row r="10495" ht="12.75" customHeight="1" x14ac:dyDescent="0.2"/>
    <row r="10496" ht="12.75" customHeight="1" x14ac:dyDescent="0.2"/>
    <row r="10497" ht="12.75" customHeight="1" x14ac:dyDescent="0.2"/>
    <row r="10498" ht="12.75" customHeight="1" x14ac:dyDescent="0.2"/>
    <row r="10499" ht="12.75" customHeight="1" x14ac:dyDescent="0.2"/>
    <row r="10500" ht="12.75" customHeight="1" x14ac:dyDescent="0.2"/>
    <row r="10501" ht="12.75" customHeight="1" x14ac:dyDescent="0.2"/>
    <row r="10502" ht="12.75" customHeight="1" x14ac:dyDescent="0.2"/>
    <row r="10503" ht="12.75" customHeight="1" x14ac:dyDescent="0.2"/>
    <row r="10504" ht="12.75" customHeight="1" x14ac:dyDescent="0.2"/>
    <row r="10505" ht="12.75" customHeight="1" x14ac:dyDescent="0.2"/>
    <row r="10506" ht="12.75" customHeight="1" x14ac:dyDescent="0.2"/>
    <row r="10507" ht="12.75" customHeight="1" x14ac:dyDescent="0.2"/>
    <row r="10508" ht="12.75" customHeight="1" x14ac:dyDescent="0.2"/>
    <row r="10509" ht="12.75" customHeight="1" x14ac:dyDescent="0.2"/>
    <row r="10510" ht="12.75" customHeight="1" x14ac:dyDescent="0.2"/>
    <row r="10511" ht="12.75" customHeight="1" x14ac:dyDescent="0.2"/>
    <row r="10512" ht="12.75" customHeight="1" x14ac:dyDescent="0.2"/>
    <row r="10513" ht="12.75" customHeight="1" x14ac:dyDescent="0.2"/>
    <row r="10514" ht="12.75" customHeight="1" x14ac:dyDescent="0.2"/>
    <row r="10515" ht="12.75" customHeight="1" x14ac:dyDescent="0.2"/>
    <row r="10516" ht="12.75" customHeight="1" x14ac:dyDescent="0.2"/>
    <row r="10517" ht="12.75" customHeight="1" x14ac:dyDescent="0.2"/>
    <row r="10518" ht="12.75" customHeight="1" x14ac:dyDescent="0.2"/>
    <row r="10519" ht="12.75" customHeight="1" x14ac:dyDescent="0.2"/>
    <row r="10520" ht="12.75" customHeight="1" x14ac:dyDescent="0.2"/>
    <row r="10521" ht="12.75" customHeight="1" x14ac:dyDescent="0.2"/>
    <row r="10522" ht="12.75" customHeight="1" x14ac:dyDescent="0.2"/>
    <row r="10523" ht="12.75" customHeight="1" x14ac:dyDescent="0.2"/>
    <row r="10524" ht="12.75" customHeight="1" x14ac:dyDescent="0.2"/>
    <row r="10525" ht="12.75" customHeight="1" x14ac:dyDescent="0.2"/>
    <row r="10526" ht="12.75" customHeight="1" x14ac:dyDescent="0.2"/>
    <row r="10527" ht="12.75" customHeight="1" x14ac:dyDescent="0.2"/>
    <row r="10528" ht="12.75" customHeight="1" x14ac:dyDescent="0.2"/>
    <row r="10529" ht="12.75" customHeight="1" x14ac:dyDescent="0.2"/>
    <row r="10530" ht="12.75" customHeight="1" x14ac:dyDescent="0.2"/>
    <row r="10531" ht="12.75" customHeight="1" x14ac:dyDescent="0.2"/>
    <row r="10532" ht="12.75" customHeight="1" x14ac:dyDescent="0.2"/>
    <row r="10533" ht="12.75" customHeight="1" x14ac:dyDescent="0.2"/>
    <row r="10534" ht="12.75" customHeight="1" x14ac:dyDescent="0.2"/>
    <row r="10535" ht="12.75" customHeight="1" x14ac:dyDescent="0.2"/>
    <row r="10536" ht="12.75" customHeight="1" x14ac:dyDescent="0.2"/>
    <row r="10537" ht="12.75" customHeight="1" x14ac:dyDescent="0.2"/>
    <row r="10538" ht="12.75" customHeight="1" x14ac:dyDescent="0.2"/>
    <row r="10539" ht="12.75" customHeight="1" x14ac:dyDescent="0.2"/>
    <row r="10540" ht="12.75" customHeight="1" x14ac:dyDescent="0.2"/>
    <row r="10541" ht="12.75" customHeight="1" x14ac:dyDescent="0.2"/>
    <row r="10542" ht="12.75" customHeight="1" x14ac:dyDescent="0.2"/>
    <row r="10543" ht="12.75" customHeight="1" x14ac:dyDescent="0.2"/>
    <row r="10544" ht="12.75" customHeight="1" x14ac:dyDescent="0.2"/>
    <row r="10545" ht="12.75" customHeight="1" x14ac:dyDescent="0.2"/>
    <row r="10546" ht="12.75" customHeight="1" x14ac:dyDescent="0.2"/>
    <row r="10547" ht="12.75" customHeight="1" x14ac:dyDescent="0.2"/>
    <row r="10548" ht="12.75" customHeight="1" x14ac:dyDescent="0.2"/>
    <row r="10549" ht="12.75" customHeight="1" x14ac:dyDescent="0.2"/>
    <row r="10550" ht="12.75" customHeight="1" x14ac:dyDescent="0.2"/>
    <row r="10551" ht="12.75" customHeight="1" x14ac:dyDescent="0.2"/>
    <row r="10552" ht="12.75" customHeight="1" x14ac:dyDescent="0.2"/>
    <row r="10553" ht="12.75" customHeight="1" x14ac:dyDescent="0.2"/>
    <row r="10554" ht="12.75" customHeight="1" x14ac:dyDescent="0.2"/>
    <row r="10555" ht="12.75" customHeight="1" x14ac:dyDescent="0.2"/>
    <row r="10556" ht="12.75" customHeight="1" x14ac:dyDescent="0.2"/>
    <row r="10557" ht="12.75" customHeight="1" x14ac:dyDescent="0.2"/>
    <row r="10558" ht="12.75" customHeight="1" x14ac:dyDescent="0.2"/>
    <row r="10559" ht="12.75" customHeight="1" x14ac:dyDescent="0.2"/>
    <row r="10560" ht="12.75" customHeight="1" x14ac:dyDescent="0.2"/>
    <row r="10561" ht="12.75" customHeight="1" x14ac:dyDescent="0.2"/>
    <row r="10562" ht="12.75" customHeight="1" x14ac:dyDescent="0.2"/>
    <row r="10563" ht="12.75" customHeight="1" x14ac:dyDescent="0.2"/>
    <row r="10564" ht="12.75" customHeight="1" x14ac:dyDescent="0.2"/>
    <row r="10565" ht="12.75" customHeight="1" x14ac:dyDescent="0.2"/>
    <row r="10566" ht="12.75" customHeight="1" x14ac:dyDescent="0.2"/>
    <row r="10567" ht="12.75" customHeight="1" x14ac:dyDescent="0.2"/>
    <row r="10568" ht="12.75" customHeight="1" x14ac:dyDescent="0.2"/>
    <row r="10569" ht="12.75" customHeight="1" x14ac:dyDescent="0.2"/>
    <row r="10570" ht="12.75" customHeight="1" x14ac:dyDescent="0.2"/>
    <row r="10571" ht="12.75" customHeight="1" x14ac:dyDescent="0.2"/>
    <row r="10572" ht="12.75" customHeight="1" x14ac:dyDescent="0.2"/>
    <row r="10573" ht="12.75" customHeight="1" x14ac:dyDescent="0.2"/>
    <row r="10574" ht="12.75" customHeight="1" x14ac:dyDescent="0.2"/>
    <row r="10575" ht="12.75" customHeight="1" x14ac:dyDescent="0.2"/>
    <row r="10576" ht="12.75" customHeight="1" x14ac:dyDescent="0.2"/>
    <row r="10577" ht="12.75" customHeight="1" x14ac:dyDescent="0.2"/>
    <row r="10578" ht="12.75" customHeight="1" x14ac:dyDescent="0.2"/>
    <row r="10579" ht="12.75" customHeight="1" x14ac:dyDescent="0.2"/>
    <row r="10580" ht="12.75" customHeight="1" x14ac:dyDescent="0.2"/>
    <row r="10581" ht="12.75" customHeight="1" x14ac:dyDescent="0.2"/>
    <row r="10582" ht="12.75" customHeight="1" x14ac:dyDescent="0.2"/>
    <row r="10583" ht="12.75" customHeight="1" x14ac:dyDescent="0.2"/>
    <row r="10584" ht="12.75" customHeight="1" x14ac:dyDescent="0.2"/>
    <row r="10585" ht="12.75" customHeight="1" x14ac:dyDescent="0.2"/>
    <row r="10586" ht="12.75" customHeight="1" x14ac:dyDescent="0.2"/>
    <row r="10587" ht="12.75" customHeight="1" x14ac:dyDescent="0.2"/>
    <row r="10588" ht="12.75" customHeight="1" x14ac:dyDescent="0.2"/>
    <row r="10589" ht="12.75" customHeight="1" x14ac:dyDescent="0.2"/>
    <row r="10590" ht="12.75" customHeight="1" x14ac:dyDescent="0.2"/>
    <row r="10591" ht="12.75" customHeight="1" x14ac:dyDescent="0.2"/>
    <row r="10592" ht="12.75" customHeight="1" x14ac:dyDescent="0.2"/>
    <row r="10593" ht="12.75" customHeight="1" x14ac:dyDescent="0.2"/>
    <row r="10594" ht="12.75" customHeight="1" x14ac:dyDescent="0.2"/>
    <row r="10595" ht="12.75" customHeight="1" x14ac:dyDescent="0.2"/>
    <row r="10596" ht="12.75" customHeight="1" x14ac:dyDescent="0.2"/>
    <row r="10597" ht="12.75" customHeight="1" x14ac:dyDescent="0.2"/>
    <row r="10598" ht="12.75" customHeight="1" x14ac:dyDescent="0.2"/>
    <row r="10599" ht="12.75" customHeight="1" x14ac:dyDescent="0.2"/>
    <row r="10600" ht="12.75" customHeight="1" x14ac:dyDescent="0.2"/>
    <row r="10601" ht="12.75" customHeight="1" x14ac:dyDescent="0.2"/>
    <row r="10602" ht="12.75" customHeight="1" x14ac:dyDescent="0.2"/>
    <row r="10603" ht="12.75" customHeight="1" x14ac:dyDescent="0.2"/>
    <row r="10604" ht="12.75" customHeight="1" x14ac:dyDescent="0.2"/>
    <row r="10605" ht="12.75" customHeight="1" x14ac:dyDescent="0.2"/>
    <row r="10606" ht="12.75" customHeight="1" x14ac:dyDescent="0.2"/>
    <row r="10607" ht="12.75" customHeight="1" x14ac:dyDescent="0.2"/>
    <row r="10608" ht="12.75" customHeight="1" x14ac:dyDescent="0.2"/>
    <row r="10609" ht="12.75" customHeight="1" x14ac:dyDescent="0.2"/>
    <row r="10610" ht="12.75" customHeight="1" x14ac:dyDescent="0.2"/>
    <row r="10611" ht="12.75" customHeight="1" x14ac:dyDescent="0.2"/>
    <row r="10612" ht="12.75" customHeight="1" x14ac:dyDescent="0.2"/>
    <row r="10613" ht="12.75" customHeight="1" x14ac:dyDescent="0.2"/>
    <row r="10614" ht="12.75" customHeight="1" x14ac:dyDescent="0.2"/>
    <row r="10615" ht="12.75" customHeight="1" x14ac:dyDescent="0.2"/>
    <row r="10616" ht="12.75" customHeight="1" x14ac:dyDescent="0.2"/>
    <row r="10617" ht="12.75" customHeight="1" x14ac:dyDescent="0.2"/>
    <row r="10618" ht="12.75" customHeight="1" x14ac:dyDescent="0.2"/>
    <row r="10619" ht="12.75" customHeight="1" x14ac:dyDescent="0.2"/>
    <row r="10620" ht="12.75" customHeight="1" x14ac:dyDescent="0.2"/>
    <row r="10621" ht="12.75" customHeight="1" x14ac:dyDescent="0.2"/>
    <row r="10622" ht="12.75" customHeight="1" x14ac:dyDescent="0.2"/>
    <row r="10623" ht="12.75" customHeight="1" x14ac:dyDescent="0.2"/>
    <row r="10624" ht="12.75" customHeight="1" x14ac:dyDescent="0.2"/>
    <row r="10625" ht="12.75" customHeight="1" x14ac:dyDescent="0.2"/>
    <row r="10626" ht="12.75" customHeight="1" x14ac:dyDescent="0.2"/>
    <row r="10627" ht="12.75" customHeight="1" x14ac:dyDescent="0.2"/>
    <row r="10628" ht="12.75" customHeight="1" x14ac:dyDescent="0.2"/>
    <row r="10629" ht="12.75" customHeight="1" x14ac:dyDescent="0.2"/>
    <row r="10630" ht="12.75" customHeight="1" x14ac:dyDescent="0.2"/>
    <row r="10631" ht="12.75" customHeight="1" x14ac:dyDescent="0.2"/>
    <row r="10632" ht="12.75" customHeight="1" x14ac:dyDescent="0.2"/>
    <row r="10633" ht="12.75" customHeight="1" x14ac:dyDescent="0.2"/>
    <row r="10634" ht="12.75" customHeight="1" x14ac:dyDescent="0.2"/>
    <row r="10635" ht="12.75" customHeight="1" x14ac:dyDescent="0.2"/>
    <row r="10636" ht="12.75" customHeight="1" x14ac:dyDescent="0.2"/>
    <row r="10637" ht="12.75" customHeight="1" x14ac:dyDescent="0.2"/>
    <row r="10638" ht="12.75" customHeight="1" x14ac:dyDescent="0.2"/>
    <row r="10639" ht="12.75" customHeight="1" x14ac:dyDescent="0.2"/>
    <row r="10640" ht="12.75" customHeight="1" x14ac:dyDescent="0.2"/>
    <row r="10641" ht="12.75" customHeight="1" x14ac:dyDescent="0.2"/>
    <row r="10642" ht="12.75" customHeight="1" x14ac:dyDescent="0.2"/>
    <row r="10643" ht="12.75" customHeight="1" x14ac:dyDescent="0.2"/>
    <row r="10644" ht="12.75" customHeight="1" x14ac:dyDescent="0.2"/>
    <row r="10645" ht="12.75" customHeight="1" x14ac:dyDescent="0.2"/>
    <row r="10646" ht="12.75" customHeight="1" x14ac:dyDescent="0.2"/>
    <row r="10647" ht="12.75" customHeight="1" x14ac:dyDescent="0.2"/>
    <row r="10648" ht="12.75" customHeight="1" x14ac:dyDescent="0.2"/>
    <row r="10649" ht="12.75" customHeight="1" x14ac:dyDescent="0.2"/>
    <row r="10650" ht="12.75" customHeight="1" x14ac:dyDescent="0.2"/>
    <row r="10651" ht="12.75" customHeight="1" x14ac:dyDescent="0.2"/>
    <row r="10652" ht="12.75" customHeight="1" x14ac:dyDescent="0.2"/>
    <row r="10653" ht="12.75" customHeight="1" x14ac:dyDescent="0.2"/>
    <row r="10654" ht="12.75" customHeight="1" x14ac:dyDescent="0.2"/>
    <row r="10655" ht="12.75" customHeight="1" x14ac:dyDescent="0.2"/>
    <row r="10656" ht="12.75" customHeight="1" x14ac:dyDescent="0.2"/>
    <row r="10657" ht="12.75" customHeight="1" x14ac:dyDescent="0.2"/>
    <row r="10658" ht="12.75" customHeight="1" x14ac:dyDescent="0.2"/>
    <row r="10659" ht="12.75" customHeight="1" x14ac:dyDescent="0.2"/>
    <row r="10660" ht="12.75" customHeight="1" x14ac:dyDescent="0.2"/>
    <row r="10661" ht="12.75" customHeight="1" x14ac:dyDescent="0.2"/>
    <row r="10662" ht="12.75" customHeight="1" x14ac:dyDescent="0.2"/>
    <row r="10663" ht="12.75" customHeight="1" x14ac:dyDescent="0.2"/>
    <row r="10664" ht="12.75" customHeight="1" x14ac:dyDescent="0.2"/>
    <row r="10665" ht="12.75" customHeight="1" x14ac:dyDescent="0.2"/>
    <row r="10666" ht="12.75" customHeight="1" x14ac:dyDescent="0.2"/>
    <row r="10667" ht="12.75" customHeight="1" x14ac:dyDescent="0.2"/>
    <row r="10668" ht="12.75" customHeight="1" x14ac:dyDescent="0.2"/>
    <row r="10669" ht="12.75" customHeight="1" x14ac:dyDescent="0.2"/>
    <row r="10670" ht="12.75" customHeight="1" x14ac:dyDescent="0.2"/>
    <row r="10671" ht="12.75" customHeight="1" x14ac:dyDescent="0.2"/>
    <row r="10672" ht="12.75" customHeight="1" x14ac:dyDescent="0.2"/>
    <row r="10673" ht="12.75" customHeight="1" x14ac:dyDescent="0.2"/>
    <row r="10674" ht="12.75" customHeight="1" x14ac:dyDescent="0.2"/>
    <row r="10675" ht="12.75" customHeight="1" x14ac:dyDescent="0.2"/>
    <row r="10676" ht="12.75" customHeight="1" x14ac:dyDescent="0.2"/>
    <row r="10677" ht="12.75" customHeight="1" x14ac:dyDescent="0.2"/>
    <row r="10678" ht="12.75" customHeight="1" x14ac:dyDescent="0.2"/>
    <row r="10679" ht="12.75" customHeight="1" x14ac:dyDescent="0.2"/>
    <row r="10680" ht="12.75" customHeight="1" x14ac:dyDescent="0.2"/>
    <row r="10681" ht="12.75" customHeight="1" x14ac:dyDescent="0.2"/>
    <row r="10682" ht="12.75" customHeight="1" x14ac:dyDescent="0.2"/>
    <row r="10683" ht="12.75" customHeight="1" x14ac:dyDescent="0.2"/>
    <row r="10684" ht="12.75" customHeight="1" x14ac:dyDescent="0.2"/>
    <row r="10685" ht="12.75" customHeight="1" x14ac:dyDescent="0.2"/>
    <row r="10686" ht="12.75" customHeight="1" x14ac:dyDescent="0.2"/>
    <row r="10687" ht="12.75" customHeight="1" x14ac:dyDescent="0.2"/>
    <row r="10688" ht="12.75" customHeight="1" x14ac:dyDescent="0.2"/>
    <row r="10689" ht="12.75" customHeight="1" x14ac:dyDescent="0.2"/>
    <row r="10690" ht="12.75" customHeight="1" x14ac:dyDescent="0.2"/>
    <row r="10691" ht="12.75" customHeight="1" x14ac:dyDescent="0.2"/>
    <row r="10692" ht="12.75" customHeight="1" x14ac:dyDescent="0.2"/>
    <row r="10693" ht="12.75" customHeight="1" x14ac:dyDescent="0.2"/>
    <row r="10694" ht="12.75" customHeight="1" x14ac:dyDescent="0.2"/>
    <row r="10695" ht="12.75" customHeight="1" x14ac:dyDescent="0.2"/>
    <row r="10696" ht="12.75" customHeight="1" x14ac:dyDescent="0.2"/>
    <row r="10697" ht="12.75" customHeight="1" x14ac:dyDescent="0.2"/>
    <row r="10698" ht="12.75" customHeight="1" x14ac:dyDescent="0.2"/>
    <row r="10699" ht="12.75" customHeight="1" x14ac:dyDescent="0.2"/>
    <row r="10700" ht="12.75" customHeight="1" x14ac:dyDescent="0.2"/>
    <row r="10701" ht="12.75" customHeight="1" x14ac:dyDescent="0.2"/>
    <row r="10702" ht="12.75" customHeight="1" x14ac:dyDescent="0.2"/>
    <row r="10703" ht="12.75" customHeight="1" x14ac:dyDescent="0.2"/>
    <row r="10704" ht="12.75" customHeight="1" x14ac:dyDescent="0.2"/>
    <row r="10705" ht="12.75" customHeight="1" x14ac:dyDescent="0.2"/>
    <row r="10706" ht="12.75" customHeight="1" x14ac:dyDescent="0.2"/>
    <row r="10707" ht="12.75" customHeight="1" x14ac:dyDescent="0.2"/>
    <row r="10708" ht="12.75" customHeight="1" x14ac:dyDescent="0.2"/>
    <row r="10709" ht="12.75" customHeight="1" x14ac:dyDescent="0.2"/>
    <row r="10710" ht="12.75" customHeight="1" x14ac:dyDescent="0.2"/>
    <row r="10711" ht="12.75" customHeight="1" x14ac:dyDescent="0.2"/>
    <row r="10712" ht="12.75" customHeight="1" x14ac:dyDescent="0.2"/>
    <row r="10713" ht="12.75" customHeight="1" x14ac:dyDescent="0.2"/>
    <row r="10714" ht="12.75" customHeight="1" x14ac:dyDescent="0.2"/>
    <row r="10715" ht="12.75" customHeight="1" x14ac:dyDescent="0.2"/>
    <row r="10716" ht="12.75" customHeight="1" x14ac:dyDescent="0.2"/>
    <row r="10717" ht="12.75" customHeight="1" x14ac:dyDescent="0.2"/>
    <row r="10718" ht="12.75" customHeight="1" x14ac:dyDescent="0.2"/>
    <row r="10719" ht="12.75" customHeight="1" x14ac:dyDescent="0.2"/>
    <row r="10720" ht="12.75" customHeight="1" x14ac:dyDescent="0.2"/>
    <row r="10721" ht="12.75" customHeight="1" x14ac:dyDescent="0.2"/>
    <row r="10722" ht="12.75" customHeight="1" x14ac:dyDescent="0.2"/>
    <row r="10723" ht="12.75" customHeight="1" x14ac:dyDescent="0.2"/>
    <row r="10724" ht="12.75" customHeight="1" x14ac:dyDescent="0.2"/>
    <row r="10725" ht="12.75" customHeight="1" x14ac:dyDescent="0.2"/>
    <row r="10726" ht="12.75" customHeight="1" x14ac:dyDescent="0.2"/>
    <row r="10727" ht="12.75" customHeight="1" x14ac:dyDescent="0.2"/>
    <row r="10728" ht="12.75" customHeight="1" x14ac:dyDescent="0.2"/>
    <row r="10729" ht="12.75" customHeight="1" x14ac:dyDescent="0.2"/>
    <row r="10730" ht="12.75" customHeight="1" x14ac:dyDescent="0.2"/>
    <row r="10731" ht="12.75" customHeight="1" x14ac:dyDescent="0.2"/>
    <row r="10732" ht="12.75" customHeight="1" x14ac:dyDescent="0.2"/>
    <row r="10733" ht="12.75" customHeight="1" x14ac:dyDescent="0.2"/>
    <row r="10734" ht="12.75" customHeight="1" x14ac:dyDescent="0.2"/>
    <row r="10735" ht="12.75" customHeight="1" x14ac:dyDescent="0.2"/>
    <row r="10736" ht="12.75" customHeight="1" x14ac:dyDescent="0.2"/>
    <row r="10737" ht="12.75" customHeight="1" x14ac:dyDescent="0.2"/>
    <row r="10738" ht="12.75" customHeight="1" x14ac:dyDescent="0.2"/>
    <row r="10739" ht="12.75" customHeight="1" x14ac:dyDescent="0.2"/>
    <row r="10740" ht="12.75" customHeight="1" x14ac:dyDescent="0.2"/>
    <row r="10741" ht="12.75" customHeight="1" x14ac:dyDescent="0.2"/>
    <row r="10742" ht="12.75" customHeight="1" x14ac:dyDescent="0.2"/>
    <row r="10743" ht="12.75" customHeight="1" x14ac:dyDescent="0.2"/>
    <row r="10744" ht="12.75" customHeight="1" x14ac:dyDescent="0.2"/>
    <row r="10745" ht="12.75" customHeight="1" x14ac:dyDescent="0.2"/>
    <row r="10746" ht="12.75" customHeight="1" x14ac:dyDescent="0.2"/>
    <row r="10747" ht="12.75" customHeight="1" x14ac:dyDescent="0.2"/>
    <row r="10748" ht="12.75" customHeight="1" x14ac:dyDescent="0.2"/>
    <row r="10749" ht="12.75" customHeight="1" x14ac:dyDescent="0.2"/>
    <row r="10750" ht="12.75" customHeight="1" x14ac:dyDescent="0.2"/>
    <row r="10751" ht="12.75" customHeight="1" x14ac:dyDescent="0.2"/>
    <row r="10752" ht="12.75" customHeight="1" x14ac:dyDescent="0.2"/>
    <row r="10753" ht="12.75" customHeight="1" x14ac:dyDescent="0.2"/>
    <row r="10754" ht="12.75" customHeight="1" x14ac:dyDescent="0.2"/>
    <row r="10755" ht="12.75" customHeight="1" x14ac:dyDescent="0.2"/>
    <row r="10756" ht="12.75" customHeight="1" x14ac:dyDescent="0.2"/>
    <row r="10757" ht="12.75" customHeight="1" x14ac:dyDescent="0.2"/>
    <row r="10758" ht="12.75" customHeight="1" x14ac:dyDescent="0.2"/>
    <row r="10759" ht="12.75" customHeight="1" x14ac:dyDescent="0.2"/>
    <row r="10760" ht="12.75" customHeight="1" x14ac:dyDescent="0.2"/>
    <row r="10761" ht="12.75" customHeight="1" x14ac:dyDescent="0.2"/>
    <row r="10762" ht="12.75" customHeight="1" x14ac:dyDescent="0.2"/>
    <row r="10763" ht="12.75" customHeight="1" x14ac:dyDescent="0.2"/>
    <row r="10764" ht="12.75" customHeight="1" x14ac:dyDescent="0.2"/>
    <row r="10765" ht="12.75" customHeight="1" x14ac:dyDescent="0.2"/>
    <row r="10766" ht="12.75" customHeight="1" x14ac:dyDescent="0.2"/>
    <row r="10767" ht="12.75" customHeight="1" x14ac:dyDescent="0.2"/>
    <row r="10768" ht="12.75" customHeight="1" x14ac:dyDescent="0.2"/>
    <row r="10769" ht="12.75" customHeight="1" x14ac:dyDescent="0.2"/>
    <row r="10770" ht="12.75" customHeight="1" x14ac:dyDescent="0.2"/>
    <row r="10771" ht="12.75" customHeight="1" x14ac:dyDescent="0.2"/>
    <row r="10772" ht="12.75" customHeight="1" x14ac:dyDescent="0.2"/>
    <row r="10773" ht="12.75" customHeight="1" x14ac:dyDescent="0.2"/>
    <row r="10774" ht="12.75" customHeight="1" x14ac:dyDescent="0.2"/>
    <row r="10775" ht="12.75" customHeight="1" x14ac:dyDescent="0.2"/>
    <row r="10776" ht="12.75" customHeight="1" x14ac:dyDescent="0.2"/>
    <row r="10777" ht="12.75" customHeight="1" x14ac:dyDescent="0.2"/>
    <row r="10778" ht="12.75" customHeight="1" x14ac:dyDescent="0.2"/>
    <row r="10779" ht="12.75" customHeight="1" x14ac:dyDescent="0.2"/>
    <row r="10780" ht="12.75" customHeight="1" x14ac:dyDescent="0.2"/>
    <row r="10781" ht="12.75" customHeight="1" x14ac:dyDescent="0.2"/>
    <row r="10782" ht="12.75" customHeight="1" x14ac:dyDescent="0.2"/>
    <row r="10783" ht="12.75" customHeight="1" x14ac:dyDescent="0.2"/>
    <row r="10784" ht="12.75" customHeight="1" x14ac:dyDescent="0.2"/>
    <row r="10785" ht="12.75" customHeight="1" x14ac:dyDescent="0.2"/>
    <row r="10786" ht="12.75" customHeight="1" x14ac:dyDescent="0.2"/>
    <row r="10787" ht="12.75" customHeight="1" x14ac:dyDescent="0.2"/>
    <row r="10788" ht="12.75" customHeight="1" x14ac:dyDescent="0.2"/>
    <row r="10789" ht="12.75" customHeight="1" x14ac:dyDescent="0.2"/>
    <row r="10790" ht="12.75" customHeight="1" x14ac:dyDescent="0.2"/>
    <row r="10791" ht="12.75" customHeight="1" x14ac:dyDescent="0.2"/>
    <row r="10792" ht="12.75" customHeight="1" x14ac:dyDescent="0.2"/>
    <row r="10793" ht="12.75" customHeight="1" x14ac:dyDescent="0.2"/>
    <row r="10794" ht="12.75" customHeight="1" x14ac:dyDescent="0.2"/>
    <row r="10795" ht="12.75" customHeight="1" x14ac:dyDescent="0.2"/>
    <row r="10796" ht="12.75" customHeight="1" x14ac:dyDescent="0.2"/>
    <row r="10797" ht="12.75" customHeight="1" x14ac:dyDescent="0.2"/>
    <row r="10798" ht="12.75" customHeight="1" x14ac:dyDescent="0.2"/>
    <row r="10799" ht="12.75" customHeight="1" x14ac:dyDescent="0.2"/>
    <row r="10800" ht="12.75" customHeight="1" x14ac:dyDescent="0.2"/>
    <row r="10801" ht="12.75" customHeight="1" x14ac:dyDescent="0.2"/>
    <row r="10802" ht="12.75" customHeight="1" x14ac:dyDescent="0.2"/>
    <row r="10803" ht="12.75" customHeight="1" x14ac:dyDescent="0.2"/>
    <row r="10804" ht="12.75" customHeight="1" x14ac:dyDescent="0.2"/>
    <row r="10805" ht="12.75" customHeight="1" x14ac:dyDescent="0.2"/>
    <row r="10806" ht="12.75" customHeight="1" x14ac:dyDescent="0.2"/>
    <row r="10807" ht="12.75" customHeight="1" x14ac:dyDescent="0.2"/>
    <row r="10808" ht="12.75" customHeight="1" x14ac:dyDescent="0.2"/>
    <row r="10809" ht="12.75" customHeight="1" x14ac:dyDescent="0.2"/>
    <row r="10810" ht="12.75" customHeight="1" x14ac:dyDescent="0.2"/>
    <row r="10811" ht="12.75" customHeight="1" x14ac:dyDescent="0.2"/>
    <row r="10812" ht="12.75" customHeight="1" x14ac:dyDescent="0.2"/>
    <row r="10813" ht="12.75" customHeight="1" x14ac:dyDescent="0.2"/>
    <row r="10814" ht="12.75" customHeight="1" x14ac:dyDescent="0.2"/>
    <row r="10815" ht="12.75" customHeight="1" x14ac:dyDescent="0.2"/>
    <row r="10816" ht="12.75" customHeight="1" x14ac:dyDescent="0.2"/>
    <row r="10817" ht="12.75" customHeight="1" x14ac:dyDescent="0.2"/>
    <row r="10818" ht="12.75" customHeight="1" x14ac:dyDescent="0.2"/>
    <row r="10819" ht="12.75" customHeight="1" x14ac:dyDescent="0.2"/>
    <row r="10820" ht="12.75" customHeight="1" x14ac:dyDescent="0.2"/>
    <row r="10821" ht="12.75" customHeight="1" x14ac:dyDescent="0.2"/>
    <row r="10822" ht="12.75" customHeight="1" x14ac:dyDescent="0.2"/>
    <row r="10823" ht="12.75" customHeight="1" x14ac:dyDescent="0.2"/>
    <row r="10824" ht="12.75" customHeight="1" x14ac:dyDescent="0.2"/>
    <row r="10825" ht="12.75" customHeight="1" x14ac:dyDescent="0.2"/>
    <row r="10826" ht="12.75" customHeight="1" x14ac:dyDescent="0.2"/>
    <row r="10827" ht="12.75" customHeight="1" x14ac:dyDescent="0.2"/>
    <row r="10828" ht="12.75" customHeight="1" x14ac:dyDescent="0.2"/>
    <row r="10829" ht="12.75" customHeight="1" x14ac:dyDescent="0.2"/>
    <row r="10830" ht="12.75" customHeight="1" x14ac:dyDescent="0.2"/>
    <row r="10831" ht="12.75" customHeight="1" x14ac:dyDescent="0.2"/>
    <row r="10832" ht="12.75" customHeight="1" x14ac:dyDescent="0.2"/>
    <row r="10833" ht="12.75" customHeight="1" x14ac:dyDescent="0.2"/>
    <row r="10834" ht="12.75" customHeight="1" x14ac:dyDescent="0.2"/>
    <row r="10835" ht="12.75" customHeight="1" x14ac:dyDescent="0.2"/>
    <row r="10836" ht="12.75" customHeight="1" x14ac:dyDescent="0.2"/>
    <row r="10837" ht="12.75" customHeight="1" x14ac:dyDescent="0.2"/>
    <row r="10838" ht="12.75" customHeight="1" x14ac:dyDescent="0.2"/>
    <row r="10839" ht="12.75" customHeight="1" x14ac:dyDescent="0.2"/>
    <row r="10840" ht="12.75" customHeight="1" x14ac:dyDescent="0.2"/>
    <row r="10841" ht="12.75" customHeight="1" x14ac:dyDescent="0.2"/>
    <row r="10842" ht="12.75" customHeight="1" x14ac:dyDescent="0.2"/>
    <row r="10843" ht="12.75" customHeight="1" x14ac:dyDescent="0.2"/>
    <row r="10844" ht="12.75" customHeight="1" x14ac:dyDescent="0.2"/>
    <row r="10845" ht="12.75" customHeight="1" x14ac:dyDescent="0.2"/>
    <row r="10846" ht="12.75" customHeight="1" x14ac:dyDescent="0.2"/>
    <row r="10847" ht="12.75" customHeight="1" x14ac:dyDescent="0.2"/>
    <row r="10848" ht="12.75" customHeight="1" x14ac:dyDescent="0.2"/>
    <row r="10849" ht="12.75" customHeight="1" x14ac:dyDescent="0.2"/>
    <row r="10850" ht="12.75" customHeight="1" x14ac:dyDescent="0.2"/>
    <row r="10851" ht="12.75" customHeight="1" x14ac:dyDescent="0.2"/>
    <row r="10852" ht="12.75" customHeight="1" x14ac:dyDescent="0.2"/>
    <row r="10853" ht="12.75" customHeight="1" x14ac:dyDescent="0.2"/>
    <row r="10854" ht="12.75" customHeight="1" x14ac:dyDescent="0.2"/>
    <row r="10855" ht="12.75" customHeight="1" x14ac:dyDescent="0.2"/>
    <row r="10856" ht="12.75" customHeight="1" x14ac:dyDescent="0.2"/>
    <row r="10857" ht="12.75" customHeight="1" x14ac:dyDescent="0.2"/>
    <row r="10858" ht="12.75" customHeight="1" x14ac:dyDescent="0.2"/>
    <row r="10859" ht="12.75" customHeight="1" x14ac:dyDescent="0.2"/>
    <row r="10860" ht="12.75" customHeight="1" x14ac:dyDescent="0.2"/>
    <row r="10861" ht="12.75" customHeight="1" x14ac:dyDescent="0.2"/>
    <row r="10862" ht="12.75" customHeight="1" x14ac:dyDescent="0.2"/>
    <row r="10863" ht="12.75" customHeight="1" x14ac:dyDescent="0.2"/>
    <row r="10864" ht="12.75" customHeight="1" x14ac:dyDescent="0.2"/>
    <row r="10865" ht="12.75" customHeight="1" x14ac:dyDescent="0.2"/>
    <row r="10866" ht="12.75" customHeight="1" x14ac:dyDescent="0.2"/>
    <row r="10867" ht="12.75" customHeight="1" x14ac:dyDescent="0.2"/>
    <row r="10868" ht="12.75" customHeight="1" x14ac:dyDescent="0.2"/>
    <row r="10869" ht="12.75" customHeight="1" x14ac:dyDescent="0.2"/>
    <row r="10870" ht="12.75" customHeight="1" x14ac:dyDescent="0.2"/>
    <row r="10871" ht="12.75" customHeight="1" x14ac:dyDescent="0.2"/>
    <row r="10872" ht="12.75" customHeight="1" x14ac:dyDescent="0.2"/>
    <row r="10873" ht="12.75" customHeight="1" x14ac:dyDescent="0.2"/>
    <row r="10874" ht="12.75" customHeight="1" x14ac:dyDescent="0.2"/>
    <row r="10875" ht="12.75" customHeight="1" x14ac:dyDescent="0.2"/>
    <row r="10876" ht="12.75" customHeight="1" x14ac:dyDescent="0.2"/>
    <row r="10877" ht="12.75" customHeight="1" x14ac:dyDescent="0.2"/>
    <row r="10878" ht="12.75" customHeight="1" x14ac:dyDescent="0.2"/>
    <row r="10879" ht="12.75" customHeight="1" x14ac:dyDescent="0.2"/>
    <row r="10880" ht="12.75" customHeight="1" x14ac:dyDescent="0.2"/>
    <row r="10881" ht="12.75" customHeight="1" x14ac:dyDescent="0.2"/>
    <row r="10882" ht="12.75" customHeight="1" x14ac:dyDescent="0.2"/>
    <row r="10883" ht="12.75" customHeight="1" x14ac:dyDescent="0.2"/>
    <row r="10884" ht="12.75" customHeight="1" x14ac:dyDescent="0.2"/>
    <row r="10885" ht="12.75" customHeight="1" x14ac:dyDescent="0.2"/>
    <row r="10886" ht="12.75" customHeight="1" x14ac:dyDescent="0.2"/>
    <row r="10887" ht="12.75" customHeight="1" x14ac:dyDescent="0.2"/>
    <row r="10888" ht="12.75" customHeight="1" x14ac:dyDescent="0.2"/>
    <row r="10889" ht="12.75" customHeight="1" x14ac:dyDescent="0.2"/>
    <row r="10890" ht="12.75" customHeight="1" x14ac:dyDescent="0.2"/>
    <row r="10891" ht="12.75" customHeight="1" x14ac:dyDescent="0.2"/>
    <row r="10892" ht="12.75" customHeight="1" x14ac:dyDescent="0.2"/>
    <row r="10893" ht="12.75" customHeight="1" x14ac:dyDescent="0.2"/>
    <row r="10894" ht="12.75" customHeight="1" x14ac:dyDescent="0.2"/>
    <row r="10895" ht="12.75" customHeight="1" x14ac:dyDescent="0.2"/>
    <row r="10896" ht="12.75" customHeight="1" x14ac:dyDescent="0.2"/>
    <row r="10897" ht="12.75" customHeight="1" x14ac:dyDescent="0.2"/>
    <row r="10898" ht="12.75" customHeight="1" x14ac:dyDescent="0.2"/>
    <row r="10899" ht="12.75" customHeight="1" x14ac:dyDescent="0.2"/>
    <row r="10900" ht="12.75" customHeight="1" x14ac:dyDescent="0.2"/>
    <row r="10901" ht="12.75" customHeight="1" x14ac:dyDescent="0.2"/>
    <row r="10902" ht="12.75" customHeight="1" x14ac:dyDescent="0.2"/>
    <row r="10903" ht="12.75" customHeight="1" x14ac:dyDescent="0.2"/>
    <row r="10904" ht="12.75" customHeight="1" x14ac:dyDescent="0.2"/>
    <row r="10905" ht="12.75" customHeight="1" x14ac:dyDescent="0.2"/>
    <row r="10906" ht="12.75" customHeight="1" x14ac:dyDescent="0.2"/>
    <row r="10907" ht="12.75" customHeight="1" x14ac:dyDescent="0.2"/>
    <row r="10908" ht="12.75" customHeight="1" x14ac:dyDescent="0.2"/>
    <row r="10909" ht="12.75" customHeight="1" x14ac:dyDescent="0.2"/>
    <row r="10910" ht="12.75" customHeight="1" x14ac:dyDescent="0.2"/>
    <row r="10911" ht="12.75" customHeight="1" x14ac:dyDescent="0.2"/>
    <row r="10912" ht="12.75" customHeight="1" x14ac:dyDescent="0.2"/>
    <row r="10913" ht="12.75" customHeight="1" x14ac:dyDescent="0.2"/>
    <row r="10914" ht="12.75" customHeight="1" x14ac:dyDescent="0.2"/>
    <row r="10915" ht="12.75" customHeight="1" x14ac:dyDescent="0.2"/>
    <row r="10916" ht="12.75" customHeight="1" x14ac:dyDescent="0.2"/>
    <row r="10917" ht="12.75" customHeight="1" x14ac:dyDescent="0.2"/>
    <row r="10918" ht="12.75" customHeight="1" x14ac:dyDescent="0.2"/>
    <row r="10919" ht="12.75" customHeight="1" x14ac:dyDescent="0.2"/>
    <row r="10920" ht="12.75" customHeight="1" x14ac:dyDescent="0.2"/>
    <row r="10921" ht="12.75" customHeight="1" x14ac:dyDescent="0.2"/>
    <row r="10922" ht="12.75" customHeight="1" x14ac:dyDescent="0.2"/>
    <row r="10923" ht="12.75" customHeight="1" x14ac:dyDescent="0.2"/>
    <row r="10924" ht="12.75" customHeight="1" x14ac:dyDescent="0.2"/>
    <row r="10925" ht="12.75" customHeight="1" x14ac:dyDescent="0.2"/>
    <row r="10926" ht="12.75" customHeight="1" x14ac:dyDescent="0.2"/>
    <row r="10927" ht="12.75" customHeight="1" x14ac:dyDescent="0.2"/>
    <row r="10928" ht="12.75" customHeight="1" x14ac:dyDescent="0.2"/>
    <row r="10929" ht="12.75" customHeight="1" x14ac:dyDescent="0.2"/>
    <row r="10930" ht="12.75" customHeight="1" x14ac:dyDescent="0.2"/>
    <row r="10931" ht="12.75" customHeight="1" x14ac:dyDescent="0.2"/>
    <row r="10932" ht="12.75" customHeight="1" x14ac:dyDescent="0.2"/>
    <row r="10933" ht="12.75" customHeight="1" x14ac:dyDescent="0.2"/>
    <row r="10934" ht="12.75" customHeight="1" x14ac:dyDescent="0.2"/>
    <row r="10935" ht="12.75" customHeight="1" x14ac:dyDescent="0.2"/>
    <row r="10936" ht="12.75" customHeight="1" x14ac:dyDescent="0.2"/>
    <row r="10937" ht="12.75" customHeight="1" x14ac:dyDescent="0.2"/>
    <row r="10938" ht="12.75" customHeight="1" x14ac:dyDescent="0.2"/>
    <row r="10939" ht="12.75" customHeight="1" x14ac:dyDescent="0.2"/>
    <row r="10940" ht="12.75" customHeight="1" x14ac:dyDescent="0.2"/>
    <row r="10941" ht="12.75" customHeight="1" x14ac:dyDescent="0.2"/>
    <row r="10942" ht="12.75" customHeight="1" x14ac:dyDescent="0.2"/>
    <row r="10943" ht="12.75" customHeight="1" x14ac:dyDescent="0.2"/>
    <row r="10944" ht="12.75" customHeight="1" x14ac:dyDescent="0.2"/>
    <row r="10945" ht="12.75" customHeight="1" x14ac:dyDescent="0.2"/>
    <row r="10946" ht="12.75" customHeight="1" x14ac:dyDescent="0.2"/>
    <row r="10947" ht="12.75" customHeight="1" x14ac:dyDescent="0.2"/>
    <row r="10948" ht="12.75" customHeight="1" x14ac:dyDescent="0.2"/>
    <row r="10949" ht="12.75" customHeight="1" x14ac:dyDescent="0.2"/>
    <row r="10950" ht="12.75" customHeight="1" x14ac:dyDescent="0.2"/>
    <row r="10951" ht="12.75" customHeight="1" x14ac:dyDescent="0.2"/>
    <row r="10952" ht="12.75" customHeight="1" x14ac:dyDescent="0.2"/>
    <row r="10953" ht="12.75" customHeight="1" x14ac:dyDescent="0.2"/>
    <row r="10954" ht="12.75" customHeight="1" x14ac:dyDescent="0.2"/>
    <row r="10955" ht="12.75" customHeight="1" x14ac:dyDescent="0.2"/>
    <row r="10956" ht="12.75" customHeight="1" x14ac:dyDescent="0.2"/>
    <row r="10957" ht="12.75" customHeight="1" x14ac:dyDescent="0.2"/>
    <row r="10958" ht="12.75" customHeight="1" x14ac:dyDescent="0.2"/>
    <row r="10959" ht="12.75" customHeight="1" x14ac:dyDescent="0.2"/>
    <row r="10960" ht="12.75" customHeight="1" x14ac:dyDescent="0.2"/>
    <row r="10961" ht="12.75" customHeight="1" x14ac:dyDescent="0.2"/>
    <row r="10962" ht="12.75" customHeight="1" x14ac:dyDescent="0.2"/>
    <row r="10963" ht="12.75" customHeight="1" x14ac:dyDescent="0.2"/>
    <row r="10964" ht="12.75" customHeight="1" x14ac:dyDescent="0.2"/>
    <row r="10965" ht="12.75" customHeight="1" x14ac:dyDescent="0.2"/>
    <row r="10966" ht="12.75" customHeight="1" x14ac:dyDescent="0.2"/>
    <row r="10967" ht="12.75" customHeight="1" x14ac:dyDescent="0.2"/>
    <row r="10968" ht="12.75" customHeight="1" x14ac:dyDescent="0.2"/>
    <row r="10969" ht="12.75" customHeight="1" x14ac:dyDescent="0.2"/>
    <row r="10970" ht="12.75" customHeight="1" x14ac:dyDescent="0.2"/>
    <row r="10971" ht="12.75" customHeight="1" x14ac:dyDescent="0.2"/>
    <row r="10972" ht="12.75" customHeight="1" x14ac:dyDescent="0.2"/>
    <row r="10973" ht="12.75" customHeight="1" x14ac:dyDescent="0.2"/>
    <row r="10974" ht="12.75" customHeight="1" x14ac:dyDescent="0.2"/>
    <row r="10975" ht="12.75" customHeight="1" x14ac:dyDescent="0.2"/>
    <row r="10976" ht="12.75" customHeight="1" x14ac:dyDescent="0.2"/>
    <row r="10977" ht="12.75" customHeight="1" x14ac:dyDescent="0.2"/>
    <row r="10978" ht="12.75" customHeight="1" x14ac:dyDescent="0.2"/>
    <row r="10979" ht="12.75" customHeight="1" x14ac:dyDescent="0.2"/>
    <row r="10980" ht="12.75" customHeight="1" x14ac:dyDescent="0.2"/>
    <row r="10981" ht="12.75" customHeight="1" x14ac:dyDescent="0.2"/>
    <row r="10982" ht="12.75" customHeight="1" x14ac:dyDescent="0.2"/>
    <row r="10983" ht="12.75" customHeight="1" x14ac:dyDescent="0.2"/>
    <row r="10984" ht="12.75" customHeight="1" x14ac:dyDescent="0.2"/>
    <row r="10985" ht="12.75" customHeight="1" x14ac:dyDescent="0.2"/>
    <row r="10986" ht="12.75" customHeight="1" x14ac:dyDescent="0.2"/>
    <row r="10987" ht="12.75" customHeight="1" x14ac:dyDescent="0.2"/>
    <row r="10988" ht="12.75" customHeight="1" x14ac:dyDescent="0.2"/>
    <row r="10989" ht="12.75" customHeight="1" x14ac:dyDescent="0.2"/>
    <row r="10990" ht="12.75" customHeight="1" x14ac:dyDescent="0.2"/>
    <row r="10991" ht="12.75" customHeight="1" x14ac:dyDescent="0.2"/>
    <row r="10992" ht="12.75" customHeight="1" x14ac:dyDescent="0.2"/>
    <row r="10993" ht="12.75" customHeight="1" x14ac:dyDescent="0.2"/>
    <row r="10994" ht="12.75" customHeight="1" x14ac:dyDescent="0.2"/>
    <row r="10995" ht="12.75" customHeight="1" x14ac:dyDescent="0.2"/>
    <row r="10996" ht="12.75" customHeight="1" x14ac:dyDescent="0.2"/>
    <row r="10997" ht="12.75" customHeight="1" x14ac:dyDescent="0.2"/>
    <row r="10998" ht="12.75" customHeight="1" x14ac:dyDescent="0.2"/>
    <row r="10999" ht="12.75" customHeight="1" x14ac:dyDescent="0.2"/>
    <row r="11000" ht="12.75" customHeight="1" x14ac:dyDescent="0.2"/>
    <row r="11001" ht="12.75" customHeight="1" x14ac:dyDescent="0.2"/>
    <row r="11002" ht="12.75" customHeight="1" x14ac:dyDescent="0.2"/>
    <row r="11003" ht="12.75" customHeight="1" x14ac:dyDescent="0.2"/>
    <row r="11004" ht="12.75" customHeight="1" x14ac:dyDescent="0.2"/>
    <row r="11005" ht="12.75" customHeight="1" x14ac:dyDescent="0.2"/>
    <row r="11006" ht="12.75" customHeight="1" x14ac:dyDescent="0.2"/>
    <row r="11007" ht="12.75" customHeight="1" x14ac:dyDescent="0.2"/>
    <row r="11008" ht="12.75" customHeight="1" x14ac:dyDescent="0.2"/>
    <row r="11009" ht="12.75" customHeight="1" x14ac:dyDescent="0.2"/>
    <row r="11010" ht="12.75" customHeight="1" x14ac:dyDescent="0.2"/>
    <row r="11011" ht="12.75" customHeight="1" x14ac:dyDescent="0.2"/>
    <row r="11012" ht="12.75" customHeight="1" x14ac:dyDescent="0.2"/>
    <row r="11013" ht="12.75" customHeight="1" x14ac:dyDescent="0.2"/>
    <row r="11014" ht="12.75" customHeight="1" x14ac:dyDescent="0.2"/>
    <row r="11015" ht="12.75" customHeight="1" x14ac:dyDescent="0.2"/>
    <row r="11016" ht="12.75" customHeight="1" x14ac:dyDescent="0.2"/>
    <row r="11017" ht="12.75" customHeight="1" x14ac:dyDescent="0.2"/>
    <row r="11018" ht="12.75" customHeight="1" x14ac:dyDescent="0.2"/>
    <row r="11019" ht="12.75" customHeight="1" x14ac:dyDescent="0.2"/>
    <row r="11020" ht="12.75" customHeight="1" x14ac:dyDescent="0.2"/>
    <row r="11021" ht="12.75" customHeight="1" x14ac:dyDescent="0.2"/>
    <row r="11022" ht="12.75" customHeight="1" x14ac:dyDescent="0.2"/>
    <row r="11023" ht="12.75" customHeight="1" x14ac:dyDescent="0.2"/>
    <row r="11024" ht="12.75" customHeight="1" x14ac:dyDescent="0.2"/>
    <row r="11025" ht="12.75" customHeight="1" x14ac:dyDescent="0.2"/>
    <row r="11026" ht="12.75" customHeight="1" x14ac:dyDescent="0.2"/>
    <row r="11027" ht="12.75" customHeight="1" x14ac:dyDescent="0.2"/>
    <row r="11028" ht="12.75" customHeight="1" x14ac:dyDescent="0.2"/>
    <row r="11029" ht="12.75" customHeight="1" x14ac:dyDescent="0.2"/>
    <row r="11030" ht="12.75" customHeight="1" x14ac:dyDescent="0.2"/>
    <row r="11031" ht="12.75" customHeight="1" x14ac:dyDescent="0.2"/>
    <row r="11032" ht="12.75" customHeight="1" x14ac:dyDescent="0.2"/>
    <row r="11033" ht="12.75" customHeight="1" x14ac:dyDescent="0.2"/>
    <row r="11034" ht="12.75" customHeight="1" x14ac:dyDescent="0.2"/>
    <row r="11035" ht="12.75" customHeight="1" x14ac:dyDescent="0.2"/>
    <row r="11036" ht="12.75" customHeight="1" x14ac:dyDescent="0.2"/>
    <row r="11037" ht="12.75" customHeight="1" x14ac:dyDescent="0.2"/>
    <row r="11038" ht="12.75" customHeight="1" x14ac:dyDescent="0.2"/>
    <row r="11039" ht="12.75" customHeight="1" x14ac:dyDescent="0.2"/>
    <row r="11040" ht="12.75" customHeight="1" x14ac:dyDescent="0.2"/>
    <row r="11041" ht="12.75" customHeight="1" x14ac:dyDescent="0.2"/>
    <row r="11042" ht="12.75" customHeight="1" x14ac:dyDescent="0.2"/>
    <row r="11043" ht="12.75" customHeight="1" x14ac:dyDescent="0.2"/>
    <row r="11044" ht="12.75" customHeight="1" x14ac:dyDescent="0.2"/>
    <row r="11045" ht="12.75" customHeight="1" x14ac:dyDescent="0.2"/>
    <row r="11046" ht="12.75" customHeight="1" x14ac:dyDescent="0.2"/>
    <row r="11047" ht="12.75" customHeight="1" x14ac:dyDescent="0.2"/>
    <row r="11048" ht="12.75" customHeight="1" x14ac:dyDescent="0.2"/>
    <row r="11049" ht="12.75" customHeight="1" x14ac:dyDescent="0.2"/>
    <row r="11050" ht="12.75" customHeight="1" x14ac:dyDescent="0.2"/>
    <row r="11051" ht="12.75" customHeight="1" x14ac:dyDescent="0.2"/>
    <row r="11052" ht="12.75" customHeight="1" x14ac:dyDescent="0.2"/>
    <row r="11053" ht="12.75" customHeight="1" x14ac:dyDescent="0.2"/>
    <row r="11054" ht="12.75" customHeight="1" x14ac:dyDescent="0.2"/>
    <row r="11055" ht="12.75" customHeight="1" x14ac:dyDescent="0.2"/>
    <row r="11056" ht="12.75" customHeight="1" x14ac:dyDescent="0.2"/>
    <row r="11057" ht="12.75" customHeight="1" x14ac:dyDescent="0.2"/>
    <row r="11058" ht="12.75" customHeight="1" x14ac:dyDescent="0.2"/>
    <row r="11059" ht="12.75" customHeight="1" x14ac:dyDescent="0.2"/>
    <row r="11060" ht="12.75" customHeight="1" x14ac:dyDescent="0.2"/>
    <row r="11061" ht="12.75" customHeight="1" x14ac:dyDescent="0.2"/>
    <row r="11062" ht="12.75" customHeight="1" x14ac:dyDescent="0.2"/>
    <row r="11063" ht="12.75" customHeight="1" x14ac:dyDescent="0.2"/>
    <row r="11064" ht="12.75" customHeight="1" x14ac:dyDescent="0.2"/>
    <row r="11065" ht="12.75" customHeight="1" x14ac:dyDescent="0.2"/>
    <row r="11066" ht="12.75" customHeight="1" x14ac:dyDescent="0.2"/>
    <row r="11067" ht="12.75" customHeight="1" x14ac:dyDescent="0.2"/>
    <row r="11068" ht="12.75" customHeight="1" x14ac:dyDescent="0.2"/>
    <row r="11069" ht="12.75" customHeight="1" x14ac:dyDescent="0.2"/>
    <row r="11070" ht="12.75" customHeight="1" x14ac:dyDescent="0.2"/>
    <row r="11071" ht="12.75" customHeight="1" x14ac:dyDescent="0.2"/>
    <row r="11072" ht="12.75" customHeight="1" x14ac:dyDescent="0.2"/>
    <row r="11073" ht="12.75" customHeight="1" x14ac:dyDescent="0.2"/>
    <row r="11074" ht="12.75" customHeight="1" x14ac:dyDescent="0.2"/>
    <row r="11075" ht="12.75" customHeight="1" x14ac:dyDescent="0.2"/>
    <row r="11076" ht="12.75" customHeight="1" x14ac:dyDescent="0.2"/>
    <row r="11077" ht="12.75" customHeight="1" x14ac:dyDescent="0.2"/>
    <row r="11078" ht="12.75" customHeight="1" x14ac:dyDescent="0.2"/>
    <row r="11079" ht="12.75" customHeight="1" x14ac:dyDescent="0.2"/>
    <row r="11080" ht="12.75" customHeight="1" x14ac:dyDescent="0.2"/>
    <row r="11081" ht="12.75" customHeight="1" x14ac:dyDescent="0.2"/>
    <row r="11082" ht="12.75" customHeight="1" x14ac:dyDescent="0.2"/>
    <row r="11083" ht="12.75" customHeight="1" x14ac:dyDescent="0.2"/>
    <row r="11084" ht="12.75" customHeight="1" x14ac:dyDescent="0.2"/>
    <row r="11085" ht="12.75" customHeight="1" x14ac:dyDescent="0.2"/>
    <row r="11086" ht="12.75" customHeight="1" x14ac:dyDescent="0.2"/>
    <row r="11087" ht="12.75" customHeight="1" x14ac:dyDescent="0.2"/>
    <row r="11088" ht="12.75" customHeight="1" x14ac:dyDescent="0.2"/>
    <row r="11089" ht="12.75" customHeight="1" x14ac:dyDescent="0.2"/>
    <row r="11090" ht="12.75" customHeight="1" x14ac:dyDescent="0.2"/>
    <row r="11091" ht="12.75" customHeight="1" x14ac:dyDescent="0.2"/>
    <row r="11092" ht="12.75" customHeight="1" x14ac:dyDescent="0.2"/>
    <row r="11093" ht="12.75" customHeight="1" x14ac:dyDescent="0.2"/>
    <row r="11094" ht="12.75" customHeight="1" x14ac:dyDescent="0.2"/>
    <row r="11095" ht="12.75" customHeight="1" x14ac:dyDescent="0.2"/>
    <row r="11096" ht="12.75" customHeight="1" x14ac:dyDescent="0.2"/>
    <row r="11097" ht="12.75" customHeight="1" x14ac:dyDescent="0.2"/>
    <row r="11098" ht="12.75" customHeight="1" x14ac:dyDescent="0.2"/>
    <row r="11099" ht="12.75" customHeight="1" x14ac:dyDescent="0.2"/>
    <row r="11100" ht="12.75" customHeight="1" x14ac:dyDescent="0.2"/>
    <row r="11101" ht="12.75" customHeight="1" x14ac:dyDescent="0.2"/>
    <row r="11102" ht="12.75" customHeight="1" x14ac:dyDescent="0.2"/>
    <row r="11103" ht="12.75" customHeight="1" x14ac:dyDescent="0.2"/>
    <row r="11104" ht="12.75" customHeight="1" x14ac:dyDescent="0.2"/>
    <row r="11105" ht="12.75" customHeight="1" x14ac:dyDescent="0.2"/>
    <row r="11106" ht="12.75" customHeight="1" x14ac:dyDescent="0.2"/>
    <row r="11107" ht="12.75" customHeight="1" x14ac:dyDescent="0.2"/>
    <row r="11108" ht="12.75" customHeight="1" x14ac:dyDescent="0.2"/>
    <row r="11109" ht="12.75" customHeight="1" x14ac:dyDescent="0.2"/>
    <row r="11110" ht="12.75" customHeight="1" x14ac:dyDescent="0.2"/>
    <row r="11111" ht="12.75" customHeight="1" x14ac:dyDescent="0.2"/>
    <row r="11112" ht="12.75" customHeight="1" x14ac:dyDescent="0.2"/>
    <row r="11113" ht="12.75" customHeight="1" x14ac:dyDescent="0.2"/>
    <row r="11114" ht="12.75" customHeight="1" x14ac:dyDescent="0.2"/>
    <row r="11115" ht="12.75" customHeight="1" x14ac:dyDescent="0.2"/>
    <row r="11116" ht="12.75" customHeight="1" x14ac:dyDescent="0.2"/>
    <row r="11117" ht="12.75" customHeight="1" x14ac:dyDescent="0.2"/>
    <row r="11118" ht="12.75" customHeight="1" x14ac:dyDescent="0.2"/>
    <row r="11119" ht="12.75" customHeight="1" x14ac:dyDescent="0.2"/>
    <row r="11120" ht="12.75" customHeight="1" x14ac:dyDescent="0.2"/>
    <row r="11121" ht="12.75" customHeight="1" x14ac:dyDescent="0.2"/>
    <row r="11122" ht="12.75" customHeight="1" x14ac:dyDescent="0.2"/>
    <row r="11123" ht="12.75" customHeight="1" x14ac:dyDescent="0.2"/>
    <row r="11124" ht="12.75" customHeight="1" x14ac:dyDescent="0.2"/>
    <row r="11125" ht="12.75" customHeight="1" x14ac:dyDescent="0.2"/>
    <row r="11126" ht="12.75" customHeight="1" x14ac:dyDescent="0.2"/>
    <row r="11127" ht="12.75" customHeight="1" x14ac:dyDescent="0.2"/>
    <row r="11128" ht="12.75" customHeight="1" x14ac:dyDescent="0.2"/>
    <row r="11129" ht="12.75" customHeight="1" x14ac:dyDescent="0.2"/>
    <row r="11130" ht="12.75" customHeight="1" x14ac:dyDescent="0.2"/>
    <row r="11131" ht="12.75" customHeight="1" x14ac:dyDescent="0.2"/>
    <row r="11132" ht="12.75" customHeight="1" x14ac:dyDescent="0.2"/>
    <row r="11133" ht="12.75" customHeight="1" x14ac:dyDescent="0.2"/>
    <row r="11134" ht="12.75" customHeight="1" x14ac:dyDescent="0.2"/>
    <row r="11135" ht="12.75" customHeight="1" x14ac:dyDescent="0.2"/>
    <row r="11136" ht="12.75" customHeight="1" x14ac:dyDescent="0.2"/>
    <row r="11137" ht="12.75" customHeight="1" x14ac:dyDescent="0.2"/>
    <row r="11138" ht="12.75" customHeight="1" x14ac:dyDescent="0.2"/>
    <row r="11139" ht="12.75" customHeight="1" x14ac:dyDescent="0.2"/>
    <row r="11140" ht="12.75" customHeight="1" x14ac:dyDescent="0.2"/>
    <row r="11141" ht="12.75" customHeight="1" x14ac:dyDescent="0.2"/>
    <row r="11142" ht="12.75" customHeight="1" x14ac:dyDescent="0.2"/>
    <row r="11143" ht="12.75" customHeight="1" x14ac:dyDescent="0.2"/>
    <row r="11144" ht="12.75" customHeight="1" x14ac:dyDescent="0.2"/>
    <row r="11145" ht="12.75" customHeight="1" x14ac:dyDescent="0.2"/>
    <row r="11146" ht="12.75" customHeight="1" x14ac:dyDescent="0.2"/>
    <row r="11147" ht="12.75" customHeight="1" x14ac:dyDescent="0.2"/>
    <row r="11148" ht="12.75" customHeight="1" x14ac:dyDescent="0.2"/>
    <row r="11149" ht="12.75" customHeight="1" x14ac:dyDescent="0.2"/>
    <row r="11150" ht="12.75" customHeight="1" x14ac:dyDescent="0.2"/>
    <row r="11151" ht="12.75" customHeight="1" x14ac:dyDescent="0.2"/>
    <row r="11152" ht="12.75" customHeight="1" x14ac:dyDescent="0.2"/>
    <row r="11153" ht="12.75" customHeight="1" x14ac:dyDescent="0.2"/>
    <row r="11154" ht="12.75" customHeight="1" x14ac:dyDescent="0.2"/>
    <row r="11155" ht="12.75" customHeight="1" x14ac:dyDescent="0.2"/>
    <row r="11156" ht="12.75" customHeight="1" x14ac:dyDescent="0.2"/>
    <row r="11157" ht="12.75" customHeight="1" x14ac:dyDescent="0.2"/>
    <row r="11158" ht="12.75" customHeight="1" x14ac:dyDescent="0.2"/>
    <row r="11159" ht="12.75" customHeight="1" x14ac:dyDescent="0.2"/>
    <row r="11160" ht="12.75" customHeight="1" x14ac:dyDescent="0.2"/>
    <row r="11161" ht="12.75" customHeight="1" x14ac:dyDescent="0.2"/>
    <row r="11162" ht="12.75" customHeight="1" x14ac:dyDescent="0.2"/>
    <row r="11163" ht="12.75" customHeight="1" x14ac:dyDescent="0.2"/>
    <row r="11164" ht="12.75" customHeight="1" x14ac:dyDescent="0.2"/>
    <row r="11165" ht="12.75" customHeight="1" x14ac:dyDescent="0.2"/>
    <row r="11166" ht="12.75" customHeight="1" x14ac:dyDescent="0.2"/>
    <row r="11167" ht="12.75" customHeight="1" x14ac:dyDescent="0.2"/>
    <row r="11168" ht="12.75" customHeight="1" x14ac:dyDescent="0.2"/>
    <row r="11169" ht="12.75" customHeight="1" x14ac:dyDescent="0.2"/>
    <row r="11170" ht="12.75" customHeight="1" x14ac:dyDescent="0.2"/>
    <row r="11171" ht="12.75" customHeight="1" x14ac:dyDescent="0.2"/>
    <row r="11172" ht="12.75" customHeight="1" x14ac:dyDescent="0.2"/>
    <row r="11173" ht="12.75" customHeight="1" x14ac:dyDescent="0.2"/>
    <row r="11174" ht="12.75" customHeight="1" x14ac:dyDescent="0.2"/>
    <row r="11175" ht="12.75" customHeight="1" x14ac:dyDescent="0.2"/>
    <row r="11176" ht="12.75" customHeight="1" x14ac:dyDescent="0.2"/>
    <row r="11177" ht="12.75" customHeight="1" x14ac:dyDescent="0.2"/>
    <row r="11178" ht="12.75" customHeight="1" x14ac:dyDescent="0.2"/>
    <row r="11179" ht="12.75" customHeight="1" x14ac:dyDescent="0.2"/>
    <row r="11180" ht="12.75" customHeight="1" x14ac:dyDescent="0.2"/>
    <row r="11181" ht="12.75" customHeight="1" x14ac:dyDescent="0.2"/>
    <row r="11182" ht="12.75" customHeight="1" x14ac:dyDescent="0.2"/>
    <row r="11183" ht="12.75" customHeight="1" x14ac:dyDescent="0.2"/>
    <row r="11184" ht="12.75" customHeight="1" x14ac:dyDescent="0.2"/>
    <row r="11185" ht="12.75" customHeight="1" x14ac:dyDescent="0.2"/>
    <row r="11186" ht="12.75" customHeight="1" x14ac:dyDescent="0.2"/>
    <row r="11187" ht="12.75" customHeight="1" x14ac:dyDescent="0.2"/>
    <row r="11188" ht="12.75" customHeight="1" x14ac:dyDescent="0.2"/>
    <row r="11189" ht="12.75" customHeight="1" x14ac:dyDescent="0.2"/>
    <row r="11190" ht="12.75" customHeight="1" x14ac:dyDescent="0.2"/>
    <row r="11191" ht="12.75" customHeight="1" x14ac:dyDescent="0.2"/>
    <row r="11192" ht="12.75" customHeight="1" x14ac:dyDescent="0.2"/>
    <row r="11193" ht="12.75" customHeight="1" x14ac:dyDescent="0.2"/>
    <row r="11194" ht="12.75" customHeight="1" x14ac:dyDescent="0.2"/>
    <row r="11195" ht="12.75" customHeight="1" x14ac:dyDescent="0.2"/>
    <row r="11196" ht="12.75" customHeight="1" x14ac:dyDescent="0.2"/>
    <row r="11197" ht="12.75" customHeight="1" x14ac:dyDescent="0.2"/>
    <row r="11198" ht="12.75" customHeight="1" x14ac:dyDescent="0.2"/>
    <row r="11199" ht="12.75" customHeight="1" x14ac:dyDescent="0.2"/>
    <row r="11200" ht="12.75" customHeight="1" x14ac:dyDescent="0.2"/>
    <row r="11201" ht="12.75" customHeight="1" x14ac:dyDescent="0.2"/>
    <row r="11202" ht="12.75" customHeight="1" x14ac:dyDescent="0.2"/>
    <row r="11203" ht="12.75" customHeight="1" x14ac:dyDescent="0.2"/>
    <row r="11204" ht="12.75" customHeight="1" x14ac:dyDescent="0.2"/>
    <row r="11205" ht="12.75" customHeight="1" x14ac:dyDescent="0.2"/>
    <row r="11206" ht="12.75" customHeight="1" x14ac:dyDescent="0.2"/>
    <row r="11207" ht="12.75" customHeight="1" x14ac:dyDescent="0.2"/>
    <row r="11208" ht="12.75" customHeight="1" x14ac:dyDescent="0.2"/>
    <row r="11209" ht="12.75" customHeight="1" x14ac:dyDescent="0.2"/>
    <row r="11210" ht="12.75" customHeight="1" x14ac:dyDescent="0.2"/>
    <row r="11211" ht="12.75" customHeight="1" x14ac:dyDescent="0.2"/>
    <row r="11212" ht="12.75" customHeight="1" x14ac:dyDescent="0.2"/>
    <row r="11213" ht="12.75" customHeight="1" x14ac:dyDescent="0.2"/>
    <row r="11214" ht="12.75" customHeight="1" x14ac:dyDescent="0.2"/>
    <row r="11215" ht="12.75" customHeight="1" x14ac:dyDescent="0.2"/>
    <row r="11216" ht="12.75" customHeight="1" x14ac:dyDescent="0.2"/>
    <row r="11217" ht="12.75" customHeight="1" x14ac:dyDescent="0.2"/>
    <row r="11218" ht="12.75" customHeight="1" x14ac:dyDescent="0.2"/>
    <row r="11219" ht="12.75" customHeight="1" x14ac:dyDescent="0.2"/>
    <row r="11220" ht="12.75" customHeight="1" x14ac:dyDescent="0.2"/>
    <row r="11221" ht="12.75" customHeight="1" x14ac:dyDescent="0.2"/>
    <row r="11222" ht="12.75" customHeight="1" x14ac:dyDescent="0.2"/>
    <row r="11223" ht="12.75" customHeight="1" x14ac:dyDescent="0.2"/>
    <row r="11224" ht="12.75" customHeight="1" x14ac:dyDescent="0.2"/>
    <row r="11225" ht="12.75" customHeight="1" x14ac:dyDescent="0.2"/>
    <row r="11226" ht="12.75" customHeight="1" x14ac:dyDescent="0.2"/>
    <row r="11227" ht="12.75" customHeight="1" x14ac:dyDescent="0.2"/>
    <row r="11228" ht="12.75" customHeight="1" x14ac:dyDescent="0.2"/>
    <row r="11229" ht="12.75" customHeight="1" x14ac:dyDescent="0.2"/>
    <row r="11230" ht="12.75" customHeight="1" x14ac:dyDescent="0.2"/>
    <row r="11231" ht="12.75" customHeight="1" x14ac:dyDescent="0.2"/>
    <row r="11232" ht="12.75" customHeight="1" x14ac:dyDescent="0.2"/>
    <row r="11233" ht="12.75" customHeight="1" x14ac:dyDescent="0.2"/>
    <row r="11234" ht="12.75" customHeight="1" x14ac:dyDescent="0.2"/>
    <row r="11235" ht="12.75" customHeight="1" x14ac:dyDescent="0.2"/>
    <row r="11236" ht="12.75" customHeight="1" x14ac:dyDescent="0.2"/>
    <row r="11237" ht="12.75" customHeight="1" x14ac:dyDescent="0.2"/>
    <row r="11238" ht="12.75" customHeight="1" x14ac:dyDescent="0.2"/>
    <row r="11239" ht="12.75" customHeight="1" x14ac:dyDescent="0.2"/>
    <row r="11240" ht="12.75" customHeight="1" x14ac:dyDescent="0.2"/>
    <row r="11241" ht="12.75" customHeight="1" x14ac:dyDescent="0.2"/>
    <row r="11242" ht="12.75" customHeight="1" x14ac:dyDescent="0.2"/>
    <row r="11243" ht="12.75" customHeight="1" x14ac:dyDescent="0.2"/>
    <row r="11244" ht="12.75" customHeight="1" x14ac:dyDescent="0.2"/>
    <row r="11245" ht="12.75" customHeight="1" x14ac:dyDescent="0.2"/>
    <row r="11246" ht="12.75" customHeight="1" x14ac:dyDescent="0.2"/>
    <row r="11247" ht="12.75" customHeight="1" x14ac:dyDescent="0.2"/>
    <row r="11248" ht="12.75" customHeight="1" x14ac:dyDescent="0.2"/>
    <row r="11249" ht="12.75" customHeight="1" x14ac:dyDescent="0.2"/>
    <row r="11250" ht="12.75" customHeight="1" x14ac:dyDescent="0.2"/>
    <row r="11251" ht="12.75" customHeight="1" x14ac:dyDescent="0.2"/>
    <row r="11252" ht="12.75" customHeight="1" x14ac:dyDescent="0.2"/>
    <row r="11253" ht="12.75" customHeight="1" x14ac:dyDescent="0.2"/>
    <row r="11254" ht="12.75" customHeight="1" x14ac:dyDescent="0.2"/>
    <row r="11255" ht="12.75" customHeight="1" x14ac:dyDescent="0.2"/>
    <row r="11256" ht="12.75" customHeight="1" x14ac:dyDescent="0.2"/>
    <row r="11257" ht="12.75" customHeight="1" x14ac:dyDescent="0.2"/>
    <row r="11258" ht="12.75" customHeight="1" x14ac:dyDescent="0.2"/>
    <row r="11259" ht="12.75" customHeight="1" x14ac:dyDescent="0.2"/>
    <row r="11260" ht="12.75" customHeight="1" x14ac:dyDescent="0.2"/>
    <row r="11261" ht="12.75" customHeight="1" x14ac:dyDescent="0.2"/>
    <row r="11262" ht="12.75" customHeight="1" x14ac:dyDescent="0.2"/>
    <row r="11263" ht="12.75" customHeight="1" x14ac:dyDescent="0.2"/>
    <row r="11264" ht="12.75" customHeight="1" x14ac:dyDescent="0.2"/>
    <row r="11265" ht="12.75" customHeight="1" x14ac:dyDescent="0.2"/>
    <row r="11266" ht="12.75" customHeight="1" x14ac:dyDescent="0.2"/>
    <row r="11267" ht="12.75" customHeight="1" x14ac:dyDescent="0.2"/>
    <row r="11268" ht="12.75" customHeight="1" x14ac:dyDescent="0.2"/>
    <row r="11269" ht="12.75" customHeight="1" x14ac:dyDescent="0.2"/>
    <row r="11270" ht="12.75" customHeight="1" x14ac:dyDescent="0.2"/>
    <row r="11271" ht="12.75" customHeight="1" x14ac:dyDescent="0.2"/>
    <row r="11272" ht="12.75" customHeight="1" x14ac:dyDescent="0.2"/>
    <row r="11273" ht="12.75" customHeight="1" x14ac:dyDescent="0.2"/>
    <row r="11274" ht="12.75" customHeight="1" x14ac:dyDescent="0.2"/>
    <row r="11275" ht="12.75" customHeight="1" x14ac:dyDescent="0.2"/>
    <row r="11276" ht="12.75" customHeight="1" x14ac:dyDescent="0.2"/>
    <row r="11277" ht="12.75" customHeight="1" x14ac:dyDescent="0.2"/>
    <row r="11278" ht="12.75" customHeight="1" x14ac:dyDescent="0.2"/>
    <row r="11279" ht="12.75" customHeight="1" x14ac:dyDescent="0.2"/>
    <row r="11280" ht="12.75" customHeight="1" x14ac:dyDescent="0.2"/>
    <row r="11281" ht="12.75" customHeight="1" x14ac:dyDescent="0.2"/>
    <row r="11282" ht="12.75" customHeight="1" x14ac:dyDescent="0.2"/>
    <row r="11283" ht="12.75" customHeight="1" x14ac:dyDescent="0.2"/>
    <row r="11284" ht="12.75" customHeight="1" x14ac:dyDescent="0.2"/>
    <row r="11285" ht="12.75" customHeight="1" x14ac:dyDescent="0.2"/>
    <row r="11286" ht="12.75" customHeight="1" x14ac:dyDescent="0.2"/>
    <row r="11287" ht="12.75" customHeight="1" x14ac:dyDescent="0.2"/>
    <row r="11288" ht="12.75" customHeight="1" x14ac:dyDescent="0.2"/>
    <row r="11289" ht="12.75" customHeight="1" x14ac:dyDescent="0.2"/>
    <row r="11290" ht="12.75" customHeight="1" x14ac:dyDescent="0.2"/>
    <row r="11291" ht="12.75" customHeight="1" x14ac:dyDescent="0.2"/>
    <row r="11292" ht="12.75" customHeight="1" x14ac:dyDescent="0.2"/>
    <row r="11293" ht="12.75" customHeight="1" x14ac:dyDescent="0.2"/>
    <row r="11294" ht="12.75" customHeight="1" x14ac:dyDescent="0.2"/>
    <row r="11295" ht="12.75" customHeight="1" x14ac:dyDescent="0.2"/>
    <row r="11296" ht="12.75" customHeight="1" x14ac:dyDescent="0.2"/>
    <row r="11297" ht="12.75" customHeight="1" x14ac:dyDescent="0.2"/>
    <row r="11298" ht="12.75" customHeight="1" x14ac:dyDescent="0.2"/>
    <row r="11299" ht="12.75" customHeight="1" x14ac:dyDescent="0.2"/>
    <row r="11300" ht="12.75" customHeight="1" x14ac:dyDescent="0.2"/>
    <row r="11301" ht="12.75" customHeight="1" x14ac:dyDescent="0.2"/>
    <row r="11302" ht="12.75" customHeight="1" x14ac:dyDescent="0.2"/>
    <row r="11303" ht="12.75" customHeight="1" x14ac:dyDescent="0.2"/>
    <row r="11304" ht="12.75" customHeight="1" x14ac:dyDescent="0.2"/>
    <row r="11305" ht="12.75" customHeight="1" x14ac:dyDescent="0.2"/>
    <row r="11306" ht="12.75" customHeight="1" x14ac:dyDescent="0.2"/>
    <row r="11307" ht="12.75" customHeight="1" x14ac:dyDescent="0.2"/>
    <row r="11308" ht="12.75" customHeight="1" x14ac:dyDescent="0.2"/>
    <row r="11309" ht="12.75" customHeight="1" x14ac:dyDescent="0.2"/>
    <row r="11310" ht="12.75" customHeight="1" x14ac:dyDescent="0.2"/>
    <row r="11311" ht="12.75" customHeight="1" x14ac:dyDescent="0.2"/>
    <row r="11312" ht="12.75" customHeight="1" x14ac:dyDescent="0.2"/>
    <row r="11313" ht="12.75" customHeight="1" x14ac:dyDescent="0.2"/>
    <row r="11314" ht="12.75" customHeight="1" x14ac:dyDescent="0.2"/>
    <row r="11315" ht="12.75" customHeight="1" x14ac:dyDescent="0.2"/>
    <row r="11316" ht="12.75" customHeight="1" x14ac:dyDescent="0.2"/>
    <row r="11317" ht="12.75" customHeight="1" x14ac:dyDescent="0.2"/>
    <row r="11318" ht="12.75" customHeight="1" x14ac:dyDescent="0.2"/>
    <row r="11319" ht="12.75" customHeight="1" x14ac:dyDescent="0.2"/>
    <row r="11320" ht="12.75" customHeight="1" x14ac:dyDescent="0.2"/>
    <row r="11321" ht="12.75" customHeight="1" x14ac:dyDescent="0.2"/>
    <row r="11322" ht="12.75" customHeight="1" x14ac:dyDescent="0.2"/>
    <row r="11323" ht="12.75" customHeight="1" x14ac:dyDescent="0.2"/>
    <row r="11324" ht="12.75" customHeight="1" x14ac:dyDescent="0.2"/>
    <row r="11325" ht="12.75" customHeight="1" x14ac:dyDescent="0.2"/>
    <row r="11326" ht="12.75" customHeight="1" x14ac:dyDescent="0.2"/>
    <row r="11327" ht="12.75" customHeight="1" x14ac:dyDescent="0.2"/>
    <row r="11328" ht="12.75" customHeight="1" x14ac:dyDescent="0.2"/>
    <row r="11329" ht="12.75" customHeight="1" x14ac:dyDescent="0.2"/>
    <row r="11330" ht="12.75" customHeight="1" x14ac:dyDescent="0.2"/>
    <row r="11331" ht="12.75" customHeight="1" x14ac:dyDescent="0.2"/>
    <row r="11332" ht="12.75" customHeight="1" x14ac:dyDescent="0.2"/>
    <row r="11333" ht="12.75" customHeight="1" x14ac:dyDescent="0.2"/>
    <row r="11334" ht="12.75" customHeight="1" x14ac:dyDescent="0.2"/>
    <row r="11335" ht="12.75" customHeight="1" x14ac:dyDescent="0.2"/>
    <row r="11336" ht="12.75" customHeight="1" x14ac:dyDescent="0.2"/>
    <row r="11337" ht="12.75" customHeight="1" x14ac:dyDescent="0.2"/>
    <row r="11338" ht="12.75" customHeight="1" x14ac:dyDescent="0.2"/>
    <row r="11339" ht="12.75" customHeight="1" x14ac:dyDescent="0.2"/>
    <row r="11340" ht="12.75" customHeight="1" x14ac:dyDescent="0.2"/>
    <row r="11341" ht="12.75" customHeight="1" x14ac:dyDescent="0.2"/>
    <row r="11342" ht="12.75" customHeight="1" x14ac:dyDescent="0.2"/>
    <row r="11343" ht="12.75" customHeight="1" x14ac:dyDescent="0.2"/>
    <row r="11344" ht="12.75" customHeight="1" x14ac:dyDescent="0.2"/>
    <row r="11345" ht="12.75" customHeight="1" x14ac:dyDescent="0.2"/>
    <row r="11346" ht="12.75" customHeight="1" x14ac:dyDescent="0.2"/>
    <row r="11347" ht="12.75" customHeight="1" x14ac:dyDescent="0.2"/>
    <row r="11348" ht="12.75" customHeight="1" x14ac:dyDescent="0.2"/>
    <row r="11349" ht="12.75" customHeight="1" x14ac:dyDescent="0.2"/>
    <row r="11350" ht="12.75" customHeight="1" x14ac:dyDescent="0.2"/>
    <row r="11351" ht="12.75" customHeight="1" x14ac:dyDescent="0.2"/>
    <row r="11352" ht="12.75" customHeight="1" x14ac:dyDescent="0.2"/>
    <row r="11353" ht="12.75" customHeight="1" x14ac:dyDescent="0.2"/>
    <row r="11354" ht="12.75" customHeight="1" x14ac:dyDescent="0.2"/>
    <row r="11355" ht="12.75" customHeight="1" x14ac:dyDescent="0.2"/>
    <row r="11356" ht="12.75" customHeight="1" x14ac:dyDescent="0.2"/>
    <row r="11357" ht="12.75" customHeight="1" x14ac:dyDescent="0.2"/>
    <row r="11358" ht="12.75" customHeight="1" x14ac:dyDescent="0.2"/>
    <row r="11359" ht="12.75" customHeight="1" x14ac:dyDescent="0.2"/>
    <row r="11360" ht="12.75" customHeight="1" x14ac:dyDescent="0.2"/>
    <row r="11361" ht="12.75" customHeight="1" x14ac:dyDescent="0.2"/>
    <row r="11362" ht="12.75" customHeight="1" x14ac:dyDescent="0.2"/>
    <row r="11363" ht="12.75" customHeight="1" x14ac:dyDescent="0.2"/>
    <row r="11364" ht="12.75" customHeight="1" x14ac:dyDescent="0.2"/>
    <row r="11365" ht="12.75" customHeight="1" x14ac:dyDescent="0.2"/>
    <row r="11366" ht="12.75" customHeight="1" x14ac:dyDescent="0.2"/>
    <row r="11367" ht="12.75" customHeight="1" x14ac:dyDescent="0.2"/>
    <row r="11368" ht="12.75" customHeight="1" x14ac:dyDescent="0.2"/>
    <row r="11369" ht="12.75" customHeight="1" x14ac:dyDescent="0.2"/>
    <row r="11370" ht="12.75" customHeight="1" x14ac:dyDescent="0.2"/>
    <row r="11371" ht="12.75" customHeight="1" x14ac:dyDescent="0.2"/>
    <row r="11372" ht="12.75" customHeight="1" x14ac:dyDescent="0.2"/>
    <row r="11373" ht="12.75" customHeight="1" x14ac:dyDescent="0.2"/>
    <row r="11374" ht="12.75" customHeight="1" x14ac:dyDescent="0.2"/>
    <row r="11375" ht="12.75" customHeight="1" x14ac:dyDescent="0.2"/>
    <row r="11376" ht="12.75" customHeight="1" x14ac:dyDescent="0.2"/>
    <row r="11377" ht="12.75" customHeight="1" x14ac:dyDescent="0.2"/>
    <row r="11378" ht="12.75" customHeight="1" x14ac:dyDescent="0.2"/>
    <row r="11379" ht="12.75" customHeight="1" x14ac:dyDescent="0.2"/>
    <row r="11380" ht="12.75" customHeight="1" x14ac:dyDescent="0.2"/>
    <row r="11381" ht="12.75" customHeight="1" x14ac:dyDescent="0.2"/>
    <row r="11382" ht="12.75" customHeight="1" x14ac:dyDescent="0.2"/>
    <row r="11383" ht="12.75" customHeight="1" x14ac:dyDescent="0.2"/>
    <row r="11384" ht="12.75" customHeight="1" x14ac:dyDescent="0.2"/>
    <row r="11385" ht="12.75" customHeight="1" x14ac:dyDescent="0.2"/>
    <row r="11386" ht="12.75" customHeight="1" x14ac:dyDescent="0.2"/>
    <row r="11387" ht="12.75" customHeight="1" x14ac:dyDescent="0.2"/>
    <row r="11388" ht="12.75" customHeight="1" x14ac:dyDescent="0.2"/>
    <row r="11389" ht="12.75" customHeight="1" x14ac:dyDescent="0.2"/>
    <row r="11390" ht="12.75" customHeight="1" x14ac:dyDescent="0.2"/>
    <row r="11391" ht="12.75" customHeight="1" x14ac:dyDescent="0.2"/>
    <row r="11392" ht="12.75" customHeight="1" x14ac:dyDescent="0.2"/>
    <row r="11393" ht="12.75" customHeight="1" x14ac:dyDescent="0.2"/>
    <row r="11394" ht="12.75" customHeight="1" x14ac:dyDescent="0.2"/>
    <row r="11395" ht="12.75" customHeight="1" x14ac:dyDescent="0.2"/>
    <row r="11396" ht="12.75" customHeight="1" x14ac:dyDescent="0.2"/>
    <row r="11397" ht="12.75" customHeight="1" x14ac:dyDescent="0.2"/>
    <row r="11398" ht="12.75" customHeight="1" x14ac:dyDescent="0.2"/>
    <row r="11399" ht="12.75" customHeight="1" x14ac:dyDescent="0.2"/>
    <row r="11400" ht="12.75" customHeight="1" x14ac:dyDescent="0.2"/>
    <row r="11401" ht="12.75" customHeight="1" x14ac:dyDescent="0.2"/>
    <row r="11402" ht="12.75" customHeight="1" x14ac:dyDescent="0.2"/>
    <row r="11403" ht="12.75" customHeight="1" x14ac:dyDescent="0.2"/>
    <row r="11404" ht="12.75" customHeight="1" x14ac:dyDescent="0.2"/>
    <row r="11405" ht="12.75" customHeight="1" x14ac:dyDescent="0.2"/>
    <row r="11406" ht="12.75" customHeight="1" x14ac:dyDescent="0.2"/>
    <row r="11407" ht="12.75" customHeight="1" x14ac:dyDescent="0.2"/>
    <row r="11408" ht="12.75" customHeight="1" x14ac:dyDescent="0.2"/>
    <row r="11409" ht="12.75" customHeight="1" x14ac:dyDescent="0.2"/>
    <row r="11410" ht="12.75" customHeight="1" x14ac:dyDescent="0.2"/>
    <row r="11411" ht="12.75" customHeight="1" x14ac:dyDescent="0.2"/>
    <row r="11412" ht="12.75" customHeight="1" x14ac:dyDescent="0.2"/>
    <row r="11413" ht="12.75" customHeight="1" x14ac:dyDescent="0.2"/>
    <row r="11414" ht="12.75" customHeight="1" x14ac:dyDescent="0.2"/>
    <row r="11415" ht="12.75" customHeight="1" x14ac:dyDescent="0.2"/>
    <row r="11416" ht="12.75" customHeight="1" x14ac:dyDescent="0.2"/>
    <row r="11417" ht="12.75" customHeight="1" x14ac:dyDescent="0.2"/>
    <row r="11418" ht="12.75" customHeight="1" x14ac:dyDescent="0.2"/>
    <row r="11419" ht="12.75" customHeight="1" x14ac:dyDescent="0.2"/>
    <row r="11420" ht="12.75" customHeight="1" x14ac:dyDescent="0.2"/>
    <row r="11421" ht="12.75" customHeight="1" x14ac:dyDescent="0.2"/>
    <row r="11422" ht="12.75" customHeight="1" x14ac:dyDescent="0.2"/>
    <row r="11423" ht="12.75" customHeight="1" x14ac:dyDescent="0.2"/>
    <row r="11424" ht="12.75" customHeight="1" x14ac:dyDescent="0.2"/>
    <row r="11425" ht="12.75" customHeight="1" x14ac:dyDescent="0.2"/>
    <row r="11426" ht="12.75" customHeight="1" x14ac:dyDescent="0.2"/>
    <row r="11427" ht="12.75" customHeight="1" x14ac:dyDescent="0.2"/>
    <row r="11428" ht="12.75" customHeight="1" x14ac:dyDescent="0.2"/>
    <row r="11429" ht="12.75" customHeight="1" x14ac:dyDescent="0.2"/>
    <row r="11430" ht="12.75" customHeight="1" x14ac:dyDescent="0.2"/>
    <row r="11431" ht="12.75" customHeight="1" x14ac:dyDescent="0.2"/>
    <row r="11432" ht="12.75" customHeight="1" x14ac:dyDescent="0.2"/>
    <row r="11433" ht="12.75" customHeight="1" x14ac:dyDescent="0.2"/>
    <row r="11434" ht="12.75" customHeight="1" x14ac:dyDescent="0.2"/>
    <row r="11435" ht="12.75" customHeight="1" x14ac:dyDescent="0.2"/>
    <row r="11436" ht="12.75" customHeight="1" x14ac:dyDescent="0.2"/>
    <row r="11437" ht="12.75" customHeight="1" x14ac:dyDescent="0.2"/>
    <row r="11438" ht="12.75" customHeight="1" x14ac:dyDescent="0.2"/>
    <row r="11439" ht="12.75" customHeight="1" x14ac:dyDescent="0.2"/>
    <row r="11440" ht="12.75" customHeight="1" x14ac:dyDescent="0.2"/>
    <row r="11441" ht="12.75" customHeight="1" x14ac:dyDescent="0.2"/>
    <row r="11442" ht="12.75" customHeight="1" x14ac:dyDescent="0.2"/>
    <row r="11443" ht="12.75" customHeight="1" x14ac:dyDescent="0.2"/>
    <row r="11444" ht="12.75" customHeight="1" x14ac:dyDescent="0.2"/>
    <row r="11445" ht="12.75" customHeight="1" x14ac:dyDescent="0.2"/>
    <row r="11446" ht="12.75" customHeight="1" x14ac:dyDescent="0.2"/>
    <row r="11447" ht="12.75" customHeight="1" x14ac:dyDescent="0.2"/>
    <row r="11448" ht="12.75" customHeight="1" x14ac:dyDescent="0.2"/>
    <row r="11449" ht="12.75" customHeight="1" x14ac:dyDescent="0.2"/>
    <row r="11450" ht="12.75" customHeight="1" x14ac:dyDescent="0.2"/>
    <row r="11451" ht="12.75" customHeight="1" x14ac:dyDescent="0.2"/>
    <row r="11452" ht="12.75" customHeight="1" x14ac:dyDescent="0.2"/>
    <row r="11453" ht="12.75" customHeight="1" x14ac:dyDescent="0.2"/>
    <row r="11454" ht="12.75" customHeight="1" x14ac:dyDescent="0.2"/>
    <row r="11455" ht="12.75" customHeight="1" x14ac:dyDescent="0.2"/>
    <row r="11456" ht="12.75" customHeight="1" x14ac:dyDescent="0.2"/>
    <row r="11457" ht="12.75" customHeight="1" x14ac:dyDescent="0.2"/>
    <row r="11458" ht="12.75" customHeight="1" x14ac:dyDescent="0.2"/>
    <row r="11459" ht="12.75" customHeight="1" x14ac:dyDescent="0.2"/>
    <row r="11460" ht="12.75" customHeight="1" x14ac:dyDescent="0.2"/>
    <row r="11461" ht="12.75" customHeight="1" x14ac:dyDescent="0.2"/>
    <row r="11462" ht="12.75" customHeight="1" x14ac:dyDescent="0.2"/>
    <row r="11463" ht="12.75" customHeight="1" x14ac:dyDescent="0.2"/>
    <row r="11464" ht="12.75" customHeight="1" x14ac:dyDescent="0.2"/>
    <row r="11465" ht="12.75" customHeight="1" x14ac:dyDescent="0.2"/>
    <row r="11466" ht="12.75" customHeight="1" x14ac:dyDescent="0.2"/>
    <row r="11467" ht="12.75" customHeight="1" x14ac:dyDescent="0.2"/>
    <row r="11468" ht="12.75" customHeight="1" x14ac:dyDescent="0.2"/>
    <row r="11469" ht="12.75" customHeight="1" x14ac:dyDescent="0.2"/>
    <row r="11470" ht="12.75" customHeight="1" x14ac:dyDescent="0.2"/>
    <row r="11471" ht="12.75" customHeight="1" x14ac:dyDescent="0.2"/>
    <row r="11472" ht="12.75" customHeight="1" x14ac:dyDescent="0.2"/>
    <row r="11473" ht="12.75" customHeight="1" x14ac:dyDescent="0.2"/>
    <row r="11474" ht="12.75" customHeight="1" x14ac:dyDescent="0.2"/>
    <row r="11475" ht="12.75" customHeight="1" x14ac:dyDescent="0.2"/>
    <row r="11476" ht="12.75" customHeight="1" x14ac:dyDescent="0.2"/>
    <row r="11477" ht="12.75" customHeight="1" x14ac:dyDescent="0.2"/>
    <row r="11478" ht="12.75" customHeight="1" x14ac:dyDescent="0.2"/>
    <row r="11479" ht="12.75" customHeight="1" x14ac:dyDescent="0.2"/>
    <row r="11480" ht="12.75" customHeight="1" x14ac:dyDescent="0.2"/>
    <row r="11481" ht="12.75" customHeight="1" x14ac:dyDescent="0.2"/>
    <row r="11482" ht="12.75" customHeight="1" x14ac:dyDescent="0.2"/>
    <row r="11483" ht="12.75" customHeight="1" x14ac:dyDescent="0.2"/>
    <row r="11484" ht="12.75" customHeight="1" x14ac:dyDescent="0.2"/>
    <row r="11485" ht="12.75" customHeight="1" x14ac:dyDescent="0.2"/>
    <row r="11486" ht="12.75" customHeight="1" x14ac:dyDescent="0.2"/>
    <row r="11487" ht="12.75" customHeight="1" x14ac:dyDescent="0.2"/>
    <row r="11488" ht="12.75" customHeight="1" x14ac:dyDescent="0.2"/>
    <row r="11489" ht="12.75" customHeight="1" x14ac:dyDescent="0.2"/>
    <row r="11490" ht="12.75" customHeight="1" x14ac:dyDescent="0.2"/>
    <row r="11491" ht="12.75" customHeight="1" x14ac:dyDescent="0.2"/>
    <row r="11492" ht="12.75" customHeight="1" x14ac:dyDescent="0.2"/>
    <row r="11493" ht="12.75" customHeight="1" x14ac:dyDescent="0.2"/>
    <row r="11494" ht="12.75" customHeight="1" x14ac:dyDescent="0.2"/>
    <row r="11495" ht="12.75" customHeight="1" x14ac:dyDescent="0.2"/>
    <row r="11496" ht="12.75" customHeight="1" x14ac:dyDescent="0.2"/>
    <row r="11497" ht="12.75" customHeight="1" x14ac:dyDescent="0.2"/>
    <row r="11498" ht="12.75" customHeight="1" x14ac:dyDescent="0.2"/>
    <row r="11499" ht="12.75" customHeight="1" x14ac:dyDescent="0.2"/>
    <row r="11500" ht="12.75" customHeight="1" x14ac:dyDescent="0.2"/>
    <row r="11501" ht="12.75" customHeight="1" x14ac:dyDescent="0.2"/>
    <row r="11502" ht="12.75" customHeight="1" x14ac:dyDescent="0.2"/>
    <row r="11503" ht="12.75" customHeight="1" x14ac:dyDescent="0.2"/>
    <row r="11504" ht="12.75" customHeight="1" x14ac:dyDescent="0.2"/>
    <row r="11505" ht="12.75" customHeight="1" x14ac:dyDescent="0.2"/>
    <row r="11506" ht="12.75" customHeight="1" x14ac:dyDescent="0.2"/>
    <row r="11507" ht="12.75" customHeight="1" x14ac:dyDescent="0.2"/>
    <row r="11508" ht="12.75" customHeight="1" x14ac:dyDescent="0.2"/>
    <row r="11509" ht="12.75" customHeight="1" x14ac:dyDescent="0.2"/>
    <row r="11510" ht="12.75" customHeight="1" x14ac:dyDescent="0.2"/>
    <row r="11511" ht="12.75" customHeight="1" x14ac:dyDescent="0.2"/>
    <row r="11512" ht="12.75" customHeight="1" x14ac:dyDescent="0.2"/>
    <row r="11513" ht="12.75" customHeight="1" x14ac:dyDescent="0.2"/>
    <row r="11514" ht="12.75" customHeight="1" x14ac:dyDescent="0.2"/>
    <row r="11515" ht="12.75" customHeight="1" x14ac:dyDescent="0.2"/>
    <row r="11516" ht="12.75" customHeight="1" x14ac:dyDescent="0.2"/>
    <row r="11517" ht="12.75" customHeight="1" x14ac:dyDescent="0.2"/>
    <row r="11518" ht="12.75" customHeight="1" x14ac:dyDescent="0.2"/>
    <row r="11519" ht="12.75" customHeight="1" x14ac:dyDescent="0.2"/>
    <row r="11520" ht="12.75" customHeight="1" x14ac:dyDescent="0.2"/>
    <row r="11521" ht="12.75" customHeight="1" x14ac:dyDescent="0.2"/>
    <row r="11522" ht="12.75" customHeight="1" x14ac:dyDescent="0.2"/>
    <row r="11523" ht="12.75" customHeight="1" x14ac:dyDescent="0.2"/>
    <row r="11524" ht="12.75" customHeight="1" x14ac:dyDescent="0.2"/>
    <row r="11525" ht="12.75" customHeight="1" x14ac:dyDescent="0.2"/>
    <row r="11526" ht="12.75" customHeight="1" x14ac:dyDescent="0.2"/>
    <row r="11527" ht="12.75" customHeight="1" x14ac:dyDescent="0.2"/>
    <row r="11528" ht="12.75" customHeight="1" x14ac:dyDescent="0.2"/>
    <row r="11529" ht="12.75" customHeight="1" x14ac:dyDescent="0.2"/>
    <row r="11530" ht="12.75" customHeight="1" x14ac:dyDescent="0.2"/>
    <row r="11531" ht="12.75" customHeight="1" x14ac:dyDescent="0.2"/>
    <row r="11532" ht="12.75" customHeight="1" x14ac:dyDescent="0.2"/>
    <row r="11533" ht="12.75" customHeight="1" x14ac:dyDescent="0.2"/>
    <row r="11534" ht="12.75" customHeight="1" x14ac:dyDescent="0.2"/>
    <row r="11535" ht="12.75" customHeight="1" x14ac:dyDescent="0.2"/>
    <row r="11536" ht="12.75" customHeight="1" x14ac:dyDescent="0.2"/>
    <row r="11537" ht="12.75" customHeight="1" x14ac:dyDescent="0.2"/>
    <row r="11538" ht="12.75" customHeight="1" x14ac:dyDescent="0.2"/>
    <row r="11539" ht="12.75" customHeight="1" x14ac:dyDescent="0.2"/>
    <row r="11540" ht="12.75" customHeight="1" x14ac:dyDescent="0.2"/>
    <row r="11541" ht="12.75" customHeight="1" x14ac:dyDescent="0.2"/>
    <row r="11542" ht="12.75" customHeight="1" x14ac:dyDescent="0.2"/>
    <row r="11543" ht="12.75" customHeight="1" x14ac:dyDescent="0.2"/>
    <row r="11544" ht="12.75" customHeight="1" x14ac:dyDescent="0.2"/>
    <row r="11545" ht="12.75" customHeight="1" x14ac:dyDescent="0.2"/>
    <row r="11546" ht="12.75" customHeight="1" x14ac:dyDescent="0.2"/>
    <row r="11547" ht="12.75" customHeight="1" x14ac:dyDescent="0.2"/>
    <row r="11548" ht="12.75" customHeight="1" x14ac:dyDescent="0.2"/>
    <row r="11549" ht="12.75" customHeight="1" x14ac:dyDescent="0.2"/>
    <row r="11550" ht="12.75" customHeight="1" x14ac:dyDescent="0.2"/>
    <row r="11551" ht="12.75" customHeight="1" x14ac:dyDescent="0.2"/>
    <row r="11552" ht="12.75" customHeight="1" x14ac:dyDescent="0.2"/>
    <row r="11553" ht="12.75" customHeight="1" x14ac:dyDescent="0.2"/>
    <row r="11554" ht="12.75" customHeight="1" x14ac:dyDescent="0.2"/>
    <row r="11555" ht="12.75" customHeight="1" x14ac:dyDescent="0.2"/>
    <row r="11556" ht="12.75" customHeight="1" x14ac:dyDescent="0.2"/>
    <row r="11557" ht="12.75" customHeight="1" x14ac:dyDescent="0.2"/>
    <row r="11558" ht="12.75" customHeight="1" x14ac:dyDescent="0.2"/>
    <row r="11559" ht="12.75" customHeight="1" x14ac:dyDescent="0.2"/>
    <row r="11560" ht="12.75" customHeight="1" x14ac:dyDescent="0.2"/>
    <row r="11561" ht="12.75" customHeight="1" x14ac:dyDescent="0.2"/>
    <row r="11562" ht="12.75" customHeight="1" x14ac:dyDescent="0.2"/>
    <row r="11563" ht="12.75" customHeight="1" x14ac:dyDescent="0.2"/>
    <row r="11564" ht="12.75" customHeight="1" x14ac:dyDescent="0.2"/>
    <row r="11565" ht="12.75" customHeight="1" x14ac:dyDescent="0.2"/>
    <row r="11566" ht="12.75" customHeight="1" x14ac:dyDescent="0.2"/>
    <row r="11567" ht="12.75" customHeight="1" x14ac:dyDescent="0.2"/>
    <row r="11568" ht="12.75" customHeight="1" x14ac:dyDescent="0.2"/>
    <row r="11569" ht="12.75" customHeight="1" x14ac:dyDescent="0.2"/>
    <row r="11570" ht="12.75" customHeight="1" x14ac:dyDescent="0.2"/>
    <row r="11571" ht="12.75" customHeight="1" x14ac:dyDescent="0.2"/>
    <row r="11572" ht="12.75" customHeight="1" x14ac:dyDescent="0.2"/>
    <row r="11573" ht="12.75" customHeight="1" x14ac:dyDescent="0.2"/>
    <row r="11574" ht="12.75" customHeight="1" x14ac:dyDescent="0.2"/>
    <row r="11575" ht="12.75" customHeight="1" x14ac:dyDescent="0.2"/>
    <row r="11576" ht="12.75" customHeight="1" x14ac:dyDescent="0.2"/>
    <row r="11577" ht="12.75" customHeight="1" x14ac:dyDescent="0.2"/>
    <row r="11578" ht="12.75" customHeight="1" x14ac:dyDescent="0.2"/>
    <row r="11579" ht="12.75" customHeight="1" x14ac:dyDescent="0.2"/>
    <row r="11580" ht="12.75" customHeight="1" x14ac:dyDescent="0.2"/>
    <row r="11581" ht="12.75" customHeight="1" x14ac:dyDescent="0.2"/>
    <row r="11582" ht="12.75" customHeight="1" x14ac:dyDescent="0.2"/>
    <row r="11583" ht="12.75" customHeight="1" x14ac:dyDescent="0.2"/>
    <row r="11584" ht="12.75" customHeight="1" x14ac:dyDescent="0.2"/>
    <row r="11585" ht="12.75" customHeight="1" x14ac:dyDescent="0.2"/>
    <row r="11586" ht="12.75" customHeight="1" x14ac:dyDescent="0.2"/>
    <row r="11587" ht="12.75" customHeight="1" x14ac:dyDescent="0.2"/>
    <row r="11588" ht="12.75" customHeight="1" x14ac:dyDescent="0.2"/>
    <row r="11589" ht="12.75" customHeight="1" x14ac:dyDescent="0.2"/>
    <row r="11590" ht="12.75" customHeight="1" x14ac:dyDescent="0.2"/>
    <row r="11591" ht="12.75" customHeight="1" x14ac:dyDescent="0.2"/>
    <row r="11592" ht="12.75" customHeight="1" x14ac:dyDescent="0.2"/>
    <row r="11593" ht="12.75" customHeight="1" x14ac:dyDescent="0.2"/>
    <row r="11594" ht="12.75" customHeight="1" x14ac:dyDescent="0.2"/>
    <row r="11595" ht="12.75" customHeight="1" x14ac:dyDescent="0.2"/>
    <row r="11596" ht="12.75" customHeight="1" x14ac:dyDescent="0.2"/>
    <row r="11597" ht="12.75" customHeight="1" x14ac:dyDescent="0.2"/>
    <row r="11598" ht="12.75" customHeight="1" x14ac:dyDescent="0.2"/>
    <row r="11599" ht="12.75" customHeight="1" x14ac:dyDescent="0.2"/>
    <row r="11600" ht="12.75" customHeight="1" x14ac:dyDescent="0.2"/>
    <row r="11601" ht="12.75" customHeight="1" x14ac:dyDescent="0.2"/>
    <row r="11602" ht="12.75" customHeight="1" x14ac:dyDescent="0.2"/>
    <row r="11603" ht="12.75" customHeight="1" x14ac:dyDescent="0.2"/>
    <row r="11604" ht="12.75" customHeight="1" x14ac:dyDescent="0.2"/>
    <row r="11605" ht="12.75" customHeight="1" x14ac:dyDescent="0.2"/>
    <row r="11606" ht="12.75" customHeight="1" x14ac:dyDescent="0.2"/>
    <row r="11607" ht="12.75" customHeight="1" x14ac:dyDescent="0.2"/>
    <row r="11608" ht="12.75" customHeight="1" x14ac:dyDescent="0.2"/>
    <row r="11609" ht="12.75" customHeight="1" x14ac:dyDescent="0.2"/>
    <row r="11610" ht="12.75" customHeight="1" x14ac:dyDescent="0.2"/>
    <row r="11611" ht="12.75" customHeight="1" x14ac:dyDescent="0.2"/>
    <row r="11612" ht="12.75" customHeight="1" x14ac:dyDescent="0.2"/>
    <row r="11613" ht="12.75" customHeight="1" x14ac:dyDescent="0.2"/>
    <row r="11614" ht="12.75" customHeight="1" x14ac:dyDescent="0.2"/>
    <row r="11615" ht="12.75" customHeight="1" x14ac:dyDescent="0.2"/>
    <row r="11616" ht="12.75" customHeight="1" x14ac:dyDescent="0.2"/>
    <row r="11617" ht="12.75" customHeight="1" x14ac:dyDescent="0.2"/>
    <row r="11618" ht="12.75" customHeight="1" x14ac:dyDescent="0.2"/>
    <row r="11619" ht="12.75" customHeight="1" x14ac:dyDescent="0.2"/>
    <row r="11620" ht="12.75" customHeight="1" x14ac:dyDescent="0.2"/>
    <row r="11621" ht="12.75" customHeight="1" x14ac:dyDescent="0.2"/>
    <row r="11622" ht="12.75" customHeight="1" x14ac:dyDescent="0.2"/>
    <row r="11623" ht="12.75" customHeight="1" x14ac:dyDescent="0.2"/>
    <row r="11624" ht="12.75" customHeight="1" x14ac:dyDescent="0.2"/>
    <row r="11625" ht="12.75" customHeight="1" x14ac:dyDescent="0.2"/>
    <row r="11626" ht="12.75" customHeight="1" x14ac:dyDescent="0.2"/>
    <row r="11627" ht="12.75" customHeight="1" x14ac:dyDescent="0.2"/>
    <row r="11628" ht="12.75" customHeight="1" x14ac:dyDescent="0.2"/>
    <row r="11629" ht="12.75" customHeight="1" x14ac:dyDescent="0.2"/>
    <row r="11630" ht="12.75" customHeight="1" x14ac:dyDescent="0.2"/>
    <row r="11631" ht="12.75" customHeight="1" x14ac:dyDescent="0.2"/>
    <row r="11632" ht="12.75" customHeight="1" x14ac:dyDescent="0.2"/>
    <row r="11633" ht="12.75" customHeight="1" x14ac:dyDescent="0.2"/>
    <row r="11634" ht="12.75" customHeight="1" x14ac:dyDescent="0.2"/>
    <row r="11635" ht="12.75" customHeight="1" x14ac:dyDescent="0.2"/>
    <row r="11636" ht="12.75" customHeight="1" x14ac:dyDescent="0.2"/>
    <row r="11637" ht="12.75" customHeight="1" x14ac:dyDescent="0.2"/>
    <row r="11638" ht="12.75" customHeight="1" x14ac:dyDescent="0.2"/>
    <row r="11639" ht="12.75" customHeight="1" x14ac:dyDescent="0.2"/>
    <row r="11640" ht="12.75" customHeight="1" x14ac:dyDescent="0.2"/>
    <row r="11641" ht="12.75" customHeight="1" x14ac:dyDescent="0.2"/>
    <row r="11642" ht="12.75" customHeight="1" x14ac:dyDescent="0.2"/>
    <row r="11643" ht="12.75" customHeight="1" x14ac:dyDescent="0.2"/>
    <row r="11644" ht="12.75" customHeight="1" x14ac:dyDescent="0.2"/>
    <row r="11645" ht="12.75" customHeight="1" x14ac:dyDescent="0.2"/>
    <row r="11646" ht="12.75" customHeight="1" x14ac:dyDescent="0.2"/>
    <row r="11647" ht="12.75" customHeight="1" x14ac:dyDescent="0.2"/>
    <row r="11648" ht="12.75" customHeight="1" x14ac:dyDescent="0.2"/>
    <row r="11649" ht="12.75" customHeight="1" x14ac:dyDescent="0.2"/>
    <row r="11650" ht="12.75" customHeight="1" x14ac:dyDescent="0.2"/>
    <row r="11651" ht="12.75" customHeight="1" x14ac:dyDescent="0.2"/>
    <row r="11652" ht="12.75" customHeight="1" x14ac:dyDescent="0.2"/>
    <row r="11653" ht="12.75" customHeight="1" x14ac:dyDescent="0.2"/>
    <row r="11654" ht="12.75" customHeight="1" x14ac:dyDescent="0.2"/>
    <row r="11655" ht="12.75" customHeight="1" x14ac:dyDescent="0.2"/>
    <row r="11656" ht="12.75" customHeight="1" x14ac:dyDescent="0.2"/>
    <row r="11657" ht="12.75" customHeight="1" x14ac:dyDescent="0.2"/>
    <row r="11658" ht="12.75" customHeight="1" x14ac:dyDescent="0.2"/>
    <row r="11659" ht="12.75" customHeight="1" x14ac:dyDescent="0.2"/>
    <row r="11660" ht="12.75" customHeight="1" x14ac:dyDescent="0.2"/>
    <row r="11661" ht="12.75" customHeight="1" x14ac:dyDescent="0.2"/>
    <row r="11662" ht="12.75" customHeight="1" x14ac:dyDescent="0.2"/>
    <row r="11663" ht="12.75" customHeight="1" x14ac:dyDescent="0.2"/>
    <row r="11664" ht="12.75" customHeight="1" x14ac:dyDescent="0.2"/>
    <row r="11665" ht="12.75" customHeight="1" x14ac:dyDescent="0.2"/>
    <row r="11666" ht="12.75" customHeight="1" x14ac:dyDescent="0.2"/>
    <row r="11667" ht="12.75" customHeight="1" x14ac:dyDescent="0.2"/>
    <row r="11668" ht="12.75" customHeight="1" x14ac:dyDescent="0.2"/>
    <row r="11669" ht="12.75" customHeight="1" x14ac:dyDescent="0.2"/>
    <row r="11670" ht="12.75" customHeight="1" x14ac:dyDescent="0.2"/>
    <row r="11671" ht="12.75" customHeight="1" x14ac:dyDescent="0.2"/>
    <row r="11672" ht="12.75" customHeight="1" x14ac:dyDescent="0.2"/>
    <row r="11673" ht="12.75" customHeight="1" x14ac:dyDescent="0.2"/>
    <row r="11674" ht="12.75" customHeight="1" x14ac:dyDescent="0.2"/>
    <row r="11675" ht="12.75" customHeight="1" x14ac:dyDescent="0.2"/>
    <row r="11676" ht="12.75" customHeight="1" x14ac:dyDescent="0.2"/>
    <row r="11677" ht="12.75" customHeight="1" x14ac:dyDescent="0.2"/>
    <row r="11678" ht="12.75" customHeight="1" x14ac:dyDescent="0.2"/>
    <row r="11679" ht="12.75" customHeight="1" x14ac:dyDescent="0.2"/>
    <row r="11680" ht="12.75" customHeight="1" x14ac:dyDescent="0.2"/>
    <row r="11681" ht="12.75" customHeight="1" x14ac:dyDescent="0.2"/>
    <row r="11682" ht="12.75" customHeight="1" x14ac:dyDescent="0.2"/>
    <row r="11683" ht="12.75" customHeight="1" x14ac:dyDescent="0.2"/>
    <row r="11684" ht="12.75" customHeight="1" x14ac:dyDescent="0.2"/>
    <row r="11685" ht="12.75" customHeight="1" x14ac:dyDescent="0.2"/>
    <row r="11686" ht="12.75" customHeight="1" x14ac:dyDescent="0.2"/>
    <row r="11687" ht="12.75" customHeight="1" x14ac:dyDescent="0.2"/>
    <row r="11688" ht="12.75" customHeight="1" x14ac:dyDescent="0.2"/>
    <row r="11689" ht="12.75" customHeight="1" x14ac:dyDescent="0.2"/>
    <row r="11690" ht="12.75" customHeight="1" x14ac:dyDescent="0.2"/>
    <row r="11691" ht="12.75" customHeight="1" x14ac:dyDescent="0.2"/>
    <row r="11692" ht="12.75" customHeight="1" x14ac:dyDescent="0.2"/>
    <row r="11693" ht="12.75" customHeight="1" x14ac:dyDescent="0.2"/>
    <row r="11694" ht="12.75" customHeight="1" x14ac:dyDescent="0.2"/>
    <row r="11695" ht="12.75" customHeight="1" x14ac:dyDescent="0.2"/>
    <row r="11696" ht="12.75" customHeight="1" x14ac:dyDescent="0.2"/>
    <row r="11697" ht="12.75" customHeight="1" x14ac:dyDescent="0.2"/>
    <row r="11698" ht="12.75" customHeight="1" x14ac:dyDescent="0.2"/>
    <row r="11699" ht="12.75" customHeight="1" x14ac:dyDescent="0.2"/>
    <row r="11700" ht="12.75" customHeight="1" x14ac:dyDescent="0.2"/>
    <row r="11701" ht="12.75" customHeight="1" x14ac:dyDescent="0.2"/>
    <row r="11702" ht="12.75" customHeight="1" x14ac:dyDescent="0.2"/>
    <row r="11703" ht="12.75" customHeight="1" x14ac:dyDescent="0.2"/>
    <row r="11704" ht="12.75" customHeight="1" x14ac:dyDescent="0.2"/>
    <row r="11705" ht="12.75" customHeight="1" x14ac:dyDescent="0.2"/>
    <row r="11706" ht="12.75" customHeight="1" x14ac:dyDescent="0.2"/>
    <row r="11707" ht="12.75" customHeight="1" x14ac:dyDescent="0.2"/>
    <row r="11708" ht="12.75" customHeight="1" x14ac:dyDescent="0.2"/>
    <row r="11709" ht="12.75" customHeight="1" x14ac:dyDescent="0.2"/>
    <row r="11710" ht="12.75" customHeight="1" x14ac:dyDescent="0.2"/>
    <row r="11711" ht="12.75" customHeight="1" x14ac:dyDescent="0.2"/>
    <row r="11712" ht="12.75" customHeight="1" x14ac:dyDescent="0.2"/>
    <row r="11713" ht="12.75" customHeight="1" x14ac:dyDescent="0.2"/>
    <row r="11714" ht="12.75" customHeight="1" x14ac:dyDescent="0.2"/>
    <row r="11715" ht="12.75" customHeight="1" x14ac:dyDescent="0.2"/>
    <row r="11716" ht="12.75" customHeight="1" x14ac:dyDescent="0.2"/>
    <row r="11717" ht="12.75" customHeight="1" x14ac:dyDescent="0.2"/>
    <row r="11718" ht="12.75" customHeight="1" x14ac:dyDescent="0.2"/>
    <row r="11719" ht="12.75" customHeight="1" x14ac:dyDescent="0.2"/>
    <row r="11720" ht="12.75" customHeight="1" x14ac:dyDescent="0.2"/>
    <row r="11721" ht="12.75" customHeight="1" x14ac:dyDescent="0.2"/>
    <row r="11722" ht="12.75" customHeight="1" x14ac:dyDescent="0.2"/>
    <row r="11723" ht="12.75" customHeight="1" x14ac:dyDescent="0.2"/>
    <row r="11724" ht="12.75" customHeight="1" x14ac:dyDescent="0.2"/>
    <row r="11725" ht="12.75" customHeight="1" x14ac:dyDescent="0.2"/>
    <row r="11726" ht="12.75" customHeight="1" x14ac:dyDescent="0.2"/>
    <row r="11727" ht="12.75" customHeight="1" x14ac:dyDescent="0.2"/>
    <row r="11728" ht="12.75" customHeight="1" x14ac:dyDescent="0.2"/>
    <row r="11729" ht="12.75" customHeight="1" x14ac:dyDescent="0.2"/>
    <row r="11730" ht="12.75" customHeight="1" x14ac:dyDescent="0.2"/>
    <row r="11731" ht="12.75" customHeight="1" x14ac:dyDescent="0.2"/>
    <row r="11732" ht="12.75" customHeight="1" x14ac:dyDescent="0.2"/>
    <row r="11733" ht="12.75" customHeight="1" x14ac:dyDescent="0.2"/>
    <row r="11734" ht="12.75" customHeight="1" x14ac:dyDescent="0.2"/>
    <row r="11735" ht="12.75" customHeight="1" x14ac:dyDescent="0.2"/>
    <row r="11736" ht="12.75" customHeight="1" x14ac:dyDescent="0.2"/>
    <row r="11737" ht="12.75" customHeight="1" x14ac:dyDescent="0.2"/>
    <row r="11738" ht="12.75" customHeight="1" x14ac:dyDescent="0.2"/>
    <row r="11739" ht="12.75" customHeight="1" x14ac:dyDescent="0.2"/>
    <row r="11740" ht="12.75" customHeight="1" x14ac:dyDescent="0.2"/>
    <row r="11741" ht="12.75" customHeight="1" x14ac:dyDescent="0.2"/>
    <row r="11742" ht="12.75" customHeight="1" x14ac:dyDescent="0.2"/>
    <row r="11743" ht="12.75" customHeight="1" x14ac:dyDescent="0.2"/>
    <row r="11744" ht="12.75" customHeight="1" x14ac:dyDescent="0.2"/>
    <row r="11745" ht="12.75" customHeight="1" x14ac:dyDescent="0.2"/>
    <row r="11746" ht="12.75" customHeight="1" x14ac:dyDescent="0.2"/>
    <row r="11747" ht="12.75" customHeight="1" x14ac:dyDescent="0.2"/>
    <row r="11748" ht="12.75" customHeight="1" x14ac:dyDescent="0.2"/>
    <row r="11749" ht="12.75" customHeight="1" x14ac:dyDescent="0.2"/>
    <row r="11750" ht="12.75" customHeight="1" x14ac:dyDescent="0.2"/>
    <row r="11751" ht="12.75" customHeight="1" x14ac:dyDescent="0.2"/>
    <row r="11752" ht="12.75" customHeight="1" x14ac:dyDescent="0.2"/>
    <row r="11753" ht="12.75" customHeight="1" x14ac:dyDescent="0.2"/>
    <row r="11754" ht="12.75" customHeight="1" x14ac:dyDescent="0.2"/>
    <row r="11755" ht="12.75" customHeight="1" x14ac:dyDescent="0.2"/>
    <row r="11756" ht="12.75" customHeight="1" x14ac:dyDescent="0.2"/>
    <row r="11757" ht="12.75" customHeight="1" x14ac:dyDescent="0.2"/>
    <row r="11758" ht="12.75" customHeight="1" x14ac:dyDescent="0.2"/>
    <row r="11759" ht="12.75" customHeight="1" x14ac:dyDescent="0.2"/>
    <row r="11760" ht="12.75" customHeight="1" x14ac:dyDescent="0.2"/>
    <row r="11761" ht="12.75" customHeight="1" x14ac:dyDescent="0.2"/>
    <row r="11762" ht="12.75" customHeight="1" x14ac:dyDescent="0.2"/>
    <row r="11763" ht="12.75" customHeight="1" x14ac:dyDescent="0.2"/>
    <row r="11764" ht="12.75" customHeight="1" x14ac:dyDescent="0.2"/>
    <row r="11765" ht="12.75" customHeight="1" x14ac:dyDescent="0.2"/>
    <row r="11766" ht="12.75" customHeight="1" x14ac:dyDescent="0.2"/>
    <row r="11767" ht="12.75" customHeight="1" x14ac:dyDescent="0.2"/>
    <row r="11768" ht="12.75" customHeight="1" x14ac:dyDescent="0.2"/>
    <row r="11769" ht="12.75" customHeight="1" x14ac:dyDescent="0.2"/>
    <row r="11770" ht="12.75" customHeight="1" x14ac:dyDescent="0.2"/>
    <row r="11771" ht="12.75" customHeight="1" x14ac:dyDescent="0.2"/>
    <row r="11772" ht="12.75" customHeight="1" x14ac:dyDescent="0.2"/>
    <row r="11773" ht="12.75" customHeight="1" x14ac:dyDescent="0.2"/>
    <row r="11774" ht="12.75" customHeight="1" x14ac:dyDescent="0.2"/>
    <row r="11775" ht="12.75" customHeight="1" x14ac:dyDescent="0.2"/>
    <row r="11776" ht="12.75" customHeight="1" x14ac:dyDescent="0.2"/>
    <row r="11777" ht="12.75" customHeight="1" x14ac:dyDescent="0.2"/>
    <row r="11778" ht="12.75" customHeight="1" x14ac:dyDescent="0.2"/>
    <row r="11779" ht="12.75" customHeight="1" x14ac:dyDescent="0.2"/>
    <row r="11780" ht="12.75" customHeight="1" x14ac:dyDescent="0.2"/>
    <row r="11781" ht="12.75" customHeight="1" x14ac:dyDescent="0.2"/>
    <row r="11782" ht="12.75" customHeight="1" x14ac:dyDescent="0.2"/>
    <row r="11783" ht="12.75" customHeight="1" x14ac:dyDescent="0.2"/>
    <row r="11784" ht="12.75" customHeight="1" x14ac:dyDescent="0.2"/>
    <row r="11785" ht="12.75" customHeight="1" x14ac:dyDescent="0.2"/>
    <row r="11786" ht="12.75" customHeight="1" x14ac:dyDescent="0.2"/>
    <row r="11787" ht="12.75" customHeight="1" x14ac:dyDescent="0.2"/>
    <row r="11788" ht="12.75" customHeight="1" x14ac:dyDescent="0.2"/>
    <row r="11789" ht="12.75" customHeight="1" x14ac:dyDescent="0.2"/>
    <row r="11790" ht="12.75" customHeight="1" x14ac:dyDescent="0.2"/>
    <row r="11791" ht="12.75" customHeight="1" x14ac:dyDescent="0.2"/>
    <row r="11792" ht="12.75" customHeight="1" x14ac:dyDescent="0.2"/>
    <row r="11793" ht="12.75" customHeight="1" x14ac:dyDescent="0.2"/>
    <row r="11794" ht="12.75" customHeight="1" x14ac:dyDescent="0.2"/>
    <row r="11795" ht="12.75" customHeight="1" x14ac:dyDescent="0.2"/>
    <row r="11796" ht="12.75" customHeight="1" x14ac:dyDescent="0.2"/>
    <row r="11797" ht="12.75" customHeight="1" x14ac:dyDescent="0.2"/>
    <row r="11798" ht="12.75" customHeight="1" x14ac:dyDescent="0.2"/>
    <row r="11799" ht="12.75" customHeight="1" x14ac:dyDescent="0.2"/>
    <row r="11800" ht="12.75" customHeight="1" x14ac:dyDescent="0.2"/>
    <row r="11801" ht="12.75" customHeight="1" x14ac:dyDescent="0.2"/>
    <row r="11802" ht="12.75" customHeight="1" x14ac:dyDescent="0.2"/>
    <row r="11803" ht="12.75" customHeight="1" x14ac:dyDescent="0.2"/>
    <row r="11804" ht="12.75" customHeight="1" x14ac:dyDescent="0.2"/>
    <row r="11805" ht="12.75" customHeight="1" x14ac:dyDescent="0.2"/>
    <row r="11806" ht="12.75" customHeight="1" x14ac:dyDescent="0.2"/>
    <row r="11807" ht="12.75" customHeight="1" x14ac:dyDescent="0.2"/>
    <row r="11808" ht="12.75" customHeight="1" x14ac:dyDescent="0.2"/>
    <row r="11809" ht="12.75" customHeight="1" x14ac:dyDescent="0.2"/>
    <row r="11810" ht="12.75" customHeight="1" x14ac:dyDescent="0.2"/>
    <row r="11811" ht="12.75" customHeight="1" x14ac:dyDescent="0.2"/>
    <row r="11812" ht="12.75" customHeight="1" x14ac:dyDescent="0.2"/>
    <row r="11813" ht="12.75" customHeight="1" x14ac:dyDescent="0.2"/>
    <row r="11814" ht="12.75" customHeight="1" x14ac:dyDescent="0.2"/>
    <row r="11815" ht="12.75" customHeight="1" x14ac:dyDescent="0.2"/>
    <row r="11816" ht="12.75" customHeight="1" x14ac:dyDescent="0.2"/>
    <row r="11817" ht="12.75" customHeight="1" x14ac:dyDescent="0.2"/>
    <row r="11818" ht="12.75" customHeight="1" x14ac:dyDescent="0.2"/>
    <row r="11819" ht="12.75" customHeight="1" x14ac:dyDescent="0.2"/>
    <row r="11820" ht="12.75" customHeight="1" x14ac:dyDescent="0.2"/>
    <row r="11821" ht="12.75" customHeight="1" x14ac:dyDescent="0.2"/>
    <row r="11822" ht="12.75" customHeight="1" x14ac:dyDescent="0.2"/>
    <row r="11823" ht="12.75" customHeight="1" x14ac:dyDescent="0.2"/>
    <row r="11824" ht="12.75" customHeight="1" x14ac:dyDescent="0.2"/>
    <row r="11825" ht="12.75" customHeight="1" x14ac:dyDescent="0.2"/>
    <row r="11826" ht="12.75" customHeight="1" x14ac:dyDescent="0.2"/>
    <row r="11827" ht="12.75" customHeight="1" x14ac:dyDescent="0.2"/>
    <row r="11828" ht="12.75" customHeight="1" x14ac:dyDescent="0.2"/>
    <row r="11829" ht="12.75" customHeight="1" x14ac:dyDescent="0.2"/>
    <row r="11830" ht="12.75" customHeight="1" x14ac:dyDescent="0.2"/>
    <row r="11831" ht="12.75" customHeight="1" x14ac:dyDescent="0.2"/>
    <row r="11832" ht="12.75" customHeight="1" x14ac:dyDescent="0.2"/>
    <row r="11833" ht="12.75" customHeight="1" x14ac:dyDescent="0.2"/>
    <row r="11834" ht="12.75" customHeight="1" x14ac:dyDescent="0.2"/>
    <row r="11835" ht="12.75" customHeight="1" x14ac:dyDescent="0.2"/>
    <row r="11836" ht="12.75" customHeight="1" x14ac:dyDescent="0.2"/>
    <row r="11837" ht="12.75" customHeight="1" x14ac:dyDescent="0.2"/>
    <row r="11838" ht="12.75" customHeight="1" x14ac:dyDescent="0.2"/>
    <row r="11839" ht="12.75" customHeight="1" x14ac:dyDescent="0.2"/>
    <row r="11840" ht="12.75" customHeight="1" x14ac:dyDescent="0.2"/>
    <row r="11841" ht="12.75" customHeight="1" x14ac:dyDescent="0.2"/>
    <row r="11842" ht="12.75" customHeight="1" x14ac:dyDescent="0.2"/>
    <row r="11843" ht="12.75" customHeight="1" x14ac:dyDescent="0.2"/>
    <row r="11844" ht="12.75" customHeight="1" x14ac:dyDescent="0.2"/>
    <row r="11845" ht="12.75" customHeight="1" x14ac:dyDescent="0.2"/>
    <row r="11846" ht="12.75" customHeight="1" x14ac:dyDescent="0.2"/>
    <row r="11847" ht="12.75" customHeight="1" x14ac:dyDescent="0.2"/>
    <row r="11848" ht="12.75" customHeight="1" x14ac:dyDescent="0.2"/>
    <row r="11849" ht="12.75" customHeight="1" x14ac:dyDescent="0.2"/>
    <row r="11850" ht="12.75" customHeight="1" x14ac:dyDescent="0.2"/>
    <row r="11851" ht="12.75" customHeight="1" x14ac:dyDescent="0.2"/>
    <row r="11852" ht="12.75" customHeight="1" x14ac:dyDescent="0.2"/>
    <row r="11853" ht="12.75" customHeight="1" x14ac:dyDescent="0.2"/>
    <row r="11854" ht="12.75" customHeight="1" x14ac:dyDescent="0.2"/>
    <row r="11855" ht="12.75" customHeight="1" x14ac:dyDescent="0.2"/>
    <row r="11856" ht="12.75" customHeight="1" x14ac:dyDescent="0.2"/>
    <row r="11857" ht="12.75" customHeight="1" x14ac:dyDescent="0.2"/>
    <row r="11858" ht="12.75" customHeight="1" x14ac:dyDescent="0.2"/>
    <row r="11859" ht="12.75" customHeight="1" x14ac:dyDescent="0.2"/>
    <row r="11860" ht="12.75" customHeight="1" x14ac:dyDescent="0.2"/>
    <row r="11861" ht="12.75" customHeight="1" x14ac:dyDescent="0.2"/>
    <row r="11862" ht="12.75" customHeight="1" x14ac:dyDescent="0.2"/>
    <row r="11863" ht="12.75" customHeight="1" x14ac:dyDescent="0.2"/>
    <row r="11864" ht="12.75" customHeight="1" x14ac:dyDescent="0.2"/>
    <row r="11865" ht="12.75" customHeight="1" x14ac:dyDescent="0.2"/>
    <row r="11866" ht="12.75" customHeight="1" x14ac:dyDescent="0.2"/>
    <row r="11867" ht="12.75" customHeight="1" x14ac:dyDescent="0.2"/>
    <row r="11868" ht="12.75" customHeight="1" x14ac:dyDescent="0.2"/>
    <row r="11869" ht="12.75" customHeight="1" x14ac:dyDescent="0.2"/>
    <row r="11870" ht="12.75" customHeight="1" x14ac:dyDescent="0.2"/>
    <row r="11871" ht="12.75" customHeight="1" x14ac:dyDescent="0.2"/>
    <row r="11872" ht="12.75" customHeight="1" x14ac:dyDescent="0.2"/>
    <row r="11873" ht="12.75" customHeight="1" x14ac:dyDescent="0.2"/>
    <row r="11874" ht="12.75" customHeight="1" x14ac:dyDescent="0.2"/>
    <row r="11875" ht="12.75" customHeight="1" x14ac:dyDescent="0.2"/>
    <row r="11876" ht="12.75" customHeight="1" x14ac:dyDescent="0.2"/>
    <row r="11877" ht="12.75" customHeight="1" x14ac:dyDescent="0.2"/>
    <row r="11878" ht="12.75" customHeight="1" x14ac:dyDescent="0.2"/>
    <row r="11879" ht="12.75" customHeight="1" x14ac:dyDescent="0.2"/>
    <row r="11880" ht="12.75" customHeight="1" x14ac:dyDescent="0.2"/>
    <row r="11881" ht="12.75" customHeight="1" x14ac:dyDescent="0.2"/>
    <row r="11882" ht="12.75" customHeight="1" x14ac:dyDescent="0.2"/>
    <row r="11883" ht="12.75" customHeight="1" x14ac:dyDescent="0.2"/>
    <row r="11884" ht="12.75" customHeight="1" x14ac:dyDescent="0.2"/>
    <row r="11885" ht="12.75" customHeight="1" x14ac:dyDescent="0.2"/>
    <row r="11886" ht="12.75" customHeight="1" x14ac:dyDescent="0.2"/>
    <row r="11887" ht="12.75" customHeight="1" x14ac:dyDescent="0.2"/>
    <row r="11888" ht="12.75" customHeight="1" x14ac:dyDescent="0.2"/>
    <row r="11889" ht="12.75" customHeight="1" x14ac:dyDescent="0.2"/>
    <row r="11890" ht="12.75" customHeight="1" x14ac:dyDescent="0.2"/>
    <row r="11891" ht="12.75" customHeight="1" x14ac:dyDescent="0.2"/>
    <row r="11892" ht="12.75" customHeight="1" x14ac:dyDescent="0.2"/>
    <row r="11893" ht="12.75" customHeight="1" x14ac:dyDescent="0.2"/>
    <row r="11894" ht="12.75" customHeight="1" x14ac:dyDescent="0.2"/>
    <row r="11895" ht="12.75" customHeight="1" x14ac:dyDescent="0.2"/>
    <row r="11896" ht="12.75" customHeight="1" x14ac:dyDescent="0.2"/>
    <row r="11897" ht="12.75" customHeight="1" x14ac:dyDescent="0.2"/>
    <row r="11898" ht="12.75" customHeight="1" x14ac:dyDescent="0.2"/>
    <row r="11899" ht="12.75" customHeight="1" x14ac:dyDescent="0.2"/>
    <row r="11900" ht="12.75" customHeight="1" x14ac:dyDescent="0.2"/>
    <row r="11901" ht="12.75" customHeight="1" x14ac:dyDescent="0.2"/>
    <row r="11902" ht="12.75" customHeight="1" x14ac:dyDescent="0.2"/>
    <row r="11903" ht="12.75" customHeight="1" x14ac:dyDescent="0.2"/>
    <row r="11904" ht="12.75" customHeight="1" x14ac:dyDescent="0.2"/>
    <row r="11905" ht="12.75" customHeight="1" x14ac:dyDescent="0.2"/>
    <row r="11906" ht="12.75" customHeight="1" x14ac:dyDescent="0.2"/>
    <row r="11907" ht="12.75" customHeight="1" x14ac:dyDescent="0.2"/>
    <row r="11908" ht="12.75" customHeight="1" x14ac:dyDescent="0.2"/>
    <row r="11909" ht="12.75" customHeight="1" x14ac:dyDescent="0.2"/>
    <row r="11910" ht="12.75" customHeight="1" x14ac:dyDescent="0.2"/>
    <row r="11911" ht="12.75" customHeight="1" x14ac:dyDescent="0.2"/>
    <row r="11912" ht="12.75" customHeight="1" x14ac:dyDescent="0.2"/>
    <row r="11913" ht="12.75" customHeight="1" x14ac:dyDescent="0.2"/>
    <row r="11914" ht="12.75" customHeight="1" x14ac:dyDescent="0.2"/>
    <row r="11915" ht="12.75" customHeight="1" x14ac:dyDescent="0.2"/>
    <row r="11916" ht="12.75" customHeight="1" x14ac:dyDescent="0.2"/>
    <row r="11917" ht="12.75" customHeight="1" x14ac:dyDescent="0.2"/>
    <row r="11918" ht="12.75" customHeight="1" x14ac:dyDescent="0.2"/>
    <row r="11919" ht="12.75" customHeight="1" x14ac:dyDescent="0.2"/>
    <row r="11920" ht="12.75" customHeight="1" x14ac:dyDescent="0.2"/>
    <row r="11921" ht="12.75" customHeight="1" x14ac:dyDescent="0.2"/>
    <row r="11922" ht="12.75" customHeight="1" x14ac:dyDescent="0.2"/>
    <row r="11923" ht="12.75" customHeight="1" x14ac:dyDescent="0.2"/>
    <row r="11924" ht="12.75" customHeight="1" x14ac:dyDescent="0.2"/>
    <row r="11925" ht="12.75" customHeight="1" x14ac:dyDescent="0.2"/>
    <row r="11926" ht="12.75" customHeight="1" x14ac:dyDescent="0.2"/>
    <row r="11927" ht="12.75" customHeight="1" x14ac:dyDescent="0.2"/>
    <row r="11928" ht="12.75" customHeight="1" x14ac:dyDescent="0.2"/>
    <row r="11929" ht="12.75" customHeight="1" x14ac:dyDescent="0.2"/>
    <row r="11930" ht="12.75" customHeight="1" x14ac:dyDescent="0.2"/>
    <row r="11931" ht="12.75" customHeight="1" x14ac:dyDescent="0.2"/>
    <row r="11932" ht="12.75" customHeight="1" x14ac:dyDescent="0.2"/>
    <row r="11933" ht="12.75" customHeight="1" x14ac:dyDescent="0.2"/>
    <row r="11934" ht="12.75" customHeight="1" x14ac:dyDescent="0.2"/>
    <row r="11935" ht="12.75" customHeight="1" x14ac:dyDescent="0.2"/>
    <row r="11936" ht="12.75" customHeight="1" x14ac:dyDescent="0.2"/>
    <row r="11937" ht="12.75" customHeight="1" x14ac:dyDescent="0.2"/>
    <row r="11938" ht="12.75" customHeight="1" x14ac:dyDescent="0.2"/>
    <row r="11939" ht="12.75" customHeight="1" x14ac:dyDescent="0.2"/>
    <row r="11940" ht="12.75" customHeight="1" x14ac:dyDescent="0.2"/>
    <row r="11941" ht="12.75" customHeight="1" x14ac:dyDescent="0.2"/>
    <row r="11942" ht="12.75" customHeight="1" x14ac:dyDescent="0.2"/>
    <row r="11943" ht="12.75" customHeight="1" x14ac:dyDescent="0.2"/>
    <row r="11944" ht="12.75" customHeight="1" x14ac:dyDescent="0.2"/>
    <row r="11945" ht="12.75" customHeight="1" x14ac:dyDescent="0.2"/>
    <row r="11946" ht="12.75" customHeight="1" x14ac:dyDescent="0.2"/>
    <row r="11947" ht="12.75" customHeight="1" x14ac:dyDescent="0.2"/>
    <row r="11948" ht="12.75" customHeight="1" x14ac:dyDescent="0.2"/>
    <row r="11949" ht="12.75" customHeight="1" x14ac:dyDescent="0.2"/>
    <row r="11950" ht="12.75" customHeight="1" x14ac:dyDescent="0.2"/>
    <row r="11951" ht="12.75" customHeight="1" x14ac:dyDescent="0.2"/>
    <row r="11952" ht="12.75" customHeight="1" x14ac:dyDescent="0.2"/>
    <row r="11953" ht="12.75" customHeight="1" x14ac:dyDescent="0.2"/>
    <row r="11954" ht="12.75" customHeight="1" x14ac:dyDescent="0.2"/>
    <row r="11955" ht="12.75" customHeight="1" x14ac:dyDescent="0.2"/>
    <row r="11956" ht="12.75" customHeight="1" x14ac:dyDescent="0.2"/>
    <row r="11957" ht="12.75" customHeight="1" x14ac:dyDescent="0.2"/>
    <row r="11958" ht="12.75" customHeight="1" x14ac:dyDescent="0.2"/>
    <row r="11959" ht="12.75" customHeight="1" x14ac:dyDescent="0.2"/>
    <row r="11960" ht="12.75" customHeight="1" x14ac:dyDescent="0.2"/>
    <row r="11961" ht="12.75" customHeight="1" x14ac:dyDescent="0.2"/>
    <row r="11962" ht="12.75" customHeight="1" x14ac:dyDescent="0.2"/>
    <row r="11963" ht="12.75" customHeight="1" x14ac:dyDescent="0.2"/>
    <row r="11964" ht="12.75" customHeight="1" x14ac:dyDescent="0.2"/>
    <row r="11965" ht="12.75" customHeight="1" x14ac:dyDescent="0.2"/>
    <row r="11966" ht="12.75" customHeight="1" x14ac:dyDescent="0.2"/>
    <row r="11967" ht="12.75" customHeight="1" x14ac:dyDescent="0.2"/>
    <row r="11968" ht="12.75" customHeight="1" x14ac:dyDescent="0.2"/>
    <row r="11969" ht="12.75" customHeight="1" x14ac:dyDescent="0.2"/>
    <row r="11970" ht="12.75" customHeight="1" x14ac:dyDescent="0.2"/>
    <row r="11971" ht="12.75" customHeight="1" x14ac:dyDescent="0.2"/>
    <row r="11972" ht="12.75" customHeight="1" x14ac:dyDescent="0.2"/>
    <row r="11973" ht="12.75" customHeight="1" x14ac:dyDescent="0.2"/>
    <row r="11974" ht="12.75" customHeight="1" x14ac:dyDescent="0.2"/>
    <row r="11975" ht="12.75" customHeight="1" x14ac:dyDescent="0.2"/>
    <row r="11976" ht="12.75" customHeight="1" x14ac:dyDescent="0.2"/>
    <row r="11977" ht="12.75" customHeight="1" x14ac:dyDescent="0.2"/>
    <row r="11978" ht="12.75" customHeight="1" x14ac:dyDescent="0.2"/>
    <row r="11979" ht="12.75" customHeight="1" x14ac:dyDescent="0.2"/>
    <row r="11980" ht="12.75" customHeight="1" x14ac:dyDescent="0.2"/>
    <row r="11981" ht="12.75" customHeight="1" x14ac:dyDescent="0.2"/>
    <row r="11982" ht="12.75" customHeight="1" x14ac:dyDescent="0.2"/>
    <row r="11983" ht="12.75" customHeight="1" x14ac:dyDescent="0.2"/>
    <row r="11984" ht="12.75" customHeight="1" x14ac:dyDescent="0.2"/>
    <row r="11985" ht="12.75" customHeight="1" x14ac:dyDescent="0.2"/>
    <row r="11986" ht="12.75" customHeight="1" x14ac:dyDescent="0.2"/>
    <row r="11987" ht="12.75" customHeight="1" x14ac:dyDescent="0.2"/>
    <row r="11988" ht="12.75" customHeight="1" x14ac:dyDescent="0.2"/>
    <row r="11989" ht="12.75" customHeight="1" x14ac:dyDescent="0.2"/>
    <row r="11990" ht="12.75" customHeight="1" x14ac:dyDescent="0.2"/>
    <row r="11991" ht="12.75" customHeight="1" x14ac:dyDescent="0.2"/>
    <row r="11992" ht="12.75" customHeight="1" x14ac:dyDescent="0.2"/>
    <row r="11993" ht="12.75" customHeight="1" x14ac:dyDescent="0.2"/>
    <row r="11994" ht="12.75" customHeight="1" x14ac:dyDescent="0.2"/>
    <row r="11995" ht="12.75" customHeight="1" x14ac:dyDescent="0.2"/>
    <row r="11996" ht="12.75" customHeight="1" x14ac:dyDescent="0.2"/>
    <row r="11997" ht="12.75" customHeight="1" x14ac:dyDescent="0.2"/>
    <row r="11998" ht="12.75" customHeight="1" x14ac:dyDescent="0.2"/>
    <row r="11999" ht="12.75" customHeight="1" x14ac:dyDescent="0.2"/>
    <row r="12000" ht="12.75" customHeight="1" x14ac:dyDescent="0.2"/>
    <row r="12001" ht="12.75" customHeight="1" x14ac:dyDescent="0.2"/>
    <row r="12002" ht="12.75" customHeight="1" x14ac:dyDescent="0.2"/>
    <row r="12003" ht="12.75" customHeight="1" x14ac:dyDescent="0.2"/>
    <row r="12004" ht="12.75" customHeight="1" x14ac:dyDescent="0.2"/>
    <row r="12005" ht="12.75" customHeight="1" x14ac:dyDescent="0.2"/>
    <row r="12006" ht="12.75" customHeight="1" x14ac:dyDescent="0.2"/>
    <row r="12007" ht="12.75" customHeight="1" x14ac:dyDescent="0.2"/>
    <row r="12008" ht="12.75" customHeight="1" x14ac:dyDescent="0.2"/>
    <row r="12009" ht="12.75" customHeight="1" x14ac:dyDescent="0.2"/>
    <row r="12010" ht="12.75" customHeight="1" x14ac:dyDescent="0.2"/>
    <row r="12011" ht="12.75" customHeight="1" x14ac:dyDescent="0.2"/>
    <row r="12012" ht="12.75" customHeight="1" x14ac:dyDescent="0.2"/>
    <row r="12013" ht="12.75" customHeight="1" x14ac:dyDescent="0.2"/>
    <row r="12014" ht="12.75" customHeight="1" x14ac:dyDescent="0.2"/>
    <row r="12015" ht="12.75" customHeight="1" x14ac:dyDescent="0.2"/>
    <row r="12016" ht="12.75" customHeight="1" x14ac:dyDescent="0.2"/>
    <row r="12017" ht="12.75" customHeight="1" x14ac:dyDescent="0.2"/>
    <row r="12018" ht="12.75" customHeight="1" x14ac:dyDescent="0.2"/>
    <row r="12019" ht="12.75" customHeight="1" x14ac:dyDescent="0.2"/>
    <row r="12020" ht="12.75" customHeight="1" x14ac:dyDescent="0.2"/>
    <row r="12021" ht="12.75" customHeight="1" x14ac:dyDescent="0.2"/>
    <row r="12022" ht="12.75" customHeight="1" x14ac:dyDescent="0.2"/>
    <row r="12023" ht="12.75" customHeight="1" x14ac:dyDescent="0.2"/>
    <row r="12024" ht="12.75" customHeight="1" x14ac:dyDescent="0.2"/>
    <row r="12025" ht="12.75" customHeight="1" x14ac:dyDescent="0.2"/>
    <row r="12026" ht="12.75" customHeight="1" x14ac:dyDescent="0.2"/>
    <row r="12027" ht="12.75" customHeight="1" x14ac:dyDescent="0.2"/>
    <row r="12028" ht="12.75" customHeight="1" x14ac:dyDescent="0.2"/>
    <row r="12029" ht="12.75" customHeight="1" x14ac:dyDescent="0.2"/>
    <row r="12030" ht="12.75" customHeight="1" x14ac:dyDescent="0.2"/>
    <row r="12031" ht="12.75" customHeight="1" x14ac:dyDescent="0.2"/>
    <row r="12032" ht="12.75" customHeight="1" x14ac:dyDescent="0.2"/>
    <row r="12033" ht="12.75" customHeight="1" x14ac:dyDescent="0.2"/>
    <row r="12034" ht="12.75" customHeight="1" x14ac:dyDescent="0.2"/>
    <row r="12035" ht="12.75" customHeight="1" x14ac:dyDescent="0.2"/>
    <row r="12036" ht="12.75" customHeight="1" x14ac:dyDescent="0.2"/>
    <row r="12037" ht="12.75" customHeight="1" x14ac:dyDescent="0.2"/>
    <row r="12038" ht="12.75" customHeight="1" x14ac:dyDescent="0.2"/>
    <row r="12039" ht="12.75" customHeight="1" x14ac:dyDescent="0.2"/>
    <row r="12040" ht="12.75" customHeight="1" x14ac:dyDescent="0.2"/>
    <row r="12041" ht="12.75" customHeight="1" x14ac:dyDescent="0.2"/>
    <row r="12042" ht="12.75" customHeight="1" x14ac:dyDescent="0.2"/>
    <row r="12043" ht="12.75" customHeight="1" x14ac:dyDescent="0.2"/>
    <row r="12044" ht="12.75" customHeight="1" x14ac:dyDescent="0.2"/>
    <row r="12045" ht="12.75" customHeight="1" x14ac:dyDescent="0.2"/>
    <row r="12046" ht="12.75" customHeight="1" x14ac:dyDescent="0.2"/>
    <row r="12047" ht="12.75" customHeight="1" x14ac:dyDescent="0.2"/>
    <row r="12048" ht="12.75" customHeight="1" x14ac:dyDescent="0.2"/>
    <row r="12049" ht="12.75" customHeight="1" x14ac:dyDescent="0.2"/>
    <row r="12050" ht="12.75" customHeight="1" x14ac:dyDescent="0.2"/>
    <row r="12051" ht="12.75" customHeight="1" x14ac:dyDescent="0.2"/>
    <row r="12052" ht="12.75" customHeight="1" x14ac:dyDescent="0.2"/>
    <row r="12053" ht="12.75" customHeight="1" x14ac:dyDescent="0.2"/>
    <row r="12054" ht="12.75" customHeight="1" x14ac:dyDescent="0.2"/>
    <row r="12055" ht="12.75" customHeight="1" x14ac:dyDescent="0.2"/>
    <row r="12056" ht="12.75" customHeight="1" x14ac:dyDescent="0.2"/>
    <row r="12057" ht="12.75" customHeight="1" x14ac:dyDescent="0.2"/>
    <row r="12058" ht="12.75" customHeight="1" x14ac:dyDescent="0.2"/>
    <row r="12059" ht="12.75" customHeight="1" x14ac:dyDescent="0.2"/>
    <row r="12060" ht="12.75" customHeight="1" x14ac:dyDescent="0.2"/>
    <row r="12061" ht="12.75" customHeight="1" x14ac:dyDescent="0.2"/>
    <row r="12062" ht="12.75" customHeight="1" x14ac:dyDescent="0.2"/>
    <row r="12063" ht="12.75" customHeight="1" x14ac:dyDescent="0.2"/>
    <row r="12064" ht="12.75" customHeight="1" x14ac:dyDescent="0.2"/>
    <row r="12065" ht="12.75" customHeight="1" x14ac:dyDescent="0.2"/>
    <row r="12066" ht="12.75" customHeight="1" x14ac:dyDescent="0.2"/>
    <row r="12067" ht="12.75" customHeight="1" x14ac:dyDescent="0.2"/>
    <row r="12068" ht="12.75" customHeight="1" x14ac:dyDescent="0.2"/>
    <row r="12069" ht="12.75" customHeight="1" x14ac:dyDescent="0.2"/>
    <row r="12070" ht="12.75" customHeight="1" x14ac:dyDescent="0.2"/>
    <row r="12071" ht="12.75" customHeight="1" x14ac:dyDescent="0.2"/>
    <row r="12072" ht="12.75" customHeight="1" x14ac:dyDescent="0.2"/>
    <row r="12073" ht="12.75" customHeight="1" x14ac:dyDescent="0.2"/>
    <row r="12074" ht="12.75" customHeight="1" x14ac:dyDescent="0.2"/>
    <row r="12075" ht="12.75" customHeight="1" x14ac:dyDescent="0.2"/>
    <row r="12076" ht="12.75" customHeight="1" x14ac:dyDescent="0.2"/>
    <row r="12077" ht="12.75" customHeight="1" x14ac:dyDescent="0.2"/>
    <row r="12078" ht="12.75" customHeight="1" x14ac:dyDescent="0.2"/>
    <row r="12079" ht="12.75" customHeight="1" x14ac:dyDescent="0.2"/>
    <row r="12080" ht="12.75" customHeight="1" x14ac:dyDescent="0.2"/>
    <row r="12081" ht="12.75" customHeight="1" x14ac:dyDescent="0.2"/>
    <row r="12082" ht="12.75" customHeight="1" x14ac:dyDescent="0.2"/>
    <row r="12083" ht="12.75" customHeight="1" x14ac:dyDescent="0.2"/>
    <row r="12084" ht="12.75" customHeight="1" x14ac:dyDescent="0.2"/>
    <row r="12085" ht="12.75" customHeight="1" x14ac:dyDescent="0.2"/>
    <row r="12086" ht="12.75" customHeight="1" x14ac:dyDescent="0.2"/>
    <row r="12087" ht="12.75" customHeight="1" x14ac:dyDescent="0.2"/>
    <row r="12088" ht="12.75" customHeight="1" x14ac:dyDescent="0.2"/>
    <row r="12089" ht="12.75" customHeight="1" x14ac:dyDescent="0.2"/>
    <row r="12090" ht="12.75" customHeight="1" x14ac:dyDescent="0.2"/>
    <row r="12091" ht="12.75" customHeight="1" x14ac:dyDescent="0.2"/>
    <row r="12092" ht="12.75" customHeight="1" x14ac:dyDescent="0.2"/>
    <row r="12093" ht="12.75" customHeight="1" x14ac:dyDescent="0.2"/>
    <row r="12094" ht="12.75" customHeight="1" x14ac:dyDescent="0.2"/>
    <row r="12095" ht="12.75" customHeight="1" x14ac:dyDescent="0.2"/>
    <row r="12096" ht="12.75" customHeight="1" x14ac:dyDescent="0.2"/>
    <row r="12097" ht="12.75" customHeight="1" x14ac:dyDescent="0.2"/>
    <row r="12098" ht="12.75" customHeight="1" x14ac:dyDescent="0.2"/>
    <row r="12099" ht="12.75" customHeight="1" x14ac:dyDescent="0.2"/>
    <row r="12100" ht="12.75" customHeight="1" x14ac:dyDescent="0.2"/>
    <row r="12101" ht="12.75" customHeight="1" x14ac:dyDescent="0.2"/>
    <row r="12102" ht="12.75" customHeight="1" x14ac:dyDescent="0.2"/>
    <row r="12103" ht="12.75" customHeight="1" x14ac:dyDescent="0.2"/>
    <row r="12104" ht="12.75" customHeight="1" x14ac:dyDescent="0.2"/>
    <row r="12105" ht="12.75" customHeight="1" x14ac:dyDescent="0.2"/>
    <row r="12106" ht="12.75" customHeight="1" x14ac:dyDescent="0.2"/>
    <row r="12107" ht="12.75" customHeight="1" x14ac:dyDescent="0.2"/>
    <row r="12108" ht="12.75" customHeight="1" x14ac:dyDescent="0.2"/>
    <row r="12109" ht="12.75" customHeight="1" x14ac:dyDescent="0.2"/>
    <row r="12110" ht="12.75" customHeight="1" x14ac:dyDescent="0.2"/>
    <row r="12111" ht="12.75" customHeight="1" x14ac:dyDescent="0.2"/>
    <row r="12112" ht="12.75" customHeight="1" x14ac:dyDescent="0.2"/>
    <row r="12113" ht="12.75" customHeight="1" x14ac:dyDescent="0.2"/>
    <row r="12114" ht="12.75" customHeight="1" x14ac:dyDescent="0.2"/>
    <row r="12115" ht="12.75" customHeight="1" x14ac:dyDescent="0.2"/>
    <row r="12116" ht="12.75" customHeight="1" x14ac:dyDescent="0.2"/>
    <row r="12117" ht="12.75" customHeight="1" x14ac:dyDescent="0.2"/>
    <row r="12118" ht="12.75" customHeight="1" x14ac:dyDescent="0.2"/>
    <row r="12119" ht="12.75" customHeight="1" x14ac:dyDescent="0.2"/>
    <row r="12120" ht="12.75" customHeight="1" x14ac:dyDescent="0.2"/>
    <row r="12121" ht="12.75" customHeight="1" x14ac:dyDescent="0.2"/>
    <row r="12122" ht="12.75" customHeight="1" x14ac:dyDescent="0.2"/>
    <row r="12123" ht="12.75" customHeight="1" x14ac:dyDescent="0.2"/>
    <row r="12124" ht="12.75" customHeight="1" x14ac:dyDescent="0.2"/>
    <row r="12125" ht="12.75" customHeight="1" x14ac:dyDescent="0.2"/>
    <row r="12126" ht="12.75" customHeight="1" x14ac:dyDescent="0.2"/>
    <row r="12127" ht="12.75" customHeight="1" x14ac:dyDescent="0.2"/>
    <row r="12128" ht="12.75" customHeight="1" x14ac:dyDescent="0.2"/>
    <row r="12129" ht="12.75" customHeight="1" x14ac:dyDescent="0.2"/>
    <row r="12130" ht="12.75" customHeight="1" x14ac:dyDescent="0.2"/>
    <row r="12131" ht="12.75" customHeight="1" x14ac:dyDescent="0.2"/>
    <row r="12132" ht="12.75" customHeight="1" x14ac:dyDescent="0.2"/>
    <row r="12133" ht="12.75" customHeight="1" x14ac:dyDescent="0.2"/>
    <row r="12134" ht="12.75" customHeight="1" x14ac:dyDescent="0.2"/>
    <row r="12135" ht="12.75" customHeight="1" x14ac:dyDescent="0.2"/>
    <row r="12136" ht="12.75" customHeight="1" x14ac:dyDescent="0.2"/>
    <row r="12137" ht="12.75" customHeight="1" x14ac:dyDescent="0.2"/>
    <row r="12138" ht="12.75" customHeight="1" x14ac:dyDescent="0.2"/>
    <row r="12139" ht="12.75" customHeight="1" x14ac:dyDescent="0.2"/>
    <row r="12140" ht="12.75" customHeight="1" x14ac:dyDescent="0.2"/>
    <row r="12141" ht="12.75" customHeight="1" x14ac:dyDescent="0.2"/>
    <row r="12142" ht="12.75" customHeight="1" x14ac:dyDescent="0.2"/>
    <row r="12143" ht="12.75" customHeight="1" x14ac:dyDescent="0.2"/>
    <row r="12144" ht="12.75" customHeight="1" x14ac:dyDescent="0.2"/>
    <row r="12145" ht="12.75" customHeight="1" x14ac:dyDescent="0.2"/>
    <row r="12146" ht="12.75" customHeight="1" x14ac:dyDescent="0.2"/>
    <row r="12147" ht="12.75" customHeight="1" x14ac:dyDescent="0.2"/>
    <row r="12148" ht="12.75" customHeight="1" x14ac:dyDescent="0.2"/>
    <row r="12149" ht="12.75" customHeight="1" x14ac:dyDescent="0.2"/>
    <row r="12150" ht="12.75" customHeight="1" x14ac:dyDescent="0.2"/>
    <row r="12151" ht="12.75" customHeight="1" x14ac:dyDescent="0.2"/>
    <row r="12152" ht="12.75" customHeight="1" x14ac:dyDescent="0.2"/>
    <row r="12153" ht="12.75" customHeight="1" x14ac:dyDescent="0.2"/>
    <row r="12154" ht="12.75" customHeight="1" x14ac:dyDescent="0.2"/>
    <row r="12155" ht="12.75" customHeight="1" x14ac:dyDescent="0.2"/>
    <row r="12156" ht="12.75" customHeight="1" x14ac:dyDescent="0.2"/>
    <row r="12157" ht="12.75" customHeight="1" x14ac:dyDescent="0.2"/>
    <row r="12158" ht="12.75" customHeight="1" x14ac:dyDescent="0.2"/>
    <row r="12159" ht="12.75" customHeight="1" x14ac:dyDescent="0.2"/>
    <row r="12160" ht="12.75" customHeight="1" x14ac:dyDescent="0.2"/>
    <row r="12161" ht="12.75" customHeight="1" x14ac:dyDescent="0.2"/>
    <row r="12162" ht="12.75" customHeight="1" x14ac:dyDescent="0.2"/>
    <row r="12163" ht="12.75" customHeight="1" x14ac:dyDescent="0.2"/>
    <row r="12164" ht="12.75" customHeight="1" x14ac:dyDescent="0.2"/>
    <row r="12165" ht="12.75" customHeight="1" x14ac:dyDescent="0.2"/>
    <row r="12166" ht="12.75" customHeight="1" x14ac:dyDescent="0.2"/>
    <row r="12167" ht="12.75" customHeight="1" x14ac:dyDescent="0.2"/>
    <row r="12168" ht="12.75" customHeight="1" x14ac:dyDescent="0.2"/>
    <row r="12169" ht="12.75" customHeight="1" x14ac:dyDescent="0.2"/>
    <row r="12170" ht="12.75" customHeight="1" x14ac:dyDescent="0.2"/>
    <row r="12171" ht="12.75" customHeight="1" x14ac:dyDescent="0.2"/>
    <row r="12172" ht="12.75" customHeight="1" x14ac:dyDescent="0.2"/>
    <row r="12173" ht="12.75" customHeight="1" x14ac:dyDescent="0.2"/>
    <row r="12174" ht="12.75" customHeight="1" x14ac:dyDescent="0.2"/>
    <row r="12175" ht="12.75" customHeight="1" x14ac:dyDescent="0.2"/>
    <row r="12176" ht="12.75" customHeight="1" x14ac:dyDescent="0.2"/>
    <row r="12177" ht="12.75" customHeight="1" x14ac:dyDescent="0.2"/>
    <row r="12178" ht="12.75" customHeight="1" x14ac:dyDescent="0.2"/>
    <row r="12179" ht="12.75" customHeight="1" x14ac:dyDescent="0.2"/>
    <row r="12180" ht="12.75" customHeight="1" x14ac:dyDescent="0.2"/>
    <row r="12181" ht="12.75" customHeight="1" x14ac:dyDescent="0.2"/>
    <row r="12182" ht="12.75" customHeight="1" x14ac:dyDescent="0.2"/>
    <row r="12183" ht="12.75" customHeight="1" x14ac:dyDescent="0.2"/>
    <row r="12184" ht="12.75" customHeight="1" x14ac:dyDescent="0.2"/>
    <row r="12185" ht="12.75" customHeight="1" x14ac:dyDescent="0.2"/>
    <row r="12186" ht="12.75" customHeight="1" x14ac:dyDescent="0.2"/>
    <row r="12187" ht="12.75" customHeight="1" x14ac:dyDescent="0.2"/>
    <row r="12188" ht="12.75" customHeight="1" x14ac:dyDescent="0.2"/>
    <row r="12189" ht="12.75" customHeight="1" x14ac:dyDescent="0.2"/>
    <row r="12190" ht="12.75" customHeight="1" x14ac:dyDescent="0.2"/>
    <row r="12191" ht="12.75" customHeight="1" x14ac:dyDescent="0.2"/>
    <row r="12192" ht="12.75" customHeight="1" x14ac:dyDescent="0.2"/>
    <row r="12193" ht="12.75" customHeight="1" x14ac:dyDescent="0.2"/>
    <row r="12194" ht="12.75" customHeight="1" x14ac:dyDescent="0.2"/>
    <row r="12195" ht="12.75" customHeight="1" x14ac:dyDescent="0.2"/>
    <row r="12196" ht="12.75" customHeight="1" x14ac:dyDescent="0.2"/>
    <row r="12197" ht="12.75" customHeight="1" x14ac:dyDescent="0.2"/>
    <row r="12198" ht="12.75" customHeight="1" x14ac:dyDescent="0.2"/>
    <row r="12199" ht="12.75" customHeight="1" x14ac:dyDescent="0.2"/>
    <row r="12200" ht="12.75" customHeight="1" x14ac:dyDescent="0.2"/>
    <row r="12201" ht="12.75" customHeight="1" x14ac:dyDescent="0.2"/>
    <row r="12202" ht="12.75" customHeight="1" x14ac:dyDescent="0.2"/>
    <row r="12203" ht="12.75" customHeight="1" x14ac:dyDescent="0.2"/>
    <row r="12204" ht="12.75" customHeight="1" x14ac:dyDescent="0.2"/>
    <row r="12205" ht="12.75" customHeight="1" x14ac:dyDescent="0.2"/>
    <row r="12206" ht="12.75" customHeight="1" x14ac:dyDescent="0.2"/>
    <row r="12207" ht="12.75" customHeight="1" x14ac:dyDescent="0.2"/>
    <row r="12208" ht="12.75" customHeight="1" x14ac:dyDescent="0.2"/>
    <row r="12209" ht="12.75" customHeight="1" x14ac:dyDescent="0.2"/>
    <row r="12210" ht="12.75" customHeight="1" x14ac:dyDescent="0.2"/>
    <row r="12211" ht="12.75" customHeight="1" x14ac:dyDescent="0.2"/>
    <row r="12212" ht="12.75" customHeight="1" x14ac:dyDescent="0.2"/>
    <row r="12213" ht="12.75" customHeight="1" x14ac:dyDescent="0.2"/>
    <row r="12214" ht="12.75" customHeight="1" x14ac:dyDescent="0.2"/>
    <row r="12215" ht="12.75" customHeight="1" x14ac:dyDescent="0.2"/>
    <row r="12216" ht="12.75" customHeight="1" x14ac:dyDescent="0.2"/>
    <row r="12217" ht="12.75" customHeight="1" x14ac:dyDescent="0.2"/>
    <row r="12218" ht="12.75" customHeight="1" x14ac:dyDescent="0.2"/>
    <row r="12219" ht="12.75" customHeight="1" x14ac:dyDescent="0.2"/>
    <row r="12220" ht="12.75" customHeight="1" x14ac:dyDescent="0.2"/>
    <row r="12221" ht="12.75" customHeight="1" x14ac:dyDescent="0.2"/>
    <row r="12222" ht="12.75" customHeight="1" x14ac:dyDescent="0.2"/>
    <row r="12223" ht="12.75" customHeight="1" x14ac:dyDescent="0.2"/>
    <row r="12224" ht="12.75" customHeight="1" x14ac:dyDescent="0.2"/>
    <row r="12225" ht="12.75" customHeight="1" x14ac:dyDescent="0.2"/>
    <row r="12226" ht="12.75" customHeight="1" x14ac:dyDescent="0.2"/>
    <row r="12227" ht="12.75" customHeight="1" x14ac:dyDescent="0.2"/>
    <row r="12228" ht="12.75" customHeight="1" x14ac:dyDescent="0.2"/>
    <row r="12229" ht="12.75" customHeight="1" x14ac:dyDescent="0.2"/>
    <row r="12230" ht="12.75" customHeight="1" x14ac:dyDescent="0.2"/>
    <row r="12231" ht="12.75" customHeight="1" x14ac:dyDescent="0.2"/>
    <row r="12232" ht="12.75" customHeight="1" x14ac:dyDescent="0.2"/>
    <row r="12233" ht="12.75" customHeight="1" x14ac:dyDescent="0.2"/>
    <row r="12234" ht="12.75" customHeight="1" x14ac:dyDescent="0.2"/>
    <row r="12235" ht="12.75" customHeight="1" x14ac:dyDescent="0.2"/>
    <row r="12236" ht="12.75" customHeight="1" x14ac:dyDescent="0.2"/>
    <row r="12237" ht="12.75" customHeight="1" x14ac:dyDescent="0.2"/>
    <row r="12238" ht="12.75" customHeight="1" x14ac:dyDescent="0.2"/>
    <row r="12239" ht="12.75" customHeight="1" x14ac:dyDescent="0.2"/>
    <row r="12240" ht="12.75" customHeight="1" x14ac:dyDescent="0.2"/>
    <row r="12241" ht="12.75" customHeight="1" x14ac:dyDescent="0.2"/>
    <row r="12242" ht="12.75" customHeight="1" x14ac:dyDescent="0.2"/>
    <row r="12243" ht="12.75" customHeight="1" x14ac:dyDescent="0.2"/>
    <row r="12244" ht="12.75" customHeight="1" x14ac:dyDescent="0.2"/>
    <row r="12245" ht="12.75" customHeight="1" x14ac:dyDescent="0.2"/>
    <row r="12246" ht="12.75" customHeight="1" x14ac:dyDescent="0.2"/>
    <row r="12247" ht="12.75" customHeight="1" x14ac:dyDescent="0.2"/>
    <row r="12248" ht="12.75" customHeight="1" x14ac:dyDescent="0.2"/>
    <row r="12249" ht="12.75" customHeight="1" x14ac:dyDescent="0.2"/>
    <row r="12250" ht="12.75" customHeight="1" x14ac:dyDescent="0.2"/>
    <row r="12251" ht="12.75" customHeight="1" x14ac:dyDescent="0.2"/>
    <row r="12252" ht="12.75" customHeight="1" x14ac:dyDescent="0.2"/>
    <row r="12253" ht="12.75" customHeight="1" x14ac:dyDescent="0.2"/>
    <row r="12254" ht="12.75" customHeight="1" x14ac:dyDescent="0.2"/>
    <row r="12255" ht="12.75" customHeight="1" x14ac:dyDescent="0.2"/>
    <row r="12256" ht="12.75" customHeight="1" x14ac:dyDescent="0.2"/>
    <row r="12257" ht="12.75" customHeight="1" x14ac:dyDescent="0.2"/>
    <row r="12258" ht="12.75" customHeight="1" x14ac:dyDescent="0.2"/>
    <row r="12259" ht="12.75" customHeight="1" x14ac:dyDescent="0.2"/>
    <row r="12260" ht="12.75" customHeight="1" x14ac:dyDescent="0.2"/>
    <row r="12261" ht="12.75" customHeight="1" x14ac:dyDescent="0.2"/>
    <row r="12262" ht="12.75" customHeight="1" x14ac:dyDescent="0.2"/>
    <row r="12263" ht="12.75" customHeight="1" x14ac:dyDescent="0.2"/>
    <row r="12264" ht="12.75" customHeight="1" x14ac:dyDescent="0.2"/>
    <row r="12265" ht="12.75" customHeight="1" x14ac:dyDescent="0.2"/>
    <row r="12266" ht="12.75" customHeight="1" x14ac:dyDescent="0.2"/>
    <row r="12267" ht="12.75" customHeight="1" x14ac:dyDescent="0.2"/>
    <row r="12268" ht="12.75" customHeight="1" x14ac:dyDescent="0.2"/>
    <row r="12269" ht="12.75" customHeight="1" x14ac:dyDescent="0.2"/>
    <row r="12270" ht="12.75" customHeight="1" x14ac:dyDescent="0.2"/>
    <row r="12271" ht="12.75" customHeight="1" x14ac:dyDescent="0.2"/>
    <row r="12272" ht="12.75" customHeight="1" x14ac:dyDescent="0.2"/>
    <row r="12273" ht="12.75" customHeight="1" x14ac:dyDescent="0.2"/>
    <row r="12274" ht="12.75" customHeight="1" x14ac:dyDescent="0.2"/>
    <row r="12275" ht="12.75" customHeight="1" x14ac:dyDescent="0.2"/>
    <row r="12276" ht="12.75" customHeight="1" x14ac:dyDescent="0.2"/>
    <row r="12277" ht="12.75" customHeight="1" x14ac:dyDescent="0.2"/>
    <row r="12278" ht="12.75" customHeight="1" x14ac:dyDescent="0.2"/>
    <row r="12279" ht="12.75" customHeight="1" x14ac:dyDescent="0.2"/>
    <row r="12280" ht="12.75" customHeight="1" x14ac:dyDescent="0.2"/>
    <row r="12281" ht="12.75" customHeight="1" x14ac:dyDescent="0.2"/>
    <row r="12282" ht="12.75" customHeight="1" x14ac:dyDescent="0.2"/>
    <row r="12283" ht="12.75" customHeight="1" x14ac:dyDescent="0.2"/>
    <row r="12284" ht="12.75" customHeight="1" x14ac:dyDescent="0.2"/>
    <row r="12285" ht="12.75" customHeight="1" x14ac:dyDescent="0.2"/>
    <row r="12286" ht="12.75" customHeight="1" x14ac:dyDescent="0.2"/>
    <row r="12287" ht="12.75" customHeight="1" x14ac:dyDescent="0.2"/>
    <row r="12288" ht="12.75" customHeight="1" x14ac:dyDescent="0.2"/>
    <row r="12289" ht="12.75" customHeight="1" x14ac:dyDescent="0.2"/>
    <row r="12290" ht="12.75" customHeight="1" x14ac:dyDescent="0.2"/>
    <row r="12291" ht="12.75" customHeight="1" x14ac:dyDescent="0.2"/>
    <row r="12292" ht="12.75" customHeight="1" x14ac:dyDescent="0.2"/>
    <row r="12293" ht="12.75" customHeight="1" x14ac:dyDescent="0.2"/>
    <row r="12294" ht="12.75" customHeight="1" x14ac:dyDescent="0.2"/>
    <row r="12295" ht="12.75" customHeight="1" x14ac:dyDescent="0.2"/>
    <row r="12296" ht="12.75" customHeight="1" x14ac:dyDescent="0.2"/>
    <row r="12297" ht="12.75" customHeight="1" x14ac:dyDescent="0.2"/>
    <row r="12298" ht="12.75" customHeight="1" x14ac:dyDescent="0.2"/>
    <row r="12299" ht="12.75" customHeight="1" x14ac:dyDescent="0.2"/>
    <row r="12300" ht="12.75" customHeight="1" x14ac:dyDescent="0.2"/>
    <row r="12301" ht="12.75" customHeight="1" x14ac:dyDescent="0.2"/>
    <row r="12302" ht="12.75" customHeight="1" x14ac:dyDescent="0.2"/>
    <row r="12303" ht="12.75" customHeight="1" x14ac:dyDescent="0.2"/>
    <row r="12304" ht="12.75" customHeight="1" x14ac:dyDescent="0.2"/>
    <row r="12305" ht="12.75" customHeight="1" x14ac:dyDescent="0.2"/>
    <row r="12306" ht="12.75" customHeight="1" x14ac:dyDescent="0.2"/>
    <row r="12307" ht="12.75" customHeight="1" x14ac:dyDescent="0.2"/>
    <row r="12308" ht="12.75" customHeight="1" x14ac:dyDescent="0.2"/>
    <row r="12309" ht="12.75" customHeight="1" x14ac:dyDescent="0.2"/>
    <row r="12310" ht="12.75" customHeight="1" x14ac:dyDescent="0.2"/>
    <row r="12311" ht="12.75" customHeight="1" x14ac:dyDescent="0.2"/>
    <row r="12312" ht="12.75" customHeight="1" x14ac:dyDescent="0.2"/>
    <row r="12313" ht="12.75" customHeight="1" x14ac:dyDescent="0.2"/>
    <row r="12314" ht="12.75" customHeight="1" x14ac:dyDescent="0.2"/>
    <row r="12315" ht="12.75" customHeight="1" x14ac:dyDescent="0.2"/>
    <row r="12316" ht="12.75" customHeight="1" x14ac:dyDescent="0.2"/>
    <row r="12317" ht="12.75" customHeight="1" x14ac:dyDescent="0.2"/>
    <row r="12318" ht="12.75" customHeight="1" x14ac:dyDescent="0.2"/>
    <row r="12319" ht="12.75" customHeight="1" x14ac:dyDescent="0.2"/>
    <row r="12320" ht="12.75" customHeight="1" x14ac:dyDescent="0.2"/>
    <row r="12321" ht="12.75" customHeight="1" x14ac:dyDescent="0.2"/>
    <row r="12322" ht="12.75" customHeight="1" x14ac:dyDescent="0.2"/>
    <row r="12323" ht="12.75" customHeight="1" x14ac:dyDescent="0.2"/>
    <row r="12324" ht="12.75" customHeight="1" x14ac:dyDescent="0.2"/>
    <row r="12325" ht="12.75" customHeight="1" x14ac:dyDescent="0.2"/>
    <row r="12326" ht="12.75" customHeight="1" x14ac:dyDescent="0.2"/>
    <row r="12327" ht="12.75" customHeight="1" x14ac:dyDescent="0.2"/>
    <row r="12328" ht="12.75" customHeight="1" x14ac:dyDescent="0.2"/>
    <row r="12329" ht="12.75" customHeight="1" x14ac:dyDescent="0.2"/>
    <row r="12330" ht="12.75" customHeight="1" x14ac:dyDescent="0.2"/>
    <row r="12331" ht="12.75" customHeight="1" x14ac:dyDescent="0.2"/>
    <row r="12332" ht="12.75" customHeight="1" x14ac:dyDescent="0.2"/>
    <row r="12333" ht="12.75" customHeight="1" x14ac:dyDescent="0.2"/>
    <row r="12334" ht="12.75" customHeight="1" x14ac:dyDescent="0.2"/>
    <row r="12335" ht="12.75" customHeight="1" x14ac:dyDescent="0.2"/>
    <row r="12336" ht="12.75" customHeight="1" x14ac:dyDescent="0.2"/>
    <row r="12337" ht="12.75" customHeight="1" x14ac:dyDescent="0.2"/>
    <row r="12338" ht="12.75" customHeight="1" x14ac:dyDescent="0.2"/>
    <row r="12339" ht="12.75" customHeight="1" x14ac:dyDescent="0.2"/>
    <row r="12340" ht="12.75" customHeight="1" x14ac:dyDescent="0.2"/>
    <row r="12341" ht="12.75" customHeight="1" x14ac:dyDescent="0.2"/>
    <row r="12342" ht="12.75" customHeight="1" x14ac:dyDescent="0.2"/>
    <row r="12343" ht="12.75" customHeight="1" x14ac:dyDescent="0.2"/>
    <row r="12344" ht="12.75" customHeight="1" x14ac:dyDescent="0.2"/>
    <row r="12345" ht="12.75" customHeight="1" x14ac:dyDescent="0.2"/>
    <row r="12346" ht="12.75" customHeight="1" x14ac:dyDescent="0.2"/>
    <row r="12347" ht="12.75" customHeight="1" x14ac:dyDescent="0.2"/>
    <row r="12348" ht="12.75" customHeight="1" x14ac:dyDescent="0.2"/>
    <row r="12349" ht="12.75" customHeight="1" x14ac:dyDescent="0.2"/>
    <row r="12350" ht="12.75" customHeight="1" x14ac:dyDescent="0.2"/>
    <row r="12351" ht="12.75" customHeight="1" x14ac:dyDescent="0.2"/>
    <row r="12352" ht="12.75" customHeight="1" x14ac:dyDescent="0.2"/>
    <row r="12353" ht="12.75" customHeight="1" x14ac:dyDescent="0.2"/>
    <row r="12354" ht="12.75" customHeight="1" x14ac:dyDescent="0.2"/>
    <row r="12355" ht="12.75" customHeight="1" x14ac:dyDescent="0.2"/>
    <row r="12356" ht="12.75" customHeight="1" x14ac:dyDescent="0.2"/>
    <row r="12357" ht="12.75" customHeight="1" x14ac:dyDescent="0.2"/>
    <row r="12358" ht="12.75" customHeight="1" x14ac:dyDescent="0.2"/>
    <row r="12359" ht="12.75" customHeight="1" x14ac:dyDescent="0.2"/>
    <row r="12360" ht="12.75" customHeight="1" x14ac:dyDescent="0.2"/>
    <row r="12361" ht="12.75" customHeight="1" x14ac:dyDescent="0.2"/>
    <row r="12362" ht="12.75" customHeight="1" x14ac:dyDescent="0.2"/>
    <row r="12363" ht="12.75" customHeight="1" x14ac:dyDescent="0.2"/>
    <row r="12364" ht="12.75" customHeight="1" x14ac:dyDescent="0.2"/>
    <row r="12365" ht="12.75" customHeight="1" x14ac:dyDescent="0.2"/>
    <row r="12366" ht="12.75" customHeight="1" x14ac:dyDescent="0.2"/>
    <row r="12367" ht="12.75" customHeight="1" x14ac:dyDescent="0.2"/>
    <row r="12368" ht="12.75" customHeight="1" x14ac:dyDescent="0.2"/>
    <row r="12369" ht="12.75" customHeight="1" x14ac:dyDescent="0.2"/>
    <row r="12370" ht="12.75" customHeight="1" x14ac:dyDescent="0.2"/>
    <row r="12371" ht="12.75" customHeight="1" x14ac:dyDescent="0.2"/>
    <row r="12372" ht="12.75" customHeight="1" x14ac:dyDescent="0.2"/>
    <row r="12373" ht="12.75" customHeight="1" x14ac:dyDescent="0.2"/>
    <row r="12374" ht="12.75" customHeight="1" x14ac:dyDescent="0.2"/>
    <row r="12375" ht="12.75" customHeight="1" x14ac:dyDescent="0.2"/>
    <row r="12376" ht="12.75" customHeight="1" x14ac:dyDescent="0.2"/>
    <row r="12377" ht="12.75" customHeight="1" x14ac:dyDescent="0.2"/>
    <row r="12378" ht="12.75" customHeight="1" x14ac:dyDescent="0.2"/>
    <row r="12379" ht="12.75" customHeight="1" x14ac:dyDescent="0.2"/>
    <row r="12380" ht="12.75" customHeight="1" x14ac:dyDescent="0.2"/>
    <row r="12381" ht="12.75" customHeight="1" x14ac:dyDescent="0.2"/>
    <row r="12382" ht="12.75" customHeight="1" x14ac:dyDescent="0.2"/>
    <row r="12383" ht="12.75" customHeight="1" x14ac:dyDescent="0.2"/>
    <row r="12384" ht="12.75" customHeight="1" x14ac:dyDescent="0.2"/>
    <row r="12385" ht="12.75" customHeight="1" x14ac:dyDescent="0.2"/>
    <row r="12386" ht="12.75" customHeight="1" x14ac:dyDescent="0.2"/>
    <row r="12387" ht="12.75" customHeight="1" x14ac:dyDescent="0.2"/>
    <row r="12388" ht="12.75" customHeight="1" x14ac:dyDescent="0.2"/>
    <row r="12389" ht="12.75" customHeight="1" x14ac:dyDescent="0.2"/>
    <row r="12390" ht="12.75" customHeight="1" x14ac:dyDescent="0.2"/>
    <row r="12391" ht="12.75" customHeight="1" x14ac:dyDescent="0.2"/>
    <row r="12392" ht="12.75" customHeight="1" x14ac:dyDescent="0.2"/>
    <row r="12393" ht="12.75" customHeight="1" x14ac:dyDescent="0.2"/>
    <row r="12394" ht="12.75" customHeight="1" x14ac:dyDescent="0.2"/>
    <row r="12395" ht="12.75" customHeight="1" x14ac:dyDescent="0.2"/>
    <row r="12396" ht="12.75" customHeight="1" x14ac:dyDescent="0.2"/>
    <row r="12397" ht="12.75" customHeight="1" x14ac:dyDescent="0.2"/>
    <row r="12398" ht="12.75" customHeight="1" x14ac:dyDescent="0.2"/>
    <row r="12399" ht="12.75" customHeight="1" x14ac:dyDescent="0.2"/>
    <row r="12400" ht="12.75" customHeight="1" x14ac:dyDescent="0.2"/>
    <row r="12401" ht="12.75" customHeight="1" x14ac:dyDescent="0.2"/>
    <row r="12402" ht="12.75" customHeight="1" x14ac:dyDescent="0.2"/>
    <row r="12403" ht="12.75" customHeight="1" x14ac:dyDescent="0.2"/>
    <row r="12404" ht="12.75" customHeight="1" x14ac:dyDescent="0.2"/>
    <row r="12405" ht="12.75" customHeight="1" x14ac:dyDescent="0.2"/>
    <row r="12406" ht="12.75" customHeight="1" x14ac:dyDescent="0.2"/>
    <row r="12407" ht="12.75" customHeight="1" x14ac:dyDescent="0.2"/>
    <row r="12408" ht="12.75" customHeight="1" x14ac:dyDescent="0.2"/>
    <row r="12409" ht="12.75" customHeight="1" x14ac:dyDescent="0.2"/>
    <row r="12410" ht="12.75" customHeight="1" x14ac:dyDescent="0.2"/>
    <row r="12411" ht="12.75" customHeight="1" x14ac:dyDescent="0.2"/>
    <row r="12412" ht="12.75" customHeight="1" x14ac:dyDescent="0.2"/>
    <row r="12413" ht="12.75" customHeight="1" x14ac:dyDescent="0.2"/>
    <row r="12414" ht="12.75" customHeight="1" x14ac:dyDescent="0.2"/>
    <row r="12415" ht="12.75" customHeight="1" x14ac:dyDescent="0.2"/>
    <row r="12416" ht="12.75" customHeight="1" x14ac:dyDescent="0.2"/>
    <row r="12417" ht="12.75" customHeight="1" x14ac:dyDescent="0.2"/>
    <row r="12418" ht="12.75" customHeight="1" x14ac:dyDescent="0.2"/>
    <row r="12419" ht="12.75" customHeight="1" x14ac:dyDescent="0.2"/>
    <row r="12420" ht="12.75" customHeight="1" x14ac:dyDescent="0.2"/>
    <row r="12421" ht="12.75" customHeight="1" x14ac:dyDescent="0.2"/>
    <row r="12422" ht="12.75" customHeight="1" x14ac:dyDescent="0.2"/>
    <row r="12423" ht="12.75" customHeight="1" x14ac:dyDescent="0.2"/>
    <row r="12424" ht="12.75" customHeight="1" x14ac:dyDescent="0.2"/>
    <row r="12425" ht="12.75" customHeight="1" x14ac:dyDescent="0.2"/>
    <row r="12426" ht="12.75" customHeight="1" x14ac:dyDescent="0.2"/>
    <row r="12427" ht="12.75" customHeight="1" x14ac:dyDescent="0.2"/>
    <row r="12428" ht="12.75" customHeight="1" x14ac:dyDescent="0.2"/>
    <row r="12429" ht="12.75" customHeight="1" x14ac:dyDescent="0.2"/>
    <row r="12430" ht="12.75" customHeight="1" x14ac:dyDescent="0.2"/>
    <row r="12431" ht="12.75" customHeight="1" x14ac:dyDescent="0.2"/>
    <row r="12432" ht="12.75" customHeight="1" x14ac:dyDescent="0.2"/>
    <row r="12433" ht="12.75" customHeight="1" x14ac:dyDescent="0.2"/>
    <row r="12434" ht="12.75" customHeight="1" x14ac:dyDescent="0.2"/>
    <row r="12435" ht="12.75" customHeight="1" x14ac:dyDescent="0.2"/>
    <row r="12436" ht="12.75" customHeight="1" x14ac:dyDescent="0.2"/>
    <row r="12437" ht="12.75" customHeight="1" x14ac:dyDescent="0.2"/>
    <row r="12438" ht="12.75" customHeight="1" x14ac:dyDescent="0.2"/>
    <row r="12439" ht="12.75" customHeight="1" x14ac:dyDescent="0.2"/>
    <row r="12440" ht="12.75" customHeight="1" x14ac:dyDescent="0.2"/>
    <row r="12441" ht="12.75" customHeight="1" x14ac:dyDescent="0.2"/>
    <row r="12442" ht="12.75" customHeight="1" x14ac:dyDescent="0.2"/>
    <row r="12443" ht="12.75" customHeight="1" x14ac:dyDescent="0.2"/>
    <row r="12444" ht="12.75" customHeight="1" x14ac:dyDescent="0.2"/>
    <row r="12445" ht="12.75" customHeight="1" x14ac:dyDescent="0.2"/>
    <row r="12446" ht="12.75" customHeight="1" x14ac:dyDescent="0.2"/>
    <row r="12447" ht="12.75" customHeight="1" x14ac:dyDescent="0.2"/>
    <row r="12448" ht="12.75" customHeight="1" x14ac:dyDescent="0.2"/>
    <row r="12449" ht="12.75" customHeight="1" x14ac:dyDescent="0.2"/>
    <row r="12450" ht="12.75" customHeight="1" x14ac:dyDescent="0.2"/>
    <row r="12451" ht="12.75" customHeight="1" x14ac:dyDescent="0.2"/>
    <row r="12452" ht="12.75" customHeight="1" x14ac:dyDescent="0.2"/>
    <row r="12453" ht="12.75" customHeight="1" x14ac:dyDescent="0.2"/>
    <row r="12454" ht="12.75" customHeight="1" x14ac:dyDescent="0.2"/>
    <row r="12455" ht="12.75" customHeight="1" x14ac:dyDescent="0.2"/>
    <row r="12456" ht="12.75" customHeight="1" x14ac:dyDescent="0.2"/>
    <row r="12457" ht="12.75" customHeight="1" x14ac:dyDescent="0.2"/>
    <row r="12458" ht="12.75" customHeight="1" x14ac:dyDescent="0.2"/>
    <row r="12459" ht="12.75" customHeight="1" x14ac:dyDescent="0.2"/>
    <row r="12460" ht="12.75" customHeight="1" x14ac:dyDescent="0.2"/>
    <row r="12461" ht="12.75" customHeight="1" x14ac:dyDescent="0.2"/>
    <row r="12462" ht="12.75" customHeight="1" x14ac:dyDescent="0.2"/>
    <row r="12463" ht="12.75" customHeight="1" x14ac:dyDescent="0.2"/>
    <row r="12464" ht="12.75" customHeight="1" x14ac:dyDescent="0.2"/>
    <row r="12465" ht="12.75" customHeight="1" x14ac:dyDescent="0.2"/>
    <row r="12466" ht="12.75" customHeight="1" x14ac:dyDescent="0.2"/>
    <row r="12467" ht="12.75" customHeight="1" x14ac:dyDescent="0.2"/>
    <row r="12468" ht="12.75" customHeight="1" x14ac:dyDescent="0.2"/>
    <row r="12469" ht="12.75" customHeight="1" x14ac:dyDescent="0.2"/>
    <row r="12470" ht="12.75" customHeight="1" x14ac:dyDescent="0.2"/>
    <row r="12471" ht="12.75" customHeight="1" x14ac:dyDescent="0.2"/>
    <row r="12472" ht="12.75" customHeight="1" x14ac:dyDescent="0.2"/>
    <row r="12473" ht="12.75" customHeight="1" x14ac:dyDescent="0.2"/>
    <row r="12474" ht="12.75" customHeight="1" x14ac:dyDescent="0.2"/>
    <row r="12475" ht="12.75" customHeight="1" x14ac:dyDescent="0.2"/>
    <row r="12476" ht="12.75" customHeight="1" x14ac:dyDescent="0.2"/>
    <row r="12477" ht="12.75" customHeight="1" x14ac:dyDescent="0.2"/>
    <row r="12478" ht="12.75" customHeight="1" x14ac:dyDescent="0.2"/>
    <row r="12479" ht="12.75" customHeight="1" x14ac:dyDescent="0.2"/>
    <row r="12480" ht="12.75" customHeight="1" x14ac:dyDescent="0.2"/>
    <row r="12481" ht="12.75" customHeight="1" x14ac:dyDescent="0.2"/>
    <row r="12482" ht="12.75" customHeight="1" x14ac:dyDescent="0.2"/>
    <row r="12483" ht="12.75" customHeight="1" x14ac:dyDescent="0.2"/>
    <row r="12484" ht="12.75" customHeight="1" x14ac:dyDescent="0.2"/>
    <row r="12485" ht="12.75" customHeight="1" x14ac:dyDescent="0.2"/>
    <row r="12486" ht="12.75" customHeight="1" x14ac:dyDescent="0.2"/>
    <row r="12487" ht="12.75" customHeight="1" x14ac:dyDescent="0.2"/>
    <row r="12488" ht="12.75" customHeight="1" x14ac:dyDescent="0.2"/>
    <row r="12489" ht="12.75" customHeight="1" x14ac:dyDescent="0.2"/>
    <row r="12490" ht="12.75" customHeight="1" x14ac:dyDescent="0.2"/>
    <row r="12491" ht="12.75" customHeight="1" x14ac:dyDescent="0.2"/>
    <row r="12492" ht="12.75" customHeight="1" x14ac:dyDescent="0.2"/>
    <row r="12493" ht="12.75" customHeight="1" x14ac:dyDescent="0.2"/>
    <row r="12494" ht="12.75" customHeight="1" x14ac:dyDescent="0.2"/>
    <row r="12495" ht="12.75" customHeight="1" x14ac:dyDescent="0.2"/>
    <row r="12496" ht="12.75" customHeight="1" x14ac:dyDescent="0.2"/>
    <row r="12497" ht="12.75" customHeight="1" x14ac:dyDescent="0.2"/>
    <row r="12498" ht="12.75" customHeight="1" x14ac:dyDescent="0.2"/>
    <row r="12499" ht="12.75" customHeight="1" x14ac:dyDescent="0.2"/>
    <row r="12500" ht="12.75" customHeight="1" x14ac:dyDescent="0.2"/>
    <row r="12501" ht="12.75" customHeight="1" x14ac:dyDescent="0.2"/>
    <row r="12502" ht="12.75" customHeight="1" x14ac:dyDescent="0.2"/>
    <row r="12503" ht="12.75" customHeight="1" x14ac:dyDescent="0.2"/>
    <row r="12504" ht="12.75" customHeight="1" x14ac:dyDescent="0.2"/>
    <row r="12505" ht="12.75" customHeight="1" x14ac:dyDescent="0.2"/>
    <row r="12506" ht="12.75" customHeight="1" x14ac:dyDescent="0.2"/>
    <row r="12507" ht="12.75" customHeight="1" x14ac:dyDescent="0.2"/>
    <row r="12508" ht="12.75" customHeight="1" x14ac:dyDescent="0.2"/>
    <row r="12509" ht="12.75" customHeight="1" x14ac:dyDescent="0.2"/>
    <row r="12510" ht="12.75" customHeight="1" x14ac:dyDescent="0.2"/>
    <row r="12511" ht="12.75" customHeight="1" x14ac:dyDescent="0.2"/>
    <row r="12512" ht="12.75" customHeight="1" x14ac:dyDescent="0.2"/>
    <row r="12513" ht="12.75" customHeight="1" x14ac:dyDescent="0.2"/>
    <row r="12514" ht="12.75" customHeight="1" x14ac:dyDescent="0.2"/>
    <row r="12515" ht="12.75" customHeight="1" x14ac:dyDescent="0.2"/>
    <row r="12516" ht="12.75" customHeight="1" x14ac:dyDescent="0.2"/>
    <row r="12517" ht="12.75" customHeight="1" x14ac:dyDescent="0.2"/>
    <row r="12518" ht="12.75" customHeight="1" x14ac:dyDescent="0.2"/>
    <row r="12519" ht="12.75" customHeight="1" x14ac:dyDescent="0.2"/>
    <row r="12520" ht="12.75" customHeight="1" x14ac:dyDescent="0.2"/>
    <row r="12521" ht="12.75" customHeight="1" x14ac:dyDescent="0.2"/>
    <row r="12522" ht="12.75" customHeight="1" x14ac:dyDescent="0.2"/>
    <row r="12523" ht="12.75" customHeight="1" x14ac:dyDescent="0.2"/>
    <row r="12524" ht="12.75" customHeight="1" x14ac:dyDescent="0.2"/>
    <row r="12525" ht="12.75" customHeight="1" x14ac:dyDescent="0.2"/>
    <row r="12526" ht="12.75" customHeight="1" x14ac:dyDescent="0.2"/>
    <row r="12527" ht="12.75" customHeight="1" x14ac:dyDescent="0.2"/>
    <row r="12528" ht="12.75" customHeight="1" x14ac:dyDescent="0.2"/>
    <row r="12529" ht="12.75" customHeight="1" x14ac:dyDescent="0.2"/>
    <row r="12530" ht="12.75" customHeight="1" x14ac:dyDescent="0.2"/>
    <row r="12531" ht="12.75" customHeight="1" x14ac:dyDescent="0.2"/>
    <row r="12532" ht="12.75" customHeight="1" x14ac:dyDescent="0.2"/>
    <row r="12533" ht="12.75" customHeight="1" x14ac:dyDescent="0.2"/>
    <row r="12534" ht="12.75" customHeight="1" x14ac:dyDescent="0.2"/>
    <row r="12535" ht="12.75" customHeight="1" x14ac:dyDescent="0.2"/>
    <row r="12536" ht="12.75" customHeight="1" x14ac:dyDescent="0.2"/>
    <row r="12537" ht="12.75" customHeight="1" x14ac:dyDescent="0.2"/>
    <row r="12538" ht="12.75" customHeight="1" x14ac:dyDescent="0.2"/>
    <row r="12539" ht="12.75" customHeight="1" x14ac:dyDescent="0.2"/>
    <row r="12540" ht="12.75" customHeight="1" x14ac:dyDescent="0.2"/>
    <row r="12541" ht="12.75" customHeight="1" x14ac:dyDescent="0.2"/>
    <row r="12542" ht="12.75" customHeight="1" x14ac:dyDescent="0.2"/>
    <row r="12543" ht="12.75" customHeight="1" x14ac:dyDescent="0.2"/>
    <row r="12544" ht="12.75" customHeight="1" x14ac:dyDescent="0.2"/>
    <row r="12545" ht="12.75" customHeight="1" x14ac:dyDescent="0.2"/>
    <row r="12546" ht="12.75" customHeight="1" x14ac:dyDescent="0.2"/>
    <row r="12547" ht="12.75" customHeight="1" x14ac:dyDescent="0.2"/>
    <row r="12548" ht="12.75" customHeight="1" x14ac:dyDescent="0.2"/>
    <row r="12549" ht="12.75" customHeight="1" x14ac:dyDescent="0.2"/>
    <row r="12550" ht="12.75" customHeight="1" x14ac:dyDescent="0.2"/>
    <row r="12551" ht="12.75" customHeight="1" x14ac:dyDescent="0.2"/>
    <row r="12552" ht="12.75" customHeight="1" x14ac:dyDescent="0.2"/>
    <row r="12553" ht="12.75" customHeight="1" x14ac:dyDescent="0.2"/>
    <row r="12554" ht="12.75" customHeight="1" x14ac:dyDescent="0.2"/>
    <row r="12555" ht="12.75" customHeight="1" x14ac:dyDescent="0.2"/>
    <row r="12556" ht="12.75" customHeight="1" x14ac:dyDescent="0.2"/>
    <row r="12557" ht="12.75" customHeight="1" x14ac:dyDescent="0.2"/>
    <row r="12558" ht="12.75" customHeight="1" x14ac:dyDescent="0.2"/>
    <row r="12559" ht="12.75" customHeight="1" x14ac:dyDescent="0.2"/>
    <row r="12560" ht="12.75" customHeight="1" x14ac:dyDescent="0.2"/>
    <row r="12561" ht="12.75" customHeight="1" x14ac:dyDescent="0.2"/>
    <row r="12562" ht="12.75" customHeight="1" x14ac:dyDescent="0.2"/>
    <row r="12563" ht="12.75" customHeight="1" x14ac:dyDescent="0.2"/>
    <row r="12564" ht="12.75" customHeight="1" x14ac:dyDescent="0.2"/>
    <row r="12565" ht="12.75" customHeight="1" x14ac:dyDescent="0.2"/>
    <row r="12566" ht="12.75" customHeight="1" x14ac:dyDescent="0.2"/>
    <row r="12567" ht="12.75" customHeight="1" x14ac:dyDescent="0.2"/>
    <row r="12568" ht="12.75" customHeight="1" x14ac:dyDescent="0.2"/>
    <row r="12569" ht="12.75" customHeight="1" x14ac:dyDescent="0.2"/>
    <row r="12570" ht="12.75" customHeight="1" x14ac:dyDescent="0.2"/>
    <row r="12571" ht="12.75" customHeight="1" x14ac:dyDescent="0.2"/>
    <row r="12572" ht="12.75" customHeight="1" x14ac:dyDescent="0.2"/>
    <row r="12573" ht="12.75" customHeight="1" x14ac:dyDescent="0.2"/>
    <row r="12574" ht="12.75" customHeight="1" x14ac:dyDescent="0.2"/>
    <row r="12575" ht="12.75" customHeight="1" x14ac:dyDescent="0.2"/>
    <row r="12576" ht="12.75" customHeight="1" x14ac:dyDescent="0.2"/>
    <row r="12577" ht="12.75" customHeight="1" x14ac:dyDescent="0.2"/>
    <row r="12578" ht="12.75" customHeight="1" x14ac:dyDescent="0.2"/>
    <row r="12579" ht="12.75" customHeight="1" x14ac:dyDescent="0.2"/>
    <row r="12580" ht="12.75" customHeight="1" x14ac:dyDescent="0.2"/>
    <row r="12581" ht="12.75" customHeight="1" x14ac:dyDescent="0.2"/>
    <row r="12582" ht="12.75" customHeight="1" x14ac:dyDescent="0.2"/>
    <row r="12583" ht="12.75" customHeight="1" x14ac:dyDescent="0.2"/>
    <row r="12584" ht="12.75" customHeight="1" x14ac:dyDescent="0.2"/>
    <row r="12585" ht="12.75" customHeight="1" x14ac:dyDescent="0.2"/>
    <row r="12586" ht="12.75" customHeight="1" x14ac:dyDescent="0.2"/>
    <row r="12587" ht="12.75" customHeight="1" x14ac:dyDescent="0.2"/>
    <row r="12588" ht="12.75" customHeight="1" x14ac:dyDescent="0.2"/>
    <row r="12589" ht="12.75" customHeight="1" x14ac:dyDescent="0.2"/>
    <row r="12590" ht="12.75" customHeight="1" x14ac:dyDescent="0.2"/>
    <row r="12591" ht="12.75" customHeight="1" x14ac:dyDescent="0.2"/>
    <row r="12592" ht="12.75" customHeight="1" x14ac:dyDescent="0.2"/>
    <row r="12593" ht="12.75" customHeight="1" x14ac:dyDescent="0.2"/>
    <row r="12594" ht="12.75" customHeight="1" x14ac:dyDescent="0.2"/>
    <row r="12595" ht="12.75" customHeight="1" x14ac:dyDescent="0.2"/>
    <row r="12596" ht="12.75" customHeight="1" x14ac:dyDescent="0.2"/>
    <row r="12597" ht="12.75" customHeight="1" x14ac:dyDescent="0.2"/>
    <row r="12598" ht="12.75" customHeight="1" x14ac:dyDescent="0.2"/>
    <row r="12599" ht="12.75" customHeight="1" x14ac:dyDescent="0.2"/>
    <row r="12600" ht="12.75" customHeight="1" x14ac:dyDescent="0.2"/>
    <row r="12601" ht="12.75" customHeight="1" x14ac:dyDescent="0.2"/>
    <row r="12602" ht="12.75" customHeight="1" x14ac:dyDescent="0.2"/>
    <row r="12603" ht="12.75" customHeight="1" x14ac:dyDescent="0.2"/>
    <row r="12604" ht="12.75" customHeight="1" x14ac:dyDescent="0.2"/>
    <row r="12605" ht="12.75" customHeight="1" x14ac:dyDescent="0.2"/>
    <row r="12606" ht="12.75" customHeight="1" x14ac:dyDescent="0.2"/>
    <row r="12607" ht="12.75" customHeight="1" x14ac:dyDescent="0.2"/>
    <row r="12608" ht="12.75" customHeight="1" x14ac:dyDescent="0.2"/>
    <row r="12609" ht="12.75" customHeight="1" x14ac:dyDescent="0.2"/>
    <row r="12610" ht="12.75" customHeight="1" x14ac:dyDescent="0.2"/>
    <row r="12611" ht="12.75" customHeight="1" x14ac:dyDescent="0.2"/>
    <row r="12612" ht="12.75" customHeight="1" x14ac:dyDescent="0.2"/>
    <row r="12613" ht="12.75" customHeight="1" x14ac:dyDescent="0.2"/>
    <row r="12614" ht="12.75" customHeight="1" x14ac:dyDescent="0.2"/>
    <row r="12615" ht="12.75" customHeight="1" x14ac:dyDescent="0.2"/>
    <row r="12616" ht="12.75" customHeight="1" x14ac:dyDescent="0.2"/>
    <row r="12617" ht="12.75" customHeight="1" x14ac:dyDescent="0.2"/>
    <row r="12618" ht="12.75" customHeight="1" x14ac:dyDescent="0.2"/>
    <row r="12619" ht="12.75" customHeight="1" x14ac:dyDescent="0.2"/>
    <row r="12620" ht="12.75" customHeight="1" x14ac:dyDescent="0.2"/>
    <row r="12621" ht="12.75" customHeight="1" x14ac:dyDescent="0.2"/>
    <row r="12622" ht="12.75" customHeight="1" x14ac:dyDescent="0.2"/>
    <row r="12623" ht="12.75" customHeight="1" x14ac:dyDescent="0.2"/>
    <row r="12624" ht="12.75" customHeight="1" x14ac:dyDescent="0.2"/>
    <row r="12625" ht="12.75" customHeight="1" x14ac:dyDescent="0.2"/>
    <row r="12626" ht="12.75" customHeight="1" x14ac:dyDescent="0.2"/>
    <row r="12627" ht="12.75" customHeight="1" x14ac:dyDescent="0.2"/>
    <row r="12628" ht="12.75" customHeight="1" x14ac:dyDescent="0.2"/>
    <row r="12629" ht="12.75" customHeight="1" x14ac:dyDescent="0.2"/>
    <row r="12630" ht="12.75" customHeight="1" x14ac:dyDescent="0.2"/>
    <row r="12631" ht="12.75" customHeight="1" x14ac:dyDescent="0.2"/>
    <row r="12632" ht="12.75" customHeight="1" x14ac:dyDescent="0.2"/>
    <row r="12633" ht="12.75" customHeight="1" x14ac:dyDescent="0.2"/>
    <row r="12634" ht="12.75" customHeight="1" x14ac:dyDescent="0.2"/>
    <row r="12635" ht="12.75" customHeight="1" x14ac:dyDescent="0.2"/>
    <row r="12636" ht="12.75" customHeight="1" x14ac:dyDescent="0.2"/>
    <row r="12637" ht="12.75" customHeight="1" x14ac:dyDescent="0.2"/>
    <row r="12638" ht="12.75" customHeight="1" x14ac:dyDescent="0.2"/>
    <row r="12639" ht="12.75" customHeight="1" x14ac:dyDescent="0.2"/>
    <row r="12640" ht="12.75" customHeight="1" x14ac:dyDescent="0.2"/>
    <row r="12641" ht="12.75" customHeight="1" x14ac:dyDescent="0.2"/>
    <row r="12642" ht="12.75" customHeight="1" x14ac:dyDescent="0.2"/>
    <row r="12643" ht="12.75" customHeight="1" x14ac:dyDescent="0.2"/>
    <row r="12644" ht="12.75" customHeight="1" x14ac:dyDescent="0.2"/>
    <row r="12645" ht="12.75" customHeight="1" x14ac:dyDescent="0.2"/>
    <row r="12646" ht="12.75" customHeight="1" x14ac:dyDescent="0.2"/>
    <row r="12647" ht="12.75" customHeight="1" x14ac:dyDescent="0.2"/>
    <row r="12648" ht="12.75" customHeight="1" x14ac:dyDescent="0.2"/>
    <row r="12649" ht="12.75" customHeight="1" x14ac:dyDescent="0.2"/>
    <row r="12650" ht="12.75" customHeight="1" x14ac:dyDescent="0.2"/>
    <row r="12651" ht="12.75" customHeight="1" x14ac:dyDescent="0.2"/>
    <row r="12652" ht="12.75" customHeight="1" x14ac:dyDescent="0.2"/>
    <row r="12653" ht="12.75" customHeight="1" x14ac:dyDescent="0.2"/>
    <row r="12654" ht="12.75" customHeight="1" x14ac:dyDescent="0.2"/>
    <row r="12655" ht="12.75" customHeight="1" x14ac:dyDescent="0.2"/>
    <row r="12656" ht="12.75" customHeight="1" x14ac:dyDescent="0.2"/>
    <row r="12657" ht="12.75" customHeight="1" x14ac:dyDescent="0.2"/>
    <row r="12658" ht="12.75" customHeight="1" x14ac:dyDescent="0.2"/>
    <row r="12659" ht="12.75" customHeight="1" x14ac:dyDescent="0.2"/>
    <row r="12660" ht="12.75" customHeight="1" x14ac:dyDescent="0.2"/>
    <row r="12661" ht="12.75" customHeight="1" x14ac:dyDescent="0.2"/>
    <row r="12662" ht="12.75" customHeight="1" x14ac:dyDescent="0.2"/>
    <row r="12663" ht="12.75" customHeight="1" x14ac:dyDescent="0.2"/>
    <row r="12664" ht="12.75" customHeight="1" x14ac:dyDescent="0.2"/>
    <row r="12665" ht="12.75" customHeight="1" x14ac:dyDescent="0.2"/>
    <row r="12666" ht="12.75" customHeight="1" x14ac:dyDescent="0.2"/>
    <row r="12667" ht="12.75" customHeight="1" x14ac:dyDescent="0.2"/>
    <row r="12668" ht="12.75" customHeight="1" x14ac:dyDescent="0.2"/>
    <row r="12669" ht="12.75" customHeight="1" x14ac:dyDescent="0.2"/>
    <row r="12670" ht="12.75" customHeight="1" x14ac:dyDescent="0.2"/>
    <row r="12671" ht="12.75" customHeight="1" x14ac:dyDescent="0.2"/>
    <row r="12672" ht="12.75" customHeight="1" x14ac:dyDescent="0.2"/>
    <row r="12673" ht="12.75" customHeight="1" x14ac:dyDescent="0.2"/>
    <row r="12674" ht="12.75" customHeight="1" x14ac:dyDescent="0.2"/>
    <row r="12675" ht="12.75" customHeight="1" x14ac:dyDescent="0.2"/>
    <row r="12676" ht="12.75" customHeight="1" x14ac:dyDescent="0.2"/>
    <row r="12677" ht="12.75" customHeight="1" x14ac:dyDescent="0.2"/>
    <row r="12678" ht="12.75" customHeight="1" x14ac:dyDescent="0.2"/>
    <row r="12679" ht="12.75" customHeight="1" x14ac:dyDescent="0.2"/>
    <row r="12680" ht="12.75" customHeight="1" x14ac:dyDescent="0.2"/>
    <row r="12681" ht="12.75" customHeight="1" x14ac:dyDescent="0.2"/>
    <row r="12682" ht="12.75" customHeight="1" x14ac:dyDescent="0.2"/>
    <row r="12683" ht="12.75" customHeight="1" x14ac:dyDescent="0.2"/>
    <row r="12684" ht="12.75" customHeight="1" x14ac:dyDescent="0.2"/>
    <row r="12685" ht="12.75" customHeight="1" x14ac:dyDescent="0.2"/>
    <row r="12686" ht="12.75" customHeight="1" x14ac:dyDescent="0.2"/>
    <row r="12687" ht="12.75" customHeight="1" x14ac:dyDescent="0.2"/>
    <row r="12688" ht="12.75" customHeight="1" x14ac:dyDescent="0.2"/>
    <row r="12689" ht="12.75" customHeight="1" x14ac:dyDescent="0.2"/>
    <row r="12690" ht="12.75" customHeight="1" x14ac:dyDescent="0.2"/>
    <row r="12691" ht="12.75" customHeight="1" x14ac:dyDescent="0.2"/>
    <row r="12692" ht="12.75" customHeight="1" x14ac:dyDescent="0.2"/>
    <row r="12693" ht="12.75" customHeight="1" x14ac:dyDescent="0.2"/>
    <row r="12694" ht="12.75" customHeight="1" x14ac:dyDescent="0.2"/>
    <row r="12695" ht="12.75" customHeight="1" x14ac:dyDescent="0.2"/>
    <row r="12696" ht="12.75" customHeight="1" x14ac:dyDescent="0.2"/>
    <row r="12697" ht="12.75" customHeight="1" x14ac:dyDescent="0.2"/>
    <row r="12698" ht="12.75" customHeight="1" x14ac:dyDescent="0.2"/>
    <row r="12699" ht="12.75" customHeight="1" x14ac:dyDescent="0.2"/>
    <row r="12700" ht="12.75" customHeight="1" x14ac:dyDescent="0.2"/>
    <row r="12701" ht="12.75" customHeight="1" x14ac:dyDescent="0.2"/>
    <row r="12702" ht="12.75" customHeight="1" x14ac:dyDescent="0.2"/>
    <row r="12703" ht="12.75" customHeight="1" x14ac:dyDescent="0.2"/>
    <row r="12704" ht="12.75" customHeight="1" x14ac:dyDescent="0.2"/>
    <row r="12705" ht="12.75" customHeight="1" x14ac:dyDescent="0.2"/>
    <row r="12706" ht="12.75" customHeight="1" x14ac:dyDescent="0.2"/>
    <row r="12707" ht="12.75" customHeight="1" x14ac:dyDescent="0.2"/>
    <row r="12708" ht="12.75" customHeight="1" x14ac:dyDescent="0.2"/>
    <row r="12709" ht="12.75" customHeight="1" x14ac:dyDescent="0.2"/>
    <row r="12710" ht="12.75" customHeight="1" x14ac:dyDescent="0.2"/>
    <row r="12711" ht="12.75" customHeight="1" x14ac:dyDescent="0.2"/>
    <row r="12712" ht="12.75" customHeight="1" x14ac:dyDescent="0.2"/>
    <row r="12713" ht="12.75" customHeight="1" x14ac:dyDescent="0.2"/>
    <row r="12714" ht="12.75" customHeight="1" x14ac:dyDescent="0.2"/>
    <row r="12715" ht="12.75" customHeight="1" x14ac:dyDescent="0.2"/>
    <row r="12716" ht="12.75" customHeight="1" x14ac:dyDescent="0.2"/>
    <row r="12717" ht="12.75" customHeight="1" x14ac:dyDescent="0.2"/>
    <row r="12718" ht="12.75" customHeight="1" x14ac:dyDescent="0.2"/>
    <row r="12719" ht="12.75" customHeight="1" x14ac:dyDescent="0.2"/>
    <row r="12720" ht="12.75" customHeight="1" x14ac:dyDescent="0.2"/>
    <row r="12721" ht="12.75" customHeight="1" x14ac:dyDescent="0.2"/>
    <row r="12722" ht="12.75" customHeight="1" x14ac:dyDescent="0.2"/>
    <row r="12723" ht="12.75" customHeight="1" x14ac:dyDescent="0.2"/>
    <row r="12724" ht="12.75" customHeight="1" x14ac:dyDescent="0.2"/>
    <row r="12725" ht="12.75" customHeight="1" x14ac:dyDescent="0.2"/>
    <row r="12726" ht="12.75" customHeight="1" x14ac:dyDescent="0.2"/>
    <row r="12727" ht="12.75" customHeight="1" x14ac:dyDescent="0.2"/>
    <row r="12728" ht="12.75" customHeight="1" x14ac:dyDescent="0.2"/>
    <row r="12729" ht="12.75" customHeight="1" x14ac:dyDescent="0.2"/>
    <row r="12730" ht="12.75" customHeight="1" x14ac:dyDescent="0.2"/>
    <row r="12731" ht="12.75" customHeight="1" x14ac:dyDescent="0.2"/>
    <row r="12732" ht="12.75" customHeight="1" x14ac:dyDescent="0.2"/>
    <row r="12733" ht="12.75" customHeight="1" x14ac:dyDescent="0.2"/>
    <row r="12734" ht="12.75" customHeight="1" x14ac:dyDescent="0.2"/>
    <row r="12735" ht="12.75" customHeight="1" x14ac:dyDescent="0.2"/>
    <row r="12736" ht="12.75" customHeight="1" x14ac:dyDescent="0.2"/>
    <row r="12737" ht="12.75" customHeight="1" x14ac:dyDescent="0.2"/>
    <row r="12738" ht="12.75" customHeight="1" x14ac:dyDescent="0.2"/>
    <row r="12739" ht="12.75" customHeight="1" x14ac:dyDescent="0.2"/>
    <row r="12740" ht="12.75" customHeight="1" x14ac:dyDescent="0.2"/>
    <row r="12741" ht="12.75" customHeight="1" x14ac:dyDescent="0.2"/>
    <row r="12742" ht="12.75" customHeight="1" x14ac:dyDescent="0.2"/>
    <row r="12743" ht="12.75" customHeight="1" x14ac:dyDescent="0.2"/>
    <row r="12744" ht="12.75" customHeight="1" x14ac:dyDescent="0.2"/>
    <row r="12745" ht="12.75" customHeight="1" x14ac:dyDescent="0.2"/>
    <row r="12746" ht="12.75" customHeight="1" x14ac:dyDescent="0.2"/>
    <row r="12747" ht="12.75" customHeight="1" x14ac:dyDescent="0.2"/>
    <row r="12748" ht="12.75" customHeight="1" x14ac:dyDescent="0.2"/>
    <row r="12749" ht="12.75" customHeight="1" x14ac:dyDescent="0.2"/>
    <row r="12750" ht="12.75" customHeight="1" x14ac:dyDescent="0.2"/>
    <row r="12751" ht="12.75" customHeight="1" x14ac:dyDescent="0.2"/>
    <row r="12752" ht="12.75" customHeight="1" x14ac:dyDescent="0.2"/>
    <row r="12753" ht="12.75" customHeight="1" x14ac:dyDescent="0.2"/>
    <row r="12754" ht="12.75" customHeight="1" x14ac:dyDescent="0.2"/>
    <row r="12755" ht="12.75" customHeight="1" x14ac:dyDescent="0.2"/>
    <row r="12756" ht="12.75" customHeight="1" x14ac:dyDescent="0.2"/>
    <row r="12757" ht="12.75" customHeight="1" x14ac:dyDescent="0.2"/>
    <row r="12758" ht="12.75" customHeight="1" x14ac:dyDescent="0.2"/>
    <row r="12759" ht="12.75" customHeight="1" x14ac:dyDescent="0.2"/>
    <row r="12760" ht="12.75" customHeight="1" x14ac:dyDescent="0.2"/>
    <row r="12761" ht="12.75" customHeight="1" x14ac:dyDescent="0.2"/>
    <row r="12762" ht="12.75" customHeight="1" x14ac:dyDescent="0.2"/>
    <row r="12763" ht="12.75" customHeight="1" x14ac:dyDescent="0.2"/>
    <row r="12764" ht="12.75" customHeight="1" x14ac:dyDescent="0.2"/>
    <row r="12765" ht="12.75" customHeight="1" x14ac:dyDescent="0.2"/>
    <row r="12766" ht="12.75" customHeight="1" x14ac:dyDescent="0.2"/>
    <row r="12767" ht="12.75" customHeight="1" x14ac:dyDescent="0.2"/>
    <row r="12768" ht="12.75" customHeight="1" x14ac:dyDescent="0.2"/>
    <row r="12769" ht="12.75" customHeight="1" x14ac:dyDescent="0.2"/>
    <row r="12770" ht="12.75" customHeight="1" x14ac:dyDescent="0.2"/>
    <row r="12771" ht="12.75" customHeight="1" x14ac:dyDescent="0.2"/>
    <row r="12772" ht="12.75" customHeight="1" x14ac:dyDescent="0.2"/>
    <row r="12773" ht="12.75" customHeight="1" x14ac:dyDescent="0.2"/>
    <row r="12774" ht="12.75" customHeight="1" x14ac:dyDescent="0.2"/>
    <row r="12775" ht="12.75" customHeight="1" x14ac:dyDescent="0.2"/>
    <row r="12776" ht="12.75" customHeight="1" x14ac:dyDescent="0.2"/>
    <row r="12777" ht="12.75" customHeight="1" x14ac:dyDescent="0.2"/>
    <row r="12778" ht="12.75" customHeight="1" x14ac:dyDescent="0.2"/>
    <row r="12779" ht="12.75" customHeight="1" x14ac:dyDescent="0.2"/>
    <row r="12780" ht="12.75" customHeight="1" x14ac:dyDescent="0.2"/>
    <row r="12781" ht="12.75" customHeight="1" x14ac:dyDescent="0.2"/>
    <row r="12782" ht="12.75" customHeight="1" x14ac:dyDescent="0.2"/>
    <row r="12783" ht="12.75" customHeight="1" x14ac:dyDescent="0.2"/>
    <row r="12784" ht="12.75" customHeight="1" x14ac:dyDescent="0.2"/>
    <row r="12785" ht="12.75" customHeight="1" x14ac:dyDescent="0.2"/>
    <row r="12786" ht="12.75" customHeight="1" x14ac:dyDescent="0.2"/>
    <row r="12787" ht="12.75" customHeight="1" x14ac:dyDescent="0.2"/>
    <row r="12788" ht="12.75" customHeight="1" x14ac:dyDescent="0.2"/>
    <row r="12789" ht="12.75" customHeight="1" x14ac:dyDescent="0.2"/>
    <row r="12790" ht="12.75" customHeight="1" x14ac:dyDescent="0.2"/>
    <row r="12791" ht="12.75" customHeight="1" x14ac:dyDescent="0.2"/>
    <row r="12792" ht="12.75" customHeight="1" x14ac:dyDescent="0.2"/>
    <row r="12793" ht="12.75" customHeight="1" x14ac:dyDescent="0.2"/>
    <row r="12794" ht="12.75" customHeight="1" x14ac:dyDescent="0.2"/>
    <row r="12795" ht="12.75" customHeight="1" x14ac:dyDescent="0.2"/>
    <row r="12796" ht="12.75" customHeight="1" x14ac:dyDescent="0.2"/>
    <row r="12797" ht="12.75" customHeight="1" x14ac:dyDescent="0.2"/>
    <row r="12798" ht="12.75" customHeight="1" x14ac:dyDescent="0.2"/>
    <row r="12799" ht="12.75" customHeight="1" x14ac:dyDescent="0.2"/>
    <row r="12800" ht="12.75" customHeight="1" x14ac:dyDescent="0.2"/>
    <row r="12801" ht="12.75" customHeight="1" x14ac:dyDescent="0.2"/>
    <row r="12802" ht="12.75" customHeight="1" x14ac:dyDescent="0.2"/>
    <row r="12803" ht="12.75" customHeight="1" x14ac:dyDescent="0.2"/>
    <row r="12804" ht="12.75" customHeight="1" x14ac:dyDescent="0.2"/>
    <row r="12805" ht="12.75" customHeight="1" x14ac:dyDescent="0.2"/>
    <row r="12806" ht="12.75" customHeight="1" x14ac:dyDescent="0.2"/>
    <row r="12807" ht="12.75" customHeight="1" x14ac:dyDescent="0.2"/>
    <row r="12808" ht="12.75" customHeight="1" x14ac:dyDescent="0.2"/>
    <row r="12809" ht="12.75" customHeight="1" x14ac:dyDescent="0.2"/>
    <row r="12810" ht="12.75" customHeight="1" x14ac:dyDescent="0.2"/>
    <row r="12811" ht="12.75" customHeight="1" x14ac:dyDescent="0.2"/>
    <row r="12812" ht="12.75" customHeight="1" x14ac:dyDescent="0.2"/>
    <row r="12813" ht="12.75" customHeight="1" x14ac:dyDescent="0.2"/>
    <row r="12814" ht="12.75" customHeight="1" x14ac:dyDescent="0.2"/>
    <row r="12815" ht="12.75" customHeight="1" x14ac:dyDescent="0.2"/>
    <row r="12816" ht="12.75" customHeight="1" x14ac:dyDescent="0.2"/>
    <row r="12817" ht="12.75" customHeight="1" x14ac:dyDescent="0.2"/>
    <row r="12818" ht="12.75" customHeight="1" x14ac:dyDescent="0.2"/>
    <row r="12819" ht="12.75" customHeight="1" x14ac:dyDescent="0.2"/>
    <row r="12820" ht="12.75" customHeight="1" x14ac:dyDescent="0.2"/>
    <row r="12821" ht="12.75" customHeight="1" x14ac:dyDescent="0.2"/>
    <row r="12822" ht="12.75" customHeight="1" x14ac:dyDescent="0.2"/>
    <row r="12823" ht="12.75" customHeight="1" x14ac:dyDescent="0.2"/>
    <row r="12824" ht="12.75" customHeight="1" x14ac:dyDescent="0.2"/>
    <row r="12825" ht="12.75" customHeight="1" x14ac:dyDescent="0.2"/>
    <row r="12826" ht="12.75" customHeight="1" x14ac:dyDescent="0.2"/>
    <row r="12827" ht="12.75" customHeight="1" x14ac:dyDescent="0.2"/>
    <row r="12828" ht="12.75" customHeight="1" x14ac:dyDescent="0.2"/>
    <row r="12829" ht="12.75" customHeight="1" x14ac:dyDescent="0.2"/>
    <row r="12830" ht="12.75" customHeight="1" x14ac:dyDescent="0.2"/>
    <row r="12831" ht="12.75" customHeight="1" x14ac:dyDescent="0.2"/>
    <row r="12832" ht="12.75" customHeight="1" x14ac:dyDescent="0.2"/>
    <row r="12833" ht="12.75" customHeight="1" x14ac:dyDescent="0.2"/>
    <row r="12834" ht="12.75" customHeight="1" x14ac:dyDescent="0.2"/>
    <row r="12835" ht="12.75" customHeight="1" x14ac:dyDescent="0.2"/>
    <row r="12836" ht="12.75" customHeight="1" x14ac:dyDescent="0.2"/>
    <row r="12837" ht="12.75" customHeight="1" x14ac:dyDescent="0.2"/>
    <row r="12838" ht="12.75" customHeight="1" x14ac:dyDescent="0.2"/>
    <row r="12839" ht="12.75" customHeight="1" x14ac:dyDescent="0.2"/>
    <row r="12840" ht="12.75" customHeight="1" x14ac:dyDescent="0.2"/>
    <row r="12841" ht="12.75" customHeight="1" x14ac:dyDescent="0.2"/>
    <row r="12842" ht="12.75" customHeight="1" x14ac:dyDescent="0.2"/>
    <row r="12843" ht="12.75" customHeight="1" x14ac:dyDescent="0.2"/>
    <row r="12844" ht="12.75" customHeight="1" x14ac:dyDescent="0.2"/>
    <row r="12845" ht="12.75" customHeight="1" x14ac:dyDescent="0.2"/>
    <row r="12846" ht="12.75" customHeight="1" x14ac:dyDescent="0.2"/>
    <row r="12847" ht="12.75" customHeight="1" x14ac:dyDescent="0.2"/>
    <row r="12848" ht="12.75" customHeight="1" x14ac:dyDescent="0.2"/>
    <row r="12849" ht="12.75" customHeight="1" x14ac:dyDescent="0.2"/>
    <row r="12850" ht="12.75" customHeight="1" x14ac:dyDescent="0.2"/>
    <row r="12851" ht="12.75" customHeight="1" x14ac:dyDescent="0.2"/>
    <row r="12852" ht="12.75" customHeight="1" x14ac:dyDescent="0.2"/>
    <row r="12853" ht="12.75" customHeight="1" x14ac:dyDescent="0.2"/>
    <row r="12854" ht="12.75" customHeight="1" x14ac:dyDescent="0.2"/>
    <row r="12855" ht="12.75" customHeight="1" x14ac:dyDescent="0.2"/>
    <row r="12856" ht="12.75" customHeight="1" x14ac:dyDescent="0.2"/>
    <row r="12857" ht="12.75" customHeight="1" x14ac:dyDescent="0.2"/>
    <row r="12858" ht="12.75" customHeight="1" x14ac:dyDescent="0.2"/>
    <row r="12859" ht="12.75" customHeight="1" x14ac:dyDescent="0.2"/>
    <row r="12860" ht="12.75" customHeight="1" x14ac:dyDescent="0.2"/>
    <row r="12861" ht="12.75" customHeight="1" x14ac:dyDescent="0.2"/>
    <row r="12862" ht="12.75" customHeight="1" x14ac:dyDescent="0.2"/>
    <row r="12863" ht="12.75" customHeight="1" x14ac:dyDescent="0.2"/>
    <row r="12864" ht="12.75" customHeight="1" x14ac:dyDescent="0.2"/>
    <row r="12865" ht="12.75" customHeight="1" x14ac:dyDescent="0.2"/>
    <row r="12866" ht="12.75" customHeight="1" x14ac:dyDescent="0.2"/>
    <row r="12867" ht="12.75" customHeight="1" x14ac:dyDescent="0.2"/>
    <row r="12868" ht="12.75" customHeight="1" x14ac:dyDescent="0.2"/>
    <row r="12869" ht="12.75" customHeight="1" x14ac:dyDescent="0.2"/>
    <row r="12870" ht="12.75" customHeight="1" x14ac:dyDescent="0.2"/>
    <row r="12871" ht="12.75" customHeight="1" x14ac:dyDescent="0.2"/>
    <row r="12872" ht="12.75" customHeight="1" x14ac:dyDescent="0.2"/>
    <row r="12873" ht="12.75" customHeight="1" x14ac:dyDescent="0.2"/>
    <row r="12874" ht="12.75" customHeight="1" x14ac:dyDescent="0.2"/>
    <row r="12875" ht="12.75" customHeight="1" x14ac:dyDescent="0.2"/>
    <row r="12876" ht="12.75" customHeight="1" x14ac:dyDescent="0.2"/>
    <row r="12877" ht="12.75" customHeight="1" x14ac:dyDescent="0.2"/>
    <row r="12878" ht="12.75" customHeight="1" x14ac:dyDescent="0.2"/>
    <row r="12879" ht="12.75" customHeight="1" x14ac:dyDescent="0.2"/>
    <row r="12880" ht="12.75" customHeight="1" x14ac:dyDescent="0.2"/>
    <row r="12881" ht="12.75" customHeight="1" x14ac:dyDescent="0.2"/>
    <row r="12882" ht="12.75" customHeight="1" x14ac:dyDescent="0.2"/>
    <row r="12883" ht="12.75" customHeight="1" x14ac:dyDescent="0.2"/>
    <row r="12884" ht="12.75" customHeight="1" x14ac:dyDescent="0.2"/>
    <row r="12885" ht="12.75" customHeight="1" x14ac:dyDescent="0.2"/>
    <row r="12886" ht="12.75" customHeight="1" x14ac:dyDescent="0.2"/>
    <row r="12887" ht="12.75" customHeight="1" x14ac:dyDescent="0.2"/>
    <row r="12888" ht="12.75" customHeight="1" x14ac:dyDescent="0.2"/>
    <row r="12889" ht="12.75" customHeight="1" x14ac:dyDescent="0.2"/>
    <row r="12890" ht="12.75" customHeight="1" x14ac:dyDescent="0.2"/>
    <row r="12891" ht="12.75" customHeight="1" x14ac:dyDescent="0.2"/>
    <row r="12892" ht="12.75" customHeight="1" x14ac:dyDescent="0.2"/>
    <row r="12893" ht="12.75" customHeight="1" x14ac:dyDescent="0.2"/>
    <row r="12894" ht="12.75" customHeight="1" x14ac:dyDescent="0.2"/>
    <row r="12895" ht="12.75" customHeight="1" x14ac:dyDescent="0.2"/>
    <row r="12896" ht="12.75" customHeight="1" x14ac:dyDescent="0.2"/>
    <row r="12897" ht="12.75" customHeight="1" x14ac:dyDescent="0.2"/>
    <row r="12898" ht="12.75" customHeight="1" x14ac:dyDescent="0.2"/>
    <row r="12899" ht="12.75" customHeight="1" x14ac:dyDescent="0.2"/>
    <row r="12900" ht="12.75" customHeight="1" x14ac:dyDescent="0.2"/>
    <row r="12901" ht="12.75" customHeight="1" x14ac:dyDescent="0.2"/>
    <row r="12902" ht="12.75" customHeight="1" x14ac:dyDescent="0.2"/>
    <row r="12903" ht="12.75" customHeight="1" x14ac:dyDescent="0.2"/>
    <row r="12904" ht="12.75" customHeight="1" x14ac:dyDescent="0.2"/>
    <row r="12905" ht="12.75" customHeight="1" x14ac:dyDescent="0.2"/>
    <row r="12906" ht="12.75" customHeight="1" x14ac:dyDescent="0.2"/>
    <row r="12907" ht="12.75" customHeight="1" x14ac:dyDescent="0.2"/>
    <row r="12908" ht="12.75" customHeight="1" x14ac:dyDescent="0.2"/>
    <row r="12909" ht="12.75" customHeight="1" x14ac:dyDescent="0.2"/>
    <row r="12910" ht="12.75" customHeight="1" x14ac:dyDescent="0.2"/>
    <row r="12911" ht="12.75" customHeight="1" x14ac:dyDescent="0.2"/>
    <row r="12912" ht="12.75" customHeight="1" x14ac:dyDescent="0.2"/>
    <row r="12913" ht="12.75" customHeight="1" x14ac:dyDescent="0.2"/>
    <row r="12914" ht="12.75" customHeight="1" x14ac:dyDescent="0.2"/>
    <row r="12915" ht="12.75" customHeight="1" x14ac:dyDescent="0.2"/>
    <row r="12916" ht="12.75" customHeight="1" x14ac:dyDescent="0.2"/>
    <row r="12917" ht="12.75" customHeight="1" x14ac:dyDescent="0.2"/>
    <row r="12918" ht="12.75" customHeight="1" x14ac:dyDescent="0.2"/>
    <row r="12919" ht="12.75" customHeight="1" x14ac:dyDescent="0.2"/>
    <row r="12920" ht="12.75" customHeight="1" x14ac:dyDescent="0.2"/>
    <row r="12921" ht="12.75" customHeight="1" x14ac:dyDescent="0.2"/>
    <row r="12922" ht="12.75" customHeight="1" x14ac:dyDescent="0.2"/>
    <row r="12923" ht="12.75" customHeight="1" x14ac:dyDescent="0.2"/>
    <row r="12924" ht="12.75" customHeight="1" x14ac:dyDescent="0.2"/>
    <row r="12925" ht="12.75" customHeight="1" x14ac:dyDescent="0.2"/>
    <row r="12926" ht="12.75" customHeight="1" x14ac:dyDescent="0.2"/>
    <row r="12927" ht="12.75" customHeight="1" x14ac:dyDescent="0.2"/>
    <row r="12928" ht="12.75" customHeight="1" x14ac:dyDescent="0.2"/>
    <row r="12929" ht="12.75" customHeight="1" x14ac:dyDescent="0.2"/>
    <row r="12930" ht="12.75" customHeight="1" x14ac:dyDescent="0.2"/>
    <row r="12931" ht="12.75" customHeight="1" x14ac:dyDescent="0.2"/>
    <row r="12932" ht="12.75" customHeight="1" x14ac:dyDescent="0.2"/>
    <row r="12933" ht="12.75" customHeight="1" x14ac:dyDescent="0.2"/>
    <row r="12934" ht="12.75" customHeight="1" x14ac:dyDescent="0.2"/>
    <row r="12935" ht="12.75" customHeight="1" x14ac:dyDescent="0.2"/>
    <row r="12936" ht="12.75" customHeight="1" x14ac:dyDescent="0.2"/>
    <row r="12937" ht="12.75" customHeight="1" x14ac:dyDescent="0.2"/>
    <row r="12938" ht="12.75" customHeight="1" x14ac:dyDescent="0.2"/>
    <row r="12939" ht="12.75" customHeight="1" x14ac:dyDescent="0.2"/>
    <row r="12940" ht="12.75" customHeight="1" x14ac:dyDescent="0.2"/>
    <row r="12941" ht="12.75" customHeight="1" x14ac:dyDescent="0.2"/>
    <row r="12942" ht="12.75" customHeight="1" x14ac:dyDescent="0.2"/>
    <row r="12943" ht="12.75" customHeight="1" x14ac:dyDescent="0.2"/>
    <row r="12944" ht="12.75" customHeight="1" x14ac:dyDescent="0.2"/>
    <row r="12945" ht="12.75" customHeight="1" x14ac:dyDescent="0.2"/>
    <row r="12946" ht="12.75" customHeight="1" x14ac:dyDescent="0.2"/>
    <row r="12947" ht="12.75" customHeight="1" x14ac:dyDescent="0.2"/>
    <row r="12948" ht="12.75" customHeight="1" x14ac:dyDescent="0.2"/>
    <row r="12949" ht="12.75" customHeight="1" x14ac:dyDescent="0.2"/>
    <row r="12950" ht="12.75" customHeight="1" x14ac:dyDescent="0.2"/>
    <row r="12951" ht="12.75" customHeight="1" x14ac:dyDescent="0.2"/>
    <row r="12952" ht="12.75" customHeight="1" x14ac:dyDescent="0.2"/>
    <row r="12953" ht="12.75" customHeight="1" x14ac:dyDescent="0.2"/>
    <row r="12954" ht="12.75" customHeight="1" x14ac:dyDescent="0.2"/>
    <row r="12955" ht="12.75" customHeight="1" x14ac:dyDescent="0.2"/>
    <row r="12956" ht="12.75" customHeight="1" x14ac:dyDescent="0.2"/>
    <row r="12957" ht="12.75" customHeight="1" x14ac:dyDescent="0.2"/>
    <row r="12958" ht="12.75" customHeight="1" x14ac:dyDescent="0.2"/>
    <row r="12959" ht="12.75" customHeight="1" x14ac:dyDescent="0.2"/>
    <row r="12960" ht="12.75" customHeight="1" x14ac:dyDescent="0.2"/>
    <row r="12961" ht="12.75" customHeight="1" x14ac:dyDescent="0.2"/>
    <row r="12962" ht="12.75" customHeight="1" x14ac:dyDescent="0.2"/>
    <row r="12963" ht="12.75" customHeight="1" x14ac:dyDescent="0.2"/>
    <row r="12964" ht="12.75" customHeight="1" x14ac:dyDescent="0.2"/>
    <row r="12965" ht="12.75" customHeight="1" x14ac:dyDescent="0.2"/>
    <row r="12966" ht="12.75" customHeight="1" x14ac:dyDescent="0.2"/>
    <row r="12967" ht="12.75" customHeight="1" x14ac:dyDescent="0.2"/>
    <row r="12968" ht="12.75" customHeight="1" x14ac:dyDescent="0.2"/>
    <row r="12969" ht="12.75" customHeight="1" x14ac:dyDescent="0.2"/>
    <row r="12970" ht="12.75" customHeight="1" x14ac:dyDescent="0.2"/>
    <row r="12971" ht="12.75" customHeight="1" x14ac:dyDescent="0.2"/>
    <row r="12972" ht="12.75" customHeight="1" x14ac:dyDescent="0.2"/>
    <row r="12973" ht="12.75" customHeight="1" x14ac:dyDescent="0.2"/>
    <row r="12974" ht="12.75" customHeight="1" x14ac:dyDescent="0.2"/>
    <row r="12975" ht="12.75" customHeight="1" x14ac:dyDescent="0.2"/>
    <row r="12976" ht="12.75" customHeight="1" x14ac:dyDescent="0.2"/>
    <row r="12977" ht="12.75" customHeight="1" x14ac:dyDescent="0.2"/>
    <row r="12978" ht="12.75" customHeight="1" x14ac:dyDescent="0.2"/>
    <row r="12979" ht="12.75" customHeight="1" x14ac:dyDescent="0.2"/>
    <row r="12980" ht="12.75" customHeight="1" x14ac:dyDescent="0.2"/>
    <row r="12981" ht="12.75" customHeight="1" x14ac:dyDescent="0.2"/>
    <row r="12982" ht="12.75" customHeight="1" x14ac:dyDescent="0.2"/>
    <row r="12983" ht="12.75" customHeight="1" x14ac:dyDescent="0.2"/>
    <row r="12984" ht="12.75" customHeight="1" x14ac:dyDescent="0.2"/>
    <row r="12985" ht="12.75" customHeight="1" x14ac:dyDescent="0.2"/>
    <row r="12986" ht="12.75" customHeight="1" x14ac:dyDescent="0.2"/>
    <row r="12987" ht="12.75" customHeight="1" x14ac:dyDescent="0.2"/>
    <row r="12988" ht="12.75" customHeight="1" x14ac:dyDescent="0.2"/>
    <row r="12989" ht="12.75" customHeight="1" x14ac:dyDescent="0.2"/>
    <row r="12990" ht="12.75" customHeight="1" x14ac:dyDescent="0.2"/>
    <row r="12991" ht="12.75" customHeight="1" x14ac:dyDescent="0.2"/>
    <row r="12992" ht="12.75" customHeight="1" x14ac:dyDescent="0.2"/>
    <row r="12993" ht="12.75" customHeight="1" x14ac:dyDescent="0.2"/>
    <row r="12994" ht="12.75" customHeight="1" x14ac:dyDescent="0.2"/>
    <row r="12995" ht="12.75" customHeight="1" x14ac:dyDescent="0.2"/>
    <row r="12996" ht="12.75" customHeight="1" x14ac:dyDescent="0.2"/>
    <row r="12997" ht="12.75" customHeight="1" x14ac:dyDescent="0.2"/>
    <row r="12998" ht="12.75" customHeight="1" x14ac:dyDescent="0.2"/>
    <row r="12999" ht="12.75" customHeight="1" x14ac:dyDescent="0.2"/>
    <row r="13000" ht="12.75" customHeight="1" x14ac:dyDescent="0.2"/>
    <row r="13001" ht="12.75" customHeight="1" x14ac:dyDescent="0.2"/>
    <row r="13002" ht="12.75" customHeight="1" x14ac:dyDescent="0.2"/>
    <row r="13003" ht="12.75" customHeight="1" x14ac:dyDescent="0.2"/>
    <row r="13004" ht="12.75" customHeight="1" x14ac:dyDescent="0.2"/>
    <row r="13005" ht="12.75" customHeight="1" x14ac:dyDescent="0.2"/>
    <row r="13006" ht="12.75" customHeight="1" x14ac:dyDescent="0.2"/>
    <row r="13007" ht="12.75" customHeight="1" x14ac:dyDescent="0.2"/>
    <row r="13008" ht="12.75" customHeight="1" x14ac:dyDescent="0.2"/>
    <row r="13009" ht="12.75" customHeight="1" x14ac:dyDescent="0.2"/>
    <row r="13010" ht="12.75" customHeight="1" x14ac:dyDescent="0.2"/>
    <row r="13011" ht="12.75" customHeight="1" x14ac:dyDescent="0.2"/>
    <row r="13012" ht="12.75" customHeight="1" x14ac:dyDescent="0.2"/>
    <row r="13013" ht="12.75" customHeight="1" x14ac:dyDescent="0.2"/>
    <row r="13014" ht="12.75" customHeight="1" x14ac:dyDescent="0.2"/>
    <row r="13015" ht="12.75" customHeight="1" x14ac:dyDescent="0.2"/>
    <row r="13016" ht="12.75" customHeight="1" x14ac:dyDescent="0.2"/>
    <row r="13017" ht="12.75" customHeight="1" x14ac:dyDescent="0.2"/>
    <row r="13018" ht="12.75" customHeight="1" x14ac:dyDescent="0.2"/>
    <row r="13019" ht="12.75" customHeight="1" x14ac:dyDescent="0.2"/>
    <row r="13020" ht="12.75" customHeight="1" x14ac:dyDescent="0.2"/>
    <row r="13021" ht="12.75" customHeight="1" x14ac:dyDescent="0.2"/>
    <row r="13022" ht="12.75" customHeight="1" x14ac:dyDescent="0.2"/>
    <row r="13023" ht="12.75" customHeight="1" x14ac:dyDescent="0.2"/>
    <row r="13024" ht="12.75" customHeight="1" x14ac:dyDescent="0.2"/>
    <row r="13025" ht="12.75" customHeight="1" x14ac:dyDescent="0.2"/>
    <row r="13026" ht="12.75" customHeight="1" x14ac:dyDescent="0.2"/>
    <row r="13027" ht="12.75" customHeight="1" x14ac:dyDescent="0.2"/>
    <row r="13028" ht="12.75" customHeight="1" x14ac:dyDescent="0.2"/>
    <row r="13029" ht="12.75" customHeight="1" x14ac:dyDescent="0.2"/>
    <row r="13030" ht="12.75" customHeight="1" x14ac:dyDescent="0.2"/>
    <row r="13031" ht="12.75" customHeight="1" x14ac:dyDescent="0.2"/>
    <row r="13032" ht="12.75" customHeight="1" x14ac:dyDescent="0.2"/>
    <row r="13033" ht="12.75" customHeight="1" x14ac:dyDescent="0.2"/>
    <row r="13034" ht="12.75" customHeight="1" x14ac:dyDescent="0.2"/>
    <row r="13035" ht="12.75" customHeight="1" x14ac:dyDescent="0.2"/>
    <row r="13036" ht="12.75" customHeight="1" x14ac:dyDescent="0.2"/>
    <row r="13037" ht="12.75" customHeight="1" x14ac:dyDescent="0.2"/>
    <row r="13038" ht="12.75" customHeight="1" x14ac:dyDescent="0.2"/>
    <row r="13039" ht="12.75" customHeight="1" x14ac:dyDescent="0.2"/>
    <row r="13040" ht="12.75" customHeight="1" x14ac:dyDescent="0.2"/>
    <row r="13041" ht="12.75" customHeight="1" x14ac:dyDescent="0.2"/>
    <row r="13042" ht="12.75" customHeight="1" x14ac:dyDescent="0.2"/>
    <row r="13043" ht="12.75" customHeight="1" x14ac:dyDescent="0.2"/>
    <row r="13044" ht="12.75" customHeight="1" x14ac:dyDescent="0.2"/>
    <row r="13045" ht="12.75" customHeight="1" x14ac:dyDescent="0.2"/>
    <row r="13046" ht="12.75" customHeight="1" x14ac:dyDescent="0.2"/>
    <row r="13047" ht="12.75" customHeight="1" x14ac:dyDescent="0.2"/>
    <row r="13048" ht="12.75" customHeight="1" x14ac:dyDescent="0.2"/>
    <row r="13049" ht="12.75" customHeight="1" x14ac:dyDescent="0.2"/>
    <row r="13050" ht="12.75" customHeight="1" x14ac:dyDescent="0.2"/>
    <row r="13051" ht="12.75" customHeight="1" x14ac:dyDescent="0.2"/>
    <row r="13052" ht="12.75" customHeight="1" x14ac:dyDescent="0.2"/>
    <row r="13053" ht="12.75" customHeight="1" x14ac:dyDescent="0.2"/>
    <row r="13054" ht="12.75" customHeight="1" x14ac:dyDescent="0.2"/>
    <row r="13055" ht="12.75" customHeight="1" x14ac:dyDescent="0.2"/>
    <row r="13056" ht="12.75" customHeight="1" x14ac:dyDescent="0.2"/>
    <row r="13057" ht="12.75" customHeight="1" x14ac:dyDescent="0.2"/>
    <row r="13058" ht="12.75" customHeight="1" x14ac:dyDescent="0.2"/>
    <row r="13059" ht="12.75" customHeight="1" x14ac:dyDescent="0.2"/>
    <row r="13060" ht="12.75" customHeight="1" x14ac:dyDescent="0.2"/>
    <row r="13061" ht="12.75" customHeight="1" x14ac:dyDescent="0.2"/>
    <row r="13062" ht="12.75" customHeight="1" x14ac:dyDescent="0.2"/>
    <row r="13063" ht="12.75" customHeight="1" x14ac:dyDescent="0.2"/>
    <row r="13064" ht="12.75" customHeight="1" x14ac:dyDescent="0.2"/>
    <row r="13065" ht="12.75" customHeight="1" x14ac:dyDescent="0.2"/>
    <row r="13066" ht="12.75" customHeight="1" x14ac:dyDescent="0.2"/>
    <row r="13067" ht="12.75" customHeight="1" x14ac:dyDescent="0.2"/>
    <row r="13068" ht="12.75" customHeight="1" x14ac:dyDescent="0.2"/>
    <row r="13069" ht="12.75" customHeight="1" x14ac:dyDescent="0.2"/>
    <row r="13070" ht="12.75" customHeight="1" x14ac:dyDescent="0.2"/>
    <row r="13071" ht="12.75" customHeight="1" x14ac:dyDescent="0.2"/>
    <row r="13072" ht="12.75" customHeight="1" x14ac:dyDescent="0.2"/>
    <row r="13073" ht="12.75" customHeight="1" x14ac:dyDescent="0.2"/>
    <row r="13074" ht="12.75" customHeight="1" x14ac:dyDescent="0.2"/>
    <row r="13075" ht="12.75" customHeight="1" x14ac:dyDescent="0.2"/>
    <row r="13076" ht="12.75" customHeight="1" x14ac:dyDescent="0.2"/>
    <row r="13077" ht="12.75" customHeight="1" x14ac:dyDescent="0.2"/>
    <row r="13078" ht="12.75" customHeight="1" x14ac:dyDescent="0.2"/>
    <row r="13079" ht="12.75" customHeight="1" x14ac:dyDescent="0.2"/>
    <row r="13080" ht="12.75" customHeight="1" x14ac:dyDescent="0.2"/>
    <row r="13081" ht="12.75" customHeight="1" x14ac:dyDescent="0.2"/>
    <row r="13082" ht="12.75" customHeight="1" x14ac:dyDescent="0.2"/>
    <row r="13083" ht="12.75" customHeight="1" x14ac:dyDescent="0.2"/>
    <row r="13084" ht="12.75" customHeight="1" x14ac:dyDescent="0.2"/>
    <row r="13085" ht="12.75" customHeight="1" x14ac:dyDescent="0.2"/>
    <row r="13086" ht="12.75" customHeight="1" x14ac:dyDescent="0.2"/>
    <row r="13087" ht="12.75" customHeight="1" x14ac:dyDescent="0.2"/>
    <row r="13088" ht="12.75" customHeight="1" x14ac:dyDescent="0.2"/>
    <row r="13089" ht="12.75" customHeight="1" x14ac:dyDescent="0.2"/>
    <row r="13090" ht="12.75" customHeight="1" x14ac:dyDescent="0.2"/>
    <row r="13091" ht="12.75" customHeight="1" x14ac:dyDescent="0.2"/>
    <row r="13092" ht="12.75" customHeight="1" x14ac:dyDescent="0.2"/>
    <row r="13093" ht="12.75" customHeight="1" x14ac:dyDescent="0.2"/>
    <row r="13094" ht="12.75" customHeight="1" x14ac:dyDescent="0.2"/>
    <row r="13095" ht="12.75" customHeight="1" x14ac:dyDescent="0.2"/>
    <row r="13096" ht="12.75" customHeight="1" x14ac:dyDescent="0.2"/>
    <row r="13097" ht="12.75" customHeight="1" x14ac:dyDescent="0.2"/>
    <row r="13098" ht="12.75" customHeight="1" x14ac:dyDescent="0.2"/>
    <row r="13099" ht="12.75" customHeight="1" x14ac:dyDescent="0.2"/>
    <row r="13100" ht="12.75" customHeight="1" x14ac:dyDescent="0.2"/>
    <row r="13101" ht="12.75" customHeight="1" x14ac:dyDescent="0.2"/>
    <row r="13102" ht="12.75" customHeight="1" x14ac:dyDescent="0.2"/>
    <row r="13103" ht="12.75" customHeight="1" x14ac:dyDescent="0.2"/>
    <row r="13104" ht="12.75" customHeight="1" x14ac:dyDescent="0.2"/>
    <row r="13105" ht="12.75" customHeight="1" x14ac:dyDescent="0.2"/>
    <row r="13106" ht="12.75" customHeight="1" x14ac:dyDescent="0.2"/>
    <row r="13107" ht="12.75" customHeight="1" x14ac:dyDescent="0.2"/>
    <row r="13108" ht="12.75" customHeight="1" x14ac:dyDescent="0.2"/>
    <row r="13109" ht="12.75" customHeight="1" x14ac:dyDescent="0.2"/>
    <row r="13110" ht="12.75" customHeight="1" x14ac:dyDescent="0.2"/>
    <row r="13111" ht="12.75" customHeight="1" x14ac:dyDescent="0.2"/>
    <row r="13112" ht="12.75" customHeight="1" x14ac:dyDescent="0.2"/>
    <row r="13113" ht="12.75" customHeight="1" x14ac:dyDescent="0.2"/>
    <row r="13114" ht="12.75" customHeight="1" x14ac:dyDescent="0.2"/>
    <row r="13115" ht="12.75" customHeight="1" x14ac:dyDescent="0.2"/>
    <row r="13116" ht="12.75" customHeight="1" x14ac:dyDescent="0.2"/>
    <row r="13117" ht="12.75" customHeight="1" x14ac:dyDescent="0.2"/>
    <row r="13118" ht="12.75" customHeight="1" x14ac:dyDescent="0.2"/>
    <row r="13119" ht="12.75" customHeight="1" x14ac:dyDescent="0.2"/>
    <row r="13120" ht="12.75" customHeight="1" x14ac:dyDescent="0.2"/>
    <row r="13121" ht="12.75" customHeight="1" x14ac:dyDescent="0.2"/>
    <row r="13122" ht="12.75" customHeight="1" x14ac:dyDescent="0.2"/>
    <row r="13123" ht="12.75" customHeight="1" x14ac:dyDescent="0.2"/>
    <row r="13124" ht="12.75" customHeight="1" x14ac:dyDescent="0.2"/>
    <row r="13125" ht="12.75" customHeight="1" x14ac:dyDescent="0.2"/>
    <row r="13126" ht="12.75" customHeight="1" x14ac:dyDescent="0.2"/>
    <row r="13127" ht="12.75" customHeight="1" x14ac:dyDescent="0.2"/>
    <row r="13128" ht="12.75" customHeight="1" x14ac:dyDescent="0.2"/>
    <row r="13129" ht="12.75" customHeight="1" x14ac:dyDescent="0.2"/>
    <row r="13130" ht="12.75" customHeight="1" x14ac:dyDescent="0.2"/>
    <row r="13131" ht="12.75" customHeight="1" x14ac:dyDescent="0.2"/>
    <row r="13132" ht="12.75" customHeight="1" x14ac:dyDescent="0.2"/>
    <row r="13133" ht="12.75" customHeight="1" x14ac:dyDescent="0.2"/>
    <row r="13134" ht="12.75" customHeight="1" x14ac:dyDescent="0.2"/>
    <row r="13135" ht="12.75" customHeight="1" x14ac:dyDescent="0.2"/>
    <row r="13136" ht="12.75" customHeight="1" x14ac:dyDescent="0.2"/>
    <row r="13137" ht="12.75" customHeight="1" x14ac:dyDescent="0.2"/>
    <row r="13138" ht="12.75" customHeight="1" x14ac:dyDescent="0.2"/>
    <row r="13139" ht="12.75" customHeight="1" x14ac:dyDescent="0.2"/>
    <row r="13140" ht="12.75" customHeight="1" x14ac:dyDescent="0.2"/>
    <row r="13141" ht="12.75" customHeight="1" x14ac:dyDescent="0.2"/>
    <row r="13142" ht="12.75" customHeight="1" x14ac:dyDescent="0.2"/>
    <row r="13143" ht="12.75" customHeight="1" x14ac:dyDescent="0.2"/>
    <row r="13144" ht="12.75" customHeight="1" x14ac:dyDescent="0.2"/>
    <row r="13145" ht="12.75" customHeight="1" x14ac:dyDescent="0.2"/>
    <row r="13146" ht="12.75" customHeight="1" x14ac:dyDescent="0.2"/>
    <row r="13147" ht="12.75" customHeight="1" x14ac:dyDescent="0.2"/>
    <row r="13148" ht="12.75" customHeight="1" x14ac:dyDescent="0.2"/>
    <row r="13149" ht="12.75" customHeight="1" x14ac:dyDescent="0.2"/>
    <row r="13150" ht="12.75" customHeight="1" x14ac:dyDescent="0.2"/>
    <row r="13151" ht="12.75" customHeight="1" x14ac:dyDescent="0.2"/>
    <row r="13152" ht="12.75" customHeight="1" x14ac:dyDescent="0.2"/>
    <row r="13153" ht="12.75" customHeight="1" x14ac:dyDescent="0.2"/>
    <row r="13154" ht="12.75" customHeight="1" x14ac:dyDescent="0.2"/>
    <row r="13155" ht="12.75" customHeight="1" x14ac:dyDescent="0.2"/>
    <row r="13156" ht="12.75" customHeight="1" x14ac:dyDescent="0.2"/>
    <row r="13157" ht="12.75" customHeight="1" x14ac:dyDescent="0.2"/>
    <row r="13158" ht="12.75" customHeight="1" x14ac:dyDescent="0.2"/>
    <row r="13159" ht="12.75" customHeight="1" x14ac:dyDescent="0.2"/>
    <row r="13160" ht="12.75" customHeight="1" x14ac:dyDescent="0.2"/>
    <row r="13161" ht="12.75" customHeight="1" x14ac:dyDescent="0.2"/>
    <row r="13162" ht="12.75" customHeight="1" x14ac:dyDescent="0.2"/>
    <row r="13163" ht="12.75" customHeight="1" x14ac:dyDescent="0.2"/>
    <row r="13164" ht="12.75" customHeight="1" x14ac:dyDescent="0.2"/>
    <row r="13165" ht="12.75" customHeight="1" x14ac:dyDescent="0.2"/>
    <row r="13166" ht="12.75" customHeight="1" x14ac:dyDescent="0.2"/>
    <row r="13167" ht="12.75" customHeight="1" x14ac:dyDescent="0.2"/>
    <row r="13168" ht="12.75" customHeight="1" x14ac:dyDescent="0.2"/>
    <row r="13169" ht="12.75" customHeight="1" x14ac:dyDescent="0.2"/>
    <row r="13170" ht="12.75" customHeight="1" x14ac:dyDescent="0.2"/>
    <row r="13171" ht="12.75" customHeight="1" x14ac:dyDescent="0.2"/>
    <row r="13172" ht="12.75" customHeight="1" x14ac:dyDescent="0.2"/>
    <row r="13173" ht="12.75" customHeight="1" x14ac:dyDescent="0.2"/>
    <row r="13174" ht="12.75" customHeight="1" x14ac:dyDescent="0.2"/>
    <row r="13175" ht="12.75" customHeight="1" x14ac:dyDescent="0.2"/>
    <row r="13176" ht="12.75" customHeight="1" x14ac:dyDescent="0.2"/>
    <row r="13177" ht="12.75" customHeight="1" x14ac:dyDescent="0.2"/>
    <row r="13178" ht="12.75" customHeight="1" x14ac:dyDescent="0.2"/>
    <row r="13179" ht="12.75" customHeight="1" x14ac:dyDescent="0.2"/>
    <row r="13180" ht="12.75" customHeight="1" x14ac:dyDescent="0.2"/>
    <row r="13181" ht="12.75" customHeight="1" x14ac:dyDescent="0.2"/>
    <row r="13182" ht="12.75" customHeight="1" x14ac:dyDescent="0.2"/>
    <row r="13183" ht="12.75" customHeight="1" x14ac:dyDescent="0.2"/>
    <row r="13184" ht="12.75" customHeight="1" x14ac:dyDescent="0.2"/>
    <row r="13185" ht="12.75" customHeight="1" x14ac:dyDescent="0.2"/>
    <row r="13186" ht="12.75" customHeight="1" x14ac:dyDescent="0.2"/>
    <row r="13187" ht="12.75" customHeight="1" x14ac:dyDescent="0.2"/>
    <row r="13188" ht="12.75" customHeight="1" x14ac:dyDescent="0.2"/>
    <row r="13189" ht="12.75" customHeight="1" x14ac:dyDescent="0.2"/>
    <row r="13190" ht="12.75" customHeight="1" x14ac:dyDescent="0.2"/>
    <row r="13191" ht="12.75" customHeight="1" x14ac:dyDescent="0.2"/>
    <row r="13192" ht="12.75" customHeight="1" x14ac:dyDescent="0.2"/>
    <row r="13193" ht="12.75" customHeight="1" x14ac:dyDescent="0.2"/>
    <row r="13194" ht="12.75" customHeight="1" x14ac:dyDescent="0.2"/>
    <row r="13195" ht="12.75" customHeight="1" x14ac:dyDescent="0.2"/>
    <row r="13196" ht="12.75" customHeight="1" x14ac:dyDescent="0.2"/>
    <row r="13197" ht="12.75" customHeight="1" x14ac:dyDescent="0.2"/>
    <row r="13198" ht="12.75" customHeight="1" x14ac:dyDescent="0.2"/>
    <row r="13199" ht="12.75" customHeight="1" x14ac:dyDescent="0.2"/>
    <row r="13200" ht="12.75" customHeight="1" x14ac:dyDescent="0.2"/>
    <row r="13201" ht="12.75" customHeight="1" x14ac:dyDescent="0.2"/>
    <row r="13202" ht="12.75" customHeight="1" x14ac:dyDescent="0.2"/>
    <row r="13203" ht="12.75" customHeight="1" x14ac:dyDescent="0.2"/>
    <row r="13204" ht="12.75" customHeight="1" x14ac:dyDescent="0.2"/>
    <row r="13205" ht="12.75" customHeight="1" x14ac:dyDescent="0.2"/>
    <row r="13206" ht="12.75" customHeight="1" x14ac:dyDescent="0.2"/>
    <row r="13207" ht="12.75" customHeight="1" x14ac:dyDescent="0.2"/>
    <row r="13208" ht="12.75" customHeight="1" x14ac:dyDescent="0.2"/>
    <row r="13209" ht="12.75" customHeight="1" x14ac:dyDescent="0.2"/>
    <row r="13210" ht="12.75" customHeight="1" x14ac:dyDescent="0.2"/>
    <row r="13211" ht="12.75" customHeight="1" x14ac:dyDescent="0.2"/>
    <row r="13212" ht="12.75" customHeight="1" x14ac:dyDescent="0.2"/>
    <row r="13213" ht="12.75" customHeight="1" x14ac:dyDescent="0.2"/>
    <row r="13214" ht="12.75" customHeight="1" x14ac:dyDescent="0.2"/>
    <row r="13215" ht="12.75" customHeight="1" x14ac:dyDescent="0.2"/>
    <row r="13216" ht="12.75" customHeight="1" x14ac:dyDescent="0.2"/>
    <row r="13217" ht="12.75" customHeight="1" x14ac:dyDescent="0.2"/>
    <row r="13218" ht="12.75" customHeight="1" x14ac:dyDescent="0.2"/>
    <row r="13219" ht="12.75" customHeight="1" x14ac:dyDescent="0.2"/>
    <row r="13220" ht="12.75" customHeight="1" x14ac:dyDescent="0.2"/>
    <row r="13221" ht="12.75" customHeight="1" x14ac:dyDescent="0.2"/>
    <row r="13222" ht="12.75" customHeight="1" x14ac:dyDescent="0.2"/>
    <row r="13223" ht="12.75" customHeight="1" x14ac:dyDescent="0.2"/>
    <row r="13224" ht="12.75" customHeight="1" x14ac:dyDescent="0.2"/>
    <row r="13225" ht="12.75" customHeight="1" x14ac:dyDescent="0.2"/>
    <row r="13226" ht="12.75" customHeight="1" x14ac:dyDescent="0.2"/>
    <row r="13227" ht="12.75" customHeight="1" x14ac:dyDescent="0.2"/>
    <row r="13228" ht="12.75" customHeight="1" x14ac:dyDescent="0.2"/>
    <row r="13229" ht="12.75" customHeight="1" x14ac:dyDescent="0.2"/>
    <row r="13230" ht="12.75" customHeight="1" x14ac:dyDescent="0.2"/>
    <row r="13231" ht="12.75" customHeight="1" x14ac:dyDescent="0.2"/>
    <row r="13232" ht="12.75" customHeight="1" x14ac:dyDescent="0.2"/>
    <row r="13233" ht="12.75" customHeight="1" x14ac:dyDescent="0.2"/>
    <row r="13234" ht="12.75" customHeight="1" x14ac:dyDescent="0.2"/>
    <row r="13235" ht="12.75" customHeight="1" x14ac:dyDescent="0.2"/>
    <row r="13236" ht="12.75" customHeight="1" x14ac:dyDescent="0.2"/>
    <row r="13237" ht="12.75" customHeight="1" x14ac:dyDescent="0.2"/>
    <row r="13238" ht="12.75" customHeight="1" x14ac:dyDescent="0.2"/>
    <row r="13239" ht="12.75" customHeight="1" x14ac:dyDescent="0.2"/>
    <row r="13240" ht="12.75" customHeight="1" x14ac:dyDescent="0.2"/>
    <row r="13241" ht="12.75" customHeight="1" x14ac:dyDescent="0.2"/>
    <row r="13242" ht="12.75" customHeight="1" x14ac:dyDescent="0.2"/>
    <row r="13243" ht="12.75" customHeight="1" x14ac:dyDescent="0.2"/>
    <row r="13244" ht="12.75" customHeight="1" x14ac:dyDescent="0.2"/>
    <row r="13245" ht="12.75" customHeight="1" x14ac:dyDescent="0.2"/>
    <row r="13246" ht="12.75" customHeight="1" x14ac:dyDescent="0.2"/>
    <row r="13247" ht="12.75" customHeight="1" x14ac:dyDescent="0.2"/>
    <row r="13248" ht="12.75" customHeight="1" x14ac:dyDescent="0.2"/>
    <row r="13249" ht="12.75" customHeight="1" x14ac:dyDescent="0.2"/>
    <row r="13250" ht="12.75" customHeight="1" x14ac:dyDescent="0.2"/>
    <row r="13251" ht="12.75" customHeight="1" x14ac:dyDescent="0.2"/>
    <row r="13252" ht="12.75" customHeight="1" x14ac:dyDescent="0.2"/>
    <row r="13253" ht="12.75" customHeight="1" x14ac:dyDescent="0.2"/>
    <row r="13254" ht="12.75" customHeight="1" x14ac:dyDescent="0.2"/>
    <row r="13255" ht="12.75" customHeight="1" x14ac:dyDescent="0.2"/>
    <row r="13256" ht="12.75" customHeight="1" x14ac:dyDescent="0.2"/>
    <row r="13257" ht="12.75" customHeight="1" x14ac:dyDescent="0.2"/>
    <row r="13258" ht="12.75" customHeight="1" x14ac:dyDescent="0.2"/>
    <row r="13259" ht="12.75" customHeight="1" x14ac:dyDescent="0.2"/>
    <row r="13260" ht="12.75" customHeight="1" x14ac:dyDescent="0.2"/>
    <row r="13261" ht="12.75" customHeight="1" x14ac:dyDescent="0.2"/>
    <row r="13262" ht="12.75" customHeight="1" x14ac:dyDescent="0.2"/>
    <row r="13263" ht="12.75" customHeight="1" x14ac:dyDescent="0.2"/>
    <row r="13264" ht="12.75" customHeight="1" x14ac:dyDescent="0.2"/>
    <row r="13265" ht="12.75" customHeight="1" x14ac:dyDescent="0.2"/>
    <row r="13266" ht="12.75" customHeight="1" x14ac:dyDescent="0.2"/>
    <row r="13267" ht="12.75" customHeight="1" x14ac:dyDescent="0.2"/>
    <row r="13268" ht="12.75" customHeight="1" x14ac:dyDescent="0.2"/>
    <row r="13269" ht="12.75" customHeight="1" x14ac:dyDescent="0.2"/>
    <row r="13270" ht="12.75" customHeight="1" x14ac:dyDescent="0.2"/>
    <row r="13271" ht="12.75" customHeight="1" x14ac:dyDescent="0.2"/>
    <row r="13272" ht="12.75" customHeight="1" x14ac:dyDescent="0.2"/>
    <row r="13273" ht="12.75" customHeight="1" x14ac:dyDescent="0.2"/>
    <row r="13274" ht="12.75" customHeight="1" x14ac:dyDescent="0.2"/>
    <row r="13275" ht="12.75" customHeight="1" x14ac:dyDescent="0.2"/>
    <row r="13276" ht="12.75" customHeight="1" x14ac:dyDescent="0.2"/>
    <row r="13277" ht="12.75" customHeight="1" x14ac:dyDescent="0.2"/>
    <row r="13278" ht="12.75" customHeight="1" x14ac:dyDescent="0.2"/>
    <row r="13279" ht="12.75" customHeight="1" x14ac:dyDescent="0.2"/>
    <row r="13280" ht="12.75" customHeight="1" x14ac:dyDescent="0.2"/>
    <row r="13281" ht="12.75" customHeight="1" x14ac:dyDescent="0.2"/>
    <row r="13282" ht="12.75" customHeight="1" x14ac:dyDescent="0.2"/>
    <row r="13283" ht="12.75" customHeight="1" x14ac:dyDescent="0.2"/>
    <row r="13284" ht="12.75" customHeight="1" x14ac:dyDescent="0.2"/>
    <row r="13285" ht="12.75" customHeight="1" x14ac:dyDescent="0.2"/>
    <row r="13286" ht="12.75" customHeight="1" x14ac:dyDescent="0.2"/>
    <row r="13287" ht="12.75" customHeight="1" x14ac:dyDescent="0.2"/>
    <row r="13288" ht="12.75" customHeight="1" x14ac:dyDescent="0.2"/>
    <row r="13289" ht="12.75" customHeight="1" x14ac:dyDescent="0.2"/>
    <row r="13290" ht="12.75" customHeight="1" x14ac:dyDescent="0.2"/>
    <row r="13291" ht="12.75" customHeight="1" x14ac:dyDescent="0.2"/>
    <row r="13292" ht="12.75" customHeight="1" x14ac:dyDescent="0.2"/>
    <row r="13293" ht="12.75" customHeight="1" x14ac:dyDescent="0.2"/>
    <row r="13294" ht="12.75" customHeight="1" x14ac:dyDescent="0.2"/>
    <row r="13295" ht="12.75" customHeight="1" x14ac:dyDescent="0.2"/>
    <row r="13296" ht="12.75" customHeight="1" x14ac:dyDescent="0.2"/>
    <row r="13297" ht="12.75" customHeight="1" x14ac:dyDescent="0.2"/>
    <row r="13298" ht="12.75" customHeight="1" x14ac:dyDescent="0.2"/>
    <row r="13299" ht="12.75" customHeight="1" x14ac:dyDescent="0.2"/>
    <row r="13300" ht="12.75" customHeight="1" x14ac:dyDescent="0.2"/>
    <row r="13301" ht="12.75" customHeight="1" x14ac:dyDescent="0.2"/>
    <row r="13302" ht="12.75" customHeight="1" x14ac:dyDescent="0.2"/>
    <row r="13303" ht="12.75" customHeight="1" x14ac:dyDescent="0.2"/>
    <row r="13304" ht="12.75" customHeight="1" x14ac:dyDescent="0.2"/>
    <row r="13305" ht="12.75" customHeight="1" x14ac:dyDescent="0.2"/>
    <row r="13306" ht="12.75" customHeight="1" x14ac:dyDescent="0.2"/>
    <row r="13307" ht="12.75" customHeight="1" x14ac:dyDescent="0.2"/>
    <row r="13308" ht="12.75" customHeight="1" x14ac:dyDescent="0.2"/>
    <row r="13309" ht="12.75" customHeight="1" x14ac:dyDescent="0.2"/>
    <row r="13310" ht="12.75" customHeight="1" x14ac:dyDescent="0.2"/>
    <row r="13311" ht="12.75" customHeight="1" x14ac:dyDescent="0.2"/>
    <row r="13312" ht="12.75" customHeight="1" x14ac:dyDescent="0.2"/>
    <row r="13313" ht="12.75" customHeight="1" x14ac:dyDescent="0.2"/>
    <row r="13314" ht="12.75" customHeight="1" x14ac:dyDescent="0.2"/>
    <row r="13315" ht="12.75" customHeight="1" x14ac:dyDescent="0.2"/>
    <row r="13316" ht="12.75" customHeight="1" x14ac:dyDescent="0.2"/>
    <row r="13317" ht="12.75" customHeight="1" x14ac:dyDescent="0.2"/>
    <row r="13318" ht="12.75" customHeight="1" x14ac:dyDescent="0.2"/>
    <row r="13319" ht="12.75" customHeight="1" x14ac:dyDescent="0.2"/>
    <row r="13320" ht="12.75" customHeight="1" x14ac:dyDescent="0.2"/>
    <row r="13321" ht="12.75" customHeight="1" x14ac:dyDescent="0.2"/>
    <row r="13322" ht="12.75" customHeight="1" x14ac:dyDescent="0.2"/>
    <row r="13323" ht="12.75" customHeight="1" x14ac:dyDescent="0.2"/>
    <row r="13324" ht="12.75" customHeight="1" x14ac:dyDescent="0.2"/>
    <row r="13325" ht="12.75" customHeight="1" x14ac:dyDescent="0.2"/>
    <row r="13326" ht="12.75" customHeight="1" x14ac:dyDescent="0.2"/>
    <row r="13327" ht="12.75" customHeight="1" x14ac:dyDescent="0.2"/>
    <row r="13328" ht="12.75" customHeight="1" x14ac:dyDescent="0.2"/>
    <row r="13329" ht="12.75" customHeight="1" x14ac:dyDescent="0.2"/>
    <row r="13330" ht="12.75" customHeight="1" x14ac:dyDescent="0.2"/>
    <row r="13331" ht="12.75" customHeight="1" x14ac:dyDescent="0.2"/>
    <row r="13332" ht="12.75" customHeight="1" x14ac:dyDescent="0.2"/>
    <row r="13333" ht="12.75" customHeight="1" x14ac:dyDescent="0.2"/>
    <row r="13334" ht="12.75" customHeight="1" x14ac:dyDescent="0.2"/>
    <row r="13335" ht="12.75" customHeight="1" x14ac:dyDescent="0.2"/>
    <row r="13336" ht="12.75" customHeight="1" x14ac:dyDescent="0.2"/>
    <row r="13337" ht="12.75" customHeight="1" x14ac:dyDescent="0.2"/>
    <row r="13338" ht="12.75" customHeight="1" x14ac:dyDescent="0.2"/>
    <row r="13339" ht="12.75" customHeight="1" x14ac:dyDescent="0.2"/>
    <row r="13340" ht="12.75" customHeight="1" x14ac:dyDescent="0.2"/>
    <row r="13341" ht="12.75" customHeight="1" x14ac:dyDescent="0.2"/>
    <row r="13342" ht="12.75" customHeight="1" x14ac:dyDescent="0.2"/>
    <row r="13343" ht="12.75" customHeight="1" x14ac:dyDescent="0.2"/>
    <row r="13344" ht="12.75" customHeight="1" x14ac:dyDescent="0.2"/>
    <row r="13345" ht="12.75" customHeight="1" x14ac:dyDescent="0.2"/>
    <row r="13346" ht="12.75" customHeight="1" x14ac:dyDescent="0.2"/>
    <row r="13347" ht="12.75" customHeight="1" x14ac:dyDescent="0.2"/>
    <row r="13348" ht="12.75" customHeight="1" x14ac:dyDescent="0.2"/>
    <row r="13349" ht="12.75" customHeight="1" x14ac:dyDescent="0.2"/>
    <row r="13350" ht="12.75" customHeight="1" x14ac:dyDescent="0.2"/>
    <row r="13351" ht="12.75" customHeight="1" x14ac:dyDescent="0.2"/>
    <row r="13352" ht="12.75" customHeight="1" x14ac:dyDescent="0.2"/>
    <row r="13353" ht="12.75" customHeight="1" x14ac:dyDescent="0.2"/>
    <row r="13354" ht="12.75" customHeight="1" x14ac:dyDescent="0.2"/>
    <row r="13355" ht="12.75" customHeight="1" x14ac:dyDescent="0.2"/>
    <row r="13356" ht="12.75" customHeight="1" x14ac:dyDescent="0.2"/>
    <row r="13357" ht="12.75" customHeight="1" x14ac:dyDescent="0.2"/>
    <row r="13358" ht="12.75" customHeight="1" x14ac:dyDescent="0.2"/>
    <row r="13359" ht="12.75" customHeight="1" x14ac:dyDescent="0.2"/>
    <row r="13360" ht="12.75" customHeight="1" x14ac:dyDescent="0.2"/>
    <row r="13361" ht="12.75" customHeight="1" x14ac:dyDescent="0.2"/>
    <row r="13362" ht="12.75" customHeight="1" x14ac:dyDescent="0.2"/>
    <row r="13363" ht="12.75" customHeight="1" x14ac:dyDescent="0.2"/>
    <row r="13364" ht="12.75" customHeight="1" x14ac:dyDescent="0.2"/>
    <row r="13365" ht="12.75" customHeight="1" x14ac:dyDescent="0.2"/>
    <row r="13366" ht="12.75" customHeight="1" x14ac:dyDescent="0.2"/>
    <row r="13367" ht="12.75" customHeight="1" x14ac:dyDescent="0.2"/>
    <row r="13368" ht="12.75" customHeight="1" x14ac:dyDescent="0.2"/>
    <row r="13369" ht="12.75" customHeight="1" x14ac:dyDescent="0.2"/>
    <row r="13370" ht="12.75" customHeight="1" x14ac:dyDescent="0.2"/>
    <row r="13371" ht="12.75" customHeight="1" x14ac:dyDescent="0.2"/>
    <row r="13372" ht="12.75" customHeight="1" x14ac:dyDescent="0.2"/>
    <row r="13373" ht="12.75" customHeight="1" x14ac:dyDescent="0.2"/>
    <row r="13374" ht="12.75" customHeight="1" x14ac:dyDescent="0.2"/>
    <row r="13375" ht="12.75" customHeight="1" x14ac:dyDescent="0.2"/>
    <row r="13376" ht="12.75" customHeight="1" x14ac:dyDescent="0.2"/>
    <row r="13377" ht="12.75" customHeight="1" x14ac:dyDescent="0.2"/>
    <row r="13378" ht="12.75" customHeight="1" x14ac:dyDescent="0.2"/>
    <row r="13379" ht="12.75" customHeight="1" x14ac:dyDescent="0.2"/>
    <row r="13380" ht="12.75" customHeight="1" x14ac:dyDescent="0.2"/>
    <row r="13381" ht="12.75" customHeight="1" x14ac:dyDescent="0.2"/>
    <row r="13382" ht="12.75" customHeight="1" x14ac:dyDescent="0.2"/>
    <row r="13383" ht="12.75" customHeight="1" x14ac:dyDescent="0.2"/>
    <row r="13384" ht="12.75" customHeight="1" x14ac:dyDescent="0.2"/>
    <row r="13385" ht="12.75" customHeight="1" x14ac:dyDescent="0.2"/>
    <row r="13386" ht="12.75" customHeight="1" x14ac:dyDescent="0.2"/>
    <row r="13387" ht="12.75" customHeight="1" x14ac:dyDescent="0.2"/>
    <row r="13388" ht="12.75" customHeight="1" x14ac:dyDescent="0.2"/>
    <row r="13389" ht="12.75" customHeight="1" x14ac:dyDescent="0.2"/>
    <row r="13390" ht="12.75" customHeight="1" x14ac:dyDescent="0.2"/>
    <row r="13391" ht="12.75" customHeight="1" x14ac:dyDescent="0.2"/>
    <row r="13392" ht="12.75" customHeight="1" x14ac:dyDescent="0.2"/>
    <row r="13393" ht="12.75" customHeight="1" x14ac:dyDescent="0.2"/>
    <row r="13394" ht="12.75" customHeight="1" x14ac:dyDescent="0.2"/>
    <row r="13395" ht="12.75" customHeight="1" x14ac:dyDescent="0.2"/>
    <row r="13396" ht="12.75" customHeight="1" x14ac:dyDescent="0.2"/>
    <row r="13397" ht="12.75" customHeight="1" x14ac:dyDescent="0.2"/>
    <row r="13398" ht="12.75" customHeight="1" x14ac:dyDescent="0.2"/>
    <row r="13399" ht="12.75" customHeight="1" x14ac:dyDescent="0.2"/>
    <row r="13400" ht="12.75" customHeight="1" x14ac:dyDescent="0.2"/>
    <row r="13401" ht="12.75" customHeight="1" x14ac:dyDescent="0.2"/>
    <row r="13402" ht="12.75" customHeight="1" x14ac:dyDescent="0.2"/>
    <row r="13403" ht="12.75" customHeight="1" x14ac:dyDescent="0.2"/>
    <row r="13404" ht="12.75" customHeight="1" x14ac:dyDescent="0.2"/>
    <row r="13405" ht="12.75" customHeight="1" x14ac:dyDescent="0.2"/>
    <row r="13406" ht="12.75" customHeight="1" x14ac:dyDescent="0.2"/>
    <row r="13407" ht="12.75" customHeight="1" x14ac:dyDescent="0.2"/>
    <row r="13408" ht="12.75" customHeight="1" x14ac:dyDescent="0.2"/>
    <row r="13409" ht="12.75" customHeight="1" x14ac:dyDescent="0.2"/>
    <row r="13410" ht="12.75" customHeight="1" x14ac:dyDescent="0.2"/>
    <row r="13411" ht="12.75" customHeight="1" x14ac:dyDescent="0.2"/>
    <row r="13412" ht="12.75" customHeight="1" x14ac:dyDescent="0.2"/>
    <row r="13413" ht="12.75" customHeight="1" x14ac:dyDescent="0.2"/>
    <row r="13414" ht="12.75" customHeight="1" x14ac:dyDescent="0.2"/>
    <row r="13415" ht="12.75" customHeight="1" x14ac:dyDescent="0.2"/>
    <row r="13416" ht="12.75" customHeight="1" x14ac:dyDescent="0.2"/>
    <row r="13417" ht="12.75" customHeight="1" x14ac:dyDescent="0.2"/>
    <row r="13418" ht="12.75" customHeight="1" x14ac:dyDescent="0.2"/>
    <row r="13419" ht="12.75" customHeight="1" x14ac:dyDescent="0.2"/>
    <row r="13420" ht="12.75" customHeight="1" x14ac:dyDescent="0.2"/>
    <row r="13421" ht="12.75" customHeight="1" x14ac:dyDescent="0.2"/>
    <row r="13422" ht="12.75" customHeight="1" x14ac:dyDescent="0.2"/>
    <row r="13423" ht="12.75" customHeight="1" x14ac:dyDescent="0.2"/>
    <row r="13424" ht="12.75" customHeight="1" x14ac:dyDescent="0.2"/>
    <row r="13425" ht="12.75" customHeight="1" x14ac:dyDescent="0.2"/>
    <row r="13426" ht="12.75" customHeight="1" x14ac:dyDescent="0.2"/>
    <row r="13427" ht="12.75" customHeight="1" x14ac:dyDescent="0.2"/>
    <row r="13428" ht="12.75" customHeight="1" x14ac:dyDescent="0.2"/>
    <row r="13429" ht="12.75" customHeight="1" x14ac:dyDescent="0.2"/>
    <row r="13430" ht="12.75" customHeight="1" x14ac:dyDescent="0.2"/>
    <row r="13431" ht="12.75" customHeight="1" x14ac:dyDescent="0.2"/>
    <row r="13432" ht="12.75" customHeight="1" x14ac:dyDescent="0.2"/>
    <row r="13433" ht="12.75" customHeight="1" x14ac:dyDescent="0.2"/>
    <row r="13434" ht="12.75" customHeight="1" x14ac:dyDescent="0.2"/>
    <row r="13435" ht="12.75" customHeight="1" x14ac:dyDescent="0.2"/>
    <row r="13436" ht="12.75" customHeight="1" x14ac:dyDescent="0.2"/>
    <row r="13437" ht="12.75" customHeight="1" x14ac:dyDescent="0.2"/>
    <row r="13438" ht="12.75" customHeight="1" x14ac:dyDescent="0.2"/>
    <row r="13439" ht="12.75" customHeight="1" x14ac:dyDescent="0.2"/>
    <row r="13440" ht="12.75" customHeight="1" x14ac:dyDescent="0.2"/>
    <row r="13441" ht="12.75" customHeight="1" x14ac:dyDescent="0.2"/>
    <row r="13442" ht="12.75" customHeight="1" x14ac:dyDescent="0.2"/>
    <row r="13443" ht="12.75" customHeight="1" x14ac:dyDescent="0.2"/>
    <row r="13444" ht="12.75" customHeight="1" x14ac:dyDescent="0.2"/>
    <row r="13445" ht="12.75" customHeight="1" x14ac:dyDescent="0.2"/>
    <row r="13446" ht="12.75" customHeight="1" x14ac:dyDescent="0.2"/>
    <row r="13447" ht="12.75" customHeight="1" x14ac:dyDescent="0.2"/>
    <row r="13448" ht="12.75" customHeight="1" x14ac:dyDescent="0.2"/>
    <row r="13449" ht="12.75" customHeight="1" x14ac:dyDescent="0.2"/>
    <row r="13450" ht="12.75" customHeight="1" x14ac:dyDescent="0.2"/>
    <row r="13451" ht="12.75" customHeight="1" x14ac:dyDescent="0.2"/>
    <row r="13452" ht="12.75" customHeight="1" x14ac:dyDescent="0.2"/>
    <row r="13453" ht="12.75" customHeight="1" x14ac:dyDescent="0.2"/>
    <row r="13454" ht="12.75" customHeight="1" x14ac:dyDescent="0.2"/>
    <row r="13455" ht="12.75" customHeight="1" x14ac:dyDescent="0.2"/>
    <row r="13456" ht="12.75" customHeight="1" x14ac:dyDescent="0.2"/>
    <row r="13457" ht="12.75" customHeight="1" x14ac:dyDescent="0.2"/>
    <row r="13458" ht="12.75" customHeight="1" x14ac:dyDescent="0.2"/>
    <row r="13459" ht="12.75" customHeight="1" x14ac:dyDescent="0.2"/>
    <row r="13460" ht="12.75" customHeight="1" x14ac:dyDescent="0.2"/>
    <row r="13461" ht="12.75" customHeight="1" x14ac:dyDescent="0.2"/>
    <row r="13462" ht="12.75" customHeight="1" x14ac:dyDescent="0.2"/>
    <row r="13463" ht="12.75" customHeight="1" x14ac:dyDescent="0.2"/>
    <row r="13464" ht="12.75" customHeight="1" x14ac:dyDescent="0.2"/>
    <row r="13465" ht="12.75" customHeight="1" x14ac:dyDescent="0.2"/>
    <row r="13466" ht="12.75" customHeight="1" x14ac:dyDescent="0.2"/>
    <row r="13467" ht="12.75" customHeight="1" x14ac:dyDescent="0.2"/>
    <row r="13468" ht="12.75" customHeight="1" x14ac:dyDescent="0.2"/>
    <row r="13469" ht="12.75" customHeight="1" x14ac:dyDescent="0.2"/>
    <row r="13470" ht="12.75" customHeight="1" x14ac:dyDescent="0.2"/>
    <row r="13471" ht="12.75" customHeight="1" x14ac:dyDescent="0.2"/>
    <row r="13472" ht="12.75" customHeight="1" x14ac:dyDescent="0.2"/>
    <row r="13473" ht="12.75" customHeight="1" x14ac:dyDescent="0.2"/>
    <row r="13474" ht="12.75" customHeight="1" x14ac:dyDescent="0.2"/>
    <row r="13475" ht="12.75" customHeight="1" x14ac:dyDescent="0.2"/>
    <row r="13476" ht="12.75" customHeight="1" x14ac:dyDescent="0.2"/>
    <row r="13477" ht="12.75" customHeight="1" x14ac:dyDescent="0.2"/>
    <row r="13478" ht="12.75" customHeight="1" x14ac:dyDescent="0.2"/>
    <row r="13479" ht="12.75" customHeight="1" x14ac:dyDescent="0.2"/>
    <row r="13480" ht="12.75" customHeight="1" x14ac:dyDescent="0.2"/>
    <row r="13481" ht="12.75" customHeight="1" x14ac:dyDescent="0.2"/>
    <row r="13482" ht="12.75" customHeight="1" x14ac:dyDescent="0.2"/>
    <row r="13483" ht="12.75" customHeight="1" x14ac:dyDescent="0.2"/>
    <row r="13484" ht="12.75" customHeight="1" x14ac:dyDescent="0.2"/>
    <row r="13485" ht="12.75" customHeight="1" x14ac:dyDescent="0.2"/>
    <row r="13486" ht="12.75" customHeight="1" x14ac:dyDescent="0.2"/>
    <row r="13487" ht="12.75" customHeight="1" x14ac:dyDescent="0.2"/>
    <row r="13488" ht="12.75" customHeight="1" x14ac:dyDescent="0.2"/>
    <row r="13489" ht="12.75" customHeight="1" x14ac:dyDescent="0.2"/>
    <row r="13490" ht="12.75" customHeight="1" x14ac:dyDescent="0.2"/>
    <row r="13491" ht="12.75" customHeight="1" x14ac:dyDescent="0.2"/>
    <row r="13492" ht="12.75" customHeight="1" x14ac:dyDescent="0.2"/>
    <row r="13493" ht="12.75" customHeight="1" x14ac:dyDescent="0.2"/>
    <row r="13494" ht="12.75" customHeight="1" x14ac:dyDescent="0.2"/>
    <row r="13495" ht="12.75" customHeight="1" x14ac:dyDescent="0.2"/>
    <row r="13496" ht="12.75" customHeight="1" x14ac:dyDescent="0.2"/>
    <row r="13497" ht="12.75" customHeight="1" x14ac:dyDescent="0.2"/>
    <row r="13498" ht="12.75" customHeight="1" x14ac:dyDescent="0.2"/>
    <row r="13499" ht="12.75" customHeight="1" x14ac:dyDescent="0.2"/>
    <row r="13500" ht="12.75" customHeight="1" x14ac:dyDescent="0.2"/>
    <row r="13501" ht="12.75" customHeight="1" x14ac:dyDescent="0.2"/>
    <row r="13502" ht="12.75" customHeight="1" x14ac:dyDescent="0.2"/>
    <row r="13503" ht="12.75" customHeight="1" x14ac:dyDescent="0.2"/>
    <row r="13504" ht="12.75" customHeight="1" x14ac:dyDescent="0.2"/>
    <row r="13505" ht="12.75" customHeight="1" x14ac:dyDescent="0.2"/>
    <row r="13506" ht="12.75" customHeight="1" x14ac:dyDescent="0.2"/>
    <row r="13507" ht="12.75" customHeight="1" x14ac:dyDescent="0.2"/>
    <row r="13508" ht="12.75" customHeight="1" x14ac:dyDescent="0.2"/>
    <row r="13509" ht="12.75" customHeight="1" x14ac:dyDescent="0.2"/>
    <row r="13510" ht="12.75" customHeight="1" x14ac:dyDescent="0.2"/>
    <row r="13511" ht="12.75" customHeight="1" x14ac:dyDescent="0.2"/>
    <row r="13512" ht="12.75" customHeight="1" x14ac:dyDescent="0.2"/>
    <row r="13513" ht="12.75" customHeight="1" x14ac:dyDescent="0.2"/>
    <row r="13514" ht="12.75" customHeight="1" x14ac:dyDescent="0.2"/>
    <row r="13515" ht="12.75" customHeight="1" x14ac:dyDescent="0.2"/>
    <row r="13516" ht="12.75" customHeight="1" x14ac:dyDescent="0.2"/>
    <row r="13517" ht="12.75" customHeight="1" x14ac:dyDescent="0.2"/>
    <row r="13518" ht="12.75" customHeight="1" x14ac:dyDescent="0.2"/>
    <row r="13519" ht="12.75" customHeight="1" x14ac:dyDescent="0.2"/>
    <row r="13520" ht="12.75" customHeight="1" x14ac:dyDescent="0.2"/>
    <row r="13521" ht="12.75" customHeight="1" x14ac:dyDescent="0.2"/>
    <row r="13522" ht="12.75" customHeight="1" x14ac:dyDescent="0.2"/>
    <row r="13523" ht="12.75" customHeight="1" x14ac:dyDescent="0.2"/>
    <row r="13524" ht="12.75" customHeight="1" x14ac:dyDescent="0.2"/>
    <row r="13525" ht="12.75" customHeight="1" x14ac:dyDescent="0.2"/>
    <row r="13526" ht="12.75" customHeight="1" x14ac:dyDescent="0.2"/>
    <row r="13527" ht="12.75" customHeight="1" x14ac:dyDescent="0.2"/>
    <row r="13528" ht="12.75" customHeight="1" x14ac:dyDescent="0.2"/>
    <row r="13529" ht="12.75" customHeight="1" x14ac:dyDescent="0.2"/>
    <row r="13530" ht="12.75" customHeight="1" x14ac:dyDescent="0.2"/>
    <row r="13531" ht="12.75" customHeight="1" x14ac:dyDescent="0.2"/>
    <row r="13532" ht="12.75" customHeight="1" x14ac:dyDescent="0.2"/>
    <row r="13533" ht="12.75" customHeight="1" x14ac:dyDescent="0.2"/>
    <row r="13534" ht="12.75" customHeight="1" x14ac:dyDescent="0.2"/>
    <row r="13535" ht="12.75" customHeight="1" x14ac:dyDescent="0.2"/>
    <row r="13536" ht="12.75" customHeight="1" x14ac:dyDescent="0.2"/>
    <row r="13537" ht="12.75" customHeight="1" x14ac:dyDescent="0.2"/>
    <row r="13538" ht="12.75" customHeight="1" x14ac:dyDescent="0.2"/>
    <row r="13539" ht="12.75" customHeight="1" x14ac:dyDescent="0.2"/>
    <row r="13540" ht="12.75" customHeight="1" x14ac:dyDescent="0.2"/>
    <row r="13541" ht="12.75" customHeight="1" x14ac:dyDescent="0.2"/>
    <row r="13542" ht="12.75" customHeight="1" x14ac:dyDescent="0.2"/>
    <row r="13543" ht="12.75" customHeight="1" x14ac:dyDescent="0.2"/>
    <row r="13544" ht="12.75" customHeight="1" x14ac:dyDescent="0.2"/>
    <row r="13545" ht="12.75" customHeight="1" x14ac:dyDescent="0.2"/>
    <row r="13546" ht="12.75" customHeight="1" x14ac:dyDescent="0.2"/>
    <row r="13547" ht="12.75" customHeight="1" x14ac:dyDescent="0.2"/>
    <row r="13548" ht="12.75" customHeight="1" x14ac:dyDescent="0.2"/>
    <row r="13549" ht="12.75" customHeight="1" x14ac:dyDescent="0.2"/>
    <row r="13550" ht="12.75" customHeight="1" x14ac:dyDescent="0.2"/>
    <row r="13551" ht="12.75" customHeight="1" x14ac:dyDescent="0.2"/>
    <row r="13552" ht="12.75" customHeight="1" x14ac:dyDescent="0.2"/>
    <row r="13553" ht="12.75" customHeight="1" x14ac:dyDescent="0.2"/>
    <row r="13554" ht="12.75" customHeight="1" x14ac:dyDescent="0.2"/>
    <row r="13555" ht="12.75" customHeight="1" x14ac:dyDescent="0.2"/>
    <row r="13556" ht="12.75" customHeight="1" x14ac:dyDescent="0.2"/>
    <row r="13557" ht="12.75" customHeight="1" x14ac:dyDescent="0.2"/>
    <row r="13558" ht="12.75" customHeight="1" x14ac:dyDescent="0.2"/>
    <row r="13559" ht="12.75" customHeight="1" x14ac:dyDescent="0.2"/>
    <row r="13560" ht="12.75" customHeight="1" x14ac:dyDescent="0.2"/>
    <row r="13561" ht="12.75" customHeight="1" x14ac:dyDescent="0.2"/>
    <row r="13562" ht="12.75" customHeight="1" x14ac:dyDescent="0.2"/>
    <row r="13563" ht="12.75" customHeight="1" x14ac:dyDescent="0.2"/>
    <row r="13564" ht="12.75" customHeight="1" x14ac:dyDescent="0.2"/>
    <row r="13565" ht="12.75" customHeight="1" x14ac:dyDescent="0.2"/>
    <row r="13566" ht="12.75" customHeight="1" x14ac:dyDescent="0.2"/>
    <row r="13567" ht="12.75" customHeight="1" x14ac:dyDescent="0.2"/>
    <row r="13568" ht="12.75" customHeight="1" x14ac:dyDescent="0.2"/>
    <row r="13569" ht="12.75" customHeight="1" x14ac:dyDescent="0.2"/>
    <row r="13570" ht="12.75" customHeight="1" x14ac:dyDescent="0.2"/>
    <row r="13571" ht="12.75" customHeight="1" x14ac:dyDescent="0.2"/>
    <row r="13572" ht="12.75" customHeight="1" x14ac:dyDescent="0.2"/>
    <row r="13573" ht="12.75" customHeight="1" x14ac:dyDescent="0.2"/>
    <row r="13574" ht="12.75" customHeight="1" x14ac:dyDescent="0.2"/>
    <row r="13575" ht="12.75" customHeight="1" x14ac:dyDescent="0.2"/>
    <row r="13576" ht="12.75" customHeight="1" x14ac:dyDescent="0.2"/>
    <row r="13577" ht="12.75" customHeight="1" x14ac:dyDescent="0.2"/>
    <row r="13578" ht="12.75" customHeight="1" x14ac:dyDescent="0.2"/>
    <row r="13579" ht="12.75" customHeight="1" x14ac:dyDescent="0.2"/>
    <row r="13580" ht="12.75" customHeight="1" x14ac:dyDescent="0.2"/>
    <row r="13581" ht="12.75" customHeight="1" x14ac:dyDescent="0.2"/>
    <row r="13582" ht="12.75" customHeight="1" x14ac:dyDescent="0.2"/>
    <row r="13583" ht="12.75" customHeight="1" x14ac:dyDescent="0.2"/>
    <row r="13584" ht="12.75" customHeight="1" x14ac:dyDescent="0.2"/>
    <row r="13585" ht="12.75" customHeight="1" x14ac:dyDescent="0.2"/>
    <row r="13586" ht="12.75" customHeight="1" x14ac:dyDescent="0.2"/>
    <row r="13587" ht="12.75" customHeight="1" x14ac:dyDescent="0.2"/>
    <row r="13588" ht="12.75" customHeight="1" x14ac:dyDescent="0.2"/>
    <row r="13589" ht="12.75" customHeight="1" x14ac:dyDescent="0.2"/>
    <row r="13590" ht="12.75" customHeight="1" x14ac:dyDescent="0.2"/>
    <row r="13591" ht="12.75" customHeight="1" x14ac:dyDescent="0.2"/>
    <row r="13592" ht="12.75" customHeight="1" x14ac:dyDescent="0.2"/>
    <row r="13593" ht="12.75" customHeight="1" x14ac:dyDescent="0.2"/>
    <row r="13594" ht="12.75" customHeight="1" x14ac:dyDescent="0.2"/>
    <row r="13595" ht="12.75" customHeight="1" x14ac:dyDescent="0.2"/>
    <row r="13596" ht="12.75" customHeight="1" x14ac:dyDescent="0.2"/>
    <row r="13597" ht="12.75" customHeight="1" x14ac:dyDescent="0.2"/>
    <row r="13598" ht="12.75" customHeight="1" x14ac:dyDescent="0.2"/>
    <row r="13599" ht="12.75" customHeight="1" x14ac:dyDescent="0.2"/>
    <row r="13600" ht="12.75" customHeight="1" x14ac:dyDescent="0.2"/>
    <row r="13601" ht="12.75" customHeight="1" x14ac:dyDescent="0.2"/>
    <row r="13602" ht="12.75" customHeight="1" x14ac:dyDescent="0.2"/>
    <row r="13603" ht="12.75" customHeight="1" x14ac:dyDescent="0.2"/>
    <row r="13604" ht="12.75" customHeight="1" x14ac:dyDescent="0.2"/>
    <row r="13605" ht="12.75" customHeight="1" x14ac:dyDescent="0.2"/>
    <row r="13606" ht="12.75" customHeight="1" x14ac:dyDescent="0.2"/>
    <row r="13607" ht="12.75" customHeight="1" x14ac:dyDescent="0.2"/>
    <row r="13608" ht="12.75" customHeight="1" x14ac:dyDescent="0.2"/>
    <row r="13609" ht="12.75" customHeight="1" x14ac:dyDescent="0.2"/>
    <row r="13610" ht="12.75" customHeight="1" x14ac:dyDescent="0.2"/>
    <row r="13611" ht="12.75" customHeight="1" x14ac:dyDescent="0.2"/>
    <row r="13612" ht="12.75" customHeight="1" x14ac:dyDescent="0.2"/>
    <row r="13613" ht="12.75" customHeight="1" x14ac:dyDescent="0.2"/>
    <row r="13614" ht="12.75" customHeight="1" x14ac:dyDescent="0.2"/>
    <row r="13615" ht="12.75" customHeight="1" x14ac:dyDescent="0.2"/>
    <row r="13616" ht="12.75" customHeight="1" x14ac:dyDescent="0.2"/>
    <row r="13617" ht="12.75" customHeight="1" x14ac:dyDescent="0.2"/>
    <row r="13618" ht="12.75" customHeight="1" x14ac:dyDescent="0.2"/>
    <row r="13619" ht="12.75" customHeight="1" x14ac:dyDescent="0.2"/>
    <row r="13620" ht="12.75" customHeight="1" x14ac:dyDescent="0.2"/>
    <row r="13621" ht="12.75" customHeight="1" x14ac:dyDescent="0.2"/>
    <row r="13622" ht="12.75" customHeight="1" x14ac:dyDescent="0.2"/>
    <row r="13623" ht="12.75" customHeight="1" x14ac:dyDescent="0.2"/>
    <row r="13624" ht="12.75" customHeight="1" x14ac:dyDescent="0.2"/>
    <row r="13625" ht="12.75" customHeight="1" x14ac:dyDescent="0.2"/>
    <row r="13626" ht="12.75" customHeight="1" x14ac:dyDescent="0.2"/>
    <row r="13627" ht="12.75" customHeight="1" x14ac:dyDescent="0.2"/>
    <row r="13628" ht="12.75" customHeight="1" x14ac:dyDescent="0.2"/>
    <row r="13629" ht="12.75" customHeight="1" x14ac:dyDescent="0.2"/>
    <row r="13630" ht="12.75" customHeight="1" x14ac:dyDescent="0.2"/>
    <row r="13631" ht="12.75" customHeight="1" x14ac:dyDescent="0.2"/>
    <row r="13632" ht="12.75" customHeight="1" x14ac:dyDescent="0.2"/>
    <row r="13633" ht="12.75" customHeight="1" x14ac:dyDescent="0.2"/>
    <row r="13634" ht="12.75" customHeight="1" x14ac:dyDescent="0.2"/>
    <row r="13635" ht="12.75" customHeight="1" x14ac:dyDescent="0.2"/>
    <row r="13636" ht="12.75" customHeight="1" x14ac:dyDescent="0.2"/>
    <row r="13637" ht="12.75" customHeight="1" x14ac:dyDescent="0.2"/>
    <row r="13638" ht="12.75" customHeight="1" x14ac:dyDescent="0.2"/>
    <row r="13639" ht="12.75" customHeight="1" x14ac:dyDescent="0.2"/>
    <row r="13640" ht="12.75" customHeight="1" x14ac:dyDescent="0.2"/>
    <row r="13641" ht="12.75" customHeight="1" x14ac:dyDescent="0.2"/>
    <row r="13642" ht="12.75" customHeight="1" x14ac:dyDescent="0.2"/>
    <row r="13643" ht="12.75" customHeight="1" x14ac:dyDescent="0.2"/>
    <row r="13644" ht="12.75" customHeight="1" x14ac:dyDescent="0.2"/>
    <row r="13645" ht="12.75" customHeight="1" x14ac:dyDescent="0.2"/>
    <row r="13646" ht="12.75" customHeight="1" x14ac:dyDescent="0.2"/>
    <row r="13647" ht="12.75" customHeight="1" x14ac:dyDescent="0.2"/>
    <row r="13648" ht="12.75" customHeight="1" x14ac:dyDescent="0.2"/>
    <row r="13649" ht="12.75" customHeight="1" x14ac:dyDescent="0.2"/>
    <row r="13650" ht="12.75" customHeight="1" x14ac:dyDescent="0.2"/>
    <row r="13651" ht="12.75" customHeight="1" x14ac:dyDescent="0.2"/>
    <row r="13652" ht="12.75" customHeight="1" x14ac:dyDescent="0.2"/>
    <row r="13653" ht="12.75" customHeight="1" x14ac:dyDescent="0.2"/>
    <row r="13654" ht="12.75" customHeight="1" x14ac:dyDescent="0.2"/>
    <row r="13655" ht="12.75" customHeight="1" x14ac:dyDescent="0.2"/>
    <row r="13656" ht="12.75" customHeight="1" x14ac:dyDescent="0.2"/>
    <row r="13657" ht="12.75" customHeight="1" x14ac:dyDescent="0.2"/>
    <row r="13658" ht="12.75" customHeight="1" x14ac:dyDescent="0.2"/>
    <row r="13659" ht="12.75" customHeight="1" x14ac:dyDescent="0.2"/>
    <row r="13660" ht="12.75" customHeight="1" x14ac:dyDescent="0.2"/>
    <row r="13661" ht="12.75" customHeight="1" x14ac:dyDescent="0.2"/>
    <row r="13662" ht="12.75" customHeight="1" x14ac:dyDescent="0.2"/>
    <row r="13663" ht="12.75" customHeight="1" x14ac:dyDescent="0.2"/>
    <row r="13664" ht="12.75" customHeight="1" x14ac:dyDescent="0.2"/>
    <row r="13665" ht="12.75" customHeight="1" x14ac:dyDescent="0.2"/>
    <row r="13666" ht="12.75" customHeight="1" x14ac:dyDescent="0.2"/>
    <row r="13667" ht="12.75" customHeight="1" x14ac:dyDescent="0.2"/>
    <row r="13668" ht="12.75" customHeight="1" x14ac:dyDescent="0.2"/>
    <row r="13669" ht="12.75" customHeight="1" x14ac:dyDescent="0.2"/>
    <row r="13670" ht="12.75" customHeight="1" x14ac:dyDescent="0.2"/>
    <row r="13671" ht="12.75" customHeight="1" x14ac:dyDescent="0.2"/>
    <row r="13672" ht="12.75" customHeight="1" x14ac:dyDescent="0.2"/>
    <row r="13673" ht="12.75" customHeight="1" x14ac:dyDescent="0.2"/>
    <row r="13674" ht="12.75" customHeight="1" x14ac:dyDescent="0.2"/>
    <row r="13675" ht="12.75" customHeight="1" x14ac:dyDescent="0.2"/>
    <row r="13676" ht="12.75" customHeight="1" x14ac:dyDescent="0.2"/>
    <row r="13677" ht="12.75" customHeight="1" x14ac:dyDescent="0.2"/>
    <row r="13678" ht="12.75" customHeight="1" x14ac:dyDescent="0.2"/>
    <row r="13679" ht="12.75" customHeight="1" x14ac:dyDescent="0.2"/>
    <row r="13680" ht="12.75" customHeight="1" x14ac:dyDescent="0.2"/>
    <row r="13681" ht="12.75" customHeight="1" x14ac:dyDescent="0.2"/>
    <row r="13682" ht="12.75" customHeight="1" x14ac:dyDescent="0.2"/>
    <row r="13683" ht="12.75" customHeight="1" x14ac:dyDescent="0.2"/>
    <row r="13684" ht="12.75" customHeight="1" x14ac:dyDescent="0.2"/>
    <row r="13685" ht="12.75" customHeight="1" x14ac:dyDescent="0.2"/>
    <row r="13686" ht="12.75" customHeight="1" x14ac:dyDescent="0.2"/>
    <row r="13687" ht="12.75" customHeight="1" x14ac:dyDescent="0.2"/>
    <row r="13688" ht="12.75" customHeight="1" x14ac:dyDescent="0.2"/>
    <row r="13689" ht="12.75" customHeight="1" x14ac:dyDescent="0.2"/>
    <row r="13690" ht="12.75" customHeight="1" x14ac:dyDescent="0.2"/>
    <row r="13691" ht="12.75" customHeight="1" x14ac:dyDescent="0.2"/>
    <row r="13692" ht="12.75" customHeight="1" x14ac:dyDescent="0.2"/>
    <row r="13693" ht="12.75" customHeight="1" x14ac:dyDescent="0.2"/>
    <row r="13694" ht="12.75" customHeight="1" x14ac:dyDescent="0.2"/>
    <row r="13695" ht="12.75" customHeight="1" x14ac:dyDescent="0.2"/>
    <row r="13696" ht="12.75" customHeight="1" x14ac:dyDescent="0.2"/>
    <row r="13697" ht="12.75" customHeight="1" x14ac:dyDescent="0.2"/>
    <row r="13698" ht="12.75" customHeight="1" x14ac:dyDescent="0.2"/>
    <row r="13699" ht="12.75" customHeight="1" x14ac:dyDescent="0.2"/>
    <row r="13700" ht="12.75" customHeight="1" x14ac:dyDescent="0.2"/>
    <row r="13701" ht="12.75" customHeight="1" x14ac:dyDescent="0.2"/>
    <row r="13702" ht="12.75" customHeight="1" x14ac:dyDescent="0.2"/>
    <row r="13703" ht="12.75" customHeight="1" x14ac:dyDescent="0.2"/>
    <row r="13704" ht="12.75" customHeight="1" x14ac:dyDescent="0.2"/>
    <row r="13705" ht="12.75" customHeight="1" x14ac:dyDescent="0.2"/>
    <row r="13706" ht="12.75" customHeight="1" x14ac:dyDescent="0.2"/>
    <row r="13707" ht="12.75" customHeight="1" x14ac:dyDescent="0.2"/>
    <row r="13708" ht="12.75" customHeight="1" x14ac:dyDescent="0.2"/>
    <row r="13709" ht="12.75" customHeight="1" x14ac:dyDescent="0.2"/>
    <row r="13710" ht="12.75" customHeight="1" x14ac:dyDescent="0.2"/>
    <row r="13711" ht="12.75" customHeight="1" x14ac:dyDescent="0.2"/>
    <row r="13712" ht="12.75" customHeight="1" x14ac:dyDescent="0.2"/>
    <row r="13713" ht="12.75" customHeight="1" x14ac:dyDescent="0.2"/>
    <row r="13714" ht="12.75" customHeight="1" x14ac:dyDescent="0.2"/>
    <row r="13715" ht="12.75" customHeight="1" x14ac:dyDescent="0.2"/>
    <row r="13716" ht="12.75" customHeight="1" x14ac:dyDescent="0.2"/>
    <row r="13717" ht="12.75" customHeight="1" x14ac:dyDescent="0.2"/>
    <row r="13718" ht="12.75" customHeight="1" x14ac:dyDescent="0.2"/>
    <row r="13719" ht="12.75" customHeight="1" x14ac:dyDescent="0.2"/>
    <row r="13720" ht="12.75" customHeight="1" x14ac:dyDescent="0.2"/>
    <row r="13721" ht="12.75" customHeight="1" x14ac:dyDescent="0.2"/>
    <row r="13722" ht="12.75" customHeight="1" x14ac:dyDescent="0.2"/>
    <row r="13723" ht="12.75" customHeight="1" x14ac:dyDescent="0.2"/>
    <row r="13724" ht="12.75" customHeight="1" x14ac:dyDescent="0.2"/>
    <row r="13725" ht="12.75" customHeight="1" x14ac:dyDescent="0.2"/>
    <row r="13726" ht="12.75" customHeight="1" x14ac:dyDescent="0.2"/>
    <row r="13727" ht="12.75" customHeight="1" x14ac:dyDescent="0.2"/>
    <row r="13728" ht="12.75" customHeight="1" x14ac:dyDescent="0.2"/>
    <row r="13729" ht="12.75" customHeight="1" x14ac:dyDescent="0.2"/>
    <row r="13730" ht="12.75" customHeight="1" x14ac:dyDescent="0.2"/>
    <row r="13731" ht="12.75" customHeight="1" x14ac:dyDescent="0.2"/>
    <row r="13732" ht="12.75" customHeight="1" x14ac:dyDescent="0.2"/>
    <row r="13733" ht="12.75" customHeight="1" x14ac:dyDescent="0.2"/>
    <row r="13734" ht="12.75" customHeight="1" x14ac:dyDescent="0.2"/>
    <row r="13735" ht="12.75" customHeight="1" x14ac:dyDescent="0.2"/>
    <row r="13736" ht="12.75" customHeight="1" x14ac:dyDescent="0.2"/>
    <row r="13737" ht="12.75" customHeight="1" x14ac:dyDescent="0.2"/>
    <row r="13738" ht="12.75" customHeight="1" x14ac:dyDescent="0.2"/>
    <row r="13739" ht="12.75" customHeight="1" x14ac:dyDescent="0.2"/>
    <row r="13740" ht="12.75" customHeight="1" x14ac:dyDescent="0.2"/>
    <row r="13741" ht="12.75" customHeight="1" x14ac:dyDescent="0.2"/>
    <row r="13742" ht="12.75" customHeight="1" x14ac:dyDescent="0.2"/>
    <row r="13743" ht="12.75" customHeight="1" x14ac:dyDescent="0.2"/>
    <row r="13744" ht="12.75" customHeight="1" x14ac:dyDescent="0.2"/>
    <row r="13745" ht="12.75" customHeight="1" x14ac:dyDescent="0.2"/>
    <row r="13746" ht="12.75" customHeight="1" x14ac:dyDescent="0.2"/>
    <row r="13747" ht="12.75" customHeight="1" x14ac:dyDescent="0.2"/>
    <row r="13748" ht="12.75" customHeight="1" x14ac:dyDescent="0.2"/>
    <row r="13749" ht="12.75" customHeight="1" x14ac:dyDescent="0.2"/>
    <row r="13750" ht="12.75" customHeight="1" x14ac:dyDescent="0.2"/>
    <row r="13751" ht="12.75" customHeight="1" x14ac:dyDescent="0.2"/>
    <row r="13752" ht="12.75" customHeight="1" x14ac:dyDescent="0.2"/>
    <row r="13753" ht="12.75" customHeight="1" x14ac:dyDescent="0.2"/>
    <row r="13754" ht="12.75" customHeight="1" x14ac:dyDescent="0.2"/>
    <row r="13755" ht="12.75" customHeight="1" x14ac:dyDescent="0.2"/>
    <row r="13756" ht="12.75" customHeight="1" x14ac:dyDescent="0.2"/>
    <row r="13757" ht="12.75" customHeight="1" x14ac:dyDescent="0.2"/>
    <row r="13758" ht="12.75" customHeight="1" x14ac:dyDescent="0.2"/>
    <row r="13759" ht="12.75" customHeight="1" x14ac:dyDescent="0.2"/>
    <row r="13760" ht="12.75" customHeight="1" x14ac:dyDescent="0.2"/>
    <row r="13761" ht="12.75" customHeight="1" x14ac:dyDescent="0.2"/>
    <row r="13762" ht="12.75" customHeight="1" x14ac:dyDescent="0.2"/>
    <row r="13763" ht="12.75" customHeight="1" x14ac:dyDescent="0.2"/>
    <row r="13764" ht="12.75" customHeight="1" x14ac:dyDescent="0.2"/>
    <row r="13765" ht="12.75" customHeight="1" x14ac:dyDescent="0.2"/>
    <row r="13766" ht="12.75" customHeight="1" x14ac:dyDescent="0.2"/>
    <row r="13767" ht="12.75" customHeight="1" x14ac:dyDescent="0.2"/>
    <row r="13768" ht="12.75" customHeight="1" x14ac:dyDescent="0.2"/>
    <row r="13769" ht="12.75" customHeight="1" x14ac:dyDescent="0.2"/>
    <row r="13770" ht="12.75" customHeight="1" x14ac:dyDescent="0.2"/>
    <row r="13771" ht="12.75" customHeight="1" x14ac:dyDescent="0.2"/>
    <row r="13772" ht="12.75" customHeight="1" x14ac:dyDescent="0.2"/>
    <row r="13773" ht="12.75" customHeight="1" x14ac:dyDescent="0.2"/>
    <row r="13774" ht="12.75" customHeight="1" x14ac:dyDescent="0.2"/>
    <row r="13775" ht="12.75" customHeight="1" x14ac:dyDescent="0.2"/>
    <row r="13776" ht="12.75" customHeight="1" x14ac:dyDescent="0.2"/>
    <row r="13777" ht="12.75" customHeight="1" x14ac:dyDescent="0.2"/>
    <row r="13778" ht="12.75" customHeight="1" x14ac:dyDescent="0.2"/>
    <row r="13779" ht="12.75" customHeight="1" x14ac:dyDescent="0.2"/>
    <row r="13780" ht="12.75" customHeight="1" x14ac:dyDescent="0.2"/>
    <row r="13781" ht="12.75" customHeight="1" x14ac:dyDescent="0.2"/>
    <row r="13782" ht="12.75" customHeight="1" x14ac:dyDescent="0.2"/>
    <row r="13783" ht="12.75" customHeight="1" x14ac:dyDescent="0.2"/>
    <row r="13784" ht="12.75" customHeight="1" x14ac:dyDescent="0.2"/>
    <row r="13785" ht="12.75" customHeight="1" x14ac:dyDescent="0.2"/>
    <row r="13786" ht="12.75" customHeight="1" x14ac:dyDescent="0.2"/>
    <row r="13787" ht="12.75" customHeight="1" x14ac:dyDescent="0.2"/>
    <row r="13788" ht="12.75" customHeight="1" x14ac:dyDescent="0.2"/>
    <row r="13789" ht="12.75" customHeight="1" x14ac:dyDescent="0.2"/>
    <row r="13790" ht="12.75" customHeight="1" x14ac:dyDescent="0.2"/>
    <row r="13791" ht="12.75" customHeight="1" x14ac:dyDescent="0.2"/>
    <row r="13792" ht="12.75" customHeight="1" x14ac:dyDescent="0.2"/>
    <row r="13793" ht="12.75" customHeight="1" x14ac:dyDescent="0.2"/>
    <row r="13794" ht="12.75" customHeight="1" x14ac:dyDescent="0.2"/>
    <row r="13795" ht="12.75" customHeight="1" x14ac:dyDescent="0.2"/>
    <row r="13796" ht="12.75" customHeight="1" x14ac:dyDescent="0.2"/>
    <row r="13797" ht="12.75" customHeight="1" x14ac:dyDescent="0.2"/>
    <row r="13798" ht="12.75" customHeight="1" x14ac:dyDescent="0.2"/>
    <row r="13799" ht="12.75" customHeight="1" x14ac:dyDescent="0.2"/>
    <row r="13800" ht="12.75" customHeight="1" x14ac:dyDescent="0.2"/>
    <row r="13801" ht="12.75" customHeight="1" x14ac:dyDescent="0.2"/>
    <row r="13802" ht="12.75" customHeight="1" x14ac:dyDescent="0.2"/>
    <row r="13803" ht="12.75" customHeight="1" x14ac:dyDescent="0.2"/>
    <row r="13804" ht="12.75" customHeight="1" x14ac:dyDescent="0.2"/>
    <row r="13805" ht="12.75" customHeight="1" x14ac:dyDescent="0.2"/>
    <row r="13806" ht="12.75" customHeight="1" x14ac:dyDescent="0.2"/>
    <row r="13807" ht="12.75" customHeight="1" x14ac:dyDescent="0.2"/>
    <row r="13808" ht="12.75" customHeight="1" x14ac:dyDescent="0.2"/>
    <row r="13809" ht="12.75" customHeight="1" x14ac:dyDescent="0.2"/>
    <row r="13810" ht="12.75" customHeight="1" x14ac:dyDescent="0.2"/>
    <row r="13811" ht="12.75" customHeight="1" x14ac:dyDescent="0.2"/>
    <row r="13812" ht="12.75" customHeight="1" x14ac:dyDescent="0.2"/>
    <row r="13813" ht="12.75" customHeight="1" x14ac:dyDescent="0.2"/>
    <row r="13814" ht="12.75" customHeight="1" x14ac:dyDescent="0.2"/>
    <row r="13815" ht="12.75" customHeight="1" x14ac:dyDescent="0.2"/>
    <row r="13816" ht="12.75" customHeight="1" x14ac:dyDescent="0.2"/>
    <row r="13817" ht="12.75" customHeight="1" x14ac:dyDescent="0.2"/>
    <row r="13818" ht="12.75" customHeight="1" x14ac:dyDescent="0.2"/>
    <row r="13819" ht="12.75" customHeight="1" x14ac:dyDescent="0.2"/>
    <row r="13820" ht="12.75" customHeight="1" x14ac:dyDescent="0.2"/>
    <row r="13821" ht="12.75" customHeight="1" x14ac:dyDescent="0.2"/>
    <row r="13822" ht="12.75" customHeight="1" x14ac:dyDescent="0.2"/>
    <row r="13823" ht="12.75" customHeight="1" x14ac:dyDescent="0.2"/>
    <row r="13824" ht="12.75" customHeight="1" x14ac:dyDescent="0.2"/>
    <row r="13825" ht="12.75" customHeight="1" x14ac:dyDescent="0.2"/>
    <row r="13826" ht="12.75" customHeight="1" x14ac:dyDescent="0.2"/>
    <row r="13827" ht="12.75" customHeight="1" x14ac:dyDescent="0.2"/>
    <row r="13828" ht="12.75" customHeight="1" x14ac:dyDescent="0.2"/>
    <row r="13829" ht="12.75" customHeight="1" x14ac:dyDescent="0.2"/>
    <row r="13830" ht="12.75" customHeight="1" x14ac:dyDescent="0.2"/>
    <row r="13831" ht="12.75" customHeight="1" x14ac:dyDescent="0.2"/>
    <row r="13832" ht="12.75" customHeight="1" x14ac:dyDescent="0.2"/>
    <row r="13833" ht="12.75" customHeight="1" x14ac:dyDescent="0.2"/>
    <row r="13834" ht="12.75" customHeight="1" x14ac:dyDescent="0.2"/>
    <row r="13835" ht="12.75" customHeight="1" x14ac:dyDescent="0.2"/>
    <row r="13836" ht="12.75" customHeight="1" x14ac:dyDescent="0.2"/>
    <row r="13837" ht="12.75" customHeight="1" x14ac:dyDescent="0.2"/>
    <row r="13838" ht="12.75" customHeight="1" x14ac:dyDescent="0.2"/>
    <row r="13839" ht="12.75" customHeight="1" x14ac:dyDescent="0.2"/>
    <row r="13840" ht="12.75" customHeight="1" x14ac:dyDescent="0.2"/>
    <row r="13841" ht="12.75" customHeight="1" x14ac:dyDescent="0.2"/>
    <row r="13842" ht="12.75" customHeight="1" x14ac:dyDescent="0.2"/>
    <row r="13843" ht="12.75" customHeight="1" x14ac:dyDescent="0.2"/>
    <row r="13844" ht="12.75" customHeight="1" x14ac:dyDescent="0.2"/>
    <row r="13845" ht="12.75" customHeight="1" x14ac:dyDescent="0.2"/>
    <row r="13846" ht="12.75" customHeight="1" x14ac:dyDescent="0.2"/>
    <row r="13847" ht="12.75" customHeight="1" x14ac:dyDescent="0.2"/>
    <row r="13848" ht="12.75" customHeight="1" x14ac:dyDescent="0.2"/>
    <row r="13849" ht="12.75" customHeight="1" x14ac:dyDescent="0.2"/>
    <row r="13850" ht="12.75" customHeight="1" x14ac:dyDescent="0.2"/>
    <row r="13851" ht="12.75" customHeight="1" x14ac:dyDescent="0.2"/>
    <row r="13852" ht="12.75" customHeight="1" x14ac:dyDescent="0.2"/>
    <row r="13853" ht="12.75" customHeight="1" x14ac:dyDescent="0.2"/>
    <row r="13854" ht="12.75" customHeight="1" x14ac:dyDescent="0.2"/>
    <row r="13855" ht="12.75" customHeight="1" x14ac:dyDescent="0.2"/>
    <row r="13856" ht="12.75" customHeight="1" x14ac:dyDescent="0.2"/>
    <row r="13857" ht="12.75" customHeight="1" x14ac:dyDescent="0.2"/>
    <row r="13858" ht="12.75" customHeight="1" x14ac:dyDescent="0.2"/>
    <row r="13859" ht="12.75" customHeight="1" x14ac:dyDescent="0.2"/>
    <row r="13860" ht="12.75" customHeight="1" x14ac:dyDescent="0.2"/>
    <row r="13861" ht="12.75" customHeight="1" x14ac:dyDescent="0.2"/>
    <row r="13862" ht="12.75" customHeight="1" x14ac:dyDescent="0.2"/>
    <row r="13863" ht="12.75" customHeight="1" x14ac:dyDescent="0.2"/>
    <row r="13864" ht="12.75" customHeight="1" x14ac:dyDescent="0.2"/>
    <row r="13865" ht="12.75" customHeight="1" x14ac:dyDescent="0.2"/>
    <row r="13866" ht="12.75" customHeight="1" x14ac:dyDescent="0.2"/>
    <row r="13867" ht="12.75" customHeight="1" x14ac:dyDescent="0.2"/>
    <row r="13868" ht="12.75" customHeight="1" x14ac:dyDescent="0.2"/>
    <row r="13869" ht="12.75" customHeight="1" x14ac:dyDescent="0.2"/>
    <row r="13870" ht="12.75" customHeight="1" x14ac:dyDescent="0.2"/>
    <row r="13871" ht="12.75" customHeight="1" x14ac:dyDescent="0.2"/>
    <row r="13872" ht="12.75" customHeight="1" x14ac:dyDescent="0.2"/>
    <row r="13873" ht="12.75" customHeight="1" x14ac:dyDescent="0.2"/>
    <row r="13874" ht="12.75" customHeight="1" x14ac:dyDescent="0.2"/>
    <row r="13875" ht="12.75" customHeight="1" x14ac:dyDescent="0.2"/>
    <row r="13876" ht="12.75" customHeight="1" x14ac:dyDescent="0.2"/>
    <row r="13877" ht="12.75" customHeight="1" x14ac:dyDescent="0.2"/>
    <row r="13878" ht="12.75" customHeight="1" x14ac:dyDescent="0.2"/>
    <row r="13879" ht="12.75" customHeight="1" x14ac:dyDescent="0.2"/>
    <row r="13880" ht="12.75" customHeight="1" x14ac:dyDescent="0.2"/>
    <row r="13881" ht="12.75" customHeight="1" x14ac:dyDescent="0.2"/>
    <row r="13882" ht="12.75" customHeight="1" x14ac:dyDescent="0.2"/>
    <row r="13883" ht="12.75" customHeight="1" x14ac:dyDescent="0.2"/>
    <row r="13884" ht="12.75" customHeight="1" x14ac:dyDescent="0.2"/>
    <row r="13885" ht="12.75" customHeight="1" x14ac:dyDescent="0.2"/>
    <row r="13886" ht="12.75" customHeight="1" x14ac:dyDescent="0.2"/>
    <row r="13887" ht="12.75" customHeight="1" x14ac:dyDescent="0.2"/>
    <row r="13888" ht="12.75" customHeight="1" x14ac:dyDescent="0.2"/>
    <row r="13889" ht="12.75" customHeight="1" x14ac:dyDescent="0.2"/>
    <row r="13890" ht="12.75" customHeight="1" x14ac:dyDescent="0.2"/>
    <row r="13891" ht="12.75" customHeight="1" x14ac:dyDescent="0.2"/>
    <row r="13892" ht="12.75" customHeight="1" x14ac:dyDescent="0.2"/>
    <row r="13893" ht="12.75" customHeight="1" x14ac:dyDescent="0.2"/>
    <row r="13894" ht="12.75" customHeight="1" x14ac:dyDescent="0.2"/>
    <row r="13895" ht="12.75" customHeight="1" x14ac:dyDescent="0.2"/>
    <row r="13896" ht="12.75" customHeight="1" x14ac:dyDescent="0.2"/>
    <row r="13897" ht="12.75" customHeight="1" x14ac:dyDescent="0.2"/>
    <row r="13898" ht="12.75" customHeight="1" x14ac:dyDescent="0.2"/>
    <row r="13899" ht="12.75" customHeight="1" x14ac:dyDescent="0.2"/>
    <row r="13900" ht="12.75" customHeight="1" x14ac:dyDescent="0.2"/>
    <row r="13901" ht="12.75" customHeight="1" x14ac:dyDescent="0.2"/>
    <row r="13902" ht="12.75" customHeight="1" x14ac:dyDescent="0.2"/>
    <row r="13903" ht="12.75" customHeight="1" x14ac:dyDescent="0.2"/>
    <row r="13904" ht="12.75" customHeight="1" x14ac:dyDescent="0.2"/>
    <row r="13905" ht="12.75" customHeight="1" x14ac:dyDescent="0.2"/>
    <row r="13906" ht="12.75" customHeight="1" x14ac:dyDescent="0.2"/>
    <row r="13907" ht="12.75" customHeight="1" x14ac:dyDescent="0.2"/>
    <row r="13908" ht="12.75" customHeight="1" x14ac:dyDescent="0.2"/>
    <row r="13909" ht="12.75" customHeight="1" x14ac:dyDescent="0.2"/>
    <row r="13910" ht="12.75" customHeight="1" x14ac:dyDescent="0.2"/>
    <row r="13911" ht="12.75" customHeight="1" x14ac:dyDescent="0.2"/>
    <row r="13912" ht="12.75" customHeight="1" x14ac:dyDescent="0.2"/>
    <row r="13913" ht="12.75" customHeight="1" x14ac:dyDescent="0.2"/>
    <row r="13914" ht="12.75" customHeight="1" x14ac:dyDescent="0.2"/>
    <row r="13915" ht="12.75" customHeight="1" x14ac:dyDescent="0.2"/>
    <row r="13916" ht="12.75" customHeight="1" x14ac:dyDescent="0.2"/>
    <row r="13917" ht="12.75" customHeight="1" x14ac:dyDescent="0.2"/>
    <row r="13918" ht="12.75" customHeight="1" x14ac:dyDescent="0.2"/>
    <row r="13919" ht="12.75" customHeight="1" x14ac:dyDescent="0.2"/>
    <row r="13920" ht="12.75" customHeight="1" x14ac:dyDescent="0.2"/>
    <row r="13921" ht="12.75" customHeight="1" x14ac:dyDescent="0.2"/>
    <row r="13922" ht="12.75" customHeight="1" x14ac:dyDescent="0.2"/>
    <row r="13923" ht="12.75" customHeight="1" x14ac:dyDescent="0.2"/>
    <row r="13924" ht="12.75" customHeight="1" x14ac:dyDescent="0.2"/>
    <row r="13925" ht="12.75" customHeight="1" x14ac:dyDescent="0.2"/>
    <row r="13926" ht="12.75" customHeight="1" x14ac:dyDescent="0.2"/>
    <row r="13927" ht="12.75" customHeight="1" x14ac:dyDescent="0.2"/>
    <row r="13928" ht="12.75" customHeight="1" x14ac:dyDescent="0.2"/>
    <row r="13929" ht="12.75" customHeight="1" x14ac:dyDescent="0.2"/>
    <row r="13930" ht="12.75" customHeight="1" x14ac:dyDescent="0.2"/>
    <row r="13931" ht="12.75" customHeight="1" x14ac:dyDescent="0.2"/>
    <row r="13932" ht="12.75" customHeight="1" x14ac:dyDescent="0.2"/>
    <row r="13933" ht="12.75" customHeight="1" x14ac:dyDescent="0.2"/>
    <row r="13934" ht="12.75" customHeight="1" x14ac:dyDescent="0.2"/>
    <row r="13935" ht="12.75" customHeight="1" x14ac:dyDescent="0.2"/>
    <row r="13936" ht="12.75" customHeight="1" x14ac:dyDescent="0.2"/>
    <row r="13937" ht="12.75" customHeight="1" x14ac:dyDescent="0.2"/>
    <row r="13938" ht="12.75" customHeight="1" x14ac:dyDescent="0.2"/>
    <row r="13939" ht="12.75" customHeight="1" x14ac:dyDescent="0.2"/>
    <row r="13940" ht="12.75" customHeight="1" x14ac:dyDescent="0.2"/>
    <row r="13941" ht="12.75" customHeight="1" x14ac:dyDescent="0.2"/>
    <row r="13942" ht="12.75" customHeight="1" x14ac:dyDescent="0.2"/>
    <row r="13943" ht="12.75" customHeight="1" x14ac:dyDescent="0.2"/>
    <row r="13944" ht="12.75" customHeight="1" x14ac:dyDescent="0.2"/>
    <row r="13945" ht="12.75" customHeight="1" x14ac:dyDescent="0.2"/>
    <row r="13946" ht="12.75" customHeight="1" x14ac:dyDescent="0.2"/>
    <row r="13947" ht="12.75" customHeight="1" x14ac:dyDescent="0.2"/>
    <row r="13948" ht="12.75" customHeight="1" x14ac:dyDescent="0.2"/>
    <row r="13949" ht="12.75" customHeight="1" x14ac:dyDescent="0.2"/>
    <row r="13950" ht="12.75" customHeight="1" x14ac:dyDescent="0.2"/>
    <row r="13951" ht="12.75" customHeight="1" x14ac:dyDescent="0.2"/>
    <row r="13952" ht="12.75" customHeight="1" x14ac:dyDescent="0.2"/>
    <row r="13953" ht="12.75" customHeight="1" x14ac:dyDescent="0.2"/>
    <row r="13954" ht="12.75" customHeight="1" x14ac:dyDescent="0.2"/>
    <row r="13955" ht="12.75" customHeight="1" x14ac:dyDescent="0.2"/>
    <row r="13956" ht="12.75" customHeight="1" x14ac:dyDescent="0.2"/>
    <row r="13957" ht="12.75" customHeight="1" x14ac:dyDescent="0.2"/>
    <row r="13958" ht="12.75" customHeight="1" x14ac:dyDescent="0.2"/>
    <row r="13959" ht="12.75" customHeight="1" x14ac:dyDescent="0.2"/>
    <row r="13960" ht="12.75" customHeight="1" x14ac:dyDescent="0.2"/>
    <row r="13961" ht="12.75" customHeight="1" x14ac:dyDescent="0.2"/>
    <row r="13962" ht="12.75" customHeight="1" x14ac:dyDescent="0.2"/>
    <row r="13963" ht="12.75" customHeight="1" x14ac:dyDescent="0.2"/>
    <row r="13964" ht="12.75" customHeight="1" x14ac:dyDescent="0.2"/>
    <row r="13965" ht="12.75" customHeight="1" x14ac:dyDescent="0.2"/>
    <row r="13966" ht="12.75" customHeight="1" x14ac:dyDescent="0.2"/>
    <row r="13967" ht="12.75" customHeight="1" x14ac:dyDescent="0.2"/>
    <row r="13968" ht="12.75" customHeight="1" x14ac:dyDescent="0.2"/>
    <row r="13969" ht="12.75" customHeight="1" x14ac:dyDescent="0.2"/>
    <row r="13970" ht="12.75" customHeight="1" x14ac:dyDescent="0.2"/>
    <row r="13971" ht="12.75" customHeight="1" x14ac:dyDescent="0.2"/>
    <row r="13972" ht="12.75" customHeight="1" x14ac:dyDescent="0.2"/>
    <row r="13973" ht="12.75" customHeight="1" x14ac:dyDescent="0.2"/>
    <row r="13974" ht="12.75" customHeight="1" x14ac:dyDescent="0.2"/>
    <row r="13975" ht="12.75" customHeight="1" x14ac:dyDescent="0.2"/>
    <row r="13976" ht="12.75" customHeight="1" x14ac:dyDescent="0.2"/>
    <row r="13977" ht="12.75" customHeight="1" x14ac:dyDescent="0.2"/>
    <row r="13978" ht="12.75" customHeight="1" x14ac:dyDescent="0.2"/>
    <row r="13979" ht="12.75" customHeight="1" x14ac:dyDescent="0.2"/>
    <row r="13980" ht="12.75" customHeight="1" x14ac:dyDescent="0.2"/>
    <row r="13981" ht="12.75" customHeight="1" x14ac:dyDescent="0.2"/>
    <row r="13982" ht="12.75" customHeight="1" x14ac:dyDescent="0.2"/>
    <row r="13983" ht="12.75" customHeight="1" x14ac:dyDescent="0.2"/>
    <row r="13984" ht="12.75" customHeight="1" x14ac:dyDescent="0.2"/>
    <row r="13985" ht="12.75" customHeight="1" x14ac:dyDescent="0.2"/>
    <row r="13986" ht="12.75" customHeight="1" x14ac:dyDescent="0.2"/>
    <row r="13987" ht="12.75" customHeight="1" x14ac:dyDescent="0.2"/>
    <row r="13988" ht="12.75" customHeight="1" x14ac:dyDescent="0.2"/>
    <row r="13989" ht="12.75" customHeight="1" x14ac:dyDescent="0.2"/>
    <row r="13990" ht="12.75" customHeight="1" x14ac:dyDescent="0.2"/>
    <row r="13991" ht="12.75" customHeight="1" x14ac:dyDescent="0.2"/>
    <row r="13992" ht="12.75" customHeight="1" x14ac:dyDescent="0.2"/>
    <row r="13993" ht="12.75" customHeight="1" x14ac:dyDescent="0.2"/>
    <row r="13994" ht="12.75" customHeight="1" x14ac:dyDescent="0.2"/>
    <row r="13995" ht="12.75" customHeight="1" x14ac:dyDescent="0.2"/>
    <row r="13996" ht="12.75" customHeight="1" x14ac:dyDescent="0.2"/>
    <row r="13997" ht="12.75" customHeight="1" x14ac:dyDescent="0.2"/>
    <row r="13998" ht="12.75" customHeight="1" x14ac:dyDescent="0.2"/>
    <row r="13999" ht="12.75" customHeight="1" x14ac:dyDescent="0.2"/>
    <row r="14000" ht="12.75" customHeight="1" x14ac:dyDescent="0.2"/>
    <row r="14001" ht="12.75" customHeight="1" x14ac:dyDescent="0.2"/>
    <row r="14002" ht="12.75" customHeight="1" x14ac:dyDescent="0.2"/>
    <row r="14003" ht="12.75" customHeight="1" x14ac:dyDescent="0.2"/>
    <row r="14004" ht="12.75" customHeight="1" x14ac:dyDescent="0.2"/>
    <row r="14005" ht="12.75" customHeight="1" x14ac:dyDescent="0.2"/>
    <row r="14006" ht="12.75" customHeight="1" x14ac:dyDescent="0.2"/>
    <row r="14007" ht="12.75" customHeight="1" x14ac:dyDescent="0.2"/>
    <row r="14008" ht="12.75" customHeight="1" x14ac:dyDescent="0.2"/>
    <row r="14009" ht="12.75" customHeight="1" x14ac:dyDescent="0.2"/>
    <row r="14010" ht="12.75" customHeight="1" x14ac:dyDescent="0.2"/>
    <row r="14011" ht="12.75" customHeight="1" x14ac:dyDescent="0.2"/>
    <row r="14012" ht="12.75" customHeight="1" x14ac:dyDescent="0.2"/>
    <row r="14013" ht="12.75" customHeight="1" x14ac:dyDescent="0.2"/>
    <row r="14014" ht="12.75" customHeight="1" x14ac:dyDescent="0.2"/>
    <row r="14015" ht="12.75" customHeight="1" x14ac:dyDescent="0.2"/>
    <row r="14016" ht="12.75" customHeight="1" x14ac:dyDescent="0.2"/>
    <row r="14017" ht="12.75" customHeight="1" x14ac:dyDescent="0.2"/>
    <row r="14018" ht="12.75" customHeight="1" x14ac:dyDescent="0.2"/>
    <row r="14019" ht="12.75" customHeight="1" x14ac:dyDescent="0.2"/>
    <row r="14020" ht="12.75" customHeight="1" x14ac:dyDescent="0.2"/>
    <row r="14021" ht="12.75" customHeight="1" x14ac:dyDescent="0.2"/>
    <row r="14022" ht="12.75" customHeight="1" x14ac:dyDescent="0.2"/>
    <row r="14023" ht="12.75" customHeight="1" x14ac:dyDescent="0.2"/>
    <row r="14024" ht="12.75" customHeight="1" x14ac:dyDescent="0.2"/>
    <row r="14025" ht="12.75" customHeight="1" x14ac:dyDescent="0.2"/>
    <row r="14026" ht="12.75" customHeight="1" x14ac:dyDescent="0.2"/>
    <row r="14027" ht="12.75" customHeight="1" x14ac:dyDescent="0.2"/>
    <row r="14028" ht="12.75" customHeight="1" x14ac:dyDescent="0.2"/>
    <row r="14029" ht="12.75" customHeight="1" x14ac:dyDescent="0.2"/>
    <row r="14030" ht="12.75" customHeight="1" x14ac:dyDescent="0.2"/>
    <row r="14031" ht="12.75" customHeight="1" x14ac:dyDescent="0.2"/>
    <row r="14032" ht="12.75" customHeight="1" x14ac:dyDescent="0.2"/>
    <row r="14033" ht="12.75" customHeight="1" x14ac:dyDescent="0.2"/>
    <row r="14034" ht="12.75" customHeight="1" x14ac:dyDescent="0.2"/>
    <row r="14035" ht="12.75" customHeight="1" x14ac:dyDescent="0.2"/>
    <row r="14036" ht="12.75" customHeight="1" x14ac:dyDescent="0.2"/>
    <row r="14037" ht="12.75" customHeight="1" x14ac:dyDescent="0.2"/>
    <row r="14038" ht="12.75" customHeight="1" x14ac:dyDescent="0.2"/>
    <row r="14039" ht="12.75" customHeight="1" x14ac:dyDescent="0.2"/>
    <row r="14040" ht="12.75" customHeight="1" x14ac:dyDescent="0.2"/>
    <row r="14041" ht="12.75" customHeight="1" x14ac:dyDescent="0.2"/>
    <row r="14042" ht="12.75" customHeight="1" x14ac:dyDescent="0.2"/>
    <row r="14043" ht="12.75" customHeight="1" x14ac:dyDescent="0.2"/>
    <row r="14044" ht="12.75" customHeight="1" x14ac:dyDescent="0.2"/>
    <row r="14045" ht="12.75" customHeight="1" x14ac:dyDescent="0.2"/>
    <row r="14046" ht="12.75" customHeight="1" x14ac:dyDescent="0.2"/>
    <row r="14047" ht="12.75" customHeight="1" x14ac:dyDescent="0.2"/>
    <row r="14048" ht="12.75" customHeight="1" x14ac:dyDescent="0.2"/>
    <row r="14049" ht="12.75" customHeight="1" x14ac:dyDescent="0.2"/>
    <row r="14050" ht="12.75" customHeight="1" x14ac:dyDescent="0.2"/>
    <row r="14051" ht="12.75" customHeight="1" x14ac:dyDescent="0.2"/>
    <row r="14052" ht="12.75" customHeight="1" x14ac:dyDescent="0.2"/>
    <row r="14053" ht="12.75" customHeight="1" x14ac:dyDescent="0.2"/>
    <row r="14054" ht="12.75" customHeight="1" x14ac:dyDescent="0.2"/>
    <row r="14055" ht="12.75" customHeight="1" x14ac:dyDescent="0.2"/>
    <row r="14056" ht="12.75" customHeight="1" x14ac:dyDescent="0.2"/>
    <row r="14057" ht="12.75" customHeight="1" x14ac:dyDescent="0.2"/>
    <row r="14058" ht="12.75" customHeight="1" x14ac:dyDescent="0.2"/>
    <row r="14059" ht="12.75" customHeight="1" x14ac:dyDescent="0.2"/>
    <row r="14060" ht="12.75" customHeight="1" x14ac:dyDescent="0.2"/>
    <row r="14061" ht="12.75" customHeight="1" x14ac:dyDescent="0.2"/>
    <row r="14062" ht="12.75" customHeight="1" x14ac:dyDescent="0.2"/>
    <row r="14063" ht="12.75" customHeight="1" x14ac:dyDescent="0.2"/>
    <row r="14064" ht="12.75" customHeight="1" x14ac:dyDescent="0.2"/>
    <row r="14065" ht="12.75" customHeight="1" x14ac:dyDescent="0.2"/>
    <row r="14066" ht="12.75" customHeight="1" x14ac:dyDescent="0.2"/>
    <row r="14067" ht="12.75" customHeight="1" x14ac:dyDescent="0.2"/>
    <row r="14068" ht="12.75" customHeight="1" x14ac:dyDescent="0.2"/>
    <row r="14069" ht="12.75" customHeight="1" x14ac:dyDescent="0.2"/>
    <row r="14070" ht="12.75" customHeight="1" x14ac:dyDescent="0.2"/>
    <row r="14071" ht="12.75" customHeight="1" x14ac:dyDescent="0.2"/>
    <row r="14072" ht="12.75" customHeight="1" x14ac:dyDescent="0.2"/>
    <row r="14073" ht="12.75" customHeight="1" x14ac:dyDescent="0.2"/>
    <row r="14074" ht="12.75" customHeight="1" x14ac:dyDescent="0.2"/>
    <row r="14075" ht="12.75" customHeight="1" x14ac:dyDescent="0.2"/>
    <row r="14076" ht="12.75" customHeight="1" x14ac:dyDescent="0.2"/>
    <row r="14077" ht="12.75" customHeight="1" x14ac:dyDescent="0.2"/>
    <row r="14078" ht="12.75" customHeight="1" x14ac:dyDescent="0.2"/>
    <row r="14079" ht="12.75" customHeight="1" x14ac:dyDescent="0.2"/>
    <row r="14080" ht="12.75" customHeight="1" x14ac:dyDescent="0.2"/>
    <row r="14081" ht="12.75" customHeight="1" x14ac:dyDescent="0.2"/>
    <row r="14082" ht="12.75" customHeight="1" x14ac:dyDescent="0.2"/>
    <row r="14083" ht="12.75" customHeight="1" x14ac:dyDescent="0.2"/>
    <row r="14084" ht="12.75" customHeight="1" x14ac:dyDescent="0.2"/>
    <row r="14085" ht="12.75" customHeight="1" x14ac:dyDescent="0.2"/>
    <row r="14086" ht="12.75" customHeight="1" x14ac:dyDescent="0.2"/>
    <row r="14087" ht="12.75" customHeight="1" x14ac:dyDescent="0.2"/>
    <row r="14088" ht="12.75" customHeight="1" x14ac:dyDescent="0.2"/>
    <row r="14089" ht="12.75" customHeight="1" x14ac:dyDescent="0.2"/>
    <row r="14090" ht="12.75" customHeight="1" x14ac:dyDescent="0.2"/>
    <row r="14091" ht="12.75" customHeight="1" x14ac:dyDescent="0.2"/>
    <row r="14092" ht="12.75" customHeight="1" x14ac:dyDescent="0.2"/>
    <row r="14093" ht="12.75" customHeight="1" x14ac:dyDescent="0.2"/>
    <row r="14094" ht="12.75" customHeight="1" x14ac:dyDescent="0.2"/>
    <row r="14095" ht="12.75" customHeight="1" x14ac:dyDescent="0.2"/>
    <row r="14096" ht="12.75" customHeight="1" x14ac:dyDescent="0.2"/>
    <row r="14097" ht="12.75" customHeight="1" x14ac:dyDescent="0.2"/>
    <row r="14098" ht="12.75" customHeight="1" x14ac:dyDescent="0.2"/>
    <row r="14099" ht="12.75" customHeight="1" x14ac:dyDescent="0.2"/>
    <row r="14100" ht="12.75" customHeight="1" x14ac:dyDescent="0.2"/>
    <row r="14101" ht="12.75" customHeight="1" x14ac:dyDescent="0.2"/>
    <row r="14102" ht="12.75" customHeight="1" x14ac:dyDescent="0.2"/>
    <row r="14103" ht="12.75" customHeight="1" x14ac:dyDescent="0.2"/>
    <row r="14104" ht="12.75" customHeight="1" x14ac:dyDescent="0.2"/>
    <row r="14105" ht="12.75" customHeight="1" x14ac:dyDescent="0.2"/>
    <row r="14106" ht="12.75" customHeight="1" x14ac:dyDescent="0.2"/>
    <row r="14107" ht="12.75" customHeight="1" x14ac:dyDescent="0.2"/>
    <row r="14108" ht="12.75" customHeight="1" x14ac:dyDescent="0.2"/>
    <row r="14109" ht="12.75" customHeight="1" x14ac:dyDescent="0.2"/>
    <row r="14110" ht="12.75" customHeight="1" x14ac:dyDescent="0.2"/>
    <row r="14111" ht="12.75" customHeight="1" x14ac:dyDescent="0.2"/>
    <row r="14112" ht="12.75" customHeight="1" x14ac:dyDescent="0.2"/>
    <row r="14113" ht="12.75" customHeight="1" x14ac:dyDescent="0.2"/>
    <row r="14114" ht="12.75" customHeight="1" x14ac:dyDescent="0.2"/>
    <row r="14115" ht="12.75" customHeight="1" x14ac:dyDescent="0.2"/>
    <row r="14116" ht="12.75" customHeight="1" x14ac:dyDescent="0.2"/>
    <row r="14117" ht="12.75" customHeight="1" x14ac:dyDescent="0.2"/>
    <row r="14118" ht="12.75" customHeight="1" x14ac:dyDescent="0.2"/>
    <row r="14119" ht="12.75" customHeight="1" x14ac:dyDescent="0.2"/>
    <row r="14120" ht="12.75" customHeight="1" x14ac:dyDescent="0.2"/>
    <row r="14121" ht="12.75" customHeight="1" x14ac:dyDescent="0.2"/>
    <row r="14122" ht="12.75" customHeight="1" x14ac:dyDescent="0.2"/>
    <row r="14123" ht="12.75" customHeight="1" x14ac:dyDescent="0.2"/>
    <row r="14124" ht="12.75" customHeight="1" x14ac:dyDescent="0.2"/>
    <row r="14125" ht="12.75" customHeight="1" x14ac:dyDescent="0.2"/>
    <row r="14126" ht="12.75" customHeight="1" x14ac:dyDescent="0.2"/>
    <row r="14127" ht="12.75" customHeight="1" x14ac:dyDescent="0.2"/>
    <row r="14128" ht="12.75" customHeight="1" x14ac:dyDescent="0.2"/>
    <row r="14129" ht="12.75" customHeight="1" x14ac:dyDescent="0.2"/>
    <row r="14130" ht="12.75" customHeight="1" x14ac:dyDescent="0.2"/>
    <row r="14131" ht="12.75" customHeight="1" x14ac:dyDescent="0.2"/>
    <row r="14132" ht="12.75" customHeight="1" x14ac:dyDescent="0.2"/>
    <row r="14133" ht="12.75" customHeight="1" x14ac:dyDescent="0.2"/>
    <row r="14134" ht="12.75" customHeight="1" x14ac:dyDescent="0.2"/>
    <row r="14135" ht="12.75" customHeight="1" x14ac:dyDescent="0.2"/>
    <row r="14136" ht="12.75" customHeight="1" x14ac:dyDescent="0.2"/>
    <row r="14137" ht="12.75" customHeight="1" x14ac:dyDescent="0.2"/>
    <row r="14138" ht="12.75" customHeight="1" x14ac:dyDescent="0.2"/>
    <row r="14139" ht="12.75" customHeight="1" x14ac:dyDescent="0.2"/>
    <row r="14140" ht="12.75" customHeight="1" x14ac:dyDescent="0.2"/>
    <row r="14141" ht="12.75" customHeight="1" x14ac:dyDescent="0.2"/>
    <row r="14142" ht="12.75" customHeight="1" x14ac:dyDescent="0.2"/>
    <row r="14143" ht="12.75" customHeight="1" x14ac:dyDescent="0.2"/>
    <row r="14144" ht="12.75" customHeight="1" x14ac:dyDescent="0.2"/>
    <row r="14145" ht="12.75" customHeight="1" x14ac:dyDescent="0.2"/>
    <row r="14146" ht="12.75" customHeight="1" x14ac:dyDescent="0.2"/>
    <row r="14147" ht="12.75" customHeight="1" x14ac:dyDescent="0.2"/>
    <row r="14148" ht="12.75" customHeight="1" x14ac:dyDescent="0.2"/>
    <row r="14149" ht="12.75" customHeight="1" x14ac:dyDescent="0.2"/>
    <row r="14150" ht="12.75" customHeight="1" x14ac:dyDescent="0.2"/>
    <row r="14151" ht="12.75" customHeight="1" x14ac:dyDescent="0.2"/>
    <row r="14152" ht="12.75" customHeight="1" x14ac:dyDescent="0.2"/>
    <row r="14153" ht="12.75" customHeight="1" x14ac:dyDescent="0.2"/>
    <row r="14154" ht="12.75" customHeight="1" x14ac:dyDescent="0.2"/>
    <row r="14155" ht="12.75" customHeight="1" x14ac:dyDescent="0.2"/>
    <row r="14156" ht="12.75" customHeight="1" x14ac:dyDescent="0.2"/>
    <row r="14157" ht="12.75" customHeight="1" x14ac:dyDescent="0.2"/>
    <row r="14158" ht="12.75" customHeight="1" x14ac:dyDescent="0.2"/>
    <row r="14159" ht="12.75" customHeight="1" x14ac:dyDescent="0.2"/>
    <row r="14160" ht="12.75" customHeight="1" x14ac:dyDescent="0.2"/>
    <row r="14161" ht="12.75" customHeight="1" x14ac:dyDescent="0.2"/>
    <row r="14162" ht="12.75" customHeight="1" x14ac:dyDescent="0.2"/>
    <row r="14163" ht="12.75" customHeight="1" x14ac:dyDescent="0.2"/>
    <row r="14164" ht="12.75" customHeight="1" x14ac:dyDescent="0.2"/>
    <row r="14165" ht="12.75" customHeight="1" x14ac:dyDescent="0.2"/>
    <row r="14166" ht="12.75" customHeight="1" x14ac:dyDescent="0.2"/>
    <row r="14167" ht="12.75" customHeight="1" x14ac:dyDescent="0.2"/>
    <row r="14168" ht="12.75" customHeight="1" x14ac:dyDescent="0.2"/>
    <row r="14169" ht="12.75" customHeight="1" x14ac:dyDescent="0.2"/>
    <row r="14170" ht="12.75" customHeight="1" x14ac:dyDescent="0.2"/>
    <row r="14171" ht="12.75" customHeight="1" x14ac:dyDescent="0.2"/>
    <row r="14172" ht="12.75" customHeight="1" x14ac:dyDescent="0.2"/>
    <row r="14173" ht="12.75" customHeight="1" x14ac:dyDescent="0.2"/>
    <row r="14174" ht="12.75" customHeight="1" x14ac:dyDescent="0.2"/>
    <row r="14175" ht="12.75" customHeight="1" x14ac:dyDescent="0.2"/>
    <row r="14176" ht="12.75" customHeight="1" x14ac:dyDescent="0.2"/>
    <row r="14177" ht="12.75" customHeight="1" x14ac:dyDescent="0.2"/>
    <row r="14178" ht="12.75" customHeight="1" x14ac:dyDescent="0.2"/>
    <row r="14179" ht="12.75" customHeight="1" x14ac:dyDescent="0.2"/>
    <row r="14180" ht="12.75" customHeight="1" x14ac:dyDescent="0.2"/>
    <row r="14181" ht="12.75" customHeight="1" x14ac:dyDescent="0.2"/>
    <row r="14182" ht="12.75" customHeight="1" x14ac:dyDescent="0.2"/>
    <row r="14183" ht="12.75" customHeight="1" x14ac:dyDescent="0.2"/>
    <row r="14184" ht="12.75" customHeight="1" x14ac:dyDescent="0.2"/>
    <row r="14185" ht="12.75" customHeight="1" x14ac:dyDescent="0.2"/>
    <row r="14186" ht="12.75" customHeight="1" x14ac:dyDescent="0.2"/>
    <row r="14187" ht="12.75" customHeight="1" x14ac:dyDescent="0.2"/>
    <row r="14188" ht="12.75" customHeight="1" x14ac:dyDescent="0.2"/>
    <row r="14189" ht="12.75" customHeight="1" x14ac:dyDescent="0.2"/>
    <row r="14190" ht="12.75" customHeight="1" x14ac:dyDescent="0.2"/>
    <row r="14191" ht="12.75" customHeight="1" x14ac:dyDescent="0.2"/>
    <row r="14192" ht="12.75" customHeight="1" x14ac:dyDescent="0.2"/>
    <row r="14193" ht="12.75" customHeight="1" x14ac:dyDescent="0.2"/>
    <row r="14194" ht="12.75" customHeight="1" x14ac:dyDescent="0.2"/>
    <row r="14195" ht="12.75" customHeight="1" x14ac:dyDescent="0.2"/>
    <row r="14196" ht="12.75" customHeight="1" x14ac:dyDescent="0.2"/>
    <row r="14197" ht="12.75" customHeight="1" x14ac:dyDescent="0.2"/>
    <row r="14198" ht="12.75" customHeight="1" x14ac:dyDescent="0.2"/>
    <row r="14199" ht="12.75" customHeight="1" x14ac:dyDescent="0.2"/>
    <row r="14200" ht="12.75" customHeight="1" x14ac:dyDescent="0.2"/>
    <row r="14201" ht="12.75" customHeight="1" x14ac:dyDescent="0.2"/>
    <row r="14202" ht="12.75" customHeight="1" x14ac:dyDescent="0.2"/>
    <row r="14203" ht="12.75" customHeight="1" x14ac:dyDescent="0.2"/>
    <row r="14204" ht="12.75" customHeight="1" x14ac:dyDescent="0.2"/>
    <row r="14205" ht="12.75" customHeight="1" x14ac:dyDescent="0.2"/>
    <row r="14206" ht="12.75" customHeight="1" x14ac:dyDescent="0.2"/>
    <row r="14207" ht="12.75" customHeight="1" x14ac:dyDescent="0.2"/>
    <row r="14208" ht="12.75" customHeight="1" x14ac:dyDescent="0.2"/>
    <row r="14209" ht="12.75" customHeight="1" x14ac:dyDescent="0.2"/>
    <row r="14210" ht="12.75" customHeight="1" x14ac:dyDescent="0.2"/>
    <row r="14211" ht="12.75" customHeight="1" x14ac:dyDescent="0.2"/>
    <row r="14212" ht="12.75" customHeight="1" x14ac:dyDescent="0.2"/>
    <row r="14213" ht="12.75" customHeight="1" x14ac:dyDescent="0.2"/>
    <row r="14214" ht="12.75" customHeight="1" x14ac:dyDescent="0.2"/>
    <row r="14215" ht="12.75" customHeight="1" x14ac:dyDescent="0.2"/>
    <row r="14216" ht="12.75" customHeight="1" x14ac:dyDescent="0.2"/>
    <row r="14217" ht="12.75" customHeight="1" x14ac:dyDescent="0.2"/>
    <row r="14218" ht="12.75" customHeight="1" x14ac:dyDescent="0.2"/>
    <row r="14219" ht="12.75" customHeight="1" x14ac:dyDescent="0.2"/>
    <row r="14220" ht="12.75" customHeight="1" x14ac:dyDescent="0.2"/>
    <row r="14221" ht="12.75" customHeight="1" x14ac:dyDescent="0.2"/>
    <row r="14222" ht="12.75" customHeight="1" x14ac:dyDescent="0.2"/>
    <row r="14223" ht="12.75" customHeight="1" x14ac:dyDescent="0.2"/>
    <row r="14224" ht="12.75" customHeight="1" x14ac:dyDescent="0.2"/>
    <row r="14225" ht="12.75" customHeight="1" x14ac:dyDescent="0.2"/>
    <row r="14226" ht="12.75" customHeight="1" x14ac:dyDescent="0.2"/>
    <row r="14227" ht="12.75" customHeight="1" x14ac:dyDescent="0.2"/>
    <row r="14228" ht="12.75" customHeight="1" x14ac:dyDescent="0.2"/>
    <row r="14229" ht="12.75" customHeight="1" x14ac:dyDescent="0.2"/>
    <row r="14230" ht="12.75" customHeight="1" x14ac:dyDescent="0.2"/>
    <row r="14231" ht="12.75" customHeight="1" x14ac:dyDescent="0.2"/>
    <row r="14232" ht="12.75" customHeight="1" x14ac:dyDescent="0.2"/>
    <row r="14233" ht="12.75" customHeight="1" x14ac:dyDescent="0.2"/>
    <row r="14234" ht="12.75" customHeight="1" x14ac:dyDescent="0.2"/>
    <row r="14235" ht="12.75" customHeight="1" x14ac:dyDescent="0.2"/>
    <row r="14236" ht="12.75" customHeight="1" x14ac:dyDescent="0.2"/>
    <row r="14237" ht="12.75" customHeight="1" x14ac:dyDescent="0.2"/>
    <row r="14238" ht="12.75" customHeight="1" x14ac:dyDescent="0.2"/>
    <row r="14239" ht="12.75" customHeight="1" x14ac:dyDescent="0.2"/>
    <row r="14240" ht="12.75" customHeight="1" x14ac:dyDescent="0.2"/>
    <row r="14241" ht="12.75" customHeight="1" x14ac:dyDescent="0.2"/>
    <row r="14242" ht="12.75" customHeight="1" x14ac:dyDescent="0.2"/>
    <row r="14243" ht="12.75" customHeight="1" x14ac:dyDescent="0.2"/>
    <row r="14244" ht="12.75" customHeight="1" x14ac:dyDescent="0.2"/>
    <row r="14245" ht="12.75" customHeight="1" x14ac:dyDescent="0.2"/>
    <row r="14246" ht="12.75" customHeight="1" x14ac:dyDescent="0.2"/>
    <row r="14247" ht="12.75" customHeight="1" x14ac:dyDescent="0.2"/>
    <row r="14248" ht="12.75" customHeight="1" x14ac:dyDescent="0.2"/>
    <row r="14249" ht="12.75" customHeight="1" x14ac:dyDescent="0.2"/>
    <row r="14250" ht="12.75" customHeight="1" x14ac:dyDescent="0.2"/>
    <row r="14251" ht="12.75" customHeight="1" x14ac:dyDescent="0.2"/>
    <row r="14252" ht="12.75" customHeight="1" x14ac:dyDescent="0.2"/>
    <row r="14253" ht="12.75" customHeight="1" x14ac:dyDescent="0.2"/>
    <row r="14254" ht="12.75" customHeight="1" x14ac:dyDescent="0.2"/>
    <row r="14255" ht="12.75" customHeight="1" x14ac:dyDescent="0.2"/>
    <row r="14256" ht="12.75" customHeight="1" x14ac:dyDescent="0.2"/>
    <row r="14257" ht="12.75" customHeight="1" x14ac:dyDescent="0.2"/>
    <row r="14258" ht="12.75" customHeight="1" x14ac:dyDescent="0.2"/>
    <row r="14259" ht="12.75" customHeight="1" x14ac:dyDescent="0.2"/>
    <row r="14260" ht="12.75" customHeight="1" x14ac:dyDescent="0.2"/>
    <row r="14261" ht="12.75" customHeight="1" x14ac:dyDescent="0.2"/>
    <row r="14262" ht="12.75" customHeight="1" x14ac:dyDescent="0.2"/>
    <row r="14263" ht="12.75" customHeight="1" x14ac:dyDescent="0.2"/>
    <row r="14264" ht="12.75" customHeight="1" x14ac:dyDescent="0.2"/>
    <row r="14265" ht="12.75" customHeight="1" x14ac:dyDescent="0.2"/>
    <row r="14266" ht="12.75" customHeight="1" x14ac:dyDescent="0.2"/>
    <row r="14267" ht="12.75" customHeight="1" x14ac:dyDescent="0.2"/>
    <row r="14268" ht="12.75" customHeight="1" x14ac:dyDescent="0.2"/>
    <row r="14269" ht="12.75" customHeight="1" x14ac:dyDescent="0.2"/>
    <row r="14270" ht="12.75" customHeight="1" x14ac:dyDescent="0.2"/>
    <row r="14271" ht="12.75" customHeight="1" x14ac:dyDescent="0.2"/>
    <row r="14272" ht="12.75" customHeight="1" x14ac:dyDescent="0.2"/>
    <row r="14273" ht="12.75" customHeight="1" x14ac:dyDescent="0.2"/>
    <row r="14274" ht="12.75" customHeight="1" x14ac:dyDescent="0.2"/>
    <row r="14275" ht="12.75" customHeight="1" x14ac:dyDescent="0.2"/>
    <row r="14276" ht="12.75" customHeight="1" x14ac:dyDescent="0.2"/>
    <row r="14277" ht="12.75" customHeight="1" x14ac:dyDescent="0.2"/>
    <row r="14278" ht="12.75" customHeight="1" x14ac:dyDescent="0.2"/>
    <row r="14279" ht="12.75" customHeight="1" x14ac:dyDescent="0.2"/>
    <row r="14280" ht="12.75" customHeight="1" x14ac:dyDescent="0.2"/>
    <row r="14281" ht="12.75" customHeight="1" x14ac:dyDescent="0.2"/>
    <row r="14282" ht="12.75" customHeight="1" x14ac:dyDescent="0.2"/>
    <row r="14283" ht="12.75" customHeight="1" x14ac:dyDescent="0.2"/>
    <row r="14284" ht="12.75" customHeight="1" x14ac:dyDescent="0.2"/>
    <row r="14285" ht="12.75" customHeight="1" x14ac:dyDescent="0.2"/>
    <row r="14286" ht="12.75" customHeight="1" x14ac:dyDescent="0.2"/>
    <row r="14287" ht="12.75" customHeight="1" x14ac:dyDescent="0.2"/>
    <row r="14288" ht="12.75" customHeight="1" x14ac:dyDescent="0.2"/>
    <row r="14289" ht="12.75" customHeight="1" x14ac:dyDescent="0.2"/>
    <row r="14290" ht="12.75" customHeight="1" x14ac:dyDescent="0.2"/>
    <row r="14291" ht="12.75" customHeight="1" x14ac:dyDescent="0.2"/>
    <row r="14292" ht="12.75" customHeight="1" x14ac:dyDescent="0.2"/>
    <row r="14293" ht="12.75" customHeight="1" x14ac:dyDescent="0.2"/>
    <row r="14294" ht="12.75" customHeight="1" x14ac:dyDescent="0.2"/>
    <row r="14295" ht="12.75" customHeight="1" x14ac:dyDescent="0.2"/>
    <row r="14296" ht="12.75" customHeight="1" x14ac:dyDescent="0.2"/>
    <row r="14297" ht="12.75" customHeight="1" x14ac:dyDescent="0.2"/>
    <row r="14298" ht="12.75" customHeight="1" x14ac:dyDescent="0.2"/>
    <row r="14299" ht="12.75" customHeight="1" x14ac:dyDescent="0.2"/>
    <row r="14300" ht="12.75" customHeight="1" x14ac:dyDescent="0.2"/>
    <row r="14301" ht="12.75" customHeight="1" x14ac:dyDescent="0.2"/>
    <row r="14302" ht="12.75" customHeight="1" x14ac:dyDescent="0.2"/>
    <row r="14303" ht="12.75" customHeight="1" x14ac:dyDescent="0.2"/>
    <row r="14304" ht="12.75" customHeight="1" x14ac:dyDescent="0.2"/>
    <row r="14305" ht="12.75" customHeight="1" x14ac:dyDescent="0.2"/>
    <row r="14306" ht="12.75" customHeight="1" x14ac:dyDescent="0.2"/>
    <row r="14307" ht="12.75" customHeight="1" x14ac:dyDescent="0.2"/>
    <row r="14308" ht="12.75" customHeight="1" x14ac:dyDescent="0.2"/>
    <row r="14309" ht="12.75" customHeight="1" x14ac:dyDescent="0.2"/>
    <row r="14310" ht="12.75" customHeight="1" x14ac:dyDescent="0.2"/>
    <row r="14311" ht="12.75" customHeight="1" x14ac:dyDescent="0.2"/>
    <row r="14312" ht="12.75" customHeight="1" x14ac:dyDescent="0.2"/>
    <row r="14313" ht="12.75" customHeight="1" x14ac:dyDescent="0.2"/>
    <row r="14314" ht="12.75" customHeight="1" x14ac:dyDescent="0.2"/>
    <row r="14315" ht="12.75" customHeight="1" x14ac:dyDescent="0.2"/>
    <row r="14316" ht="12.75" customHeight="1" x14ac:dyDescent="0.2"/>
    <row r="14317" ht="12.75" customHeight="1" x14ac:dyDescent="0.2"/>
    <row r="14318" ht="12.75" customHeight="1" x14ac:dyDescent="0.2"/>
    <row r="14319" ht="12.75" customHeight="1" x14ac:dyDescent="0.2"/>
    <row r="14320" ht="12.75" customHeight="1" x14ac:dyDescent="0.2"/>
    <row r="14321" ht="12.75" customHeight="1" x14ac:dyDescent="0.2"/>
    <row r="14322" ht="12.75" customHeight="1" x14ac:dyDescent="0.2"/>
    <row r="14323" ht="12.75" customHeight="1" x14ac:dyDescent="0.2"/>
    <row r="14324" ht="12.75" customHeight="1" x14ac:dyDescent="0.2"/>
    <row r="14325" ht="12.75" customHeight="1" x14ac:dyDescent="0.2"/>
    <row r="14326" ht="12.75" customHeight="1" x14ac:dyDescent="0.2"/>
    <row r="14327" ht="12.75" customHeight="1" x14ac:dyDescent="0.2"/>
    <row r="14328" ht="12.75" customHeight="1" x14ac:dyDescent="0.2"/>
    <row r="14329" ht="12.75" customHeight="1" x14ac:dyDescent="0.2"/>
    <row r="14330" ht="12.75" customHeight="1" x14ac:dyDescent="0.2"/>
    <row r="14331" ht="12.75" customHeight="1" x14ac:dyDescent="0.2"/>
    <row r="14332" ht="12.75" customHeight="1" x14ac:dyDescent="0.2"/>
    <row r="14333" ht="12.75" customHeight="1" x14ac:dyDescent="0.2"/>
    <row r="14334" ht="12.75" customHeight="1" x14ac:dyDescent="0.2"/>
    <row r="14335" ht="12.75" customHeight="1" x14ac:dyDescent="0.2"/>
    <row r="14336" ht="12.75" customHeight="1" x14ac:dyDescent="0.2"/>
    <row r="14337" ht="12.75" customHeight="1" x14ac:dyDescent="0.2"/>
    <row r="14338" ht="12.75" customHeight="1" x14ac:dyDescent="0.2"/>
    <row r="14339" ht="12.75" customHeight="1" x14ac:dyDescent="0.2"/>
    <row r="14340" ht="12.75" customHeight="1" x14ac:dyDescent="0.2"/>
    <row r="14341" ht="12.75" customHeight="1" x14ac:dyDescent="0.2"/>
    <row r="14342" ht="12.75" customHeight="1" x14ac:dyDescent="0.2"/>
    <row r="14343" ht="12.75" customHeight="1" x14ac:dyDescent="0.2"/>
    <row r="14344" ht="12.75" customHeight="1" x14ac:dyDescent="0.2"/>
    <row r="14345" ht="12.75" customHeight="1" x14ac:dyDescent="0.2"/>
    <row r="14346" ht="12.75" customHeight="1" x14ac:dyDescent="0.2"/>
    <row r="14347" ht="12.75" customHeight="1" x14ac:dyDescent="0.2"/>
    <row r="14348" ht="12.75" customHeight="1" x14ac:dyDescent="0.2"/>
    <row r="14349" ht="12.75" customHeight="1" x14ac:dyDescent="0.2"/>
    <row r="14350" ht="12.75" customHeight="1" x14ac:dyDescent="0.2"/>
    <row r="14351" ht="12.75" customHeight="1" x14ac:dyDescent="0.2"/>
    <row r="14352" ht="12.75" customHeight="1" x14ac:dyDescent="0.2"/>
    <row r="14353" ht="12.75" customHeight="1" x14ac:dyDescent="0.2"/>
    <row r="14354" ht="12.75" customHeight="1" x14ac:dyDescent="0.2"/>
    <row r="14355" ht="12.75" customHeight="1" x14ac:dyDescent="0.2"/>
    <row r="14356" ht="12.75" customHeight="1" x14ac:dyDescent="0.2"/>
    <row r="14357" ht="12.75" customHeight="1" x14ac:dyDescent="0.2"/>
    <row r="14358" ht="12.75" customHeight="1" x14ac:dyDescent="0.2"/>
    <row r="14359" ht="12.75" customHeight="1" x14ac:dyDescent="0.2"/>
    <row r="14360" ht="12.75" customHeight="1" x14ac:dyDescent="0.2"/>
    <row r="14361" ht="12.75" customHeight="1" x14ac:dyDescent="0.2"/>
    <row r="14362" ht="12.75" customHeight="1" x14ac:dyDescent="0.2"/>
    <row r="14363" ht="12.75" customHeight="1" x14ac:dyDescent="0.2"/>
    <row r="14364" ht="12.75" customHeight="1" x14ac:dyDescent="0.2"/>
    <row r="14365" ht="12.75" customHeight="1" x14ac:dyDescent="0.2"/>
    <row r="14366" ht="12.75" customHeight="1" x14ac:dyDescent="0.2"/>
    <row r="14367" ht="12.75" customHeight="1" x14ac:dyDescent="0.2"/>
    <row r="14368" ht="12.75" customHeight="1" x14ac:dyDescent="0.2"/>
    <row r="14369" ht="12.75" customHeight="1" x14ac:dyDescent="0.2"/>
    <row r="14370" ht="12.75" customHeight="1" x14ac:dyDescent="0.2"/>
    <row r="14371" ht="12.75" customHeight="1" x14ac:dyDescent="0.2"/>
    <row r="14372" ht="12.75" customHeight="1" x14ac:dyDescent="0.2"/>
    <row r="14373" ht="12.75" customHeight="1" x14ac:dyDescent="0.2"/>
    <row r="14374" ht="12.75" customHeight="1" x14ac:dyDescent="0.2"/>
    <row r="14375" ht="12.75" customHeight="1" x14ac:dyDescent="0.2"/>
    <row r="14376" ht="12.75" customHeight="1" x14ac:dyDescent="0.2"/>
    <row r="14377" ht="12.75" customHeight="1" x14ac:dyDescent="0.2"/>
    <row r="14378" ht="12.75" customHeight="1" x14ac:dyDescent="0.2"/>
    <row r="14379" ht="12.75" customHeight="1" x14ac:dyDescent="0.2"/>
    <row r="14380" ht="12.75" customHeight="1" x14ac:dyDescent="0.2"/>
    <row r="14381" ht="12.75" customHeight="1" x14ac:dyDescent="0.2"/>
    <row r="14382" ht="12.75" customHeight="1" x14ac:dyDescent="0.2"/>
    <row r="14383" ht="12.75" customHeight="1" x14ac:dyDescent="0.2"/>
    <row r="14384" ht="12.75" customHeight="1" x14ac:dyDescent="0.2"/>
    <row r="14385" ht="12.75" customHeight="1" x14ac:dyDescent="0.2"/>
    <row r="14386" ht="12.75" customHeight="1" x14ac:dyDescent="0.2"/>
    <row r="14387" ht="12.75" customHeight="1" x14ac:dyDescent="0.2"/>
    <row r="14388" ht="12.75" customHeight="1" x14ac:dyDescent="0.2"/>
    <row r="14389" ht="12.75" customHeight="1" x14ac:dyDescent="0.2"/>
    <row r="14390" ht="12.75" customHeight="1" x14ac:dyDescent="0.2"/>
    <row r="14391" ht="12.75" customHeight="1" x14ac:dyDescent="0.2"/>
    <row r="14392" ht="12.75" customHeight="1" x14ac:dyDescent="0.2"/>
    <row r="14393" ht="12.75" customHeight="1" x14ac:dyDescent="0.2"/>
    <row r="14394" ht="12.75" customHeight="1" x14ac:dyDescent="0.2"/>
    <row r="14395" ht="12.75" customHeight="1" x14ac:dyDescent="0.2"/>
    <row r="14396" ht="12.75" customHeight="1" x14ac:dyDescent="0.2"/>
    <row r="14397" ht="12.75" customHeight="1" x14ac:dyDescent="0.2"/>
    <row r="14398" ht="12.75" customHeight="1" x14ac:dyDescent="0.2"/>
    <row r="14399" ht="12.75" customHeight="1" x14ac:dyDescent="0.2"/>
    <row r="14400" ht="12.75" customHeight="1" x14ac:dyDescent="0.2"/>
    <row r="14401" ht="12.75" customHeight="1" x14ac:dyDescent="0.2"/>
    <row r="14402" ht="12.75" customHeight="1" x14ac:dyDescent="0.2"/>
    <row r="14403" ht="12.75" customHeight="1" x14ac:dyDescent="0.2"/>
    <row r="14404" ht="12.75" customHeight="1" x14ac:dyDescent="0.2"/>
    <row r="14405" ht="12.75" customHeight="1" x14ac:dyDescent="0.2"/>
    <row r="14406" ht="12.75" customHeight="1" x14ac:dyDescent="0.2"/>
    <row r="14407" ht="12.75" customHeight="1" x14ac:dyDescent="0.2"/>
    <row r="14408" ht="12.75" customHeight="1" x14ac:dyDescent="0.2"/>
    <row r="14409" ht="12.75" customHeight="1" x14ac:dyDescent="0.2"/>
    <row r="14410" ht="12.75" customHeight="1" x14ac:dyDescent="0.2"/>
    <row r="14411" ht="12.75" customHeight="1" x14ac:dyDescent="0.2"/>
    <row r="14412" ht="12.75" customHeight="1" x14ac:dyDescent="0.2"/>
    <row r="14413" ht="12.75" customHeight="1" x14ac:dyDescent="0.2"/>
    <row r="14414" ht="12.75" customHeight="1" x14ac:dyDescent="0.2"/>
    <row r="14415" ht="12.75" customHeight="1" x14ac:dyDescent="0.2"/>
    <row r="14416" ht="12.75" customHeight="1" x14ac:dyDescent="0.2"/>
    <row r="14417" ht="12.75" customHeight="1" x14ac:dyDescent="0.2"/>
    <row r="14418" ht="12.75" customHeight="1" x14ac:dyDescent="0.2"/>
    <row r="14419" ht="12.75" customHeight="1" x14ac:dyDescent="0.2"/>
    <row r="14420" ht="12.75" customHeight="1" x14ac:dyDescent="0.2"/>
    <row r="14421" ht="12.75" customHeight="1" x14ac:dyDescent="0.2"/>
    <row r="14422" ht="12.75" customHeight="1" x14ac:dyDescent="0.2"/>
    <row r="14423" ht="12.75" customHeight="1" x14ac:dyDescent="0.2"/>
    <row r="14424" ht="12.75" customHeight="1" x14ac:dyDescent="0.2"/>
    <row r="14425" ht="12.75" customHeight="1" x14ac:dyDescent="0.2"/>
    <row r="14426" ht="12.75" customHeight="1" x14ac:dyDescent="0.2"/>
    <row r="14427" ht="12.75" customHeight="1" x14ac:dyDescent="0.2"/>
    <row r="14428" ht="12.75" customHeight="1" x14ac:dyDescent="0.2"/>
    <row r="14429" ht="12.75" customHeight="1" x14ac:dyDescent="0.2"/>
    <row r="14430" ht="12.75" customHeight="1" x14ac:dyDescent="0.2"/>
    <row r="14431" ht="12.75" customHeight="1" x14ac:dyDescent="0.2"/>
    <row r="14432" ht="12.75" customHeight="1" x14ac:dyDescent="0.2"/>
    <row r="14433" ht="12.75" customHeight="1" x14ac:dyDescent="0.2"/>
    <row r="14434" ht="12.75" customHeight="1" x14ac:dyDescent="0.2"/>
    <row r="14435" ht="12.75" customHeight="1" x14ac:dyDescent="0.2"/>
    <row r="14436" ht="12.75" customHeight="1" x14ac:dyDescent="0.2"/>
    <row r="14437" ht="12.75" customHeight="1" x14ac:dyDescent="0.2"/>
    <row r="14438" ht="12.75" customHeight="1" x14ac:dyDescent="0.2"/>
    <row r="14439" ht="12.75" customHeight="1" x14ac:dyDescent="0.2"/>
    <row r="14440" ht="12.75" customHeight="1" x14ac:dyDescent="0.2"/>
    <row r="14441" ht="12.75" customHeight="1" x14ac:dyDescent="0.2"/>
    <row r="14442" ht="12.75" customHeight="1" x14ac:dyDescent="0.2"/>
    <row r="14443" ht="12.75" customHeight="1" x14ac:dyDescent="0.2"/>
    <row r="14444" ht="12.75" customHeight="1" x14ac:dyDescent="0.2"/>
    <row r="14445" ht="12.75" customHeight="1" x14ac:dyDescent="0.2"/>
    <row r="14446" ht="12.75" customHeight="1" x14ac:dyDescent="0.2"/>
    <row r="14447" ht="12.75" customHeight="1" x14ac:dyDescent="0.2"/>
    <row r="14448" ht="12.75" customHeight="1" x14ac:dyDescent="0.2"/>
    <row r="14449" ht="12.75" customHeight="1" x14ac:dyDescent="0.2"/>
    <row r="14450" ht="12.75" customHeight="1" x14ac:dyDescent="0.2"/>
    <row r="14451" ht="12.75" customHeight="1" x14ac:dyDescent="0.2"/>
    <row r="14452" ht="12.75" customHeight="1" x14ac:dyDescent="0.2"/>
    <row r="14453" ht="12.75" customHeight="1" x14ac:dyDescent="0.2"/>
    <row r="14454" ht="12.75" customHeight="1" x14ac:dyDescent="0.2"/>
    <row r="14455" ht="12.75" customHeight="1" x14ac:dyDescent="0.2"/>
    <row r="14456" ht="12.75" customHeight="1" x14ac:dyDescent="0.2"/>
    <row r="14457" ht="12.75" customHeight="1" x14ac:dyDescent="0.2"/>
    <row r="14458" ht="12.75" customHeight="1" x14ac:dyDescent="0.2"/>
    <row r="14459" ht="12.75" customHeight="1" x14ac:dyDescent="0.2"/>
    <row r="14460" ht="12.75" customHeight="1" x14ac:dyDescent="0.2"/>
    <row r="14461" ht="12.75" customHeight="1" x14ac:dyDescent="0.2"/>
    <row r="14462" ht="12.75" customHeight="1" x14ac:dyDescent="0.2"/>
    <row r="14463" ht="12.75" customHeight="1" x14ac:dyDescent="0.2"/>
    <row r="14464" ht="12.75" customHeight="1" x14ac:dyDescent="0.2"/>
    <row r="14465" ht="12.75" customHeight="1" x14ac:dyDescent="0.2"/>
    <row r="14466" ht="12.75" customHeight="1" x14ac:dyDescent="0.2"/>
    <row r="14467" ht="12.75" customHeight="1" x14ac:dyDescent="0.2"/>
    <row r="14468" ht="12.75" customHeight="1" x14ac:dyDescent="0.2"/>
    <row r="14469" ht="12.75" customHeight="1" x14ac:dyDescent="0.2"/>
    <row r="14470" ht="12.75" customHeight="1" x14ac:dyDescent="0.2"/>
    <row r="14471" ht="12.75" customHeight="1" x14ac:dyDescent="0.2"/>
    <row r="14472" ht="12.75" customHeight="1" x14ac:dyDescent="0.2"/>
    <row r="14473" ht="12.75" customHeight="1" x14ac:dyDescent="0.2"/>
    <row r="14474" ht="12.75" customHeight="1" x14ac:dyDescent="0.2"/>
    <row r="14475" ht="12.75" customHeight="1" x14ac:dyDescent="0.2"/>
    <row r="14476" ht="12.75" customHeight="1" x14ac:dyDescent="0.2"/>
    <row r="14477" ht="12.75" customHeight="1" x14ac:dyDescent="0.2"/>
    <row r="14478" ht="12.75" customHeight="1" x14ac:dyDescent="0.2"/>
    <row r="14479" ht="12.75" customHeight="1" x14ac:dyDescent="0.2"/>
    <row r="14480" ht="12.75" customHeight="1" x14ac:dyDescent="0.2"/>
    <row r="14481" ht="12.75" customHeight="1" x14ac:dyDescent="0.2"/>
    <row r="14482" ht="12.75" customHeight="1" x14ac:dyDescent="0.2"/>
    <row r="14483" ht="12.75" customHeight="1" x14ac:dyDescent="0.2"/>
    <row r="14484" ht="12.75" customHeight="1" x14ac:dyDescent="0.2"/>
    <row r="14485" ht="12.75" customHeight="1" x14ac:dyDescent="0.2"/>
    <row r="14486" ht="12.75" customHeight="1" x14ac:dyDescent="0.2"/>
    <row r="14487" ht="12.75" customHeight="1" x14ac:dyDescent="0.2"/>
    <row r="14488" ht="12.75" customHeight="1" x14ac:dyDescent="0.2"/>
    <row r="14489" ht="12.75" customHeight="1" x14ac:dyDescent="0.2"/>
    <row r="14490" ht="12.75" customHeight="1" x14ac:dyDescent="0.2"/>
    <row r="14491" ht="12.75" customHeight="1" x14ac:dyDescent="0.2"/>
    <row r="14492" ht="12.75" customHeight="1" x14ac:dyDescent="0.2"/>
    <row r="14493" ht="12.75" customHeight="1" x14ac:dyDescent="0.2"/>
    <row r="14494" ht="12.75" customHeight="1" x14ac:dyDescent="0.2"/>
    <row r="14495" ht="12.75" customHeight="1" x14ac:dyDescent="0.2"/>
    <row r="14496" ht="12.75" customHeight="1" x14ac:dyDescent="0.2"/>
    <row r="14497" ht="12.75" customHeight="1" x14ac:dyDescent="0.2"/>
    <row r="14498" ht="12.75" customHeight="1" x14ac:dyDescent="0.2"/>
    <row r="14499" ht="12.75" customHeight="1" x14ac:dyDescent="0.2"/>
    <row r="14500" ht="12.75" customHeight="1" x14ac:dyDescent="0.2"/>
    <row r="14501" ht="12.75" customHeight="1" x14ac:dyDescent="0.2"/>
    <row r="14502" ht="12.75" customHeight="1" x14ac:dyDescent="0.2"/>
    <row r="14503" ht="12.75" customHeight="1" x14ac:dyDescent="0.2"/>
    <row r="14504" ht="12.75" customHeight="1" x14ac:dyDescent="0.2"/>
    <row r="14505" ht="12.75" customHeight="1" x14ac:dyDescent="0.2"/>
    <row r="14506" ht="12.75" customHeight="1" x14ac:dyDescent="0.2"/>
    <row r="14507" ht="12.75" customHeight="1" x14ac:dyDescent="0.2"/>
    <row r="14508" ht="12.75" customHeight="1" x14ac:dyDescent="0.2"/>
    <row r="14509" ht="12.75" customHeight="1" x14ac:dyDescent="0.2"/>
    <row r="14510" ht="12.75" customHeight="1" x14ac:dyDescent="0.2"/>
    <row r="14511" ht="12.75" customHeight="1" x14ac:dyDescent="0.2"/>
    <row r="14512" ht="12.75" customHeight="1" x14ac:dyDescent="0.2"/>
    <row r="14513" ht="12.75" customHeight="1" x14ac:dyDescent="0.2"/>
    <row r="14514" ht="12.75" customHeight="1" x14ac:dyDescent="0.2"/>
    <row r="14515" ht="12.75" customHeight="1" x14ac:dyDescent="0.2"/>
    <row r="14516" ht="12.75" customHeight="1" x14ac:dyDescent="0.2"/>
    <row r="14517" ht="12.75" customHeight="1" x14ac:dyDescent="0.2"/>
    <row r="14518" ht="12.75" customHeight="1" x14ac:dyDescent="0.2"/>
    <row r="14519" ht="12.75" customHeight="1" x14ac:dyDescent="0.2"/>
    <row r="14520" ht="12.75" customHeight="1" x14ac:dyDescent="0.2"/>
    <row r="14521" ht="12.75" customHeight="1" x14ac:dyDescent="0.2"/>
    <row r="14522" ht="12.75" customHeight="1" x14ac:dyDescent="0.2"/>
    <row r="14523" ht="12.75" customHeight="1" x14ac:dyDescent="0.2"/>
    <row r="14524" ht="12.75" customHeight="1" x14ac:dyDescent="0.2"/>
    <row r="14525" ht="12.75" customHeight="1" x14ac:dyDescent="0.2"/>
    <row r="14526" ht="12.75" customHeight="1" x14ac:dyDescent="0.2"/>
    <row r="14527" ht="12.75" customHeight="1" x14ac:dyDescent="0.2"/>
    <row r="14528" ht="12.75" customHeight="1" x14ac:dyDescent="0.2"/>
    <row r="14529" ht="12.75" customHeight="1" x14ac:dyDescent="0.2"/>
    <row r="14530" ht="12.75" customHeight="1" x14ac:dyDescent="0.2"/>
    <row r="14531" ht="12.75" customHeight="1" x14ac:dyDescent="0.2"/>
    <row r="14532" ht="12.75" customHeight="1" x14ac:dyDescent="0.2"/>
    <row r="14533" ht="12.75" customHeight="1" x14ac:dyDescent="0.2"/>
    <row r="14534" ht="12.75" customHeight="1" x14ac:dyDescent="0.2"/>
    <row r="14535" ht="12.75" customHeight="1" x14ac:dyDescent="0.2"/>
    <row r="14536" ht="12.75" customHeight="1" x14ac:dyDescent="0.2"/>
    <row r="14537" ht="12.75" customHeight="1" x14ac:dyDescent="0.2"/>
    <row r="14538" ht="12.75" customHeight="1" x14ac:dyDescent="0.2"/>
    <row r="14539" ht="12.75" customHeight="1" x14ac:dyDescent="0.2"/>
    <row r="14540" ht="12.75" customHeight="1" x14ac:dyDescent="0.2"/>
    <row r="14541" ht="12.75" customHeight="1" x14ac:dyDescent="0.2"/>
    <row r="14542" ht="12.75" customHeight="1" x14ac:dyDescent="0.2"/>
    <row r="14543" ht="12.75" customHeight="1" x14ac:dyDescent="0.2"/>
    <row r="14544" ht="12.75" customHeight="1" x14ac:dyDescent="0.2"/>
    <row r="14545" ht="12.75" customHeight="1" x14ac:dyDescent="0.2"/>
    <row r="14546" ht="12.75" customHeight="1" x14ac:dyDescent="0.2"/>
    <row r="14547" ht="12.75" customHeight="1" x14ac:dyDescent="0.2"/>
    <row r="14548" ht="12.75" customHeight="1" x14ac:dyDescent="0.2"/>
    <row r="14549" ht="12.75" customHeight="1" x14ac:dyDescent="0.2"/>
    <row r="14550" ht="12.75" customHeight="1" x14ac:dyDescent="0.2"/>
    <row r="14551" ht="12.75" customHeight="1" x14ac:dyDescent="0.2"/>
    <row r="14552" ht="12.75" customHeight="1" x14ac:dyDescent="0.2"/>
    <row r="14553" ht="12.75" customHeight="1" x14ac:dyDescent="0.2"/>
    <row r="14554" ht="12.75" customHeight="1" x14ac:dyDescent="0.2"/>
    <row r="14555" ht="12.75" customHeight="1" x14ac:dyDescent="0.2"/>
    <row r="14556" ht="12.75" customHeight="1" x14ac:dyDescent="0.2"/>
    <row r="14557" ht="12.75" customHeight="1" x14ac:dyDescent="0.2"/>
    <row r="14558" ht="12.75" customHeight="1" x14ac:dyDescent="0.2"/>
    <row r="14559" ht="12.75" customHeight="1" x14ac:dyDescent="0.2"/>
    <row r="14560" ht="12.75" customHeight="1" x14ac:dyDescent="0.2"/>
    <row r="14561" ht="12.75" customHeight="1" x14ac:dyDescent="0.2"/>
    <row r="14562" ht="12.75" customHeight="1" x14ac:dyDescent="0.2"/>
    <row r="14563" ht="12.75" customHeight="1" x14ac:dyDescent="0.2"/>
    <row r="14564" ht="12.75" customHeight="1" x14ac:dyDescent="0.2"/>
    <row r="14565" ht="12.75" customHeight="1" x14ac:dyDescent="0.2"/>
    <row r="14566" ht="12.75" customHeight="1" x14ac:dyDescent="0.2"/>
    <row r="14567" ht="12.75" customHeight="1" x14ac:dyDescent="0.2"/>
    <row r="14568" ht="12.75" customHeight="1" x14ac:dyDescent="0.2"/>
    <row r="14569" ht="12.75" customHeight="1" x14ac:dyDescent="0.2"/>
    <row r="14570" ht="12.75" customHeight="1" x14ac:dyDescent="0.2"/>
    <row r="14571" ht="12.75" customHeight="1" x14ac:dyDescent="0.2"/>
    <row r="14572" ht="12.75" customHeight="1" x14ac:dyDescent="0.2"/>
    <row r="14573" ht="12.75" customHeight="1" x14ac:dyDescent="0.2"/>
    <row r="14574" ht="12.75" customHeight="1" x14ac:dyDescent="0.2"/>
    <row r="14575" ht="12.75" customHeight="1" x14ac:dyDescent="0.2"/>
    <row r="14576" ht="12.75" customHeight="1" x14ac:dyDescent="0.2"/>
    <row r="14577" ht="12.75" customHeight="1" x14ac:dyDescent="0.2"/>
    <row r="14578" ht="12.75" customHeight="1" x14ac:dyDescent="0.2"/>
    <row r="14579" ht="12.75" customHeight="1" x14ac:dyDescent="0.2"/>
    <row r="14580" ht="12.75" customHeight="1" x14ac:dyDescent="0.2"/>
    <row r="14581" ht="12.75" customHeight="1" x14ac:dyDescent="0.2"/>
    <row r="14582" ht="12.75" customHeight="1" x14ac:dyDescent="0.2"/>
    <row r="14583" ht="12.75" customHeight="1" x14ac:dyDescent="0.2"/>
    <row r="14584" ht="12.75" customHeight="1" x14ac:dyDescent="0.2"/>
    <row r="14585" ht="12.75" customHeight="1" x14ac:dyDescent="0.2"/>
    <row r="14586" ht="12.75" customHeight="1" x14ac:dyDescent="0.2"/>
    <row r="14587" ht="12.75" customHeight="1" x14ac:dyDescent="0.2"/>
    <row r="14588" ht="12.75" customHeight="1" x14ac:dyDescent="0.2"/>
    <row r="14589" ht="12.75" customHeight="1" x14ac:dyDescent="0.2"/>
    <row r="14590" ht="12.75" customHeight="1" x14ac:dyDescent="0.2"/>
    <row r="14591" ht="12.75" customHeight="1" x14ac:dyDescent="0.2"/>
    <row r="14592" ht="12.75" customHeight="1" x14ac:dyDescent="0.2"/>
    <row r="14593" ht="12.75" customHeight="1" x14ac:dyDescent="0.2"/>
    <row r="14594" ht="12.75" customHeight="1" x14ac:dyDescent="0.2"/>
    <row r="14595" ht="12.75" customHeight="1" x14ac:dyDescent="0.2"/>
    <row r="14596" ht="12.75" customHeight="1" x14ac:dyDescent="0.2"/>
    <row r="14597" ht="12.75" customHeight="1" x14ac:dyDescent="0.2"/>
    <row r="14598" ht="12.75" customHeight="1" x14ac:dyDescent="0.2"/>
    <row r="14599" ht="12.75" customHeight="1" x14ac:dyDescent="0.2"/>
    <row r="14600" ht="12.75" customHeight="1" x14ac:dyDescent="0.2"/>
    <row r="14601" ht="12.75" customHeight="1" x14ac:dyDescent="0.2"/>
    <row r="14602" ht="12.75" customHeight="1" x14ac:dyDescent="0.2"/>
    <row r="14603" ht="12.75" customHeight="1" x14ac:dyDescent="0.2"/>
    <row r="14604" ht="12.75" customHeight="1" x14ac:dyDescent="0.2"/>
    <row r="14605" ht="12.75" customHeight="1" x14ac:dyDescent="0.2"/>
    <row r="14606" ht="12.75" customHeight="1" x14ac:dyDescent="0.2"/>
    <row r="14607" ht="12.75" customHeight="1" x14ac:dyDescent="0.2"/>
    <row r="14608" ht="12.75" customHeight="1" x14ac:dyDescent="0.2"/>
    <row r="14609" ht="12.75" customHeight="1" x14ac:dyDescent="0.2"/>
    <row r="14610" ht="12.75" customHeight="1" x14ac:dyDescent="0.2"/>
    <row r="14611" ht="12.75" customHeight="1" x14ac:dyDescent="0.2"/>
    <row r="14612" ht="12.75" customHeight="1" x14ac:dyDescent="0.2"/>
    <row r="14613" ht="12.75" customHeight="1" x14ac:dyDescent="0.2"/>
    <row r="14614" ht="12.75" customHeight="1" x14ac:dyDescent="0.2"/>
    <row r="14615" ht="12.75" customHeight="1" x14ac:dyDescent="0.2"/>
    <row r="14616" ht="12.75" customHeight="1" x14ac:dyDescent="0.2"/>
    <row r="14617" ht="12.75" customHeight="1" x14ac:dyDescent="0.2"/>
    <row r="14618" ht="12.75" customHeight="1" x14ac:dyDescent="0.2"/>
    <row r="14619" ht="12.75" customHeight="1" x14ac:dyDescent="0.2"/>
    <row r="14620" ht="12.75" customHeight="1" x14ac:dyDescent="0.2"/>
    <row r="14621" ht="12.75" customHeight="1" x14ac:dyDescent="0.2"/>
    <row r="14622" ht="12.75" customHeight="1" x14ac:dyDescent="0.2"/>
    <row r="14623" ht="12.75" customHeight="1" x14ac:dyDescent="0.2"/>
    <row r="14624" ht="12.75" customHeight="1" x14ac:dyDescent="0.2"/>
    <row r="14625" ht="12.75" customHeight="1" x14ac:dyDescent="0.2"/>
    <row r="14626" ht="12.75" customHeight="1" x14ac:dyDescent="0.2"/>
    <row r="14627" ht="12.75" customHeight="1" x14ac:dyDescent="0.2"/>
    <row r="14628" ht="12.75" customHeight="1" x14ac:dyDescent="0.2"/>
    <row r="14629" ht="12.75" customHeight="1" x14ac:dyDescent="0.2"/>
    <row r="14630" ht="12.75" customHeight="1" x14ac:dyDescent="0.2"/>
    <row r="14631" ht="12.75" customHeight="1" x14ac:dyDescent="0.2"/>
    <row r="14632" ht="12.75" customHeight="1" x14ac:dyDescent="0.2"/>
    <row r="14633" ht="12.75" customHeight="1" x14ac:dyDescent="0.2"/>
    <row r="14634" ht="12.75" customHeight="1" x14ac:dyDescent="0.2"/>
    <row r="14635" ht="12.75" customHeight="1" x14ac:dyDescent="0.2"/>
    <row r="14636" ht="12.75" customHeight="1" x14ac:dyDescent="0.2"/>
    <row r="14637" ht="12.75" customHeight="1" x14ac:dyDescent="0.2"/>
    <row r="14638" ht="12.75" customHeight="1" x14ac:dyDescent="0.2"/>
    <row r="14639" ht="12.75" customHeight="1" x14ac:dyDescent="0.2"/>
    <row r="14640" ht="12.75" customHeight="1" x14ac:dyDescent="0.2"/>
    <row r="14641" ht="12.75" customHeight="1" x14ac:dyDescent="0.2"/>
    <row r="14642" ht="12.75" customHeight="1" x14ac:dyDescent="0.2"/>
    <row r="14643" ht="12.75" customHeight="1" x14ac:dyDescent="0.2"/>
    <row r="14644" ht="12.75" customHeight="1" x14ac:dyDescent="0.2"/>
    <row r="14645" ht="12.75" customHeight="1" x14ac:dyDescent="0.2"/>
    <row r="14646" ht="12.75" customHeight="1" x14ac:dyDescent="0.2"/>
    <row r="14647" ht="12.75" customHeight="1" x14ac:dyDescent="0.2"/>
    <row r="14648" ht="12.75" customHeight="1" x14ac:dyDescent="0.2"/>
    <row r="14649" ht="12.75" customHeight="1" x14ac:dyDescent="0.2"/>
    <row r="14650" ht="12.75" customHeight="1" x14ac:dyDescent="0.2"/>
    <row r="14651" ht="12.75" customHeight="1" x14ac:dyDescent="0.2"/>
    <row r="14652" ht="12.75" customHeight="1" x14ac:dyDescent="0.2"/>
    <row r="14653" ht="12.75" customHeight="1" x14ac:dyDescent="0.2"/>
    <row r="14654" ht="12.75" customHeight="1" x14ac:dyDescent="0.2"/>
    <row r="14655" ht="12.75" customHeight="1" x14ac:dyDescent="0.2"/>
    <row r="14656" ht="12.75" customHeight="1" x14ac:dyDescent="0.2"/>
    <row r="14657" ht="12.75" customHeight="1" x14ac:dyDescent="0.2"/>
    <row r="14658" ht="12.75" customHeight="1" x14ac:dyDescent="0.2"/>
    <row r="14659" ht="12.75" customHeight="1" x14ac:dyDescent="0.2"/>
    <row r="14660" ht="12.75" customHeight="1" x14ac:dyDescent="0.2"/>
    <row r="14661" ht="12.75" customHeight="1" x14ac:dyDescent="0.2"/>
    <row r="14662" ht="12.75" customHeight="1" x14ac:dyDescent="0.2"/>
    <row r="14663" ht="12.75" customHeight="1" x14ac:dyDescent="0.2"/>
    <row r="14664" ht="12.75" customHeight="1" x14ac:dyDescent="0.2"/>
    <row r="14665" ht="12.75" customHeight="1" x14ac:dyDescent="0.2"/>
    <row r="14666" ht="12.75" customHeight="1" x14ac:dyDescent="0.2"/>
    <row r="14667" ht="12.75" customHeight="1" x14ac:dyDescent="0.2"/>
    <row r="14668" ht="12.75" customHeight="1" x14ac:dyDescent="0.2"/>
    <row r="14669" ht="12.75" customHeight="1" x14ac:dyDescent="0.2"/>
    <row r="14670" ht="12.75" customHeight="1" x14ac:dyDescent="0.2"/>
    <row r="14671" ht="12.75" customHeight="1" x14ac:dyDescent="0.2"/>
    <row r="14672" ht="12.75" customHeight="1" x14ac:dyDescent="0.2"/>
    <row r="14673" ht="12.75" customHeight="1" x14ac:dyDescent="0.2"/>
    <row r="14674" ht="12.75" customHeight="1" x14ac:dyDescent="0.2"/>
    <row r="14675" ht="12.75" customHeight="1" x14ac:dyDescent="0.2"/>
    <row r="14676" ht="12.75" customHeight="1" x14ac:dyDescent="0.2"/>
    <row r="14677" ht="12.75" customHeight="1" x14ac:dyDescent="0.2"/>
    <row r="14678" ht="12.75" customHeight="1" x14ac:dyDescent="0.2"/>
    <row r="14679" ht="12.75" customHeight="1" x14ac:dyDescent="0.2"/>
    <row r="14680" ht="12.75" customHeight="1" x14ac:dyDescent="0.2"/>
    <row r="14681" ht="12.75" customHeight="1" x14ac:dyDescent="0.2"/>
    <row r="14682" ht="12.75" customHeight="1" x14ac:dyDescent="0.2"/>
    <row r="14683" ht="12.75" customHeight="1" x14ac:dyDescent="0.2"/>
    <row r="14684" ht="12.75" customHeight="1" x14ac:dyDescent="0.2"/>
    <row r="14685" ht="12.75" customHeight="1" x14ac:dyDescent="0.2"/>
    <row r="14686" ht="12.75" customHeight="1" x14ac:dyDescent="0.2"/>
    <row r="14687" ht="12.75" customHeight="1" x14ac:dyDescent="0.2"/>
    <row r="14688" ht="12.75" customHeight="1" x14ac:dyDescent="0.2"/>
    <row r="14689" ht="12.75" customHeight="1" x14ac:dyDescent="0.2"/>
    <row r="14690" ht="12.75" customHeight="1" x14ac:dyDescent="0.2"/>
    <row r="14691" ht="12.75" customHeight="1" x14ac:dyDescent="0.2"/>
    <row r="14692" ht="12.75" customHeight="1" x14ac:dyDescent="0.2"/>
    <row r="14693" ht="12.75" customHeight="1" x14ac:dyDescent="0.2"/>
    <row r="14694" ht="12.75" customHeight="1" x14ac:dyDescent="0.2"/>
    <row r="14695" ht="12.75" customHeight="1" x14ac:dyDescent="0.2"/>
    <row r="14696" ht="12.75" customHeight="1" x14ac:dyDescent="0.2"/>
    <row r="14697" ht="12.75" customHeight="1" x14ac:dyDescent="0.2"/>
    <row r="14698" ht="12.75" customHeight="1" x14ac:dyDescent="0.2"/>
    <row r="14699" ht="12.75" customHeight="1" x14ac:dyDescent="0.2"/>
    <row r="14700" ht="12.75" customHeight="1" x14ac:dyDescent="0.2"/>
    <row r="14701" ht="12.75" customHeight="1" x14ac:dyDescent="0.2"/>
    <row r="14702" ht="12.75" customHeight="1" x14ac:dyDescent="0.2"/>
    <row r="14703" ht="12.75" customHeight="1" x14ac:dyDescent="0.2"/>
    <row r="14704" ht="12.75" customHeight="1" x14ac:dyDescent="0.2"/>
    <row r="14705" ht="12.75" customHeight="1" x14ac:dyDescent="0.2"/>
    <row r="14706" ht="12.75" customHeight="1" x14ac:dyDescent="0.2"/>
    <row r="14707" ht="12.75" customHeight="1" x14ac:dyDescent="0.2"/>
    <row r="14708" ht="12.75" customHeight="1" x14ac:dyDescent="0.2"/>
    <row r="14709" ht="12.75" customHeight="1" x14ac:dyDescent="0.2"/>
    <row r="14710" ht="12.75" customHeight="1" x14ac:dyDescent="0.2"/>
    <row r="14711" ht="12.75" customHeight="1" x14ac:dyDescent="0.2"/>
    <row r="14712" ht="12.75" customHeight="1" x14ac:dyDescent="0.2"/>
    <row r="14713" ht="12.75" customHeight="1" x14ac:dyDescent="0.2"/>
    <row r="14714" ht="12.75" customHeight="1" x14ac:dyDescent="0.2"/>
    <row r="14715" ht="12.75" customHeight="1" x14ac:dyDescent="0.2"/>
    <row r="14716" ht="12.75" customHeight="1" x14ac:dyDescent="0.2"/>
    <row r="14717" ht="12.75" customHeight="1" x14ac:dyDescent="0.2"/>
    <row r="14718" ht="12.75" customHeight="1" x14ac:dyDescent="0.2"/>
    <row r="14719" ht="12.75" customHeight="1" x14ac:dyDescent="0.2"/>
    <row r="14720" ht="12.75" customHeight="1" x14ac:dyDescent="0.2"/>
    <row r="14721" ht="12.75" customHeight="1" x14ac:dyDescent="0.2"/>
    <row r="14722" ht="12.75" customHeight="1" x14ac:dyDescent="0.2"/>
    <row r="14723" ht="12.75" customHeight="1" x14ac:dyDescent="0.2"/>
    <row r="14724" ht="12.75" customHeight="1" x14ac:dyDescent="0.2"/>
    <row r="14725" ht="12.75" customHeight="1" x14ac:dyDescent="0.2"/>
    <row r="14726" ht="12.75" customHeight="1" x14ac:dyDescent="0.2"/>
    <row r="14727" ht="12.75" customHeight="1" x14ac:dyDescent="0.2"/>
    <row r="14728" ht="12.75" customHeight="1" x14ac:dyDescent="0.2"/>
    <row r="14729" ht="12.75" customHeight="1" x14ac:dyDescent="0.2"/>
    <row r="14730" ht="12.75" customHeight="1" x14ac:dyDescent="0.2"/>
    <row r="14731" ht="12.75" customHeight="1" x14ac:dyDescent="0.2"/>
    <row r="14732" ht="12.75" customHeight="1" x14ac:dyDescent="0.2"/>
    <row r="14733" ht="12.75" customHeight="1" x14ac:dyDescent="0.2"/>
    <row r="14734" ht="12.75" customHeight="1" x14ac:dyDescent="0.2"/>
    <row r="14735" ht="12.75" customHeight="1" x14ac:dyDescent="0.2"/>
    <row r="14736" ht="12.75" customHeight="1" x14ac:dyDescent="0.2"/>
    <row r="14737" ht="12.75" customHeight="1" x14ac:dyDescent="0.2"/>
    <row r="14738" ht="12.75" customHeight="1" x14ac:dyDescent="0.2"/>
    <row r="14739" ht="12.75" customHeight="1" x14ac:dyDescent="0.2"/>
    <row r="14740" ht="12.75" customHeight="1" x14ac:dyDescent="0.2"/>
    <row r="14741" ht="12.75" customHeight="1" x14ac:dyDescent="0.2"/>
    <row r="14742" ht="12.75" customHeight="1" x14ac:dyDescent="0.2"/>
    <row r="14743" ht="12.75" customHeight="1" x14ac:dyDescent="0.2"/>
    <row r="14744" ht="12.75" customHeight="1" x14ac:dyDescent="0.2"/>
    <row r="14745" ht="12.75" customHeight="1" x14ac:dyDescent="0.2"/>
    <row r="14746" ht="12.75" customHeight="1" x14ac:dyDescent="0.2"/>
    <row r="14747" ht="12.75" customHeight="1" x14ac:dyDescent="0.2"/>
    <row r="14748" ht="12.75" customHeight="1" x14ac:dyDescent="0.2"/>
    <row r="14749" ht="12.75" customHeight="1" x14ac:dyDescent="0.2"/>
    <row r="14750" ht="12.75" customHeight="1" x14ac:dyDescent="0.2"/>
    <row r="14751" ht="12.75" customHeight="1" x14ac:dyDescent="0.2"/>
    <row r="14752" ht="12.75" customHeight="1" x14ac:dyDescent="0.2"/>
    <row r="14753" ht="12.75" customHeight="1" x14ac:dyDescent="0.2"/>
    <row r="14754" ht="12.75" customHeight="1" x14ac:dyDescent="0.2"/>
    <row r="14755" ht="12.75" customHeight="1" x14ac:dyDescent="0.2"/>
    <row r="14756" ht="12.75" customHeight="1" x14ac:dyDescent="0.2"/>
    <row r="14757" ht="12.75" customHeight="1" x14ac:dyDescent="0.2"/>
    <row r="14758" ht="12.75" customHeight="1" x14ac:dyDescent="0.2"/>
    <row r="14759" ht="12.75" customHeight="1" x14ac:dyDescent="0.2"/>
    <row r="14760" ht="12.75" customHeight="1" x14ac:dyDescent="0.2"/>
    <row r="14761" ht="12.75" customHeight="1" x14ac:dyDescent="0.2"/>
    <row r="14762" ht="12.75" customHeight="1" x14ac:dyDescent="0.2"/>
    <row r="14763" ht="12.75" customHeight="1" x14ac:dyDescent="0.2"/>
    <row r="14764" ht="12.75" customHeight="1" x14ac:dyDescent="0.2"/>
    <row r="14765" ht="12.75" customHeight="1" x14ac:dyDescent="0.2"/>
    <row r="14766" ht="12.75" customHeight="1" x14ac:dyDescent="0.2"/>
    <row r="14767" ht="12.75" customHeight="1" x14ac:dyDescent="0.2"/>
    <row r="14768" ht="12.75" customHeight="1" x14ac:dyDescent="0.2"/>
    <row r="14769" ht="12.75" customHeight="1" x14ac:dyDescent="0.2"/>
    <row r="14770" ht="12.75" customHeight="1" x14ac:dyDescent="0.2"/>
    <row r="14771" ht="12.75" customHeight="1" x14ac:dyDescent="0.2"/>
    <row r="14772" ht="12.75" customHeight="1" x14ac:dyDescent="0.2"/>
    <row r="14773" ht="12.75" customHeight="1" x14ac:dyDescent="0.2"/>
    <row r="14774" ht="12.75" customHeight="1" x14ac:dyDescent="0.2"/>
    <row r="14775" ht="12.75" customHeight="1" x14ac:dyDescent="0.2"/>
    <row r="14776" ht="12.75" customHeight="1" x14ac:dyDescent="0.2"/>
    <row r="14777" ht="12.75" customHeight="1" x14ac:dyDescent="0.2"/>
    <row r="14778" ht="12.75" customHeight="1" x14ac:dyDescent="0.2"/>
    <row r="14779" ht="12.75" customHeight="1" x14ac:dyDescent="0.2"/>
    <row r="14780" ht="12.75" customHeight="1" x14ac:dyDescent="0.2"/>
    <row r="14781" ht="12.75" customHeight="1" x14ac:dyDescent="0.2"/>
    <row r="14782" ht="12.75" customHeight="1" x14ac:dyDescent="0.2"/>
    <row r="14783" ht="12.75" customHeight="1" x14ac:dyDescent="0.2"/>
    <row r="14784" ht="12.75" customHeight="1" x14ac:dyDescent="0.2"/>
    <row r="14785" ht="12.75" customHeight="1" x14ac:dyDescent="0.2"/>
    <row r="14786" ht="12.75" customHeight="1" x14ac:dyDescent="0.2"/>
    <row r="14787" ht="12.75" customHeight="1" x14ac:dyDescent="0.2"/>
    <row r="14788" ht="12.75" customHeight="1" x14ac:dyDescent="0.2"/>
    <row r="14789" ht="12.75" customHeight="1" x14ac:dyDescent="0.2"/>
    <row r="14790" ht="12.75" customHeight="1" x14ac:dyDescent="0.2"/>
    <row r="14791" ht="12.75" customHeight="1" x14ac:dyDescent="0.2"/>
    <row r="14792" ht="12.75" customHeight="1" x14ac:dyDescent="0.2"/>
    <row r="14793" ht="12.75" customHeight="1" x14ac:dyDescent="0.2"/>
    <row r="14794" ht="12.75" customHeight="1" x14ac:dyDescent="0.2"/>
    <row r="14795" ht="12.75" customHeight="1" x14ac:dyDescent="0.2"/>
    <row r="14796" ht="12.75" customHeight="1" x14ac:dyDescent="0.2"/>
    <row r="14797" ht="12.75" customHeight="1" x14ac:dyDescent="0.2"/>
    <row r="14798" ht="12.75" customHeight="1" x14ac:dyDescent="0.2"/>
    <row r="14799" ht="12.75" customHeight="1" x14ac:dyDescent="0.2"/>
    <row r="14800" ht="12.75" customHeight="1" x14ac:dyDescent="0.2"/>
    <row r="14801" ht="12.75" customHeight="1" x14ac:dyDescent="0.2"/>
    <row r="14802" ht="12.75" customHeight="1" x14ac:dyDescent="0.2"/>
    <row r="14803" ht="12.75" customHeight="1" x14ac:dyDescent="0.2"/>
    <row r="14804" ht="12.75" customHeight="1" x14ac:dyDescent="0.2"/>
    <row r="14805" ht="12.75" customHeight="1" x14ac:dyDescent="0.2"/>
    <row r="14806" ht="12.75" customHeight="1" x14ac:dyDescent="0.2"/>
    <row r="14807" ht="12.75" customHeight="1" x14ac:dyDescent="0.2"/>
    <row r="14808" ht="12.75" customHeight="1" x14ac:dyDescent="0.2"/>
    <row r="14809" ht="12.75" customHeight="1" x14ac:dyDescent="0.2"/>
    <row r="14810" ht="12.75" customHeight="1" x14ac:dyDescent="0.2"/>
    <row r="14811" ht="12.75" customHeight="1" x14ac:dyDescent="0.2"/>
    <row r="14812" ht="12.75" customHeight="1" x14ac:dyDescent="0.2"/>
    <row r="14813" ht="12.75" customHeight="1" x14ac:dyDescent="0.2"/>
    <row r="14814" ht="12.75" customHeight="1" x14ac:dyDescent="0.2"/>
    <row r="14815" ht="12.75" customHeight="1" x14ac:dyDescent="0.2"/>
    <row r="14816" ht="12.75" customHeight="1" x14ac:dyDescent="0.2"/>
    <row r="14817" ht="12.75" customHeight="1" x14ac:dyDescent="0.2"/>
    <row r="14818" ht="12.75" customHeight="1" x14ac:dyDescent="0.2"/>
    <row r="14819" ht="12.75" customHeight="1" x14ac:dyDescent="0.2"/>
    <row r="14820" ht="12.75" customHeight="1" x14ac:dyDescent="0.2"/>
    <row r="14821" ht="12.75" customHeight="1" x14ac:dyDescent="0.2"/>
    <row r="14822" ht="12.75" customHeight="1" x14ac:dyDescent="0.2"/>
    <row r="14823" ht="12.75" customHeight="1" x14ac:dyDescent="0.2"/>
    <row r="14824" ht="12.75" customHeight="1" x14ac:dyDescent="0.2"/>
    <row r="14825" ht="12.75" customHeight="1" x14ac:dyDescent="0.2"/>
    <row r="14826" ht="12.75" customHeight="1" x14ac:dyDescent="0.2"/>
    <row r="14827" ht="12.75" customHeight="1" x14ac:dyDescent="0.2"/>
    <row r="14828" ht="12.75" customHeight="1" x14ac:dyDescent="0.2"/>
    <row r="14829" ht="12.75" customHeight="1" x14ac:dyDescent="0.2"/>
    <row r="14830" ht="12.75" customHeight="1" x14ac:dyDescent="0.2"/>
    <row r="14831" ht="12.75" customHeight="1" x14ac:dyDescent="0.2"/>
    <row r="14832" ht="12.75" customHeight="1" x14ac:dyDescent="0.2"/>
    <row r="14833" ht="12.75" customHeight="1" x14ac:dyDescent="0.2"/>
    <row r="14834" ht="12.75" customHeight="1" x14ac:dyDescent="0.2"/>
    <row r="14835" ht="12.75" customHeight="1" x14ac:dyDescent="0.2"/>
    <row r="14836" ht="12.75" customHeight="1" x14ac:dyDescent="0.2"/>
    <row r="14837" ht="12.75" customHeight="1" x14ac:dyDescent="0.2"/>
    <row r="14838" ht="12.75" customHeight="1" x14ac:dyDescent="0.2"/>
    <row r="14839" ht="12.75" customHeight="1" x14ac:dyDescent="0.2"/>
    <row r="14840" ht="12.75" customHeight="1" x14ac:dyDescent="0.2"/>
    <row r="14841" ht="12.75" customHeight="1" x14ac:dyDescent="0.2"/>
    <row r="14842" ht="12.75" customHeight="1" x14ac:dyDescent="0.2"/>
    <row r="14843" ht="12.75" customHeight="1" x14ac:dyDescent="0.2"/>
    <row r="14844" ht="12.75" customHeight="1" x14ac:dyDescent="0.2"/>
    <row r="14845" ht="12.75" customHeight="1" x14ac:dyDescent="0.2"/>
    <row r="14846" ht="12.75" customHeight="1" x14ac:dyDescent="0.2"/>
    <row r="14847" ht="12.75" customHeight="1" x14ac:dyDescent="0.2"/>
    <row r="14848" ht="12.75" customHeight="1" x14ac:dyDescent="0.2"/>
    <row r="14849" ht="12.75" customHeight="1" x14ac:dyDescent="0.2"/>
    <row r="14850" ht="12.75" customHeight="1" x14ac:dyDescent="0.2"/>
    <row r="14851" ht="12.75" customHeight="1" x14ac:dyDescent="0.2"/>
    <row r="14852" ht="12.75" customHeight="1" x14ac:dyDescent="0.2"/>
    <row r="14853" ht="12.75" customHeight="1" x14ac:dyDescent="0.2"/>
    <row r="14854" ht="12.75" customHeight="1" x14ac:dyDescent="0.2"/>
    <row r="14855" ht="12.75" customHeight="1" x14ac:dyDescent="0.2"/>
    <row r="14856" ht="12.75" customHeight="1" x14ac:dyDescent="0.2"/>
    <row r="14857" ht="12.75" customHeight="1" x14ac:dyDescent="0.2"/>
    <row r="14858" ht="12.75" customHeight="1" x14ac:dyDescent="0.2"/>
    <row r="14859" ht="12.75" customHeight="1" x14ac:dyDescent="0.2"/>
    <row r="14860" ht="12.75" customHeight="1" x14ac:dyDescent="0.2"/>
    <row r="14861" ht="12.75" customHeight="1" x14ac:dyDescent="0.2"/>
    <row r="14862" ht="12.75" customHeight="1" x14ac:dyDescent="0.2"/>
    <row r="14863" ht="12.75" customHeight="1" x14ac:dyDescent="0.2"/>
    <row r="14864" ht="12.75" customHeight="1" x14ac:dyDescent="0.2"/>
    <row r="14865" ht="12.75" customHeight="1" x14ac:dyDescent="0.2"/>
    <row r="14866" ht="12.75" customHeight="1" x14ac:dyDescent="0.2"/>
    <row r="14867" ht="12.75" customHeight="1" x14ac:dyDescent="0.2"/>
    <row r="14868" ht="12.75" customHeight="1" x14ac:dyDescent="0.2"/>
    <row r="14869" ht="12.75" customHeight="1" x14ac:dyDescent="0.2"/>
    <row r="14870" ht="12.75" customHeight="1" x14ac:dyDescent="0.2"/>
    <row r="14871" ht="12.75" customHeight="1" x14ac:dyDescent="0.2"/>
    <row r="14872" ht="12.75" customHeight="1" x14ac:dyDescent="0.2"/>
    <row r="14873" ht="12.75" customHeight="1" x14ac:dyDescent="0.2"/>
    <row r="14874" ht="12.75" customHeight="1" x14ac:dyDescent="0.2"/>
    <row r="14875" ht="12.75" customHeight="1" x14ac:dyDescent="0.2"/>
    <row r="14876" ht="12.75" customHeight="1" x14ac:dyDescent="0.2"/>
    <row r="14877" ht="12.75" customHeight="1" x14ac:dyDescent="0.2"/>
    <row r="14878" ht="12.75" customHeight="1" x14ac:dyDescent="0.2"/>
    <row r="14879" ht="12.75" customHeight="1" x14ac:dyDescent="0.2"/>
    <row r="14880" ht="12.75" customHeight="1" x14ac:dyDescent="0.2"/>
    <row r="14881" ht="12.75" customHeight="1" x14ac:dyDescent="0.2"/>
    <row r="14882" ht="12.75" customHeight="1" x14ac:dyDescent="0.2"/>
    <row r="14883" ht="12.75" customHeight="1" x14ac:dyDescent="0.2"/>
    <row r="14884" ht="12.75" customHeight="1" x14ac:dyDescent="0.2"/>
    <row r="14885" ht="12.75" customHeight="1" x14ac:dyDescent="0.2"/>
    <row r="14886" ht="12.75" customHeight="1" x14ac:dyDescent="0.2"/>
    <row r="14887" ht="12.75" customHeight="1" x14ac:dyDescent="0.2"/>
    <row r="14888" ht="12.75" customHeight="1" x14ac:dyDescent="0.2"/>
    <row r="14889" ht="12.75" customHeight="1" x14ac:dyDescent="0.2"/>
    <row r="14890" ht="12.75" customHeight="1" x14ac:dyDescent="0.2"/>
    <row r="14891" ht="12.75" customHeight="1" x14ac:dyDescent="0.2"/>
    <row r="14892" ht="12.75" customHeight="1" x14ac:dyDescent="0.2"/>
    <row r="14893" ht="12.75" customHeight="1" x14ac:dyDescent="0.2"/>
    <row r="14894" ht="12.75" customHeight="1" x14ac:dyDescent="0.2"/>
    <row r="14895" ht="12.75" customHeight="1" x14ac:dyDescent="0.2"/>
    <row r="14896" ht="12.75" customHeight="1" x14ac:dyDescent="0.2"/>
    <row r="14897" ht="12.75" customHeight="1" x14ac:dyDescent="0.2"/>
    <row r="14898" ht="12.75" customHeight="1" x14ac:dyDescent="0.2"/>
    <row r="14899" ht="12.75" customHeight="1" x14ac:dyDescent="0.2"/>
    <row r="14900" ht="12.75" customHeight="1" x14ac:dyDescent="0.2"/>
    <row r="14901" ht="12.75" customHeight="1" x14ac:dyDescent="0.2"/>
    <row r="14902" ht="12.75" customHeight="1" x14ac:dyDescent="0.2"/>
    <row r="14903" ht="12.75" customHeight="1" x14ac:dyDescent="0.2"/>
    <row r="14904" ht="12.75" customHeight="1" x14ac:dyDescent="0.2"/>
    <row r="14905" ht="12.75" customHeight="1" x14ac:dyDescent="0.2"/>
    <row r="14906" ht="12.75" customHeight="1" x14ac:dyDescent="0.2"/>
    <row r="14907" ht="12.75" customHeight="1" x14ac:dyDescent="0.2"/>
    <row r="14908" ht="12.75" customHeight="1" x14ac:dyDescent="0.2"/>
    <row r="14909" ht="12.75" customHeight="1" x14ac:dyDescent="0.2"/>
    <row r="14910" ht="12.75" customHeight="1" x14ac:dyDescent="0.2"/>
    <row r="14911" ht="12.75" customHeight="1" x14ac:dyDescent="0.2"/>
    <row r="14912" ht="12.75" customHeight="1" x14ac:dyDescent="0.2"/>
    <row r="14913" ht="12.75" customHeight="1" x14ac:dyDescent="0.2"/>
    <row r="14914" ht="12.75" customHeight="1" x14ac:dyDescent="0.2"/>
    <row r="14915" ht="12.75" customHeight="1" x14ac:dyDescent="0.2"/>
    <row r="14916" ht="12.75" customHeight="1" x14ac:dyDescent="0.2"/>
    <row r="14917" ht="12.75" customHeight="1" x14ac:dyDescent="0.2"/>
    <row r="14918" ht="12.75" customHeight="1" x14ac:dyDescent="0.2"/>
    <row r="14919" ht="12.75" customHeight="1" x14ac:dyDescent="0.2"/>
    <row r="14920" ht="12.75" customHeight="1" x14ac:dyDescent="0.2"/>
    <row r="14921" ht="12.75" customHeight="1" x14ac:dyDescent="0.2"/>
    <row r="14922" ht="12.75" customHeight="1" x14ac:dyDescent="0.2"/>
    <row r="14923" ht="12.75" customHeight="1" x14ac:dyDescent="0.2"/>
    <row r="14924" ht="12.75" customHeight="1" x14ac:dyDescent="0.2"/>
    <row r="14925" ht="12.75" customHeight="1" x14ac:dyDescent="0.2"/>
    <row r="14926" ht="12.75" customHeight="1" x14ac:dyDescent="0.2"/>
    <row r="14927" ht="12.75" customHeight="1" x14ac:dyDescent="0.2"/>
    <row r="14928" ht="12.75" customHeight="1" x14ac:dyDescent="0.2"/>
    <row r="14929" ht="12.75" customHeight="1" x14ac:dyDescent="0.2"/>
    <row r="14930" ht="12.75" customHeight="1" x14ac:dyDescent="0.2"/>
    <row r="14931" ht="12.75" customHeight="1" x14ac:dyDescent="0.2"/>
    <row r="14932" ht="12.75" customHeight="1" x14ac:dyDescent="0.2"/>
    <row r="14933" ht="12.75" customHeight="1" x14ac:dyDescent="0.2"/>
    <row r="14934" ht="12.75" customHeight="1" x14ac:dyDescent="0.2"/>
    <row r="14935" ht="12.75" customHeight="1" x14ac:dyDescent="0.2"/>
    <row r="14936" ht="12.75" customHeight="1" x14ac:dyDescent="0.2"/>
    <row r="14937" ht="12.75" customHeight="1" x14ac:dyDescent="0.2"/>
    <row r="14938" ht="12.75" customHeight="1" x14ac:dyDescent="0.2"/>
    <row r="14939" ht="12.75" customHeight="1" x14ac:dyDescent="0.2"/>
    <row r="14940" ht="12.75" customHeight="1" x14ac:dyDescent="0.2"/>
    <row r="14941" ht="12.75" customHeight="1" x14ac:dyDescent="0.2"/>
    <row r="14942" ht="12.75" customHeight="1" x14ac:dyDescent="0.2"/>
    <row r="14943" ht="12.75" customHeight="1" x14ac:dyDescent="0.2"/>
    <row r="14944" ht="12.75" customHeight="1" x14ac:dyDescent="0.2"/>
    <row r="14945" ht="12.75" customHeight="1" x14ac:dyDescent="0.2"/>
    <row r="14946" ht="12.75" customHeight="1" x14ac:dyDescent="0.2"/>
    <row r="14947" ht="12.75" customHeight="1" x14ac:dyDescent="0.2"/>
    <row r="14948" ht="12.75" customHeight="1" x14ac:dyDescent="0.2"/>
    <row r="14949" ht="12.75" customHeight="1" x14ac:dyDescent="0.2"/>
    <row r="14950" ht="12.75" customHeight="1" x14ac:dyDescent="0.2"/>
    <row r="14951" ht="12.75" customHeight="1" x14ac:dyDescent="0.2"/>
    <row r="14952" ht="12.75" customHeight="1" x14ac:dyDescent="0.2"/>
    <row r="14953" ht="12.75" customHeight="1" x14ac:dyDescent="0.2"/>
    <row r="14954" ht="12.75" customHeight="1" x14ac:dyDescent="0.2"/>
    <row r="14955" ht="12.75" customHeight="1" x14ac:dyDescent="0.2"/>
    <row r="14956" ht="12.75" customHeight="1" x14ac:dyDescent="0.2"/>
    <row r="14957" ht="12.75" customHeight="1" x14ac:dyDescent="0.2"/>
    <row r="14958" ht="12.75" customHeight="1" x14ac:dyDescent="0.2"/>
    <row r="14959" ht="12.75" customHeight="1" x14ac:dyDescent="0.2"/>
    <row r="14960" ht="12.75" customHeight="1" x14ac:dyDescent="0.2"/>
    <row r="14961" ht="12.75" customHeight="1" x14ac:dyDescent="0.2"/>
    <row r="14962" ht="12.75" customHeight="1" x14ac:dyDescent="0.2"/>
    <row r="14963" ht="12.75" customHeight="1" x14ac:dyDescent="0.2"/>
    <row r="14964" ht="12.75" customHeight="1" x14ac:dyDescent="0.2"/>
    <row r="14965" ht="12.75" customHeight="1" x14ac:dyDescent="0.2"/>
    <row r="14966" ht="12.75" customHeight="1" x14ac:dyDescent="0.2"/>
    <row r="14967" ht="12.75" customHeight="1" x14ac:dyDescent="0.2"/>
    <row r="14968" ht="12.75" customHeight="1" x14ac:dyDescent="0.2"/>
    <row r="14969" ht="12.75" customHeight="1" x14ac:dyDescent="0.2"/>
    <row r="14970" ht="12.75" customHeight="1" x14ac:dyDescent="0.2"/>
    <row r="14971" ht="12.75" customHeight="1" x14ac:dyDescent="0.2"/>
    <row r="14972" ht="12.75" customHeight="1" x14ac:dyDescent="0.2"/>
    <row r="14973" ht="12.75" customHeight="1" x14ac:dyDescent="0.2"/>
    <row r="14974" ht="12.75" customHeight="1" x14ac:dyDescent="0.2"/>
    <row r="14975" ht="12.75" customHeight="1" x14ac:dyDescent="0.2"/>
    <row r="14976" ht="12.75" customHeight="1" x14ac:dyDescent="0.2"/>
    <row r="14977" ht="12.75" customHeight="1" x14ac:dyDescent="0.2"/>
    <row r="14978" ht="12.75" customHeight="1" x14ac:dyDescent="0.2"/>
    <row r="14979" ht="12.75" customHeight="1" x14ac:dyDescent="0.2"/>
    <row r="14980" ht="12.75" customHeight="1" x14ac:dyDescent="0.2"/>
    <row r="14981" ht="12.75" customHeight="1" x14ac:dyDescent="0.2"/>
    <row r="14982" ht="12.75" customHeight="1" x14ac:dyDescent="0.2"/>
    <row r="14983" ht="12.75" customHeight="1" x14ac:dyDescent="0.2"/>
    <row r="14984" ht="12.75" customHeight="1" x14ac:dyDescent="0.2"/>
    <row r="14985" ht="12.75" customHeight="1" x14ac:dyDescent="0.2"/>
    <row r="14986" ht="12.75" customHeight="1" x14ac:dyDescent="0.2"/>
    <row r="14987" ht="12.75" customHeight="1" x14ac:dyDescent="0.2"/>
    <row r="14988" ht="12.75" customHeight="1" x14ac:dyDescent="0.2"/>
    <row r="14989" ht="12.75" customHeight="1" x14ac:dyDescent="0.2"/>
    <row r="14990" ht="12.75" customHeight="1" x14ac:dyDescent="0.2"/>
    <row r="14991" ht="12.75" customHeight="1" x14ac:dyDescent="0.2"/>
    <row r="14992" ht="12.75" customHeight="1" x14ac:dyDescent="0.2"/>
    <row r="14993" ht="12.75" customHeight="1" x14ac:dyDescent="0.2"/>
    <row r="14994" ht="12.75" customHeight="1" x14ac:dyDescent="0.2"/>
    <row r="14995" ht="12.75" customHeight="1" x14ac:dyDescent="0.2"/>
    <row r="14996" ht="12.75" customHeight="1" x14ac:dyDescent="0.2"/>
    <row r="14997" ht="12.75" customHeight="1" x14ac:dyDescent="0.2"/>
    <row r="14998" ht="12.75" customHeight="1" x14ac:dyDescent="0.2"/>
    <row r="14999" ht="12.75" customHeight="1" x14ac:dyDescent="0.2"/>
    <row r="15000" ht="12.75" customHeight="1" x14ac:dyDescent="0.2"/>
    <row r="15001" ht="12.75" customHeight="1" x14ac:dyDescent="0.2"/>
    <row r="15002" ht="12.75" customHeight="1" x14ac:dyDescent="0.2"/>
    <row r="15003" ht="12.75" customHeight="1" x14ac:dyDescent="0.2"/>
    <row r="15004" ht="12.75" customHeight="1" x14ac:dyDescent="0.2"/>
    <row r="15005" ht="12.75" customHeight="1" x14ac:dyDescent="0.2"/>
    <row r="15006" ht="12.75" customHeight="1" x14ac:dyDescent="0.2"/>
    <row r="15007" ht="12.75" customHeight="1" x14ac:dyDescent="0.2"/>
    <row r="15008" ht="12.75" customHeight="1" x14ac:dyDescent="0.2"/>
    <row r="15009" ht="12.75" customHeight="1" x14ac:dyDescent="0.2"/>
    <row r="15010" ht="12.75" customHeight="1" x14ac:dyDescent="0.2"/>
    <row r="15011" ht="12.75" customHeight="1" x14ac:dyDescent="0.2"/>
    <row r="15012" ht="12.75" customHeight="1" x14ac:dyDescent="0.2"/>
    <row r="15013" ht="12.75" customHeight="1" x14ac:dyDescent="0.2"/>
    <row r="15014" ht="12.75" customHeight="1" x14ac:dyDescent="0.2"/>
    <row r="15015" ht="12.75" customHeight="1" x14ac:dyDescent="0.2"/>
    <row r="15016" ht="12.75" customHeight="1" x14ac:dyDescent="0.2"/>
    <row r="15017" ht="12.75" customHeight="1" x14ac:dyDescent="0.2"/>
    <row r="15018" ht="12.75" customHeight="1" x14ac:dyDescent="0.2"/>
    <row r="15019" ht="12.75" customHeight="1" x14ac:dyDescent="0.2"/>
    <row r="15020" ht="12.75" customHeight="1" x14ac:dyDescent="0.2"/>
    <row r="15021" ht="12.75" customHeight="1" x14ac:dyDescent="0.2"/>
    <row r="15022" ht="12.75" customHeight="1" x14ac:dyDescent="0.2"/>
    <row r="15023" ht="12.75" customHeight="1" x14ac:dyDescent="0.2"/>
    <row r="15024" ht="12.75" customHeight="1" x14ac:dyDescent="0.2"/>
    <row r="15025" ht="12.75" customHeight="1" x14ac:dyDescent="0.2"/>
    <row r="15026" ht="12.75" customHeight="1" x14ac:dyDescent="0.2"/>
    <row r="15027" ht="12.75" customHeight="1" x14ac:dyDescent="0.2"/>
    <row r="15028" ht="12.75" customHeight="1" x14ac:dyDescent="0.2"/>
    <row r="15029" ht="12.75" customHeight="1" x14ac:dyDescent="0.2"/>
    <row r="15030" ht="12.75" customHeight="1" x14ac:dyDescent="0.2"/>
    <row r="15031" ht="12.75" customHeight="1" x14ac:dyDescent="0.2"/>
    <row r="15032" ht="12.75" customHeight="1" x14ac:dyDescent="0.2"/>
    <row r="15033" ht="12.75" customHeight="1" x14ac:dyDescent="0.2"/>
    <row r="15034" ht="12.75" customHeight="1" x14ac:dyDescent="0.2"/>
    <row r="15035" ht="12.75" customHeight="1" x14ac:dyDescent="0.2"/>
    <row r="15036" ht="12.75" customHeight="1" x14ac:dyDescent="0.2"/>
    <row r="15037" ht="12.75" customHeight="1" x14ac:dyDescent="0.2"/>
    <row r="15038" ht="12.75" customHeight="1" x14ac:dyDescent="0.2"/>
    <row r="15039" ht="12.75" customHeight="1" x14ac:dyDescent="0.2"/>
    <row r="15040" ht="12.75" customHeight="1" x14ac:dyDescent="0.2"/>
    <row r="15041" ht="12.75" customHeight="1" x14ac:dyDescent="0.2"/>
    <row r="15042" ht="12.75" customHeight="1" x14ac:dyDescent="0.2"/>
    <row r="15043" ht="12.75" customHeight="1" x14ac:dyDescent="0.2"/>
    <row r="15044" ht="12.75" customHeight="1" x14ac:dyDescent="0.2"/>
    <row r="15045" ht="12.75" customHeight="1" x14ac:dyDescent="0.2"/>
    <row r="15046" ht="12.75" customHeight="1" x14ac:dyDescent="0.2"/>
    <row r="15047" ht="12.75" customHeight="1" x14ac:dyDescent="0.2"/>
    <row r="15048" ht="12.75" customHeight="1" x14ac:dyDescent="0.2"/>
    <row r="15049" ht="12.75" customHeight="1" x14ac:dyDescent="0.2"/>
    <row r="15050" ht="12.75" customHeight="1" x14ac:dyDescent="0.2"/>
    <row r="15051" ht="12.75" customHeight="1" x14ac:dyDescent="0.2"/>
    <row r="15052" ht="12.75" customHeight="1" x14ac:dyDescent="0.2"/>
    <row r="15053" ht="12.75" customHeight="1" x14ac:dyDescent="0.2"/>
    <row r="15054" ht="12.75" customHeight="1" x14ac:dyDescent="0.2"/>
    <row r="15055" ht="12.75" customHeight="1" x14ac:dyDescent="0.2"/>
    <row r="15056" ht="12.75" customHeight="1" x14ac:dyDescent="0.2"/>
    <row r="15057" ht="12.75" customHeight="1" x14ac:dyDescent="0.2"/>
    <row r="15058" ht="12.75" customHeight="1" x14ac:dyDescent="0.2"/>
    <row r="15059" ht="12.75" customHeight="1" x14ac:dyDescent="0.2"/>
    <row r="15060" ht="12.75" customHeight="1" x14ac:dyDescent="0.2"/>
    <row r="15061" ht="12.75" customHeight="1" x14ac:dyDescent="0.2"/>
    <row r="15062" ht="12.75" customHeight="1" x14ac:dyDescent="0.2"/>
    <row r="15063" ht="12.75" customHeight="1" x14ac:dyDescent="0.2"/>
    <row r="15064" ht="12.75" customHeight="1" x14ac:dyDescent="0.2"/>
    <row r="15065" ht="12.75" customHeight="1" x14ac:dyDescent="0.2"/>
    <row r="15066" ht="12.75" customHeight="1" x14ac:dyDescent="0.2"/>
    <row r="15067" ht="12.75" customHeight="1" x14ac:dyDescent="0.2"/>
    <row r="15068" ht="12.75" customHeight="1" x14ac:dyDescent="0.2"/>
    <row r="15069" ht="12.75" customHeight="1" x14ac:dyDescent="0.2"/>
    <row r="15070" ht="12.75" customHeight="1" x14ac:dyDescent="0.2"/>
    <row r="15071" ht="12.75" customHeight="1" x14ac:dyDescent="0.2"/>
    <row r="15072" ht="12.75" customHeight="1" x14ac:dyDescent="0.2"/>
    <row r="15073" ht="12.75" customHeight="1" x14ac:dyDescent="0.2"/>
    <row r="15074" ht="12.75" customHeight="1" x14ac:dyDescent="0.2"/>
    <row r="15075" ht="12.75" customHeight="1" x14ac:dyDescent="0.2"/>
    <row r="15076" ht="12.75" customHeight="1" x14ac:dyDescent="0.2"/>
    <row r="15077" ht="12.75" customHeight="1" x14ac:dyDescent="0.2"/>
    <row r="15078" ht="12.75" customHeight="1" x14ac:dyDescent="0.2"/>
    <row r="15079" ht="12.75" customHeight="1" x14ac:dyDescent="0.2"/>
    <row r="15080" ht="12.75" customHeight="1" x14ac:dyDescent="0.2"/>
    <row r="15081" ht="12.75" customHeight="1" x14ac:dyDescent="0.2"/>
    <row r="15082" ht="12.75" customHeight="1" x14ac:dyDescent="0.2"/>
    <row r="15083" ht="12.75" customHeight="1" x14ac:dyDescent="0.2"/>
    <row r="15084" ht="12.75" customHeight="1" x14ac:dyDescent="0.2"/>
    <row r="15085" ht="12.75" customHeight="1" x14ac:dyDescent="0.2"/>
    <row r="15086" ht="12.75" customHeight="1" x14ac:dyDescent="0.2"/>
    <row r="15087" ht="12.75" customHeight="1" x14ac:dyDescent="0.2"/>
    <row r="15088" ht="12.75" customHeight="1" x14ac:dyDescent="0.2"/>
    <row r="15089" ht="12.75" customHeight="1" x14ac:dyDescent="0.2"/>
    <row r="15090" ht="12.75" customHeight="1" x14ac:dyDescent="0.2"/>
    <row r="15091" ht="12.75" customHeight="1" x14ac:dyDescent="0.2"/>
    <row r="15092" ht="12.75" customHeight="1" x14ac:dyDescent="0.2"/>
    <row r="15093" ht="12.75" customHeight="1" x14ac:dyDescent="0.2"/>
    <row r="15094" ht="12.75" customHeight="1" x14ac:dyDescent="0.2"/>
    <row r="15095" ht="12.75" customHeight="1" x14ac:dyDescent="0.2"/>
    <row r="15096" ht="12.75" customHeight="1" x14ac:dyDescent="0.2"/>
    <row r="15097" ht="12.75" customHeight="1" x14ac:dyDescent="0.2"/>
    <row r="15098" ht="12.75" customHeight="1" x14ac:dyDescent="0.2"/>
    <row r="15099" ht="12.75" customHeight="1" x14ac:dyDescent="0.2"/>
    <row r="15100" ht="12.75" customHeight="1" x14ac:dyDescent="0.2"/>
    <row r="15101" ht="12.75" customHeight="1" x14ac:dyDescent="0.2"/>
    <row r="15102" ht="12.75" customHeight="1" x14ac:dyDescent="0.2"/>
    <row r="15103" ht="12.75" customHeight="1" x14ac:dyDescent="0.2"/>
    <row r="15104" ht="12.75" customHeight="1" x14ac:dyDescent="0.2"/>
    <row r="15105" ht="12.75" customHeight="1" x14ac:dyDescent="0.2"/>
    <row r="15106" ht="12.75" customHeight="1" x14ac:dyDescent="0.2"/>
    <row r="15107" ht="12.75" customHeight="1" x14ac:dyDescent="0.2"/>
    <row r="15108" ht="12.75" customHeight="1" x14ac:dyDescent="0.2"/>
    <row r="15109" ht="12.75" customHeight="1" x14ac:dyDescent="0.2"/>
    <row r="15110" ht="12.75" customHeight="1" x14ac:dyDescent="0.2"/>
    <row r="15111" ht="12.75" customHeight="1" x14ac:dyDescent="0.2"/>
    <row r="15112" ht="12.75" customHeight="1" x14ac:dyDescent="0.2"/>
    <row r="15113" ht="12.75" customHeight="1" x14ac:dyDescent="0.2"/>
    <row r="15114" ht="12.75" customHeight="1" x14ac:dyDescent="0.2"/>
    <row r="15115" ht="12.75" customHeight="1" x14ac:dyDescent="0.2"/>
    <row r="15116" ht="12.75" customHeight="1" x14ac:dyDescent="0.2"/>
    <row r="15117" ht="12.75" customHeight="1" x14ac:dyDescent="0.2"/>
    <row r="15118" ht="12.75" customHeight="1" x14ac:dyDescent="0.2"/>
    <row r="15119" ht="12.75" customHeight="1" x14ac:dyDescent="0.2"/>
    <row r="15120" ht="12.75" customHeight="1" x14ac:dyDescent="0.2"/>
    <row r="15121" ht="12.75" customHeight="1" x14ac:dyDescent="0.2"/>
    <row r="15122" ht="12.75" customHeight="1" x14ac:dyDescent="0.2"/>
    <row r="15123" ht="12.75" customHeight="1" x14ac:dyDescent="0.2"/>
    <row r="15124" ht="12.75" customHeight="1" x14ac:dyDescent="0.2"/>
    <row r="15125" ht="12.75" customHeight="1" x14ac:dyDescent="0.2"/>
    <row r="15126" ht="12.75" customHeight="1" x14ac:dyDescent="0.2"/>
    <row r="15127" ht="12.75" customHeight="1" x14ac:dyDescent="0.2"/>
    <row r="15128" ht="12.75" customHeight="1" x14ac:dyDescent="0.2"/>
    <row r="15129" ht="12.75" customHeight="1" x14ac:dyDescent="0.2"/>
    <row r="15130" ht="12.75" customHeight="1" x14ac:dyDescent="0.2"/>
    <row r="15131" ht="12.75" customHeight="1" x14ac:dyDescent="0.2"/>
    <row r="15132" ht="12.75" customHeight="1" x14ac:dyDescent="0.2"/>
    <row r="15133" ht="12.75" customHeight="1" x14ac:dyDescent="0.2"/>
    <row r="15134" ht="12.75" customHeight="1" x14ac:dyDescent="0.2"/>
    <row r="15135" ht="12.75" customHeight="1" x14ac:dyDescent="0.2"/>
    <row r="15136" ht="12.75" customHeight="1" x14ac:dyDescent="0.2"/>
    <row r="15137" ht="12.75" customHeight="1" x14ac:dyDescent="0.2"/>
    <row r="15138" ht="12.75" customHeight="1" x14ac:dyDescent="0.2"/>
    <row r="15139" ht="12.75" customHeight="1" x14ac:dyDescent="0.2"/>
    <row r="15140" ht="12.75" customHeight="1" x14ac:dyDescent="0.2"/>
    <row r="15141" ht="12.75" customHeight="1" x14ac:dyDescent="0.2"/>
    <row r="15142" ht="12.75" customHeight="1" x14ac:dyDescent="0.2"/>
    <row r="15143" ht="12.75" customHeight="1" x14ac:dyDescent="0.2"/>
    <row r="15144" ht="12.75" customHeight="1" x14ac:dyDescent="0.2"/>
    <row r="15145" ht="12.75" customHeight="1" x14ac:dyDescent="0.2"/>
    <row r="15146" ht="12.75" customHeight="1" x14ac:dyDescent="0.2"/>
    <row r="15147" ht="12.75" customHeight="1" x14ac:dyDescent="0.2"/>
    <row r="15148" ht="12.75" customHeight="1" x14ac:dyDescent="0.2"/>
    <row r="15149" ht="12.75" customHeight="1" x14ac:dyDescent="0.2"/>
    <row r="15150" ht="12.75" customHeight="1" x14ac:dyDescent="0.2"/>
    <row r="15151" ht="12.75" customHeight="1" x14ac:dyDescent="0.2"/>
    <row r="15152" ht="12.75" customHeight="1" x14ac:dyDescent="0.2"/>
    <row r="15153" ht="12.75" customHeight="1" x14ac:dyDescent="0.2"/>
    <row r="15154" ht="12.75" customHeight="1" x14ac:dyDescent="0.2"/>
    <row r="15155" ht="12.75" customHeight="1" x14ac:dyDescent="0.2"/>
    <row r="15156" ht="12.75" customHeight="1" x14ac:dyDescent="0.2"/>
    <row r="15157" ht="12.75" customHeight="1" x14ac:dyDescent="0.2"/>
    <row r="15158" ht="12.75" customHeight="1" x14ac:dyDescent="0.2"/>
    <row r="15159" ht="12.75" customHeight="1" x14ac:dyDescent="0.2"/>
    <row r="15160" ht="12.75" customHeight="1" x14ac:dyDescent="0.2"/>
    <row r="15161" ht="12.75" customHeight="1" x14ac:dyDescent="0.2"/>
    <row r="15162" ht="12.75" customHeight="1" x14ac:dyDescent="0.2"/>
    <row r="15163" ht="12.75" customHeight="1" x14ac:dyDescent="0.2"/>
    <row r="15164" ht="12.75" customHeight="1" x14ac:dyDescent="0.2"/>
    <row r="15165" ht="12.75" customHeight="1" x14ac:dyDescent="0.2"/>
    <row r="15166" ht="12.75" customHeight="1" x14ac:dyDescent="0.2"/>
    <row r="15167" ht="12.75" customHeight="1" x14ac:dyDescent="0.2"/>
    <row r="15168" ht="12.75" customHeight="1" x14ac:dyDescent="0.2"/>
    <row r="15169" ht="12.75" customHeight="1" x14ac:dyDescent="0.2"/>
    <row r="15170" ht="12.75" customHeight="1" x14ac:dyDescent="0.2"/>
    <row r="15171" ht="12.75" customHeight="1" x14ac:dyDescent="0.2"/>
    <row r="15172" ht="12.75" customHeight="1" x14ac:dyDescent="0.2"/>
    <row r="15173" ht="12.75" customHeight="1" x14ac:dyDescent="0.2"/>
    <row r="15174" ht="12.75" customHeight="1" x14ac:dyDescent="0.2"/>
    <row r="15175" ht="12.75" customHeight="1" x14ac:dyDescent="0.2"/>
    <row r="15176" ht="12.75" customHeight="1" x14ac:dyDescent="0.2"/>
    <row r="15177" ht="12.75" customHeight="1" x14ac:dyDescent="0.2"/>
    <row r="15178" ht="12.75" customHeight="1" x14ac:dyDescent="0.2"/>
    <row r="15179" ht="12.75" customHeight="1" x14ac:dyDescent="0.2"/>
    <row r="15180" ht="12.75" customHeight="1" x14ac:dyDescent="0.2"/>
    <row r="15181" ht="12.75" customHeight="1" x14ac:dyDescent="0.2"/>
    <row r="15182" ht="12.75" customHeight="1" x14ac:dyDescent="0.2"/>
    <row r="15183" ht="12.75" customHeight="1" x14ac:dyDescent="0.2"/>
    <row r="15184" ht="12.75" customHeight="1" x14ac:dyDescent="0.2"/>
    <row r="15185" ht="12.75" customHeight="1" x14ac:dyDescent="0.2"/>
    <row r="15186" ht="12.75" customHeight="1" x14ac:dyDescent="0.2"/>
    <row r="15187" ht="12.75" customHeight="1" x14ac:dyDescent="0.2"/>
    <row r="15188" ht="12.75" customHeight="1" x14ac:dyDescent="0.2"/>
    <row r="15189" ht="12.75" customHeight="1" x14ac:dyDescent="0.2"/>
    <row r="15190" ht="12.75" customHeight="1" x14ac:dyDescent="0.2"/>
    <row r="15191" ht="12.75" customHeight="1" x14ac:dyDescent="0.2"/>
    <row r="15192" ht="12.75" customHeight="1" x14ac:dyDescent="0.2"/>
    <row r="15193" ht="12.75" customHeight="1" x14ac:dyDescent="0.2"/>
    <row r="15194" ht="12.75" customHeight="1" x14ac:dyDescent="0.2"/>
    <row r="15195" ht="12.75" customHeight="1" x14ac:dyDescent="0.2"/>
    <row r="15196" ht="12.75" customHeight="1" x14ac:dyDescent="0.2"/>
    <row r="15197" ht="12.75" customHeight="1" x14ac:dyDescent="0.2"/>
    <row r="15198" ht="12.75" customHeight="1" x14ac:dyDescent="0.2"/>
    <row r="15199" ht="12.75" customHeight="1" x14ac:dyDescent="0.2"/>
    <row r="15200" ht="12.75" customHeight="1" x14ac:dyDescent="0.2"/>
    <row r="15201" ht="12.75" customHeight="1" x14ac:dyDescent="0.2"/>
    <row r="15202" ht="12.75" customHeight="1" x14ac:dyDescent="0.2"/>
    <row r="15203" ht="12.75" customHeight="1" x14ac:dyDescent="0.2"/>
    <row r="15204" ht="12.75" customHeight="1" x14ac:dyDescent="0.2"/>
    <row r="15205" ht="12.75" customHeight="1" x14ac:dyDescent="0.2"/>
    <row r="15206" ht="12.75" customHeight="1" x14ac:dyDescent="0.2"/>
    <row r="15207" ht="12.75" customHeight="1" x14ac:dyDescent="0.2"/>
    <row r="15208" ht="12.75" customHeight="1" x14ac:dyDescent="0.2"/>
    <row r="15209" ht="12.75" customHeight="1" x14ac:dyDescent="0.2"/>
    <row r="15210" ht="12.75" customHeight="1" x14ac:dyDescent="0.2"/>
    <row r="15211" ht="12.75" customHeight="1" x14ac:dyDescent="0.2"/>
    <row r="15212" ht="12.75" customHeight="1" x14ac:dyDescent="0.2"/>
    <row r="15213" ht="12.75" customHeight="1" x14ac:dyDescent="0.2"/>
    <row r="15214" ht="12.75" customHeight="1" x14ac:dyDescent="0.2"/>
    <row r="15215" ht="12.75" customHeight="1" x14ac:dyDescent="0.2"/>
    <row r="15216" ht="12.75" customHeight="1" x14ac:dyDescent="0.2"/>
    <row r="15217" ht="12.75" customHeight="1" x14ac:dyDescent="0.2"/>
    <row r="15218" ht="12.75" customHeight="1" x14ac:dyDescent="0.2"/>
    <row r="15219" ht="12.75" customHeight="1" x14ac:dyDescent="0.2"/>
    <row r="15220" ht="12.75" customHeight="1" x14ac:dyDescent="0.2"/>
    <row r="15221" ht="12.75" customHeight="1" x14ac:dyDescent="0.2"/>
    <row r="15222" ht="12.75" customHeight="1" x14ac:dyDescent="0.2"/>
    <row r="15223" ht="12.75" customHeight="1" x14ac:dyDescent="0.2"/>
    <row r="15224" ht="12.75" customHeight="1" x14ac:dyDescent="0.2"/>
    <row r="15225" ht="12.75" customHeight="1" x14ac:dyDescent="0.2"/>
    <row r="15226" ht="12.75" customHeight="1" x14ac:dyDescent="0.2"/>
    <row r="15227" ht="12.75" customHeight="1" x14ac:dyDescent="0.2"/>
    <row r="15228" ht="12.75" customHeight="1" x14ac:dyDescent="0.2"/>
    <row r="15229" ht="12.75" customHeight="1" x14ac:dyDescent="0.2"/>
    <row r="15230" ht="12.75" customHeight="1" x14ac:dyDescent="0.2"/>
    <row r="15231" ht="12.75" customHeight="1" x14ac:dyDescent="0.2"/>
    <row r="15232" ht="12.75" customHeight="1" x14ac:dyDescent="0.2"/>
    <row r="15233" ht="12.75" customHeight="1" x14ac:dyDescent="0.2"/>
    <row r="15234" ht="12.75" customHeight="1" x14ac:dyDescent="0.2"/>
    <row r="15235" ht="12.75" customHeight="1" x14ac:dyDescent="0.2"/>
    <row r="15236" ht="12.75" customHeight="1" x14ac:dyDescent="0.2"/>
    <row r="15237" ht="12.75" customHeight="1" x14ac:dyDescent="0.2"/>
    <row r="15238" ht="12.75" customHeight="1" x14ac:dyDescent="0.2"/>
    <row r="15239" ht="12.75" customHeight="1" x14ac:dyDescent="0.2"/>
    <row r="15240" ht="12.75" customHeight="1" x14ac:dyDescent="0.2"/>
    <row r="15241" ht="12.75" customHeight="1" x14ac:dyDescent="0.2"/>
    <row r="15242" ht="12.75" customHeight="1" x14ac:dyDescent="0.2"/>
    <row r="15243" ht="12.75" customHeight="1" x14ac:dyDescent="0.2"/>
    <row r="15244" ht="12.75" customHeight="1" x14ac:dyDescent="0.2"/>
    <row r="15245" ht="12.75" customHeight="1" x14ac:dyDescent="0.2"/>
    <row r="15246" ht="12.75" customHeight="1" x14ac:dyDescent="0.2"/>
    <row r="15247" ht="12.75" customHeight="1" x14ac:dyDescent="0.2"/>
    <row r="15248" ht="12.75" customHeight="1" x14ac:dyDescent="0.2"/>
    <row r="15249" ht="12.75" customHeight="1" x14ac:dyDescent="0.2"/>
    <row r="15250" ht="12.75" customHeight="1" x14ac:dyDescent="0.2"/>
    <row r="15251" ht="12.75" customHeight="1" x14ac:dyDescent="0.2"/>
    <row r="15252" ht="12.75" customHeight="1" x14ac:dyDescent="0.2"/>
    <row r="15253" ht="12.75" customHeight="1" x14ac:dyDescent="0.2"/>
    <row r="15254" ht="12.75" customHeight="1" x14ac:dyDescent="0.2"/>
    <row r="15255" ht="12.75" customHeight="1" x14ac:dyDescent="0.2"/>
    <row r="15256" ht="12.75" customHeight="1" x14ac:dyDescent="0.2"/>
    <row r="15257" ht="12.75" customHeight="1" x14ac:dyDescent="0.2"/>
    <row r="15258" ht="12.75" customHeight="1" x14ac:dyDescent="0.2"/>
    <row r="15259" ht="12.75" customHeight="1" x14ac:dyDescent="0.2"/>
    <row r="15260" ht="12.75" customHeight="1" x14ac:dyDescent="0.2"/>
    <row r="15261" ht="12.75" customHeight="1" x14ac:dyDescent="0.2"/>
    <row r="15262" ht="12.75" customHeight="1" x14ac:dyDescent="0.2"/>
    <row r="15263" ht="12.75" customHeight="1" x14ac:dyDescent="0.2"/>
    <row r="15264" ht="12.75" customHeight="1" x14ac:dyDescent="0.2"/>
    <row r="15265" ht="12.75" customHeight="1" x14ac:dyDescent="0.2"/>
    <row r="15266" ht="12.75" customHeight="1" x14ac:dyDescent="0.2"/>
    <row r="15267" ht="12.75" customHeight="1" x14ac:dyDescent="0.2"/>
    <row r="15268" ht="12.75" customHeight="1" x14ac:dyDescent="0.2"/>
    <row r="15269" ht="12.75" customHeight="1" x14ac:dyDescent="0.2"/>
    <row r="15270" ht="12.75" customHeight="1" x14ac:dyDescent="0.2"/>
    <row r="15271" ht="12.75" customHeight="1" x14ac:dyDescent="0.2"/>
    <row r="15272" ht="12.75" customHeight="1" x14ac:dyDescent="0.2"/>
    <row r="15273" ht="12.75" customHeight="1" x14ac:dyDescent="0.2"/>
    <row r="15274" ht="12.75" customHeight="1" x14ac:dyDescent="0.2"/>
    <row r="15275" ht="12.75" customHeight="1" x14ac:dyDescent="0.2"/>
    <row r="15276" ht="12.75" customHeight="1" x14ac:dyDescent="0.2"/>
    <row r="15277" ht="12.75" customHeight="1" x14ac:dyDescent="0.2"/>
    <row r="15278" ht="12.75" customHeight="1" x14ac:dyDescent="0.2"/>
    <row r="15279" ht="12.75" customHeight="1" x14ac:dyDescent="0.2"/>
    <row r="15280" ht="12.75" customHeight="1" x14ac:dyDescent="0.2"/>
    <row r="15281" ht="12.75" customHeight="1" x14ac:dyDescent="0.2"/>
    <row r="15282" ht="12.75" customHeight="1" x14ac:dyDescent="0.2"/>
    <row r="15283" ht="12.75" customHeight="1" x14ac:dyDescent="0.2"/>
    <row r="15284" ht="12.75" customHeight="1" x14ac:dyDescent="0.2"/>
    <row r="15285" ht="12.75" customHeight="1" x14ac:dyDescent="0.2"/>
    <row r="15286" ht="12.75" customHeight="1" x14ac:dyDescent="0.2"/>
    <row r="15287" ht="12.75" customHeight="1" x14ac:dyDescent="0.2"/>
    <row r="15288" ht="12.75" customHeight="1" x14ac:dyDescent="0.2"/>
    <row r="15289" ht="12.75" customHeight="1" x14ac:dyDescent="0.2"/>
    <row r="15290" ht="12.75" customHeight="1" x14ac:dyDescent="0.2"/>
    <row r="15291" ht="12.75" customHeight="1" x14ac:dyDescent="0.2"/>
    <row r="15292" ht="12.75" customHeight="1" x14ac:dyDescent="0.2"/>
    <row r="15293" ht="12.75" customHeight="1" x14ac:dyDescent="0.2"/>
    <row r="15294" ht="12.75" customHeight="1" x14ac:dyDescent="0.2"/>
    <row r="15295" ht="12.75" customHeight="1" x14ac:dyDescent="0.2"/>
    <row r="15296" ht="12.75" customHeight="1" x14ac:dyDescent="0.2"/>
    <row r="15297" ht="12.75" customHeight="1" x14ac:dyDescent="0.2"/>
    <row r="15298" ht="12.75" customHeight="1" x14ac:dyDescent="0.2"/>
    <row r="15299" ht="12.75" customHeight="1" x14ac:dyDescent="0.2"/>
    <row r="15300" ht="12.75" customHeight="1" x14ac:dyDescent="0.2"/>
    <row r="15301" ht="12.75" customHeight="1" x14ac:dyDescent="0.2"/>
    <row r="15302" ht="12.75" customHeight="1" x14ac:dyDescent="0.2"/>
    <row r="15303" ht="12.75" customHeight="1" x14ac:dyDescent="0.2"/>
    <row r="15304" ht="12.75" customHeight="1" x14ac:dyDescent="0.2"/>
    <row r="15305" ht="12.75" customHeight="1" x14ac:dyDescent="0.2"/>
    <row r="15306" ht="12.75" customHeight="1" x14ac:dyDescent="0.2"/>
    <row r="15307" ht="12.75" customHeight="1" x14ac:dyDescent="0.2"/>
    <row r="15308" ht="12.75" customHeight="1" x14ac:dyDescent="0.2"/>
    <row r="15309" ht="12.75" customHeight="1" x14ac:dyDescent="0.2"/>
    <row r="15310" ht="12.75" customHeight="1" x14ac:dyDescent="0.2"/>
    <row r="15311" ht="12.75" customHeight="1" x14ac:dyDescent="0.2"/>
    <row r="15312" ht="12.75" customHeight="1" x14ac:dyDescent="0.2"/>
    <row r="15313" ht="12.75" customHeight="1" x14ac:dyDescent="0.2"/>
    <row r="15314" ht="12.75" customHeight="1" x14ac:dyDescent="0.2"/>
    <row r="15315" ht="12.75" customHeight="1" x14ac:dyDescent="0.2"/>
    <row r="15316" ht="12.75" customHeight="1" x14ac:dyDescent="0.2"/>
    <row r="15317" ht="12.75" customHeight="1" x14ac:dyDescent="0.2"/>
    <row r="15318" ht="12.75" customHeight="1" x14ac:dyDescent="0.2"/>
    <row r="15319" ht="12.75" customHeight="1" x14ac:dyDescent="0.2"/>
    <row r="15320" ht="12.75" customHeight="1" x14ac:dyDescent="0.2"/>
    <row r="15321" ht="12.75" customHeight="1" x14ac:dyDescent="0.2"/>
    <row r="15322" ht="12.75" customHeight="1" x14ac:dyDescent="0.2"/>
    <row r="15323" ht="12.75" customHeight="1" x14ac:dyDescent="0.2"/>
    <row r="15324" ht="12.75" customHeight="1" x14ac:dyDescent="0.2"/>
    <row r="15325" ht="12.75" customHeight="1" x14ac:dyDescent="0.2"/>
    <row r="15326" ht="12.75" customHeight="1" x14ac:dyDescent="0.2"/>
    <row r="15327" ht="12.75" customHeight="1" x14ac:dyDescent="0.2"/>
    <row r="15328" ht="12.75" customHeight="1" x14ac:dyDescent="0.2"/>
    <row r="15329" ht="12.75" customHeight="1" x14ac:dyDescent="0.2"/>
    <row r="15330" ht="12.75" customHeight="1" x14ac:dyDescent="0.2"/>
    <row r="15331" ht="12.75" customHeight="1" x14ac:dyDescent="0.2"/>
    <row r="15332" ht="12.75" customHeight="1" x14ac:dyDescent="0.2"/>
    <row r="15333" ht="12.75" customHeight="1" x14ac:dyDescent="0.2"/>
    <row r="15334" ht="12.75" customHeight="1" x14ac:dyDescent="0.2"/>
    <row r="15335" ht="12.75" customHeight="1" x14ac:dyDescent="0.2"/>
    <row r="15336" ht="12.75" customHeight="1" x14ac:dyDescent="0.2"/>
    <row r="15337" ht="12.75" customHeight="1" x14ac:dyDescent="0.2"/>
    <row r="15338" ht="12.75" customHeight="1" x14ac:dyDescent="0.2"/>
    <row r="15339" ht="12.75" customHeight="1" x14ac:dyDescent="0.2"/>
    <row r="15340" ht="12.75" customHeight="1" x14ac:dyDescent="0.2"/>
    <row r="15341" ht="12.75" customHeight="1" x14ac:dyDescent="0.2"/>
    <row r="15342" ht="12.75" customHeight="1" x14ac:dyDescent="0.2"/>
    <row r="15343" ht="12.75" customHeight="1" x14ac:dyDescent="0.2"/>
    <row r="15344" ht="12.75" customHeight="1" x14ac:dyDescent="0.2"/>
    <row r="15345" ht="12.75" customHeight="1" x14ac:dyDescent="0.2"/>
    <row r="15346" ht="12.75" customHeight="1" x14ac:dyDescent="0.2"/>
    <row r="15347" ht="12.75" customHeight="1" x14ac:dyDescent="0.2"/>
    <row r="15348" ht="12.75" customHeight="1" x14ac:dyDescent="0.2"/>
    <row r="15349" ht="12.75" customHeight="1" x14ac:dyDescent="0.2"/>
    <row r="15350" ht="12.75" customHeight="1" x14ac:dyDescent="0.2"/>
    <row r="15351" ht="12.75" customHeight="1" x14ac:dyDescent="0.2"/>
    <row r="15352" ht="12.75" customHeight="1" x14ac:dyDescent="0.2"/>
    <row r="15353" ht="12.75" customHeight="1" x14ac:dyDescent="0.2"/>
    <row r="15354" ht="12.75" customHeight="1" x14ac:dyDescent="0.2"/>
    <row r="15355" ht="12.75" customHeight="1" x14ac:dyDescent="0.2"/>
    <row r="15356" ht="12.75" customHeight="1" x14ac:dyDescent="0.2"/>
    <row r="15357" ht="12.75" customHeight="1" x14ac:dyDescent="0.2"/>
    <row r="15358" ht="12.75" customHeight="1" x14ac:dyDescent="0.2"/>
    <row r="15359" ht="12.75" customHeight="1" x14ac:dyDescent="0.2"/>
    <row r="15360" ht="12.75" customHeight="1" x14ac:dyDescent="0.2"/>
    <row r="15361" ht="12.75" customHeight="1" x14ac:dyDescent="0.2"/>
    <row r="15362" ht="12.75" customHeight="1" x14ac:dyDescent="0.2"/>
    <row r="15363" ht="12.75" customHeight="1" x14ac:dyDescent="0.2"/>
    <row r="15364" ht="12.75" customHeight="1" x14ac:dyDescent="0.2"/>
    <row r="15365" ht="12.75" customHeight="1" x14ac:dyDescent="0.2"/>
    <row r="15366" ht="12.75" customHeight="1" x14ac:dyDescent="0.2"/>
    <row r="15367" ht="12.75" customHeight="1" x14ac:dyDescent="0.2"/>
    <row r="15368" ht="12.75" customHeight="1" x14ac:dyDescent="0.2"/>
    <row r="15369" ht="12.75" customHeight="1" x14ac:dyDescent="0.2"/>
    <row r="15370" ht="12.75" customHeight="1" x14ac:dyDescent="0.2"/>
    <row r="15371" ht="12.75" customHeight="1" x14ac:dyDescent="0.2"/>
    <row r="15372" ht="12.75" customHeight="1" x14ac:dyDescent="0.2"/>
    <row r="15373" ht="12.75" customHeight="1" x14ac:dyDescent="0.2"/>
    <row r="15374" ht="12.75" customHeight="1" x14ac:dyDescent="0.2"/>
    <row r="15375" ht="12.75" customHeight="1" x14ac:dyDescent="0.2"/>
    <row r="15376" ht="12.75" customHeight="1" x14ac:dyDescent="0.2"/>
    <row r="15377" ht="12.75" customHeight="1" x14ac:dyDescent="0.2"/>
    <row r="15378" ht="12.75" customHeight="1" x14ac:dyDescent="0.2"/>
    <row r="15379" ht="12.75" customHeight="1" x14ac:dyDescent="0.2"/>
    <row r="15380" ht="12.75" customHeight="1" x14ac:dyDescent="0.2"/>
    <row r="15381" ht="12.75" customHeight="1" x14ac:dyDescent="0.2"/>
    <row r="15382" ht="12.75" customHeight="1" x14ac:dyDescent="0.2"/>
    <row r="15383" ht="12.75" customHeight="1" x14ac:dyDescent="0.2"/>
    <row r="15384" ht="12.75" customHeight="1" x14ac:dyDescent="0.2"/>
    <row r="15385" ht="12.75" customHeight="1" x14ac:dyDescent="0.2"/>
    <row r="15386" ht="12.75" customHeight="1" x14ac:dyDescent="0.2"/>
    <row r="15387" ht="12.75" customHeight="1" x14ac:dyDescent="0.2"/>
    <row r="15388" ht="12.75" customHeight="1" x14ac:dyDescent="0.2"/>
    <row r="15389" ht="12.75" customHeight="1" x14ac:dyDescent="0.2"/>
    <row r="15390" ht="12.75" customHeight="1" x14ac:dyDescent="0.2"/>
    <row r="15391" ht="12.75" customHeight="1" x14ac:dyDescent="0.2"/>
    <row r="15392" ht="12.75" customHeight="1" x14ac:dyDescent="0.2"/>
    <row r="15393" ht="12.75" customHeight="1" x14ac:dyDescent="0.2"/>
    <row r="15394" ht="12.75" customHeight="1" x14ac:dyDescent="0.2"/>
    <row r="15395" ht="12.75" customHeight="1" x14ac:dyDescent="0.2"/>
    <row r="15396" ht="12.75" customHeight="1" x14ac:dyDescent="0.2"/>
    <row r="15397" ht="12.75" customHeight="1" x14ac:dyDescent="0.2"/>
    <row r="15398" ht="12.75" customHeight="1" x14ac:dyDescent="0.2"/>
    <row r="15399" ht="12.75" customHeight="1" x14ac:dyDescent="0.2"/>
    <row r="15400" ht="12.75" customHeight="1" x14ac:dyDescent="0.2"/>
    <row r="15401" ht="12.75" customHeight="1" x14ac:dyDescent="0.2"/>
    <row r="15402" ht="12.75" customHeight="1" x14ac:dyDescent="0.2"/>
    <row r="15403" ht="12.75" customHeight="1" x14ac:dyDescent="0.2"/>
    <row r="15404" ht="12.75" customHeight="1" x14ac:dyDescent="0.2"/>
    <row r="15405" ht="12.75" customHeight="1" x14ac:dyDescent="0.2"/>
    <row r="15406" ht="12.75" customHeight="1" x14ac:dyDescent="0.2"/>
    <row r="15407" ht="12.75" customHeight="1" x14ac:dyDescent="0.2"/>
    <row r="15408" ht="12.75" customHeight="1" x14ac:dyDescent="0.2"/>
    <row r="15409" ht="12.75" customHeight="1" x14ac:dyDescent="0.2"/>
    <row r="15410" ht="12.75" customHeight="1" x14ac:dyDescent="0.2"/>
    <row r="15411" ht="12.75" customHeight="1" x14ac:dyDescent="0.2"/>
    <row r="15412" ht="12.75" customHeight="1" x14ac:dyDescent="0.2"/>
    <row r="15413" ht="12.75" customHeight="1" x14ac:dyDescent="0.2"/>
    <row r="15414" ht="12.75" customHeight="1" x14ac:dyDescent="0.2"/>
    <row r="15415" ht="12.75" customHeight="1" x14ac:dyDescent="0.2"/>
    <row r="15416" ht="12.75" customHeight="1" x14ac:dyDescent="0.2"/>
    <row r="15417" ht="12.75" customHeight="1" x14ac:dyDescent="0.2"/>
    <row r="15418" ht="12.75" customHeight="1" x14ac:dyDescent="0.2"/>
    <row r="15419" ht="12.75" customHeight="1" x14ac:dyDescent="0.2"/>
    <row r="15420" ht="12.75" customHeight="1" x14ac:dyDescent="0.2"/>
    <row r="15421" ht="12.75" customHeight="1" x14ac:dyDescent="0.2"/>
    <row r="15422" ht="12.75" customHeight="1" x14ac:dyDescent="0.2"/>
    <row r="15423" ht="12.75" customHeight="1" x14ac:dyDescent="0.2"/>
    <row r="15424" ht="12.75" customHeight="1" x14ac:dyDescent="0.2"/>
    <row r="15425" ht="12.75" customHeight="1" x14ac:dyDescent="0.2"/>
    <row r="15426" ht="12.75" customHeight="1" x14ac:dyDescent="0.2"/>
    <row r="15427" ht="12.75" customHeight="1" x14ac:dyDescent="0.2"/>
    <row r="15428" ht="12.75" customHeight="1" x14ac:dyDescent="0.2"/>
    <row r="15429" ht="12.75" customHeight="1" x14ac:dyDescent="0.2"/>
    <row r="15430" ht="12.75" customHeight="1" x14ac:dyDescent="0.2"/>
    <row r="15431" ht="12.75" customHeight="1" x14ac:dyDescent="0.2"/>
    <row r="15432" ht="12.75" customHeight="1" x14ac:dyDescent="0.2"/>
    <row r="15433" ht="12.75" customHeight="1" x14ac:dyDescent="0.2"/>
    <row r="15434" ht="12.75" customHeight="1" x14ac:dyDescent="0.2"/>
    <row r="15435" ht="12.75" customHeight="1" x14ac:dyDescent="0.2"/>
    <row r="15436" ht="12.75" customHeight="1" x14ac:dyDescent="0.2"/>
    <row r="15437" ht="12.75" customHeight="1" x14ac:dyDescent="0.2"/>
    <row r="15438" ht="12.75" customHeight="1" x14ac:dyDescent="0.2"/>
    <row r="15439" ht="12.75" customHeight="1" x14ac:dyDescent="0.2"/>
    <row r="15440" ht="12.75" customHeight="1" x14ac:dyDescent="0.2"/>
    <row r="15441" ht="12.75" customHeight="1" x14ac:dyDescent="0.2"/>
    <row r="15442" ht="12.75" customHeight="1" x14ac:dyDescent="0.2"/>
    <row r="15443" ht="12.75" customHeight="1" x14ac:dyDescent="0.2"/>
    <row r="15444" ht="12.75" customHeight="1" x14ac:dyDescent="0.2"/>
    <row r="15445" ht="12.75" customHeight="1" x14ac:dyDescent="0.2"/>
    <row r="15446" ht="12.75" customHeight="1" x14ac:dyDescent="0.2"/>
    <row r="15447" ht="12.75" customHeight="1" x14ac:dyDescent="0.2"/>
    <row r="15448" ht="12.75" customHeight="1" x14ac:dyDescent="0.2"/>
    <row r="15449" ht="12.75" customHeight="1" x14ac:dyDescent="0.2"/>
    <row r="15450" ht="12.75" customHeight="1" x14ac:dyDescent="0.2"/>
    <row r="15451" ht="12.75" customHeight="1" x14ac:dyDescent="0.2"/>
    <row r="15452" ht="12.75" customHeight="1" x14ac:dyDescent="0.2"/>
    <row r="15453" ht="12.75" customHeight="1" x14ac:dyDescent="0.2"/>
    <row r="15454" ht="12.75" customHeight="1" x14ac:dyDescent="0.2"/>
    <row r="15455" ht="12.75" customHeight="1" x14ac:dyDescent="0.2"/>
    <row r="15456" ht="12.75" customHeight="1" x14ac:dyDescent="0.2"/>
    <row r="15457" ht="12.75" customHeight="1" x14ac:dyDescent="0.2"/>
    <row r="15458" ht="12.75" customHeight="1" x14ac:dyDescent="0.2"/>
    <row r="15459" ht="12.75" customHeight="1" x14ac:dyDescent="0.2"/>
    <row r="15460" ht="12.75" customHeight="1" x14ac:dyDescent="0.2"/>
    <row r="15461" ht="12.75" customHeight="1" x14ac:dyDescent="0.2"/>
    <row r="15462" ht="12.75" customHeight="1" x14ac:dyDescent="0.2"/>
    <row r="15463" ht="12.75" customHeight="1" x14ac:dyDescent="0.2"/>
    <row r="15464" ht="12.75" customHeight="1" x14ac:dyDescent="0.2"/>
    <row r="15465" ht="12.75" customHeight="1" x14ac:dyDescent="0.2"/>
    <row r="15466" ht="12.75" customHeight="1" x14ac:dyDescent="0.2"/>
    <row r="15467" ht="12.75" customHeight="1" x14ac:dyDescent="0.2"/>
    <row r="15468" ht="12.75" customHeight="1" x14ac:dyDescent="0.2"/>
    <row r="15469" ht="12.75" customHeight="1" x14ac:dyDescent="0.2"/>
    <row r="15470" ht="12.75" customHeight="1" x14ac:dyDescent="0.2"/>
    <row r="15471" ht="12.75" customHeight="1" x14ac:dyDescent="0.2"/>
    <row r="15472" ht="12.75" customHeight="1" x14ac:dyDescent="0.2"/>
    <row r="15473" ht="12.75" customHeight="1" x14ac:dyDescent="0.2"/>
    <row r="15474" ht="12.75" customHeight="1" x14ac:dyDescent="0.2"/>
    <row r="15475" ht="12.75" customHeight="1" x14ac:dyDescent="0.2"/>
    <row r="15476" ht="12.75" customHeight="1" x14ac:dyDescent="0.2"/>
    <row r="15477" ht="12.75" customHeight="1" x14ac:dyDescent="0.2"/>
    <row r="15478" ht="12.75" customHeight="1" x14ac:dyDescent="0.2"/>
    <row r="15479" ht="12.75" customHeight="1" x14ac:dyDescent="0.2"/>
    <row r="15480" ht="12.75" customHeight="1" x14ac:dyDescent="0.2"/>
    <row r="15481" ht="12.75" customHeight="1" x14ac:dyDescent="0.2"/>
    <row r="15482" ht="12.75" customHeight="1" x14ac:dyDescent="0.2"/>
    <row r="15483" ht="12.75" customHeight="1" x14ac:dyDescent="0.2"/>
    <row r="15484" ht="12.75" customHeight="1" x14ac:dyDescent="0.2"/>
    <row r="15485" ht="12.75" customHeight="1" x14ac:dyDescent="0.2"/>
    <row r="15486" ht="12.75" customHeight="1" x14ac:dyDescent="0.2"/>
    <row r="15487" ht="12.75" customHeight="1" x14ac:dyDescent="0.2"/>
    <row r="15488" ht="12.75" customHeight="1" x14ac:dyDescent="0.2"/>
    <row r="15489" ht="12.75" customHeight="1" x14ac:dyDescent="0.2"/>
    <row r="15490" ht="12.75" customHeight="1" x14ac:dyDescent="0.2"/>
    <row r="15491" ht="12.75" customHeight="1" x14ac:dyDescent="0.2"/>
    <row r="15492" ht="12.75" customHeight="1" x14ac:dyDescent="0.2"/>
    <row r="15493" ht="12.75" customHeight="1" x14ac:dyDescent="0.2"/>
    <row r="15494" ht="12.75" customHeight="1" x14ac:dyDescent="0.2"/>
    <row r="15495" ht="12.75" customHeight="1" x14ac:dyDescent="0.2"/>
    <row r="15496" ht="12.75" customHeight="1" x14ac:dyDescent="0.2"/>
    <row r="15497" ht="12.75" customHeight="1" x14ac:dyDescent="0.2"/>
    <row r="15498" ht="12.75" customHeight="1" x14ac:dyDescent="0.2"/>
    <row r="15499" ht="12.75" customHeight="1" x14ac:dyDescent="0.2"/>
    <row r="15500" ht="12.75" customHeight="1" x14ac:dyDescent="0.2"/>
    <row r="15501" ht="12.75" customHeight="1" x14ac:dyDescent="0.2"/>
    <row r="15502" ht="12.75" customHeight="1" x14ac:dyDescent="0.2"/>
    <row r="15503" ht="12.75" customHeight="1" x14ac:dyDescent="0.2"/>
    <row r="15504" ht="12.75" customHeight="1" x14ac:dyDescent="0.2"/>
    <row r="15505" ht="12.75" customHeight="1" x14ac:dyDescent="0.2"/>
    <row r="15506" ht="12.75" customHeight="1" x14ac:dyDescent="0.2"/>
    <row r="15507" ht="12.75" customHeight="1" x14ac:dyDescent="0.2"/>
    <row r="15508" ht="12.75" customHeight="1" x14ac:dyDescent="0.2"/>
    <row r="15509" ht="12.75" customHeight="1" x14ac:dyDescent="0.2"/>
    <row r="15510" ht="12.75" customHeight="1" x14ac:dyDescent="0.2"/>
    <row r="15511" ht="12.75" customHeight="1" x14ac:dyDescent="0.2"/>
    <row r="15512" ht="12.75" customHeight="1" x14ac:dyDescent="0.2"/>
    <row r="15513" ht="12.75" customHeight="1" x14ac:dyDescent="0.2"/>
    <row r="15514" ht="12.75" customHeight="1" x14ac:dyDescent="0.2"/>
    <row r="15515" ht="12.75" customHeight="1" x14ac:dyDescent="0.2"/>
    <row r="15516" ht="12.75" customHeight="1" x14ac:dyDescent="0.2"/>
    <row r="15517" ht="12.75" customHeight="1" x14ac:dyDescent="0.2"/>
    <row r="15518" ht="12.75" customHeight="1" x14ac:dyDescent="0.2"/>
    <row r="15519" ht="12.75" customHeight="1" x14ac:dyDescent="0.2"/>
    <row r="15520" ht="12.75" customHeight="1" x14ac:dyDescent="0.2"/>
    <row r="15521" ht="12.75" customHeight="1" x14ac:dyDescent="0.2"/>
    <row r="15522" ht="12.75" customHeight="1" x14ac:dyDescent="0.2"/>
    <row r="15523" ht="12.75" customHeight="1" x14ac:dyDescent="0.2"/>
    <row r="15524" ht="12.75" customHeight="1" x14ac:dyDescent="0.2"/>
    <row r="15525" ht="12.75" customHeight="1" x14ac:dyDescent="0.2"/>
    <row r="15526" ht="12.75" customHeight="1" x14ac:dyDescent="0.2"/>
    <row r="15527" ht="12.75" customHeight="1" x14ac:dyDescent="0.2"/>
    <row r="15528" ht="12.75" customHeight="1" x14ac:dyDescent="0.2"/>
    <row r="15529" ht="12.75" customHeight="1" x14ac:dyDescent="0.2"/>
    <row r="15530" ht="12.75" customHeight="1" x14ac:dyDescent="0.2"/>
    <row r="15531" ht="12.75" customHeight="1" x14ac:dyDescent="0.2"/>
    <row r="15532" ht="12.75" customHeight="1" x14ac:dyDescent="0.2"/>
    <row r="15533" ht="12.75" customHeight="1" x14ac:dyDescent="0.2"/>
    <row r="15534" ht="12.75" customHeight="1" x14ac:dyDescent="0.2"/>
    <row r="15535" ht="12.75" customHeight="1" x14ac:dyDescent="0.2"/>
    <row r="15536" ht="12.75" customHeight="1" x14ac:dyDescent="0.2"/>
    <row r="15537" ht="12.75" customHeight="1" x14ac:dyDescent="0.2"/>
    <row r="15538" ht="12.75" customHeight="1" x14ac:dyDescent="0.2"/>
    <row r="15539" ht="12.75" customHeight="1" x14ac:dyDescent="0.2"/>
    <row r="15540" ht="12.75" customHeight="1" x14ac:dyDescent="0.2"/>
    <row r="15541" ht="12.75" customHeight="1" x14ac:dyDescent="0.2"/>
    <row r="15542" ht="12.75" customHeight="1" x14ac:dyDescent="0.2"/>
    <row r="15543" ht="12.75" customHeight="1" x14ac:dyDescent="0.2"/>
    <row r="15544" ht="12.75" customHeight="1" x14ac:dyDescent="0.2"/>
    <row r="15545" ht="12.75" customHeight="1" x14ac:dyDescent="0.2"/>
    <row r="15546" ht="12.75" customHeight="1" x14ac:dyDescent="0.2"/>
    <row r="15547" ht="12.75" customHeight="1" x14ac:dyDescent="0.2"/>
    <row r="15548" ht="12.75" customHeight="1" x14ac:dyDescent="0.2"/>
    <row r="15549" ht="12.75" customHeight="1" x14ac:dyDescent="0.2"/>
    <row r="15550" ht="12.75" customHeight="1" x14ac:dyDescent="0.2"/>
    <row r="15551" ht="12.75" customHeight="1" x14ac:dyDescent="0.2"/>
    <row r="15552" ht="12.75" customHeight="1" x14ac:dyDescent="0.2"/>
    <row r="15553" ht="12.75" customHeight="1" x14ac:dyDescent="0.2"/>
    <row r="15554" ht="12.75" customHeight="1" x14ac:dyDescent="0.2"/>
    <row r="15555" ht="12.75" customHeight="1" x14ac:dyDescent="0.2"/>
    <row r="15556" ht="12.75" customHeight="1" x14ac:dyDescent="0.2"/>
    <row r="15557" ht="12.75" customHeight="1" x14ac:dyDescent="0.2"/>
    <row r="15558" ht="12.75" customHeight="1" x14ac:dyDescent="0.2"/>
    <row r="15559" ht="12.75" customHeight="1" x14ac:dyDescent="0.2"/>
    <row r="15560" ht="12.75" customHeight="1" x14ac:dyDescent="0.2"/>
    <row r="15561" ht="12.75" customHeight="1" x14ac:dyDescent="0.2"/>
    <row r="15562" ht="12.75" customHeight="1" x14ac:dyDescent="0.2"/>
    <row r="15563" ht="12.75" customHeight="1" x14ac:dyDescent="0.2"/>
    <row r="15564" ht="12.75" customHeight="1" x14ac:dyDescent="0.2"/>
    <row r="15565" ht="12.75" customHeight="1" x14ac:dyDescent="0.2"/>
    <row r="15566" ht="12.75" customHeight="1" x14ac:dyDescent="0.2"/>
    <row r="15567" ht="12.75" customHeight="1" x14ac:dyDescent="0.2"/>
    <row r="15568" ht="12.75" customHeight="1" x14ac:dyDescent="0.2"/>
    <row r="15569" ht="12.75" customHeight="1" x14ac:dyDescent="0.2"/>
    <row r="15570" ht="12.75" customHeight="1" x14ac:dyDescent="0.2"/>
    <row r="15571" ht="12.75" customHeight="1" x14ac:dyDescent="0.2"/>
    <row r="15572" ht="12.75" customHeight="1" x14ac:dyDescent="0.2"/>
    <row r="15573" ht="12.75" customHeight="1" x14ac:dyDescent="0.2"/>
    <row r="15574" ht="12.75" customHeight="1" x14ac:dyDescent="0.2"/>
    <row r="15575" ht="12.75" customHeight="1" x14ac:dyDescent="0.2"/>
    <row r="15576" ht="12.75" customHeight="1" x14ac:dyDescent="0.2"/>
    <row r="15577" ht="12.75" customHeight="1" x14ac:dyDescent="0.2"/>
    <row r="15578" ht="12.75" customHeight="1" x14ac:dyDescent="0.2"/>
    <row r="15579" ht="12.75" customHeight="1" x14ac:dyDescent="0.2"/>
    <row r="15580" ht="12.75" customHeight="1" x14ac:dyDescent="0.2"/>
    <row r="15581" ht="12.75" customHeight="1" x14ac:dyDescent="0.2"/>
    <row r="15582" ht="12.75" customHeight="1" x14ac:dyDescent="0.2"/>
    <row r="15583" ht="12.75" customHeight="1" x14ac:dyDescent="0.2"/>
    <row r="15584" ht="12.75" customHeight="1" x14ac:dyDescent="0.2"/>
    <row r="15585" ht="12.75" customHeight="1" x14ac:dyDescent="0.2"/>
    <row r="15586" ht="12.75" customHeight="1" x14ac:dyDescent="0.2"/>
    <row r="15587" ht="12.75" customHeight="1" x14ac:dyDescent="0.2"/>
    <row r="15588" ht="12.75" customHeight="1" x14ac:dyDescent="0.2"/>
    <row r="15589" ht="12.75" customHeight="1" x14ac:dyDescent="0.2"/>
    <row r="15590" ht="12.75" customHeight="1" x14ac:dyDescent="0.2"/>
    <row r="15591" ht="12.75" customHeight="1" x14ac:dyDescent="0.2"/>
    <row r="15592" ht="12.75" customHeight="1" x14ac:dyDescent="0.2"/>
    <row r="15593" ht="12.75" customHeight="1" x14ac:dyDescent="0.2"/>
    <row r="15594" ht="12.75" customHeight="1" x14ac:dyDescent="0.2"/>
    <row r="15595" ht="12.75" customHeight="1" x14ac:dyDescent="0.2"/>
    <row r="15596" ht="12.75" customHeight="1" x14ac:dyDescent="0.2"/>
    <row r="15597" ht="12.75" customHeight="1" x14ac:dyDescent="0.2"/>
    <row r="15598" ht="12.75" customHeight="1" x14ac:dyDescent="0.2"/>
    <row r="15599" ht="12.75" customHeight="1" x14ac:dyDescent="0.2"/>
    <row r="15600" ht="12.75" customHeight="1" x14ac:dyDescent="0.2"/>
    <row r="15601" ht="12.75" customHeight="1" x14ac:dyDescent="0.2"/>
    <row r="15602" ht="12.75" customHeight="1" x14ac:dyDescent="0.2"/>
    <row r="15603" ht="12.75" customHeight="1" x14ac:dyDescent="0.2"/>
    <row r="15604" ht="12.75" customHeight="1" x14ac:dyDescent="0.2"/>
    <row r="15605" ht="12.75" customHeight="1" x14ac:dyDescent="0.2"/>
    <row r="15606" ht="12.75" customHeight="1" x14ac:dyDescent="0.2"/>
    <row r="15607" ht="12.75" customHeight="1" x14ac:dyDescent="0.2"/>
    <row r="15608" ht="12.75" customHeight="1" x14ac:dyDescent="0.2"/>
    <row r="15609" ht="12.75" customHeight="1" x14ac:dyDescent="0.2"/>
    <row r="15610" ht="12.75" customHeight="1" x14ac:dyDescent="0.2"/>
    <row r="15611" ht="12.75" customHeight="1" x14ac:dyDescent="0.2"/>
    <row r="15612" ht="12.75" customHeight="1" x14ac:dyDescent="0.2"/>
    <row r="15613" ht="12.75" customHeight="1" x14ac:dyDescent="0.2"/>
    <row r="15614" ht="12.75" customHeight="1" x14ac:dyDescent="0.2"/>
    <row r="15615" ht="12.75" customHeight="1" x14ac:dyDescent="0.2"/>
    <row r="15616" ht="12.75" customHeight="1" x14ac:dyDescent="0.2"/>
    <row r="15617" ht="12.75" customHeight="1" x14ac:dyDescent="0.2"/>
    <row r="15618" ht="12.75" customHeight="1" x14ac:dyDescent="0.2"/>
    <row r="15619" ht="12.75" customHeight="1" x14ac:dyDescent="0.2"/>
    <row r="15620" ht="12.75" customHeight="1" x14ac:dyDescent="0.2"/>
    <row r="15621" ht="12.75" customHeight="1" x14ac:dyDescent="0.2"/>
    <row r="15622" ht="12.75" customHeight="1" x14ac:dyDescent="0.2"/>
    <row r="15623" ht="12.75" customHeight="1" x14ac:dyDescent="0.2"/>
    <row r="15624" ht="12.75" customHeight="1" x14ac:dyDescent="0.2"/>
    <row r="15625" ht="12.75" customHeight="1" x14ac:dyDescent="0.2"/>
    <row r="15626" ht="12.75" customHeight="1" x14ac:dyDescent="0.2"/>
    <row r="15627" ht="12.75" customHeight="1" x14ac:dyDescent="0.2"/>
    <row r="15628" ht="12.75" customHeight="1" x14ac:dyDescent="0.2"/>
    <row r="15629" ht="12.75" customHeight="1" x14ac:dyDescent="0.2"/>
    <row r="15630" ht="12.75" customHeight="1" x14ac:dyDescent="0.2"/>
    <row r="15631" ht="12.75" customHeight="1" x14ac:dyDescent="0.2"/>
    <row r="15632" ht="12.75" customHeight="1" x14ac:dyDescent="0.2"/>
    <row r="15633" ht="12.75" customHeight="1" x14ac:dyDescent="0.2"/>
    <row r="15634" ht="12.75" customHeight="1" x14ac:dyDescent="0.2"/>
    <row r="15635" ht="12.75" customHeight="1" x14ac:dyDescent="0.2"/>
    <row r="15636" ht="12.75" customHeight="1" x14ac:dyDescent="0.2"/>
    <row r="15637" ht="12.75" customHeight="1" x14ac:dyDescent="0.2"/>
    <row r="15638" ht="12.75" customHeight="1" x14ac:dyDescent="0.2"/>
    <row r="15639" ht="12.75" customHeight="1" x14ac:dyDescent="0.2"/>
    <row r="15640" ht="12.75" customHeight="1" x14ac:dyDescent="0.2"/>
    <row r="15641" ht="12.75" customHeight="1" x14ac:dyDescent="0.2"/>
    <row r="15642" ht="12.75" customHeight="1" x14ac:dyDescent="0.2"/>
    <row r="15643" ht="12.75" customHeight="1" x14ac:dyDescent="0.2"/>
    <row r="15644" ht="12.75" customHeight="1" x14ac:dyDescent="0.2"/>
    <row r="15645" ht="12.75" customHeight="1" x14ac:dyDescent="0.2"/>
    <row r="15646" ht="12.75" customHeight="1" x14ac:dyDescent="0.2"/>
    <row r="15647" ht="12.75" customHeight="1" x14ac:dyDescent="0.2"/>
    <row r="15648" ht="12.75" customHeight="1" x14ac:dyDescent="0.2"/>
    <row r="15649" ht="12.75" customHeight="1" x14ac:dyDescent="0.2"/>
    <row r="15650" ht="12.75" customHeight="1" x14ac:dyDescent="0.2"/>
    <row r="15651" ht="12.75" customHeight="1" x14ac:dyDescent="0.2"/>
    <row r="15652" ht="12.75" customHeight="1" x14ac:dyDescent="0.2"/>
    <row r="15653" ht="12.75" customHeight="1" x14ac:dyDescent="0.2"/>
    <row r="15654" ht="12.75" customHeight="1" x14ac:dyDescent="0.2"/>
    <row r="15655" ht="12.75" customHeight="1" x14ac:dyDescent="0.2"/>
    <row r="15656" ht="12.75" customHeight="1" x14ac:dyDescent="0.2"/>
    <row r="15657" ht="12.75" customHeight="1" x14ac:dyDescent="0.2"/>
    <row r="15658" ht="12.75" customHeight="1" x14ac:dyDescent="0.2"/>
    <row r="15659" ht="12.75" customHeight="1" x14ac:dyDescent="0.2"/>
    <row r="15660" ht="12.75" customHeight="1" x14ac:dyDescent="0.2"/>
    <row r="15661" ht="12.75" customHeight="1" x14ac:dyDescent="0.2"/>
    <row r="15662" ht="12.75" customHeight="1" x14ac:dyDescent="0.2"/>
    <row r="15663" ht="12.75" customHeight="1" x14ac:dyDescent="0.2"/>
    <row r="15664" ht="12.75" customHeight="1" x14ac:dyDescent="0.2"/>
    <row r="15665" ht="12.75" customHeight="1" x14ac:dyDescent="0.2"/>
    <row r="15666" ht="12.75" customHeight="1" x14ac:dyDescent="0.2"/>
    <row r="15667" ht="12.75" customHeight="1" x14ac:dyDescent="0.2"/>
    <row r="15668" ht="12.75" customHeight="1" x14ac:dyDescent="0.2"/>
    <row r="15669" ht="12.75" customHeight="1" x14ac:dyDescent="0.2"/>
    <row r="15670" ht="12.75" customHeight="1" x14ac:dyDescent="0.2"/>
    <row r="15671" ht="12.75" customHeight="1" x14ac:dyDescent="0.2"/>
    <row r="15672" ht="12.75" customHeight="1" x14ac:dyDescent="0.2"/>
    <row r="15673" ht="12.75" customHeight="1" x14ac:dyDescent="0.2"/>
    <row r="15674" ht="12.75" customHeight="1" x14ac:dyDescent="0.2"/>
    <row r="15675" ht="12.75" customHeight="1" x14ac:dyDescent="0.2"/>
    <row r="15676" ht="12.75" customHeight="1" x14ac:dyDescent="0.2"/>
    <row r="15677" ht="12.75" customHeight="1" x14ac:dyDescent="0.2"/>
    <row r="15678" ht="12.75" customHeight="1" x14ac:dyDescent="0.2"/>
    <row r="15679" ht="12.75" customHeight="1" x14ac:dyDescent="0.2"/>
    <row r="15680" ht="12.75" customHeight="1" x14ac:dyDescent="0.2"/>
    <row r="15681" ht="12.75" customHeight="1" x14ac:dyDescent="0.2"/>
    <row r="15682" ht="12.75" customHeight="1" x14ac:dyDescent="0.2"/>
    <row r="15683" ht="12.75" customHeight="1" x14ac:dyDescent="0.2"/>
    <row r="15684" ht="12.75" customHeight="1" x14ac:dyDescent="0.2"/>
    <row r="15685" ht="12.75" customHeight="1" x14ac:dyDescent="0.2"/>
    <row r="15686" ht="12.75" customHeight="1" x14ac:dyDescent="0.2"/>
    <row r="15687" ht="12.75" customHeight="1" x14ac:dyDescent="0.2"/>
    <row r="15688" ht="12.75" customHeight="1" x14ac:dyDescent="0.2"/>
    <row r="15689" ht="12.75" customHeight="1" x14ac:dyDescent="0.2"/>
    <row r="15690" ht="12.75" customHeight="1" x14ac:dyDescent="0.2"/>
    <row r="15691" ht="12.75" customHeight="1" x14ac:dyDescent="0.2"/>
    <row r="15692" ht="12.75" customHeight="1" x14ac:dyDescent="0.2"/>
    <row r="15693" ht="12.75" customHeight="1" x14ac:dyDescent="0.2"/>
    <row r="15694" ht="12.75" customHeight="1" x14ac:dyDescent="0.2"/>
    <row r="15695" ht="12.75" customHeight="1" x14ac:dyDescent="0.2"/>
    <row r="15696" ht="12.75" customHeight="1" x14ac:dyDescent="0.2"/>
    <row r="15697" ht="12.75" customHeight="1" x14ac:dyDescent="0.2"/>
    <row r="15698" ht="12.75" customHeight="1" x14ac:dyDescent="0.2"/>
    <row r="15699" ht="12.75" customHeight="1" x14ac:dyDescent="0.2"/>
    <row r="15700" ht="12.75" customHeight="1" x14ac:dyDescent="0.2"/>
    <row r="15701" ht="12.75" customHeight="1" x14ac:dyDescent="0.2"/>
    <row r="15702" ht="12.75" customHeight="1" x14ac:dyDescent="0.2"/>
    <row r="15703" ht="12.75" customHeight="1" x14ac:dyDescent="0.2"/>
    <row r="15704" ht="12.75" customHeight="1" x14ac:dyDescent="0.2"/>
    <row r="15705" ht="12.75" customHeight="1" x14ac:dyDescent="0.2"/>
    <row r="15706" ht="12.75" customHeight="1" x14ac:dyDescent="0.2"/>
    <row r="15707" ht="12.75" customHeight="1" x14ac:dyDescent="0.2"/>
    <row r="15708" ht="12.75" customHeight="1" x14ac:dyDescent="0.2"/>
    <row r="15709" ht="12.75" customHeight="1" x14ac:dyDescent="0.2"/>
    <row r="15710" ht="12.75" customHeight="1" x14ac:dyDescent="0.2"/>
    <row r="15711" ht="12.75" customHeight="1" x14ac:dyDescent="0.2"/>
    <row r="15712" ht="12.75" customHeight="1" x14ac:dyDescent="0.2"/>
    <row r="15713" ht="12.75" customHeight="1" x14ac:dyDescent="0.2"/>
    <row r="15714" ht="12.75" customHeight="1" x14ac:dyDescent="0.2"/>
    <row r="15715" ht="12.75" customHeight="1" x14ac:dyDescent="0.2"/>
    <row r="15716" ht="12.75" customHeight="1" x14ac:dyDescent="0.2"/>
    <row r="15717" ht="12.75" customHeight="1" x14ac:dyDescent="0.2"/>
    <row r="15718" ht="12.75" customHeight="1" x14ac:dyDescent="0.2"/>
    <row r="15719" ht="12.75" customHeight="1" x14ac:dyDescent="0.2"/>
    <row r="15720" ht="12.75" customHeight="1" x14ac:dyDescent="0.2"/>
    <row r="15721" ht="12.75" customHeight="1" x14ac:dyDescent="0.2"/>
    <row r="15722" ht="12.75" customHeight="1" x14ac:dyDescent="0.2"/>
    <row r="15723" ht="12.75" customHeight="1" x14ac:dyDescent="0.2"/>
    <row r="15724" ht="12.75" customHeight="1" x14ac:dyDescent="0.2"/>
    <row r="15725" ht="12.75" customHeight="1" x14ac:dyDescent="0.2"/>
    <row r="15726" ht="12.75" customHeight="1" x14ac:dyDescent="0.2"/>
    <row r="15727" ht="12.75" customHeight="1" x14ac:dyDescent="0.2"/>
    <row r="15728" ht="12.75" customHeight="1" x14ac:dyDescent="0.2"/>
    <row r="15729" ht="12.75" customHeight="1" x14ac:dyDescent="0.2"/>
    <row r="15730" ht="12.75" customHeight="1" x14ac:dyDescent="0.2"/>
    <row r="15731" ht="12.75" customHeight="1" x14ac:dyDescent="0.2"/>
    <row r="15732" ht="12.75" customHeight="1" x14ac:dyDescent="0.2"/>
    <row r="15733" ht="12.75" customHeight="1" x14ac:dyDescent="0.2"/>
    <row r="15734" ht="12.75" customHeight="1" x14ac:dyDescent="0.2"/>
    <row r="15735" ht="12.75" customHeight="1" x14ac:dyDescent="0.2"/>
    <row r="15736" ht="12.75" customHeight="1" x14ac:dyDescent="0.2"/>
    <row r="15737" ht="12.75" customHeight="1" x14ac:dyDescent="0.2"/>
    <row r="15738" ht="12.75" customHeight="1" x14ac:dyDescent="0.2"/>
    <row r="15739" ht="12.75" customHeight="1" x14ac:dyDescent="0.2"/>
    <row r="15740" ht="12.75" customHeight="1" x14ac:dyDescent="0.2"/>
    <row r="15741" ht="12.75" customHeight="1" x14ac:dyDescent="0.2"/>
    <row r="15742" ht="12.75" customHeight="1" x14ac:dyDescent="0.2"/>
    <row r="15743" ht="12.75" customHeight="1" x14ac:dyDescent="0.2"/>
    <row r="15744" ht="12.75" customHeight="1" x14ac:dyDescent="0.2"/>
    <row r="15745" ht="12.75" customHeight="1" x14ac:dyDescent="0.2"/>
    <row r="15746" ht="12.75" customHeight="1" x14ac:dyDescent="0.2"/>
    <row r="15747" ht="12.75" customHeight="1" x14ac:dyDescent="0.2"/>
    <row r="15748" ht="12.75" customHeight="1" x14ac:dyDescent="0.2"/>
    <row r="15749" ht="12.75" customHeight="1" x14ac:dyDescent="0.2"/>
    <row r="15750" ht="12.75" customHeight="1" x14ac:dyDescent="0.2"/>
    <row r="15751" ht="12.75" customHeight="1" x14ac:dyDescent="0.2"/>
    <row r="15752" ht="12.75" customHeight="1" x14ac:dyDescent="0.2"/>
    <row r="15753" ht="12.75" customHeight="1" x14ac:dyDescent="0.2"/>
    <row r="15754" ht="12.75" customHeight="1" x14ac:dyDescent="0.2"/>
    <row r="15755" ht="12.75" customHeight="1" x14ac:dyDescent="0.2"/>
    <row r="15756" ht="12.75" customHeight="1" x14ac:dyDescent="0.2"/>
    <row r="15757" ht="12.75" customHeight="1" x14ac:dyDescent="0.2"/>
    <row r="15758" ht="12.75" customHeight="1" x14ac:dyDescent="0.2"/>
    <row r="15759" ht="12.75" customHeight="1" x14ac:dyDescent="0.2"/>
    <row r="15760" ht="12.75" customHeight="1" x14ac:dyDescent="0.2"/>
    <row r="15761" ht="12.75" customHeight="1" x14ac:dyDescent="0.2"/>
    <row r="15762" ht="12.75" customHeight="1" x14ac:dyDescent="0.2"/>
    <row r="15763" ht="12.75" customHeight="1" x14ac:dyDescent="0.2"/>
    <row r="15764" ht="12.75" customHeight="1" x14ac:dyDescent="0.2"/>
    <row r="15765" ht="12.75" customHeight="1" x14ac:dyDescent="0.2"/>
    <row r="15766" ht="12.75" customHeight="1" x14ac:dyDescent="0.2"/>
    <row r="15767" ht="12.75" customHeight="1" x14ac:dyDescent="0.2"/>
    <row r="15768" ht="12.75" customHeight="1" x14ac:dyDescent="0.2"/>
    <row r="15769" ht="12.75" customHeight="1" x14ac:dyDescent="0.2"/>
    <row r="15770" ht="12.75" customHeight="1" x14ac:dyDescent="0.2"/>
    <row r="15771" ht="12.75" customHeight="1" x14ac:dyDescent="0.2"/>
    <row r="15772" ht="12.75" customHeight="1" x14ac:dyDescent="0.2"/>
    <row r="15773" ht="12.75" customHeight="1" x14ac:dyDescent="0.2"/>
    <row r="15774" ht="12.75" customHeight="1" x14ac:dyDescent="0.2"/>
    <row r="15775" ht="12.75" customHeight="1" x14ac:dyDescent="0.2"/>
    <row r="15776" ht="12.75" customHeight="1" x14ac:dyDescent="0.2"/>
    <row r="15777" ht="12.75" customHeight="1" x14ac:dyDescent="0.2"/>
    <row r="15778" ht="12.75" customHeight="1" x14ac:dyDescent="0.2"/>
    <row r="15779" ht="12.75" customHeight="1" x14ac:dyDescent="0.2"/>
    <row r="15780" ht="12.75" customHeight="1" x14ac:dyDescent="0.2"/>
    <row r="15781" ht="12.75" customHeight="1" x14ac:dyDescent="0.2"/>
    <row r="15782" ht="12.75" customHeight="1" x14ac:dyDescent="0.2"/>
    <row r="15783" ht="12.75" customHeight="1" x14ac:dyDescent="0.2"/>
    <row r="15784" ht="12.75" customHeight="1" x14ac:dyDescent="0.2"/>
    <row r="15785" ht="12.75" customHeight="1" x14ac:dyDescent="0.2"/>
    <row r="15786" ht="12.75" customHeight="1" x14ac:dyDescent="0.2"/>
    <row r="15787" ht="12.75" customHeight="1" x14ac:dyDescent="0.2"/>
    <row r="15788" ht="12.75" customHeight="1" x14ac:dyDescent="0.2"/>
    <row r="15789" ht="12.75" customHeight="1" x14ac:dyDescent="0.2"/>
    <row r="15790" ht="12.75" customHeight="1" x14ac:dyDescent="0.2"/>
    <row r="15791" ht="12.75" customHeight="1" x14ac:dyDescent="0.2"/>
    <row r="15792" ht="12.75" customHeight="1" x14ac:dyDescent="0.2"/>
    <row r="15793" ht="12.75" customHeight="1" x14ac:dyDescent="0.2"/>
    <row r="15794" ht="12.75" customHeight="1" x14ac:dyDescent="0.2"/>
    <row r="15795" ht="12.75" customHeight="1" x14ac:dyDescent="0.2"/>
    <row r="15796" ht="12.75" customHeight="1" x14ac:dyDescent="0.2"/>
    <row r="15797" ht="12.75" customHeight="1" x14ac:dyDescent="0.2"/>
    <row r="15798" ht="12.75" customHeight="1" x14ac:dyDescent="0.2"/>
    <row r="15799" ht="12.75" customHeight="1" x14ac:dyDescent="0.2"/>
    <row r="15800" ht="12.75" customHeight="1" x14ac:dyDescent="0.2"/>
    <row r="15801" ht="12.75" customHeight="1" x14ac:dyDescent="0.2"/>
    <row r="15802" ht="12.75" customHeight="1" x14ac:dyDescent="0.2"/>
    <row r="15803" ht="12.75" customHeight="1" x14ac:dyDescent="0.2"/>
    <row r="15804" ht="12.75" customHeight="1" x14ac:dyDescent="0.2"/>
    <row r="15805" ht="12.75" customHeight="1" x14ac:dyDescent="0.2"/>
    <row r="15806" ht="12.75" customHeight="1" x14ac:dyDescent="0.2"/>
    <row r="15807" ht="12.75" customHeight="1" x14ac:dyDescent="0.2"/>
    <row r="15808" ht="12.75" customHeight="1" x14ac:dyDescent="0.2"/>
    <row r="15809" ht="12.75" customHeight="1" x14ac:dyDescent="0.2"/>
    <row r="15810" ht="12.75" customHeight="1" x14ac:dyDescent="0.2"/>
    <row r="15811" ht="12.75" customHeight="1" x14ac:dyDescent="0.2"/>
    <row r="15812" ht="12.75" customHeight="1" x14ac:dyDescent="0.2"/>
    <row r="15813" ht="12.75" customHeight="1" x14ac:dyDescent="0.2"/>
    <row r="15814" ht="12.75" customHeight="1" x14ac:dyDescent="0.2"/>
    <row r="15815" ht="12.75" customHeight="1" x14ac:dyDescent="0.2"/>
    <row r="15816" ht="12.75" customHeight="1" x14ac:dyDescent="0.2"/>
    <row r="15817" ht="12.75" customHeight="1" x14ac:dyDescent="0.2"/>
    <row r="15818" ht="12.75" customHeight="1" x14ac:dyDescent="0.2"/>
    <row r="15819" ht="12.75" customHeight="1" x14ac:dyDescent="0.2"/>
    <row r="15820" ht="12.75" customHeight="1" x14ac:dyDescent="0.2"/>
    <row r="15821" ht="12.75" customHeight="1" x14ac:dyDescent="0.2"/>
    <row r="15822" ht="12.75" customHeight="1" x14ac:dyDescent="0.2"/>
    <row r="15823" ht="12.75" customHeight="1" x14ac:dyDescent="0.2"/>
    <row r="15824" ht="12.75" customHeight="1" x14ac:dyDescent="0.2"/>
    <row r="15825" ht="12.75" customHeight="1" x14ac:dyDescent="0.2"/>
    <row r="15826" ht="12.75" customHeight="1" x14ac:dyDescent="0.2"/>
    <row r="15827" ht="12.75" customHeight="1" x14ac:dyDescent="0.2"/>
    <row r="15828" ht="12.75" customHeight="1" x14ac:dyDescent="0.2"/>
    <row r="15829" ht="12.75" customHeight="1" x14ac:dyDescent="0.2"/>
    <row r="15830" ht="12.75" customHeight="1" x14ac:dyDescent="0.2"/>
    <row r="15831" ht="12.75" customHeight="1" x14ac:dyDescent="0.2"/>
    <row r="15832" ht="12.75" customHeight="1" x14ac:dyDescent="0.2"/>
    <row r="15833" ht="12.75" customHeight="1" x14ac:dyDescent="0.2"/>
    <row r="15834" ht="12.75" customHeight="1" x14ac:dyDescent="0.2"/>
    <row r="15835" ht="12.75" customHeight="1" x14ac:dyDescent="0.2"/>
    <row r="15836" ht="12.75" customHeight="1" x14ac:dyDescent="0.2"/>
    <row r="15837" ht="12.75" customHeight="1" x14ac:dyDescent="0.2"/>
    <row r="15838" ht="12.75" customHeight="1" x14ac:dyDescent="0.2"/>
    <row r="15839" ht="12.75" customHeight="1" x14ac:dyDescent="0.2"/>
    <row r="15840" ht="12.75" customHeight="1" x14ac:dyDescent="0.2"/>
    <row r="15841" ht="12.75" customHeight="1" x14ac:dyDescent="0.2"/>
    <row r="15842" ht="12.75" customHeight="1" x14ac:dyDescent="0.2"/>
    <row r="15843" ht="12.75" customHeight="1" x14ac:dyDescent="0.2"/>
    <row r="15844" ht="12.75" customHeight="1" x14ac:dyDescent="0.2"/>
    <row r="15845" ht="12.75" customHeight="1" x14ac:dyDescent="0.2"/>
    <row r="15846" ht="12.75" customHeight="1" x14ac:dyDescent="0.2"/>
    <row r="15847" ht="12.75" customHeight="1" x14ac:dyDescent="0.2"/>
    <row r="15848" ht="12.75" customHeight="1" x14ac:dyDescent="0.2"/>
    <row r="15849" ht="12.75" customHeight="1" x14ac:dyDescent="0.2"/>
    <row r="15850" ht="12.75" customHeight="1" x14ac:dyDescent="0.2"/>
    <row r="15851" ht="12.75" customHeight="1" x14ac:dyDescent="0.2"/>
    <row r="15852" ht="12.75" customHeight="1" x14ac:dyDescent="0.2"/>
    <row r="15853" ht="12.75" customHeight="1" x14ac:dyDescent="0.2"/>
    <row r="15854" ht="12.75" customHeight="1" x14ac:dyDescent="0.2"/>
    <row r="15855" ht="12.75" customHeight="1" x14ac:dyDescent="0.2"/>
    <row r="15856" ht="12.75" customHeight="1" x14ac:dyDescent="0.2"/>
    <row r="15857" ht="12.75" customHeight="1" x14ac:dyDescent="0.2"/>
    <row r="15858" ht="12.75" customHeight="1" x14ac:dyDescent="0.2"/>
    <row r="15859" ht="12.75" customHeight="1" x14ac:dyDescent="0.2"/>
    <row r="15860" ht="12.75" customHeight="1" x14ac:dyDescent="0.2"/>
    <row r="15861" ht="12.75" customHeight="1" x14ac:dyDescent="0.2"/>
    <row r="15862" ht="12.75" customHeight="1" x14ac:dyDescent="0.2"/>
    <row r="15863" ht="12.75" customHeight="1" x14ac:dyDescent="0.2"/>
    <row r="15864" ht="12.75" customHeight="1" x14ac:dyDescent="0.2"/>
    <row r="15865" ht="12.75" customHeight="1" x14ac:dyDescent="0.2"/>
    <row r="15866" ht="12.75" customHeight="1" x14ac:dyDescent="0.2"/>
    <row r="15867" ht="12.75" customHeight="1" x14ac:dyDescent="0.2"/>
    <row r="15868" ht="12.75" customHeight="1" x14ac:dyDescent="0.2"/>
    <row r="15869" ht="12.75" customHeight="1" x14ac:dyDescent="0.2"/>
    <row r="15870" ht="12.75" customHeight="1" x14ac:dyDescent="0.2"/>
    <row r="15871" ht="12.75" customHeight="1" x14ac:dyDescent="0.2"/>
    <row r="15872" ht="12.75" customHeight="1" x14ac:dyDescent="0.2"/>
    <row r="15873" ht="12.75" customHeight="1" x14ac:dyDescent="0.2"/>
    <row r="15874" ht="12.75" customHeight="1" x14ac:dyDescent="0.2"/>
    <row r="15875" ht="12.75" customHeight="1" x14ac:dyDescent="0.2"/>
    <row r="15876" ht="12.75" customHeight="1" x14ac:dyDescent="0.2"/>
    <row r="15877" ht="12.75" customHeight="1" x14ac:dyDescent="0.2"/>
    <row r="15878" ht="12.75" customHeight="1" x14ac:dyDescent="0.2"/>
    <row r="15879" ht="12.75" customHeight="1" x14ac:dyDescent="0.2"/>
    <row r="15880" ht="12.75" customHeight="1" x14ac:dyDescent="0.2"/>
    <row r="15881" ht="12.75" customHeight="1" x14ac:dyDescent="0.2"/>
    <row r="15882" ht="12.75" customHeight="1" x14ac:dyDescent="0.2"/>
    <row r="15883" ht="12.75" customHeight="1" x14ac:dyDescent="0.2"/>
    <row r="15884" ht="12.75" customHeight="1" x14ac:dyDescent="0.2"/>
    <row r="15885" ht="12.75" customHeight="1" x14ac:dyDescent="0.2"/>
    <row r="15886" ht="12.75" customHeight="1" x14ac:dyDescent="0.2"/>
    <row r="15887" ht="12.75" customHeight="1" x14ac:dyDescent="0.2"/>
    <row r="15888" ht="12.75" customHeight="1" x14ac:dyDescent="0.2"/>
    <row r="15889" ht="12.75" customHeight="1" x14ac:dyDescent="0.2"/>
    <row r="15890" ht="12.75" customHeight="1" x14ac:dyDescent="0.2"/>
    <row r="15891" ht="12.75" customHeight="1" x14ac:dyDescent="0.2"/>
    <row r="15892" ht="12.75" customHeight="1" x14ac:dyDescent="0.2"/>
    <row r="15893" ht="12.75" customHeight="1" x14ac:dyDescent="0.2"/>
    <row r="15894" ht="12.75" customHeight="1" x14ac:dyDescent="0.2"/>
    <row r="15895" ht="12.75" customHeight="1" x14ac:dyDescent="0.2"/>
    <row r="15896" ht="12.75" customHeight="1" x14ac:dyDescent="0.2"/>
    <row r="15897" ht="12.75" customHeight="1" x14ac:dyDescent="0.2"/>
    <row r="15898" ht="12.75" customHeight="1" x14ac:dyDescent="0.2"/>
    <row r="15899" ht="12.75" customHeight="1" x14ac:dyDescent="0.2"/>
    <row r="15900" ht="12.75" customHeight="1" x14ac:dyDescent="0.2"/>
    <row r="15901" ht="12.75" customHeight="1" x14ac:dyDescent="0.2"/>
    <row r="15902" ht="12.75" customHeight="1" x14ac:dyDescent="0.2"/>
    <row r="15903" ht="12.75" customHeight="1" x14ac:dyDescent="0.2"/>
    <row r="15904" ht="12.75" customHeight="1" x14ac:dyDescent="0.2"/>
    <row r="15905" ht="12.75" customHeight="1" x14ac:dyDescent="0.2"/>
    <row r="15906" ht="12.75" customHeight="1" x14ac:dyDescent="0.2"/>
    <row r="15907" ht="12.75" customHeight="1" x14ac:dyDescent="0.2"/>
    <row r="15908" ht="12.75" customHeight="1" x14ac:dyDescent="0.2"/>
    <row r="15909" ht="12.75" customHeight="1" x14ac:dyDescent="0.2"/>
    <row r="15910" ht="12.75" customHeight="1" x14ac:dyDescent="0.2"/>
    <row r="15911" ht="12.75" customHeight="1" x14ac:dyDescent="0.2"/>
    <row r="15912" ht="12.75" customHeight="1" x14ac:dyDescent="0.2"/>
    <row r="15913" ht="12.75" customHeight="1" x14ac:dyDescent="0.2"/>
    <row r="15914" ht="12.75" customHeight="1" x14ac:dyDescent="0.2"/>
    <row r="15915" ht="12.75" customHeight="1" x14ac:dyDescent="0.2"/>
    <row r="15916" ht="12.75" customHeight="1" x14ac:dyDescent="0.2"/>
    <row r="15917" ht="12.75" customHeight="1" x14ac:dyDescent="0.2"/>
    <row r="15918" ht="12.75" customHeight="1" x14ac:dyDescent="0.2"/>
    <row r="15919" ht="12.75" customHeight="1" x14ac:dyDescent="0.2"/>
    <row r="15920" ht="12.75" customHeight="1" x14ac:dyDescent="0.2"/>
    <row r="15921" ht="12.75" customHeight="1" x14ac:dyDescent="0.2"/>
    <row r="15922" ht="12.75" customHeight="1" x14ac:dyDescent="0.2"/>
    <row r="15923" ht="12.75" customHeight="1" x14ac:dyDescent="0.2"/>
    <row r="15924" ht="12.75" customHeight="1" x14ac:dyDescent="0.2"/>
    <row r="15925" ht="12.75" customHeight="1" x14ac:dyDescent="0.2"/>
    <row r="15926" ht="12.75" customHeight="1" x14ac:dyDescent="0.2"/>
    <row r="15927" ht="12.75" customHeight="1" x14ac:dyDescent="0.2"/>
    <row r="15928" ht="12.75" customHeight="1" x14ac:dyDescent="0.2"/>
    <row r="15929" ht="12.75" customHeight="1" x14ac:dyDescent="0.2"/>
    <row r="15930" ht="12.75" customHeight="1" x14ac:dyDescent="0.2"/>
    <row r="15931" ht="12.75" customHeight="1" x14ac:dyDescent="0.2"/>
    <row r="15932" ht="12.75" customHeight="1" x14ac:dyDescent="0.2"/>
    <row r="15933" ht="12.75" customHeight="1" x14ac:dyDescent="0.2"/>
    <row r="15934" ht="12.75" customHeight="1" x14ac:dyDescent="0.2"/>
    <row r="15935" ht="12.75" customHeight="1" x14ac:dyDescent="0.2"/>
    <row r="15936" ht="12.75" customHeight="1" x14ac:dyDescent="0.2"/>
    <row r="15937" ht="12.75" customHeight="1" x14ac:dyDescent="0.2"/>
    <row r="15938" ht="12.75" customHeight="1" x14ac:dyDescent="0.2"/>
    <row r="15939" ht="12.75" customHeight="1" x14ac:dyDescent="0.2"/>
    <row r="15940" ht="12.75" customHeight="1" x14ac:dyDescent="0.2"/>
    <row r="15941" ht="12.75" customHeight="1" x14ac:dyDescent="0.2"/>
    <row r="15942" ht="12.75" customHeight="1" x14ac:dyDescent="0.2"/>
    <row r="15943" ht="12.75" customHeight="1" x14ac:dyDescent="0.2"/>
    <row r="15944" ht="12.75" customHeight="1" x14ac:dyDescent="0.2"/>
    <row r="15945" ht="12.75" customHeight="1" x14ac:dyDescent="0.2"/>
    <row r="15946" ht="12.75" customHeight="1" x14ac:dyDescent="0.2"/>
    <row r="15947" ht="12.75" customHeight="1" x14ac:dyDescent="0.2"/>
    <row r="15948" ht="12.75" customHeight="1" x14ac:dyDescent="0.2"/>
    <row r="15949" ht="12.75" customHeight="1" x14ac:dyDescent="0.2"/>
    <row r="15950" ht="12.75" customHeight="1" x14ac:dyDescent="0.2"/>
    <row r="15951" ht="12.75" customHeight="1" x14ac:dyDescent="0.2"/>
    <row r="15952" ht="12.75" customHeight="1" x14ac:dyDescent="0.2"/>
    <row r="15953" ht="12.75" customHeight="1" x14ac:dyDescent="0.2"/>
    <row r="15954" ht="12.75" customHeight="1" x14ac:dyDescent="0.2"/>
    <row r="15955" ht="12.75" customHeight="1" x14ac:dyDescent="0.2"/>
    <row r="15956" ht="12.75" customHeight="1" x14ac:dyDescent="0.2"/>
    <row r="15957" ht="12.75" customHeight="1" x14ac:dyDescent="0.2"/>
    <row r="15958" ht="12.75" customHeight="1" x14ac:dyDescent="0.2"/>
    <row r="15959" ht="12.75" customHeight="1" x14ac:dyDescent="0.2"/>
    <row r="15960" ht="12.75" customHeight="1" x14ac:dyDescent="0.2"/>
    <row r="15961" ht="12.75" customHeight="1" x14ac:dyDescent="0.2"/>
    <row r="15962" ht="12.75" customHeight="1" x14ac:dyDescent="0.2"/>
    <row r="15963" ht="12.75" customHeight="1" x14ac:dyDescent="0.2"/>
    <row r="15964" ht="12.75" customHeight="1" x14ac:dyDescent="0.2"/>
    <row r="15965" ht="12.75" customHeight="1" x14ac:dyDescent="0.2"/>
    <row r="15966" ht="12.75" customHeight="1" x14ac:dyDescent="0.2"/>
    <row r="15967" ht="12.75" customHeight="1" x14ac:dyDescent="0.2"/>
    <row r="15968" ht="12.75" customHeight="1" x14ac:dyDescent="0.2"/>
    <row r="15969" ht="12.75" customHeight="1" x14ac:dyDescent="0.2"/>
    <row r="15970" ht="12.75" customHeight="1" x14ac:dyDescent="0.2"/>
    <row r="15971" ht="12.75" customHeight="1" x14ac:dyDescent="0.2"/>
    <row r="15972" ht="12.75" customHeight="1" x14ac:dyDescent="0.2"/>
    <row r="15973" ht="12.75" customHeight="1" x14ac:dyDescent="0.2"/>
    <row r="15974" ht="12.75" customHeight="1" x14ac:dyDescent="0.2"/>
    <row r="15975" ht="12.75" customHeight="1" x14ac:dyDescent="0.2"/>
    <row r="15976" ht="12.75" customHeight="1" x14ac:dyDescent="0.2"/>
    <row r="15977" ht="12.75" customHeight="1" x14ac:dyDescent="0.2"/>
    <row r="15978" ht="12.75" customHeight="1" x14ac:dyDescent="0.2"/>
    <row r="15979" ht="12.75" customHeight="1" x14ac:dyDescent="0.2"/>
    <row r="15980" ht="12.75" customHeight="1" x14ac:dyDescent="0.2"/>
    <row r="15981" ht="12.75" customHeight="1" x14ac:dyDescent="0.2"/>
    <row r="15982" ht="12.75" customHeight="1" x14ac:dyDescent="0.2"/>
    <row r="15983" ht="12.75" customHeight="1" x14ac:dyDescent="0.2"/>
    <row r="15984" ht="12.75" customHeight="1" x14ac:dyDescent="0.2"/>
    <row r="15985" ht="12.75" customHeight="1" x14ac:dyDescent="0.2"/>
    <row r="15986" ht="12.75" customHeight="1" x14ac:dyDescent="0.2"/>
    <row r="15987" ht="12.75" customHeight="1" x14ac:dyDescent="0.2"/>
    <row r="15988" ht="12.75" customHeight="1" x14ac:dyDescent="0.2"/>
    <row r="15989" ht="12.75" customHeight="1" x14ac:dyDescent="0.2"/>
    <row r="15990" ht="12.75" customHeight="1" x14ac:dyDescent="0.2"/>
    <row r="15991" ht="12.75" customHeight="1" x14ac:dyDescent="0.2"/>
    <row r="15992" ht="12.75" customHeight="1" x14ac:dyDescent="0.2"/>
    <row r="15993" ht="12.75" customHeight="1" x14ac:dyDescent="0.2"/>
    <row r="15994" ht="12.75" customHeight="1" x14ac:dyDescent="0.2"/>
    <row r="15995" ht="12.75" customHeight="1" x14ac:dyDescent="0.2"/>
    <row r="15996" ht="12.75" customHeight="1" x14ac:dyDescent="0.2"/>
    <row r="15997" ht="12.75" customHeight="1" x14ac:dyDescent="0.2"/>
    <row r="15998" ht="12.75" customHeight="1" x14ac:dyDescent="0.2"/>
    <row r="15999" ht="12.75" customHeight="1" x14ac:dyDescent="0.2"/>
    <row r="16000" ht="12.75" customHeight="1" x14ac:dyDescent="0.2"/>
    <row r="16001" ht="12.75" customHeight="1" x14ac:dyDescent="0.2"/>
    <row r="16002" ht="12.75" customHeight="1" x14ac:dyDescent="0.2"/>
    <row r="16003" ht="12.75" customHeight="1" x14ac:dyDescent="0.2"/>
    <row r="16004" ht="12.75" customHeight="1" x14ac:dyDescent="0.2"/>
    <row r="16005" ht="12.75" customHeight="1" x14ac:dyDescent="0.2"/>
    <row r="16006" ht="12.75" customHeight="1" x14ac:dyDescent="0.2"/>
    <row r="16007" ht="12.75" customHeight="1" x14ac:dyDescent="0.2"/>
    <row r="16008" ht="12.75" customHeight="1" x14ac:dyDescent="0.2"/>
    <row r="16009" ht="12.75" customHeight="1" x14ac:dyDescent="0.2"/>
    <row r="16010" ht="12.75" customHeight="1" x14ac:dyDescent="0.2"/>
    <row r="16011" ht="12.75" customHeight="1" x14ac:dyDescent="0.2"/>
    <row r="16012" ht="12.75" customHeight="1" x14ac:dyDescent="0.2"/>
    <row r="16013" ht="12.75" customHeight="1" x14ac:dyDescent="0.2"/>
    <row r="16014" ht="12.75" customHeight="1" x14ac:dyDescent="0.2"/>
    <row r="16015" ht="12.75" customHeight="1" x14ac:dyDescent="0.2"/>
    <row r="16016" ht="12.75" customHeight="1" x14ac:dyDescent="0.2"/>
    <row r="16017" ht="12.75" customHeight="1" x14ac:dyDescent="0.2"/>
    <row r="16018" ht="12.75" customHeight="1" x14ac:dyDescent="0.2"/>
    <row r="16019" ht="12.75" customHeight="1" x14ac:dyDescent="0.2"/>
    <row r="16020" ht="12.75" customHeight="1" x14ac:dyDescent="0.2"/>
    <row r="16021" ht="12.75" customHeight="1" x14ac:dyDescent="0.2"/>
    <row r="16022" ht="12.75" customHeight="1" x14ac:dyDescent="0.2"/>
    <row r="16023" ht="12.75" customHeight="1" x14ac:dyDescent="0.2"/>
    <row r="16024" ht="12.75" customHeight="1" x14ac:dyDescent="0.2"/>
    <row r="16025" ht="12.75" customHeight="1" x14ac:dyDescent="0.2"/>
    <row r="16026" ht="12.75" customHeight="1" x14ac:dyDescent="0.2"/>
    <row r="16027" ht="12.75" customHeight="1" x14ac:dyDescent="0.2"/>
    <row r="16028" ht="12.75" customHeight="1" x14ac:dyDescent="0.2"/>
    <row r="16029" ht="12.75" customHeight="1" x14ac:dyDescent="0.2"/>
    <row r="16030" ht="12.75" customHeight="1" x14ac:dyDescent="0.2"/>
    <row r="16031" ht="12.75" customHeight="1" x14ac:dyDescent="0.2"/>
    <row r="16032" ht="12.75" customHeight="1" x14ac:dyDescent="0.2"/>
    <row r="16033" ht="12.75" customHeight="1" x14ac:dyDescent="0.2"/>
    <row r="16034" ht="12.75" customHeight="1" x14ac:dyDescent="0.2"/>
    <row r="16035" ht="12.75" customHeight="1" x14ac:dyDescent="0.2"/>
    <row r="16036" ht="12.75" customHeight="1" x14ac:dyDescent="0.2"/>
    <row r="16037" ht="12.75" customHeight="1" x14ac:dyDescent="0.2"/>
    <row r="16038" ht="12.75" customHeight="1" x14ac:dyDescent="0.2"/>
    <row r="16039" ht="12.75" customHeight="1" x14ac:dyDescent="0.2"/>
    <row r="16040" ht="12.75" customHeight="1" x14ac:dyDescent="0.2"/>
    <row r="16041" ht="12.75" customHeight="1" x14ac:dyDescent="0.2"/>
    <row r="16042" ht="12.75" customHeight="1" x14ac:dyDescent="0.2"/>
    <row r="16043" ht="12.75" customHeight="1" x14ac:dyDescent="0.2"/>
    <row r="16044" ht="12.75" customHeight="1" x14ac:dyDescent="0.2"/>
    <row r="16045" ht="12.75" customHeight="1" x14ac:dyDescent="0.2"/>
    <row r="16046" ht="12.75" customHeight="1" x14ac:dyDescent="0.2"/>
    <row r="16047" ht="12.75" customHeight="1" x14ac:dyDescent="0.2"/>
    <row r="16048" ht="12.75" customHeight="1" x14ac:dyDescent="0.2"/>
    <row r="16049" ht="12.75" customHeight="1" x14ac:dyDescent="0.2"/>
    <row r="16050" ht="12.75" customHeight="1" x14ac:dyDescent="0.2"/>
    <row r="16051" ht="12.75" customHeight="1" x14ac:dyDescent="0.2"/>
    <row r="16052" ht="12.75" customHeight="1" x14ac:dyDescent="0.2"/>
    <row r="16053" ht="12.75" customHeight="1" x14ac:dyDescent="0.2"/>
    <row r="16054" ht="12.75" customHeight="1" x14ac:dyDescent="0.2"/>
    <row r="16055" ht="12.75" customHeight="1" x14ac:dyDescent="0.2"/>
    <row r="16056" ht="12.75" customHeight="1" x14ac:dyDescent="0.2"/>
    <row r="16057" ht="12.75" customHeight="1" x14ac:dyDescent="0.2"/>
    <row r="16058" ht="12.75" customHeight="1" x14ac:dyDescent="0.2"/>
    <row r="16059" ht="12.75" customHeight="1" x14ac:dyDescent="0.2"/>
    <row r="16060" ht="12.75" customHeight="1" x14ac:dyDescent="0.2"/>
    <row r="16061" ht="12.75" customHeight="1" x14ac:dyDescent="0.2"/>
    <row r="16062" ht="12.75" customHeight="1" x14ac:dyDescent="0.2"/>
    <row r="16063" ht="12.75" customHeight="1" x14ac:dyDescent="0.2"/>
    <row r="16064" ht="12.75" customHeight="1" x14ac:dyDescent="0.2"/>
    <row r="16065" ht="12.75" customHeight="1" x14ac:dyDescent="0.2"/>
    <row r="16066" ht="12.75" customHeight="1" x14ac:dyDescent="0.2"/>
    <row r="16067" ht="12.75" customHeight="1" x14ac:dyDescent="0.2"/>
    <row r="16068" ht="12.75" customHeight="1" x14ac:dyDescent="0.2"/>
    <row r="16069" ht="12.75" customHeight="1" x14ac:dyDescent="0.2"/>
    <row r="16070" ht="12.75" customHeight="1" x14ac:dyDescent="0.2"/>
    <row r="16071" ht="12.75" customHeight="1" x14ac:dyDescent="0.2"/>
    <row r="16072" ht="12.75" customHeight="1" x14ac:dyDescent="0.2"/>
    <row r="16073" ht="12.75" customHeight="1" x14ac:dyDescent="0.2"/>
    <row r="16074" ht="12.75" customHeight="1" x14ac:dyDescent="0.2"/>
    <row r="16075" ht="12.75" customHeight="1" x14ac:dyDescent="0.2"/>
    <row r="16076" ht="12.75" customHeight="1" x14ac:dyDescent="0.2"/>
    <row r="16077" ht="12.75" customHeight="1" x14ac:dyDescent="0.2"/>
    <row r="16078" ht="12.75" customHeight="1" x14ac:dyDescent="0.2"/>
    <row r="16079" ht="12.75" customHeight="1" x14ac:dyDescent="0.2"/>
    <row r="16080" ht="12.75" customHeight="1" x14ac:dyDescent="0.2"/>
    <row r="16081" ht="12.75" customHeight="1" x14ac:dyDescent="0.2"/>
    <row r="16082" ht="12.75" customHeight="1" x14ac:dyDescent="0.2"/>
    <row r="16083" ht="12.75" customHeight="1" x14ac:dyDescent="0.2"/>
    <row r="16084" ht="12.75" customHeight="1" x14ac:dyDescent="0.2"/>
    <row r="16085" ht="12.75" customHeight="1" x14ac:dyDescent="0.2"/>
    <row r="16086" ht="12.75" customHeight="1" x14ac:dyDescent="0.2"/>
    <row r="16087" ht="12.75" customHeight="1" x14ac:dyDescent="0.2"/>
    <row r="16088" ht="12.75" customHeight="1" x14ac:dyDescent="0.2"/>
    <row r="16089" ht="12.75" customHeight="1" x14ac:dyDescent="0.2"/>
    <row r="16090" ht="12.75" customHeight="1" x14ac:dyDescent="0.2"/>
    <row r="16091" ht="12.75" customHeight="1" x14ac:dyDescent="0.2"/>
    <row r="16092" ht="12.75" customHeight="1" x14ac:dyDescent="0.2"/>
    <row r="16093" ht="12.75" customHeight="1" x14ac:dyDescent="0.2"/>
    <row r="16094" ht="12.75" customHeight="1" x14ac:dyDescent="0.2"/>
    <row r="16095" ht="12.75" customHeight="1" x14ac:dyDescent="0.2"/>
    <row r="16096" ht="12.75" customHeight="1" x14ac:dyDescent="0.2"/>
    <row r="16097" ht="12.75" customHeight="1" x14ac:dyDescent="0.2"/>
    <row r="16098" ht="12.75" customHeight="1" x14ac:dyDescent="0.2"/>
    <row r="16099" ht="12.75" customHeight="1" x14ac:dyDescent="0.2"/>
    <row r="16100" ht="12.75" customHeight="1" x14ac:dyDescent="0.2"/>
    <row r="16101" ht="12.75" customHeight="1" x14ac:dyDescent="0.2"/>
    <row r="16102" ht="12.75" customHeight="1" x14ac:dyDescent="0.2"/>
    <row r="16103" ht="12.75" customHeight="1" x14ac:dyDescent="0.2"/>
    <row r="16104" ht="12.75" customHeight="1" x14ac:dyDescent="0.2"/>
    <row r="16105" ht="12.75" customHeight="1" x14ac:dyDescent="0.2"/>
    <row r="16106" ht="12.75" customHeight="1" x14ac:dyDescent="0.2"/>
    <row r="16107" ht="12.75" customHeight="1" x14ac:dyDescent="0.2"/>
    <row r="16108" ht="12.75" customHeight="1" x14ac:dyDescent="0.2"/>
    <row r="16109" ht="12.75" customHeight="1" x14ac:dyDescent="0.2"/>
    <row r="16110" ht="12.75" customHeight="1" x14ac:dyDescent="0.2"/>
    <row r="16111" ht="12.75" customHeight="1" x14ac:dyDescent="0.2"/>
    <row r="16112" ht="12.75" customHeight="1" x14ac:dyDescent="0.2"/>
    <row r="16113" ht="12.75" customHeight="1" x14ac:dyDescent="0.2"/>
    <row r="16114" ht="12.75" customHeight="1" x14ac:dyDescent="0.2"/>
    <row r="16115" ht="12.75" customHeight="1" x14ac:dyDescent="0.2"/>
    <row r="16116" ht="12.75" customHeight="1" x14ac:dyDescent="0.2"/>
    <row r="16117" ht="12.75" customHeight="1" x14ac:dyDescent="0.2"/>
    <row r="16118" ht="12.75" customHeight="1" x14ac:dyDescent="0.2"/>
    <row r="16119" ht="12.75" customHeight="1" x14ac:dyDescent="0.2"/>
    <row r="16120" ht="12.75" customHeight="1" x14ac:dyDescent="0.2"/>
    <row r="16121" ht="12.75" customHeight="1" x14ac:dyDescent="0.2"/>
    <row r="16122" ht="12.75" customHeight="1" x14ac:dyDescent="0.2"/>
    <row r="16123" ht="12.75" customHeight="1" x14ac:dyDescent="0.2"/>
    <row r="16124" ht="12.75" customHeight="1" x14ac:dyDescent="0.2"/>
    <row r="16125" ht="12.75" customHeight="1" x14ac:dyDescent="0.2"/>
    <row r="16126" ht="12.75" customHeight="1" x14ac:dyDescent="0.2"/>
    <row r="16127" ht="12.75" customHeight="1" x14ac:dyDescent="0.2"/>
    <row r="16128" ht="12.75" customHeight="1" x14ac:dyDescent="0.2"/>
    <row r="16129" ht="12.75" customHeight="1" x14ac:dyDescent="0.2"/>
    <row r="16130" ht="12.75" customHeight="1" x14ac:dyDescent="0.2"/>
    <row r="16131" ht="12.75" customHeight="1" x14ac:dyDescent="0.2"/>
    <row r="16132" ht="12.75" customHeight="1" x14ac:dyDescent="0.2"/>
    <row r="16133" ht="12.75" customHeight="1" x14ac:dyDescent="0.2"/>
    <row r="16134" ht="12.75" customHeight="1" x14ac:dyDescent="0.2"/>
    <row r="16135" ht="12.75" customHeight="1" x14ac:dyDescent="0.2"/>
    <row r="16136" ht="12.75" customHeight="1" x14ac:dyDescent="0.2"/>
    <row r="16137" ht="12.75" customHeight="1" x14ac:dyDescent="0.2"/>
    <row r="16138" ht="12.75" customHeight="1" x14ac:dyDescent="0.2"/>
    <row r="16139" ht="12.75" customHeight="1" x14ac:dyDescent="0.2"/>
    <row r="16140" ht="12.75" customHeight="1" x14ac:dyDescent="0.2"/>
    <row r="16141" ht="12.75" customHeight="1" x14ac:dyDescent="0.2"/>
    <row r="16142" ht="12.75" customHeight="1" x14ac:dyDescent="0.2"/>
    <row r="16143" ht="12.75" customHeight="1" x14ac:dyDescent="0.2"/>
    <row r="16144" ht="12.75" customHeight="1" x14ac:dyDescent="0.2"/>
    <row r="16145" ht="12.75" customHeight="1" x14ac:dyDescent="0.2"/>
    <row r="16146" ht="12.75" customHeight="1" x14ac:dyDescent="0.2"/>
    <row r="16147" ht="12.75" customHeight="1" x14ac:dyDescent="0.2"/>
    <row r="16148" ht="12.75" customHeight="1" x14ac:dyDescent="0.2"/>
    <row r="16149" ht="12.75" customHeight="1" x14ac:dyDescent="0.2"/>
    <row r="16150" ht="12.75" customHeight="1" x14ac:dyDescent="0.2"/>
    <row r="16151" ht="12.75" customHeight="1" x14ac:dyDescent="0.2"/>
    <row r="16152" ht="12.75" customHeight="1" x14ac:dyDescent="0.2"/>
    <row r="16153" ht="12.75" customHeight="1" x14ac:dyDescent="0.2"/>
    <row r="16154" ht="12.75" customHeight="1" x14ac:dyDescent="0.2"/>
    <row r="16155" ht="12.75" customHeight="1" x14ac:dyDescent="0.2"/>
    <row r="16156" ht="12.75" customHeight="1" x14ac:dyDescent="0.2"/>
    <row r="16157" ht="12.75" customHeight="1" x14ac:dyDescent="0.2"/>
    <row r="16158" ht="12.75" customHeight="1" x14ac:dyDescent="0.2"/>
    <row r="16159" ht="12.75" customHeight="1" x14ac:dyDescent="0.2"/>
    <row r="16160" ht="12.75" customHeight="1" x14ac:dyDescent="0.2"/>
    <row r="16161" ht="12.75" customHeight="1" x14ac:dyDescent="0.2"/>
    <row r="16162" ht="12.75" customHeight="1" x14ac:dyDescent="0.2"/>
    <row r="16163" ht="12.75" customHeight="1" x14ac:dyDescent="0.2"/>
    <row r="16164" ht="12.75" customHeight="1" x14ac:dyDescent="0.2"/>
    <row r="16165" ht="12.75" customHeight="1" x14ac:dyDescent="0.2"/>
    <row r="16166" ht="12.75" customHeight="1" x14ac:dyDescent="0.2"/>
    <row r="16167" ht="12.75" customHeight="1" x14ac:dyDescent="0.2"/>
    <row r="16168" ht="12.75" customHeight="1" x14ac:dyDescent="0.2"/>
    <row r="16169" ht="12.75" customHeight="1" x14ac:dyDescent="0.2"/>
    <row r="16170" ht="12.75" customHeight="1" x14ac:dyDescent="0.2"/>
    <row r="16171" ht="12.75" customHeight="1" x14ac:dyDescent="0.2"/>
    <row r="16172" ht="12.75" customHeight="1" x14ac:dyDescent="0.2"/>
    <row r="16173" ht="12.75" customHeight="1" x14ac:dyDescent="0.2"/>
    <row r="16174" ht="12.75" customHeight="1" x14ac:dyDescent="0.2"/>
    <row r="16175" ht="12.75" customHeight="1" x14ac:dyDescent="0.2"/>
    <row r="16176" ht="12.75" customHeight="1" x14ac:dyDescent="0.2"/>
    <row r="16177" ht="12.75" customHeight="1" x14ac:dyDescent="0.2"/>
    <row r="16178" ht="12.75" customHeight="1" x14ac:dyDescent="0.2"/>
    <row r="16179" ht="12.75" customHeight="1" x14ac:dyDescent="0.2"/>
    <row r="16180" ht="12.75" customHeight="1" x14ac:dyDescent="0.2"/>
    <row r="16181" ht="12.75" customHeight="1" x14ac:dyDescent="0.2"/>
    <row r="16182" ht="12.75" customHeight="1" x14ac:dyDescent="0.2"/>
    <row r="16183" ht="12.75" customHeight="1" x14ac:dyDescent="0.2"/>
    <row r="16184" ht="12.75" customHeight="1" x14ac:dyDescent="0.2"/>
    <row r="16185" ht="12.75" customHeight="1" x14ac:dyDescent="0.2"/>
    <row r="16186" ht="12.75" customHeight="1" x14ac:dyDescent="0.2"/>
    <row r="16187" ht="12.75" customHeight="1" x14ac:dyDescent="0.2"/>
    <row r="16188" ht="12.75" customHeight="1" x14ac:dyDescent="0.2"/>
    <row r="16189" ht="12.75" customHeight="1" x14ac:dyDescent="0.2"/>
    <row r="16190" ht="12.75" customHeight="1" x14ac:dyDescent="0.2"/>
    <row r="16191" ht="12.75" customHeight="1" x14ac:dyDescent="0.2"/>
    <row r="16192" ht="12.75" customHeight="1" x14ac:dyDescent="0.2"/>
    <row r="16193" ht="12.75" customHeight="1" x14ac:dyDescent="0.2"/>
    <row r="16194" ht="12.75" customHeight="1" x14ac:dyDescent="0.2"/>
    <row r="16195" ht="12.75" customHeight="1" x14ac:dyDescent="0.2"/>
    <row r="16196" ht="12.75" customHeight="1" x14ac:dyDescent="0.2"/>
    <row r="16197" ht="12.75" customHeight="1" x14ac:dyDescent="0.2"/>
    <row r="16198" ht="12.75" customHeight="1" x14ac:dyDescent="0.2"/>
    <row r="16199" ht="12.75" customHeight="1" x14ac:dyDescent="0.2"/>
    <row r="16200" ht="12.75" customHeight="1" x14ac:dyDescent="0.2"/>
    <row r="16201" ht="12.75" customHeight="1" x14ac:dyDescent="0.2"/>
    <row r="16202" ht="12.75" customHeight="1" x14ac:dyDescent="0.2"/>
    <row r="16203" ht="12.75" customHeight="1" x14ac:dyDescent="0.2"/>
    <row r="16204" ht="12.75" customHeight="1" x14ac:dyDescent="0.2"/>
    <row r="16205" ht="12.75" customHeight="1" x14ac:dyDescent="0.2"/>
    <row r="16206" ht="12.75" customHeight="1" x14ac:dyDescent="0.2"/>
    <row r="16207" ht="12.75" customHeight="1" x14ac:dyDescent="0.2"/>
    <row r="16208" ht="12.75" customHeight="1" x14ac:dyDescent="0.2"/>
    <row r="16209" ht="12.75" customHeight="1" x14ac:dyDescent="0.2"/>
    <row r="16210" ht="12.75" customHeight="1" x14ac:dyDescent="0.2"/>
    <row r="16211" ht="12.75" customHeight="1" x14ac:dyDescent="0.2"/>
    <row r="16212" ht="12.75" customHeight="1" x14ac:dyDescent="0.2"/>
    <row r="16213" ht="12.75" customHeight="1" x14ac:dyDescent="0.2"/>
    <row r="16214" ht="12.75" customHeight="1" x14ac:dyDescent="0.2"/>
    <row r="16215" ht="12.75" customHeight="1" x14ac:dyDescent="0.2"/>
    <row r="16216" ht="12.75" customHeight="1" x14ac:dyDescent="0.2"/>
    <row r="16217" ht="12.75" customHeight="1" x14ac:dyDescent="0.2"/>
    <row r="16218" ht="12.75" customHeight="1" x14ac:dyDescent="0.2"/>
    <row r="16219" ht="12.75" customHeight="1" x14ac:dyDescent="0.2"/>
    <row r="16220" ht="12.75" customHeight="1" x14ac:dyDescent="0.2"/>
    <row r="16221" ht="12.75" customHeight="1" x14ac:dyDescent="0.2"/>
    <row r="16222" ht="12.75" customHeight="1" x14ac:dyDescent="0.2"/>
    <row r="16223" ht="12.75" customHeight="1" x14ac:dyDescent="0.2"/>
    <row r="16224" ht="12.75" customHeight="1" x14ac:dyDescent="0.2"/>
    <row r="16225" ht="12.75" customHeight="1" x14ac:dyDescent="0.2"/>
    <row r="16226" ht="12.75" customHeight="1" x14ac:dyDescent="0.2"/>
    <row r="16227" ht="12.75" customHeight="1" x14ac:dyDescent="0.2"/>
    <row r="16228" ht="12.75" customHeight="1" x14ac:dyDescent="0.2"/>
    <row r="16229" ht="12.75" customHeight="1" x14ac:dyDescent="0.2"/>
    <row r="16230" ht="12.75" customHeight="1" x14ac:dyDescent="0.2"/>
    <row r="16231" ht="12.75" customHeight="1" x14ac:dyDescent="0.2"/>
    <row r="16232" ht="12.75" customHeight="1" x14ac:dyDescent="0.2"/>
    <row r="16233" ht="12.75" customHeight="1" x14ac:dyDescent="0.2"/>
    <row r="16234" ht="12.75" customHeight="1" x14ac:dyDescent="0.2"/>
    <row r="16235" ht="12.75" customHeight="1" x14ac:dyDescent="0.2"/>
    <row r="16236" ht="12.75" customHeight="1" x14ac:dyDescent="0.2"/>
    <row r="16237" ht="12.75" customHeight="1" x14ac:dyDescent="0.2"/>
    <row r="16238" ht="12.75" customHeight="1" x14ac:dyDescent="0.2"/>
    <row r="16239" ht="12.75" customHeight="1" x14ac:dyDescent="0.2"/>
    <row r="16240" ht="12.75" customHeight="1" x14ac:dyDescent="0.2"/>
    <row r="16241" ht="12.75" customHeight="1" x14ac:dyDescent="0.2"/>
    <row r="16242" ht="12.75" customHeight="1" x14ac:dyDescent="0.2"/>
    <row r="16243" ht="12.75" customHeight="1" x14ac:dyDescent="0.2"/>
    <row r="16244" ht="12.75" customHeight="1" x14ac:dyDescent="0.2"/>
    <row r="16245" ht="12.75" customHeight="1" x14ac:dyDescent="0.2"/>
    <row r="16246" ht="12.75" customHeight="1" x14ac:dyDescent="0.2"/>
    <row r="16247" ht="12.75" customHeight="1" x14ac:dyDescent="0.2"/>
    <row r="16248" ht="12.75" customHeight="1" x14ac:dyDescent="0.2"/>
    <row r="16249" ht="12.75" customHeight="1" x14ac:dyDescent="0.2"/>
    <row r="16250" ht="12.75" customHeight="1" x14ac:dyDescent="0.2"/>
    <row r="16251" ht="12.75" customHeight="1" x14ac:dyDescent="0.2"/>
    <row r="16252" ht="12.75" customHeight="1" x14ac:dyDescent="0.2"/>
    <row r="16253" ht="12.75" customHeight="1" x14ac:dyDescent="0.2"/>
    <row r="16254" ht="12.75" customHeight="1" x14ac:dyDescent="0.2"/>
    <row r="16255" ht="12.75" customHeight="1" x14ac:dyDescent="0.2"/>
    <row r="16256" ht="12.75" customHeight="1" x14ac:dyDescent="0.2"/>
    <row r="16257" ht="12.75" customHeight="1" x14ac:dyDescent="0.2"/>
    <row r="16258" ht="12.75" customHeight="1" x14ac:dyDescent="0.2"/>
    <row r="16259" ht="12.75" customHeight="1" x14ac:dyDescent="0.2"/>
    <row r="16260" ht="12.75" customHeight="1" x14ac:dyDescent="0.2"/>
    <row r="16261" ht="12.75" customHeight="1" x14ac:dyDescent="0.2"/>
    <row r="16262" ht="12.75" customHeight="1" x14ac:dyDescent="0.2"/>
    <row r="16263" ht="12.75" customHeight="1" x14ac:dyDescent="0.2"/>
    <row r="16264" ht="12.75" customHeight="1" x14ac:dyDescent="0.2"/>
    <row r="16265" ht="12.75" customHeight="1" x14ac:dyDescent="0.2"/>
    <row r="16266" ht="12.75" customHeight="1" x14ac:dyDescent="0.2"/>
    <row r="16267" ht="12.75" customHeight="1" x14ac:dyDescent="0.2"/>
    <row r="16268" ht="12.75" customHeight="1" x14ac:dyDescent="0.2"/>
    <row r="16269" ht="12.75" customHeight="1" x14ac:dyDescent="0.2"/>
    <row r="16270" ht="12.75" customHeight="1" x14ac:dyDescent="0.2"/>
    <row r="16271" ht="12.75" customHeight="1" x14ac:dyDescent="0.2"/>
    <row r="16272" ht="12.75" customHeight="1" x14ac:dyDescent="0.2"/>
    <row r="16273" ht="12.75" customHeight="1" x14ac:dyDescent="0.2"/>
    <row r="16274" ht="12.75" customHeight="1" x14ac:dyDescent="0.2"/>
    <row r="16275" ht="12.75" customHeight="1" x14ac:dyDescent="0.2"/>
    <row r="16276" ht="12.75" customHeight="1" x14ac:dyDescent="0.2"/>
    <row r="16277" ht="12.75" customHeight="1" x14ac:dyDescent="0.2"/>
    <row r="16278" ht="12.75" customHeight="1" x14ac:dyDescent="0.2"/>
    <row r="16279" ht="12.75" customHeight="1" x14ac:dyDescent="0.2"/>
    <row r="16280" ht="12.75" customHeight="1" x14ac:dyDescent="0.2"/>
    <row r="16281" ht="12.75" customHeight="1" x14ac:dyDescent="0.2"/>
    <row r="16282" ht="12.75" customHeight="1" x14ac:dyDescent="0.2"/>
    <row r="16283" ht="12.75" customHeight="1" x14ac:dyDescent="0.2"/>
    <row r="16284" ht="12.75" customHeight="1" x14ac:dyDescent="0.2"/>
    <row r="16285" ht="12.75" customHeight="1" x14ac:dyDescent="0.2"/>
    <row r="16286" ht="12.75" customHeight="1" x14ac:dyDescent="0.2"/>
    <row r="16287" ht="12.75" customHeight="1" x14ac:dyDescent="0.2"/>
    <row r="16288" ht="12.75" customHeight="1" x14ac:dyDescent="0.2"/>
    <row r="16289" ht="12.75" customHeight="1" x14ac:dyDescent="0.2"/>
    <row r="16290" ht="12.75" customHeight="1" x14ac:dyDescent="0.2"/>
    <row r="16291" ht="12.75" customHeight="1" x14ac:dyDescent="0.2"/>
    <row r="16292" ht="12.75" customHeight="1" x14ac:dyDescent="0.2"/>
    <row r="16293" ht="12.75" customHeight="1" x14ac:dyDescent="0.2"/>
    <row r="16294" ht="12.75" customHeight="1" x14ac:dyDescent="0.2"/>
    <row r="16295" ht="12.75" customHeight="1" x14ac:dyDescent="0.2"/>
    <row r="16296" ht="12.75" customHeight="1" x14ac:dyDescent="0.2"/>
    <row r="16297" ht="12.75" customHeight="1" x14ac:dyDescent="0.2"/>
    <row r="16298" ht="12.75" customHeight="1" x14ac:dyDescent="0.2"/>
    <row r="16299" ht="12.75" customHeight="1" x14ac:dyDescent="0.2"/>
    <row r="16300" ht="12.75" customHeight="1" x14ac:dyDescent="0.2"/>
    <row r="16301" ht="12.75" customHeight="1" x14ac:dyDescent="0.2"/>
    <row r="16302" ht="12.75" customHeight="1" x14ac:dyDescent="0.2"/>
    <row r="16303" ht="12.75" customHeight="1" x14ac:dyDescent="0.2"/>
    <row r="16304" ht="12.75" customHeight="1" x14ac:dyDescent="0.2"/>
    <row r="16305" ht="12.75" customHeight="1" x14ac:dyDescent="0.2"/>
    <row r="16306" ht="12.75" customHeight="1" x14ac:dyDescent="0.2"/>
    <row r="16307" ht="12.75" customHeight="1" x14ac:dyDescent="0.2"/>
    <row r="16308" ht="12.75" customHeight="1" x14ac:dyDescent="0.2"/>
    <row r="16309" ht="12.75" customHeight="1" x14ac:dyDescent="0.2"/>
    <row r="16310" ht="12.75" customHeight="1" x14ac:dyDescent="0.2"/>
    <row r="16311" ht="12.75" customHeight="1" x14ac:dyDescent="0.2"/>
    <row r="16312" ht="12.75" customHeight="1" x14ac:dyDescent="0.2"/>
    <row r="16313" ht="12.75" customHeight="1" x14ac:dyDescent="0.2"/>
    <row r="16314" ht="12.75" customHeight="1" x14ac:dyDescent="0.2"/>
    <row r="16315" ht="12.75" customHeight="1" x14ac:dyDescent="0.2"/>
    <row r="16316" ht="12.75" customHeight="1" x14ac:dyDescent="0.2"/>
    <row r="16317" ht="12.75" customHeight="1" x14ac:dyDescent="0.2"/>
    <row r="16318" ht="12.75" customHeight="1" x14ac:dyDescent="0.2"/>
    <row r="16319" ht="12.75" customHeight="1" x14ac:dyDescent="0.2"/>
    <row r="16320" ht="12.75" customHeight="1" x14ac:dyDescent="0.2"/>
    <row r="16321" ht="12.75" customHeight="1" x14ac:dyDescent="0.2"/>
    <row r="16322" ht="12.75" customHeight="1" x14ac:dyDescent="0.2"/>
    <row r="16323" ht="12.75" customHeight="1" x14ac:dyDescent="0.2"/>
    <row r="16324" ht="12.75" customHeight="1" x14ac:dyDescent="0.2"/>
    <row r="16325" ht="12.75" customHeight="1" x14ac:dyDescent="0.2"/>
    <row r="16326" ht="12.75" customHeight="1" x14ac:dyDescent="0.2"/>
    <row r="16327" ht="12.75" customHeight="1" x14ac:dyDescent="0.2"/>
    <row r="16328" ht="12.75" customHeight="1" x14ac:dyDescent="0.2"/>
    <row r="16329" ht="12.75" customHeight="1" x14ac:dyDescent="0.2"/>
    <row r="16330" ht="12.75" customHeight="1" x14ac:dyDescent="0.2"/>
    <row r="16331" ht="12.75" customHeight="1" x14ac:dyDescent="0.2"/>
    <row r="16332" ht="12.75" customHeight="1" x14ac:dyDescent="0.2"/>
    <row r="16333" ht="12.75" customHeight="1" x14ac:dyDescent="0.2"/>
    <row r="16334" ht="12.75" customHeight="1" x14ac:dyDescent="0.2"/>
    <row r="16335" ht="12.75" customHeight="1" x14ac:dyDescent="0.2"/>
    <row r="16336" ht="12.75" customHeight="1" x14ac:dyDescent="0.2"/>
    <row r="16337" ht="12.75" customHeight="1" x14ac:dyDescent="0.2"/>
    <row r="16338" ht="12.75" customHeight="1" x14ac:dyDescent="0.2"/>
    <row r="16339" ht="12.75" customHeight="1" x14ac:dyDescent="0.2"/>
    <row r="16340" ht="12.75" customHeight="1" x14ac:dyDescent="0.2"/>
    <row r="16341" ht="12.75" customHeight="1" x14ac:dyDescent="0.2"/>
    <row r="16342" ht="12.75" customHeight="1" x14ac:dyDescent="0.2"/>
    <row r="16343" ht="12.75" customHeight="1" x14ac:dyDescent="0.2"/>
    <row r="16344" ht="12.75" customHeight="1" x14ac:dyDescent="0.2"/>
    <row r="16345" ht="12.75" customHeight="1" x14ac:dyDescent="0.2"/>
    <row r="16346" ht="12.75" customHeight="1" x14ac:dyDescent="0.2"/>
    <row r="16347" ht="12.75" customHeight="1" x14ac:dyDescent="0.2"/>
    <row r="16348" ht="12.75" customHeight="1" x14ac:dyDescent="0.2"/>
    <row r="16349" ht="12.75" customHeight="1" x14ac:dyDescent="0.2"/>
    <row r="16350" ht="12.75" customHeight="1" x14ac:dyDescent="0.2"/>
    <row r="16351" ht="12.75" customHeight="1" x14ac:dyDescent="0.2"/>
    <row r="16352" ht="12.75" customHeight="1" x14ac:dyDescent="0.2"/>
    <row r="16353" ht="12.75" customHeight="1" x14ac:dyDescent="0.2"/>
    <row r="16354" ht="12.75" customHeight="1" x14ac:dyDescent="0.2"/>
    <row r="16355" ht="12.75" customHeight="1" x14ac:dyDescent="0.2"/>
    <row r="16356" ht="12.75" customHeight="1" x14ac:dyDescent="0.2"/>
    <row r="16357" ht="12.75" customHeight="1" x14ac:dyDescent="0.2"/>
    <row r="16358" ht="12.75" customHeight="1" x14ac:dyDescent="0.2"/>
    <row r="16359" ht="12.75" customHeight="1" x14ac:dyDescent="0.2"/>
    <row r="16360" ht="12.75" customHeight="1" x14ac:dyDescent="0.2"/>
    <row r="16361" ht="12.75" customHeight="1" x14ac:dyDescent="0.2"/>
    <row r="16362" ht="12.75" customHeight="1" x14ac:dyDescent="0.2"/>
    <row r="16363" ht="12.75" customHeight="1" x14ac:dyDescent="0.2"/>
    <row r="16364" ht="12.75" customHeight="1" x14ac:dyDescent="0.2"/>
    <row r="16365" ht="12.75" customHeight="1" x14ac:dyDescent="0.2"/>
    <row r="16366" ht="12.75" customHeight="1" x14ac:dyDescent="0.2"/>
    <row r="16367" ht="12.75" customHeight="1" x14ac:dyDescent="0.2"/>
    <row r="16368" ht="12.75" customHeight="1" x14ac:dyDescent="0.2"/>
    <row r="16369" ht="12.75" customHeight="1" x14ac:dyDescent="0.2"/>
    <row r="16370" ht="12.75" customHeight="1" x14ac:dyDescent="0.2"/>
    <row r="16371" ht="12.75" customHeight="1" x14ac:dyDescent="0.2"/>
    <row r="16372" ht="12.75" customHeight="1" x14ac:dyDescent="0.2"/>
    <row r="16373" ht="12.75" customHeight="1" x14ac:dyDescent="0.2"/>
    <row r="16374" ht="12.75" customHeight="1" x14ac:dyDescent="0.2"/>
    <row r="16375" ht="12.75" customHeight="1" x14ac:dyDescent="0.2"/>
    <row r="16376" ht="12.75" customHeight="1" x14ac:dyDescent="0.2"/>
    <row r="16377" ht="12.75" customHeight="1" x14ac:dyDescent="0.2"/>
    <row r="16378" ht="12.75" customHeight="1" x14ac:dyDescent="0.2"/>
    <row r="16379" ht="12.75" customHeight="1" x14ac:dyDescent="0.2"/>
    <row r="16380" ht="12.75" customHeight="1" x14ac:dyDescent="0.2"/>
    <row r="16381" ht="12.75" customHeight="1" x14ac:dyDescent="0.2"/>
    <row r="16382" ht="12.75" customHeight="1" x14ac:dyDescent="0.2"/>
    <row r="16383" ht="12.75" customHeight="1" x14ac:dyDescent="0.2"/>
    <row r="16384" ht="12.75" customHeight="1" x14ac:dyDescent="0.2"/>
    <row r="16385" ht="12.75" customHeight="1" x14ac:dyDescent="0.2"/>
    <row r="16386" ht="12.75" customHeight="1" x14ac:dyDescent="0.2"/>
    <row r="16387" ht="12.75" customHeight="1" x14ac:dyDescent="0.2"/>
    <row r="16388" ht="12.75" customHeight="1" x14ac:dyDescent="0.2"/>
    <row r="16389" ht="12.75" customHeight="1" x14ac:dyDescent="0.2"/>
    <row r="16390" ht="12.75" customHeight="1" x14ac:dyDescent="0.2"/>
    <row r="16391" ht="12.75" customHeight="1" x14ac:dyDescent="0.2"/>
    <row r="16392" ht="12.75" customHeight="1" x14ac:dyDescent="0.2"/>
    <row r="16393" ht="12.75" customHeight="1" x14ac:dyDescent="0.2"/>
    <row r="16394" ht="12.75" customHeight="1" x14ac:dyDescent="0.2"/>
    <row r="16395" ht="12.75" customHeight="1" x14ac:dyDescent="0.2"/>
    <row r="16396" ht="12.75" customHeight="1" x14ac:dyDescent="0.2"/>
    <row r="16397" ht="12.75" customHeight="1" x14ac:dyDescent="0.2"/>
    <row r="16398" ht="12.75" customHeight="1" x14ac:dyDescent="0.2"/>
    <row r="16399" ht="12.75" customHeight="1" x14ac:dyDescent="0.2"/>
    <row r="16400" ht="12.75" customHeight="1" x14ac:dyDescent="0.2"/>
    <row r="16401" ht="12.75" customHeight="1" x14ac:dyDescent="0.2"/>
    <row r="16402" ht="12.75" customHeight="1" x14ac:dyDescent="0.2"/>
    <row r="16403" ht="12.75" customHeight="1" x14ac:dyDescent="0.2"/>
    <row r="16404" ht="12.75" customHeight="1" x14ac:dyDescent="0.2"/>
    <row r="16405" ht="12.75" customHeight="1" x14ac:dyDescent="0.2"/>
    <row r="16406" ht="12.75" customHeight="1" x14ac:dyDescent="0.2"/>
    <row r="16407" ht="12.75" customHeight="1" x14ac:dyDescent="0.2"/>
    <row r="16408" ht="12.75" customHeight="1" x14ac:dyDescent="0.2"/>
    <row r="16409" ht="12.75" customHeight="1" x14ac:dyDescent="0.2"/>
    <row r="16410" ht="12.75" customHeight="1" x14ac:dyDescent="0.2"/>
    <row r="16411" ht="12.75" customHeight="1" x14ac:dyDescent="0.2"/>
    <row r="16412" ht="12.75" customHeight="1" x14ac:dyDescent="0.2"/>
    <row r="16413" ht="12.75" customHeight="1" x14ac:dyDescent="0.2"/>
    <row r="16414" ht="12.75" customHeight="1" x14ac:dyDescent="0.2"/>
    <row r="16415" ht="12.75" customHeight="1" x14ac:dyDescent="0.2"/>
    <row r="16416" ht="12.75" customHeight="1" x14ac:dyDescent="0.2"/>
    <row r="16417" ht="12.75" customHeight="1" x14ac:dyDescent="0.2"/>
    <row r="16418" ht="12.75" customHeight="1" x14ac:dyDescent="0.2"/>
    <row r="16419" ht="12.75" customHeight="1" x14ac:dyDescent="0.2"/>
    <row r="16420" ht="12.75" customHeight="1" x14ac:dyDescent="0.2"/>
    <row r="16421" ht="12.75" customHeight="1" x14ac:dyDescent="0.2"/>
    <row r="16422" ht="12.75" customHeight="1" x14ac:dyDescent="0.2"/>
    <row r="16423" ht="12.75" customHeight="1" x14ac:dyDescent="0.2"/>
    <row r="16424" ht="12.75" customHeight="1" x14ac:dyDescent="0.2"/>
    <row r="16425" ht="12.75" customHeight="1" x14ac:dyDescent="0.2"/>
    <row r="16426" ht="12.75" customHeight="1" x14ac:dyDescent="0.2"/>
    <row r="16427" ht="12.75" customHeight="1" x14ac:dyDescent="0.2"/>
    <row r="16428" ht="12.75" customHeight="1" x14ac:dyDescent="0.2"/>
    <row r="16429" ht="12.75" customHeight="1" x14ac:dyDescent="0.2"/>
    <row r="16430" ht="12.75" customHeight="1" x14ac:dyDescent="0.2"/>
    <row r="16431" ht="12.75" customHeight="1" x14ac:dyDescent="0.2"/>
    <row r="16432" ht="12.75" customHeight="1" x14ac:dyDescent="0.2"/>
    <row r="16433" ht="12.75" customHeight="1" x14ac:dyDescent="0.2"/>
    <row r="16434" ht="12.75" customHeight="1" x14ac:dyDescent="0.2"/>
    <row r="16435" ht="12.75" customHeight="1" x14ac:dyDescent="0.2"/>
    <row r="16436" ht="12.75" customHeight="1" x14ac:dyDescent="0.2"/>
    <row r="16437" ht="12.75" customHeight="1" x14ac:dyDescent="0.2"/>
    <row r="16438" ht="12.75" customHeight="1" x14ac:dyDescent="0.2"/>
    <row r="16439" ht="12.75" customHeight="1" x14ac:dyDescent="0.2"/>
    <row r="16440" ht="12.75" customHeight="1" x14ac:dyDescent="0.2"/>
    <row r="16441" ht="12.75" customHeight="1" x14ac:dyDescent="0.2"/>
    <row r="16442" ht="12.75" customHeight="1" x14ac:dyDescent="0.2"/>
    <row r="16443" ht="12.75" customHeight="1" x14ac:dyDescent="0.2"/>
    <row r="16444" ht="12.75" customHeight="1" x14ac:dyDescent="0.2"/>
    <row r="16445" ht="12.75" customHeight="1" x14ac:dyDescent="0.2"/>
    <row r="16446" ht="12.75" customHeight="1" x14ac:dyDescent="0.2"/>
    <row r="16447" ht="12.75" customHeight="1" x14ac:dyDescent="0.2"/>
    <row r="16448" ht="12.75" customHeight="1" x14ac:dyDescent="0.2"/>
    <row r="16449" ht="12.75" customHeight="1" x14ac:dyDescent="0.2"/>
    <row r="16450" ht="12.75" customHeight="1" x14ac:dyDescent="0.2"/>
    <row r="16451" ht="12.75" customHeight="1" x14ac:dyDescent="0.2"/>
    <row r="16452" ht="12.75" customHeight="1" x14ac:dyDescent="0.2"/>
    <row r="16453" ht="12.75" customHeight="1" x14ac:dyDescent="0.2"/>
    <row r="16454" ht="12.75" customHeight="1" x14ac:dyDescent="0.2"/>
    <row r="16455" ht="12.75" customHeight="1" x14ac:dyDescent="0.2"/>
    <row r="16456" ht="12.75" customHeight="1" x14ac:dyDescent="0.2"/>
    <row r="16457" ht="12.75" customHeight="1" x14ac:dyDescent="0.2"/>
    <row r="16458" ht="12.75" customHeight="1" x14ac:dyDescent="0.2"/>
    <row r="16459" ht="12.75" customHeight="1" x14ac:dyDescent="0.2"/>
    <row r="16460" ht="12.75" customHeight="1" x14ac:dyDescent="0.2"/>
    <row r="16461" ht="12.75" customHeight="1" x14ac:dyDescent="0.2"/>
    <row r="16462" ht="12.75" customHeight="1" x14ac:dyDescent="0.2"/>
    <row r="16463" ht="12.75" customHeight="1" x14ac:dyDescent="0.2"/>
    <row r="16464" ht="12.75" customHeight="1" x14ac:dyDescent="0.2"/>
    <row r="16465" ht="12.75" customHeight="1" x14ac:dyDescent="0.2"/>
    <row r="16466" ht="12.75" customHeight="1" x14ac:dyDescent="0.2"/>
    <row r="16467" ht="12.75" customHeight="1" x14ac:dyDescent="0.2"/>
    <row r="16468" ht="12.75" customHeight="1" x14ac:dyDescent="0.2"/>
    <row r="16469" ht="12.75" customHeight="1" x14ac:dyDescent="0.2"/>
    <row r="16470" ht="12.75" customHeight="1" x14ac:dyDescent="0.2"/>
    <row r="16471" ht="12.75" customHeight="1" x14ac:dyDescent="0.2"/>
    <row r="16472" ht="12.75" customHeight="1" x14ac:dyDescent="0.2"/>
    <row r="16473" ht="12.75" customHeight="1" x14ac:dyDescent="0.2"/>
    <row r="16474" ht="12.75" customHeight="1" x14ac:dyDescent="0.2"/>
    <row r="16475" ht="12.75" customHeight="1" x14ac:dyDescent="0.2"/>
    <row r="16476" ht="12.75" customHeight="1" x14ac:dyDescent="0.2"/>
    <row r="16477" ht="12.75" customHeight="1" x14ac:dyDescent="0.2"/>
    <row r="16478" ht="12.75" customHeight="1" x14ac:dyDescent="0.2"/>
    <row r="16479" ht="12.75" customHeight="1" x14ac:dyDescent="0.2"/>
    <row r="16480" ht="12.75" customHeight="1" x14ac:dyDescent="0.2"/>
    <row r="16481" ht="12.75" customHeight="1" x14ac:dyDescent="0.2"/>
    <row r="16482" ht="12.75" customHeight="1" x14ac:dyDescent="0.2"/>
    <row r="16483" ht="12.75" customHeight="1" x14ac:dyDescent="0.2"/>
    <row r="16484" ht="12.75" customHeight="1" x14ac:dyDescent="0.2"/>
    <row r="16485" ht="12.75" customHeight="1" x14ac:dyDescent="0.2"/>
    <row r="16486" ht="12.75" customHeight="1" x14ac:dyDescent="0.2"/>
    <row r="16487" ht="12.75" customHeight="1" x14ac:dyDescent="0.2"/>
    <row r="16488" ht="12.75" customHeight="1" x14ac:dyDescent="0.2"/>
    <row r="16489" ht="12.75" customHeight="1" x14ac:dyDescent="0.2"/>
    <row r="16490" ht="12.75" customHeight="1" x14ac:dyDescent="0.2"/>
    <row r="16491" ht="12.75" customHeight="1" x14ac:dyDescent="0.2"/>
    <row r="16492" ht="12.75" customHeight="1" x14ac:dyDescent="0.2"/>
    <row r="16493" ht="12.75" customHeight="1" x14ac:dyDescent="0.2"/>
    <row r="16494" ht="12.75" customHeight="1" x14ac:dyDescent="0.2"/>
    <row r="16495" ht="12.75" customHeight="1" x14ac:dyDescent="0.2"/>
    <row r="16496" ht="12.75" customHeight="1" x14ac:dyDescent="0.2"/>
    <row r="16497" ht="12.75" customHeight="1" x14ac:dyDescent="0.2"/>
    <row r="16498" ht="12.75" customHeight="1" x14ac:dyDescent="0.2"/>
    <row r="16499" ht="12.75" customHeight="1" x14ac:dyDescent="0.2"/>
    <row r="16500" ht="12.75" customHeight="1" x14ac:dyDescent="0.2"/>
    <row r="16501" ht="12.75" customHeight="1" x14ac:dyDescent="0.2"/>
    <row r="16502" ht="12.75" customHeight="1" x14ac:dyDescent="0.2"/>
    <row r="16503" ht="12.75" customHeight="1" x14ac:dyDescent="0.2"/>
    <row r="16504" ht="12.75" customHeight="1" x14ac:dyDescent="0.2"/>
    <row r="16505" ht="12.75" customHeight="1" x14ac:dyDescent="0.2"/>
    <row r="16506" ht="12.75" customHeight="1" x14ac:dyDescent="0.2"/>
    <row r="16507" ht="12.75" customHeight="1" x14ac:dyDescent="0.2"/>
    <row r="16508" ht="12.75" customHeight="1" x14ac:dyDescent="0.2"/>
    <row r="16509" ht="12.75" customHeight="1" x14ac:dyDescent="0.2"/>
    <row r="16510" ht="12.75" customHeight="1" x14ac:dyDescent="0.2"/>
    <row r="16511" ht="12.75" customHeight="1" x14ac:dyDescent="0.2"/>
    <row r="16512" ht="12.75" customHeight="1" x14ac:dyDescent="0.2"/>
    <row r="16513" ht="12.75" customHeight="1" x14ac:dyDescent="0.2"/>
    <row r="16514" ht="12.75" customHeight="1" x14ac:dyDescent="0.2"/>
    <row r="16515" ht="12.75" customHeight="1" x14ac:dyDescent="0.2"/>
    <row r="16516" ht="12.75" customHeight="1" x14ac:dyDescent="0.2"/>
    <row r="16517" ht="12.75" customHeight="1" x14ac:dyDescent="0.2"/>
    <row r="16518" ht="12.75" customHeight="1" x14ac:dyDescent="0.2"/>
    <row r="16519" ht="12.75" customHeight="1" x14ac:dyDescent="0.2"/>
    <row r="16520" ht="12.75" customHeight="1" x14ac:dyDescent="0.2"/>
    <row r="16521" ht="12.75" customHeight="1" x14ac:dyDescent="0.2"/>
    <row r="16522" ht="12.75" customHeight="1" x14ac:dyDescent="0.2"/>
    <row r="16523" ht="12.75" customHeight="1" x14ac:dyDescent="0.2"/>
    <row r="16524" ht="12.75" customHeight="1" x14ac:dyDescent="0.2"/>
    <row r="16525" ht="12.75" customHeight="1" x14ac:dyDescent="0.2"/>
    <row r="16526" ht="12.75" customHeight="1" x14ac:dyDescent="0.2"/>
    <row r="16527" ht="12.75" customHeight="1" x14ac:dyDescent="0.2"/>
    <row r="16528" ht="12.75" customHeight="1" x14ac:dyDescent="0.2"/>
    <row r="16529" ht="12.75" customHeight="1" x14ac:dyDescent="0.2"/>
    <row r="16530" ht="12.75" customHeight="1" x14ac:dyDescent="0.2"/>
    <row r="16531" ht="12.75" customHeight="1" x14ac:dyDescent="0.2"/>
    <row r="16532" ht="12.75" customHeight="1" x14ac:dyDescent="0.2"/>
    <row r="16533" ht="12.75" customHeight="1" x14ac:dyDescent="0.2"/>
    <row r="16534" ht="12.75" customHeight="1" x14ac:dyDescent="0.2"/>
    <row r="16535" ht="12.75" customHeight="1" x14ac:dyDescent="0.2"/>
    <row r="16536" ht="12.75" customHeight="1" x14ac:dyDescent="0.2"/>
    <row r="16537" ht="12.75" customHeight="1" x14ac:dyDescent="0.2"/>
    <row r="16538" ht="12.75" customHeight="1" x14ac:dyDescent="0.2"/>
    <row r="16539" ht="12.75" customHeight="1" x14ac:dyDescent="0.2"/>
    <row r="16540" ht="12.75" customHeight="1" x14ac:dyDescent="0.2"/>
    <row r="16541" ht="12.75" customHeight="1" x14ac:dyDescent="0.2"/>
    <row r="16542" ht="12.75" customHeight="1" x14ac:dyDescent="0.2"/>
    <row r="16543" ht="12.75" customHeight="1" x14ac:dyDescent="0.2"/>
    <row r="16544" ht="12.75" customHeight="1" x14ac:dyDescent="0.2"/>
    <row r="16545" ht="12.75" customHeight="1" x14ac:dyDescent="0.2"/>
    <row r="16546" ht="12.75" customHeight="1" x14ac:dyDescent="0.2"/>
    <row r="16547" ht="12.75" customHeight="1" x14ac:dyDescent="0.2"/>
    <row r="16548" ht="12.75" customHeight="1" x14ac:dyDescent="0.2"/>
    <row r="16549" ht="12.75" customHeight="1" x14ac:dyDescent="0.2"/>
    <row r="16550" ht="12.75" customHeight="1" x14ac:dyDescent="0.2"/>
    <row r="16551" ht="12.75" customHeight="1" x14ac:dyDescent="0.2"/>
    <row r="16552" ht="12.75" customHeight="1" x14ac:dyDescent="0.2"/>
    <row r="16553" ht="12.75" customHeight="1" x14ac:dyDescent="0.2"/>
    <row r="16554" ht="12.75" customHeight="1" x14ac:dyDescent="0.2"/>
    <row r="16555" ht="12.75" customHeight="1" x14ac:dyDescent="0.2"/>
    <row r="16556" ht="12.75" customHeight="1" x14ac:dyDescent="0.2"/>
    <row r="16557" ht="12.75" customHeight="1" x14ac:dyDescent="0.2"/>
    <row r="16558" ht="12.75" customHeight="1" x14ac:dyDescent="0.2"/>
    <row r="16559" ht="12.75" customHeight="1" x14ac:dyDescent="0.2"/>
    <row r="16560" ht="12.75" customHeight="1" x14ac:dyDescent="0.2"/>
    <row r="16561" ht="12.75" customHeight="1" x14ac:dyDescent="0.2"/>
    <row r="16562" ht="12.75" customHeight="1" x14ac:dyDescent="0.2"/>
    <row r="16563" ht="12.75" customHeight="1" x14ac:dyDescent="0.2"/>
    <row r="16564" ht="12.75" customHeight="1" x14ac:dyDescent="0.2"/>
    <row r="16565" ht="12.75" customHeight="1" x14ac:dyDescent="0.2"/>
    <row r="16566" ht="12.75" customHeight="1" x14ac:dyDescent="0.2"/>
    <row r="16567" ht="12.75" customHeight="1" x14ac:dyDescent="0.2"/>
    <row r="16568" ht="12.75" customHeight="1" x14ac:dyDescent="0.2"/>
    <row r="16569" ht="12.75" customHeight="1" x14ac:dyDescent="0.2"/>
    <row r="16570" ht="12.75" customHeight="1" x14ac:dyDescent="0.2"/>
    <row r="16571" ht="12.75" customHeight="1" x14ac:dyDescent="0.2"/>
    <row r="16572" ht="12.75" customHeight="1" x14ac:dyDescent="0.2"/>
    <row r="16573" ht="12.75" customHeight="1" x14ac:dyDescent="0.2"/>
    <row r="16574" ht="12.75" customHeight="1" x14ac:dyDescent="0.2"/>
    <row r="16575" ht="12.75" customHeight="1" x14ac:dyDescent="0.2"/>
    <row r="16576" ht="12.75" customHeight="1" x14ac:dyDescent="0.2"/>
    <row r="16577" ht="12.75" customHeight="1" x14ac:dyDescent="0.2"/>
    <row r="16578" ht="12.75" customHeight="1" x14ac:dyDescent="0.2"/>
    <row r="16579" ht="12.75" customHeight="1" x14ac:dyDescent="0.2"/>
    <row r="16580" ht="12.75" customHeight="1" x14ac:dyDescent="0.2"/>
    <row r="16581" ht="12.75" customHeight="1" x14ac:dyDescent="0.2"/>
    <row r="16582" ht="12.75" customHeight="1" x14ac:dyDescent="0.2"/>
    <row r="16583" ht="12.75" customHeight="1" x14ac:dyDescent="0.2"/>
    <row r="16584" ht="12.75" customHeight="1" x14ac:dyDescent="0.2"/>
    <row r="16585" ht="12.75" customHeight="1" x14ac:dyDescent="0.2"/>
    <row r="16586" ht="12.75" customHeight="1" x14ac:dyDescent="0.2"/>
    <row r="16587" ht="12.75" customHeight="1" x14ac:dyDescent="0.2"/>
    <row r="16588" ht="12.75" customHeight="1" x14ac:dyDescent="0.2"/>
    <row r="16589" ht="12.75" customHeight="1" x14ac:dyDescent="0.2"/>
    <row r="16590" ht="12.75" customHeight="1" x14ac:dyDescent="0.2"/>
    <row r="16591" ht="12.75" customHeight="1" x14ac:dyDescent="0.2"/>
    <row r="16592" ht="12.75" customHeight="1" x14ac:dyDescent="0.2"/>
    <row r="16593" ht="12.75" customHeight="1" x14ac:dyDescent="0.2"/>
    <row r="16594" ht="12.75" customHeight="1" x14ac:dyDescent="0.2"/>
    <row r="16595" ht="12.75" customHeight="1" x14ac:dyDescent="0.2"/>
    <row r="16596" ht="12.75" customHeight="1" x14ac:dyDescent="0.2"/>
    <row r="16597" ht="12.75" customHeight="1" x14ac:dyDescent="0.2"/>
    <row r="16598" ht="12.75" customHeight="1" x14ac:dyDescent="0.2"/>
    <row r="16599" ht="12.75" customHeight="1" x14ac:dyDescent="0.2"/>
    <row r="16600" ht="12.75" customHeight="1" x14ac:dyDescent="0.2"/>
    <row r="16601" ht="12.75" customHeight="1" x14ac:dyDescent="0.2"/>
    <row r="16602" ht="12.75" customHeight="1" x14ac:dyDescent="0.2"/>
    <row r="16603" ht="12.75" customHeight="1" x14ac:dyDescent="0.2"/>
    <row r="16604" ht="12.75" customHeight="1" x14ac:dyDescent="0.2"/>
    <row r="16605" ht="12.75" customHeight="1" x14ac:dyDescent="0.2"/>
    <row r="16606" ht="12.75" customHeight="1" x14ac:dyDescent="0.2"/>
    <row r="16607" ht="12.75" customHeight="1" x14ac:dyDescent="0.2"/>
    <row r="16608" ht="12.75" customHeight="1" x14ac:dyDescent="0.2"/>
    <row r="16609" ht="12.75" customHeight="1" x14ac:dyDescent="0.2"/>
    <row r="16610" ht="12.75" customHeight="1" x14ac:dyDescent="0.2"/>
    <row r="16611" ht="12.75" customHeight="1" x14ac:dyDescent="0.2"/>
    <row r="16612" ht="12.75" customHeight="1" x14ac:dyDescent="0.2"/>
    <row r="16613" ht="12.75" customHeight="1" x14ac:dyDescent="0.2"/>
    <row r="16614" ht="12.75" customHeight="1" x14ac:dyDescent="0.2"/>
    <row r="16615" ht="12.75" customHeight="1" x14ac:dyDescent="0.2"/>
    <row r="16616" ht="12.75" customHeight="1" x14ac:dyDescent="0.2"/>
    <row r="16617" ht="12.75" customHeight="1" x14ac:dyDescent="0.2"/>
    <row r="16618" ht="12.75" customHeight="1" x14ac:dyDescent="0.2"/>
    <row r="16619" ht="12.75" customHeight="1" x14ac:dyDescent="0.2"/>
    <row r="16620" ht="12.75" customHeight="1" x14ac:dyDescent="0.2"/>
    <row r="16621" ht="12.75" customHeight="1" x14ac:dyDescent="0.2"/>
    <row r="16622" ht="12.75" customHeight="1" x14ac:dyDescent="0.2"/>
    <row r="16623" ht="12.75" customHeight="1" x14ac:dyDescent="0.2"/>
    <row r="16624" ht="12.75" customHeight="1" x14ac:dyDescent="0.2"/>
    <row r="16625" ht="12.75" customHeight="1" x14ac:dyDescent="0.2"/>
    <row r="16626" ht="12.75" customHeight="1" x14ac:dyDescent="0.2"/>
    <row r="16627" ht="12.75" customHeight="1" x14ac:dyDescent="0.2"/>
    <row r="16628" ht="12.75" customHeight="1" x14ac:dyDescent="0.2"/>
    <row r="16629" ht="12.75" customHeight="1" x14ac:dyDescent="0.2"/>
    <row r="16630" ht="12.75" customHeight="1" x14ac:dyDescent="0.2"/>
    <row r="16631" ht="12.75" customHeight="1" x14ac:dyDescent="0.2"/>
    <row r="16632" ht="12.75" customHeight="1" x14ac:dyDescent="0.2"/>
    <row r="16633" ht="12.75" customHeight="1" x14ac:dyDescent="0.2"/>
    <row r="16634" ht="12.75" customHeight="1" x14ac:dyDescent="0.2"/>
    <row r="16635" ht="12.75" customHeight="1" x14ac:dyDescent="0.2"/>
    <row r="16636" ht="12.75" customHeight="1" x14ac:dyDescent="0.2"/>
    <row r="16637" ht="12.75" customHeight="1" x14ac:dyDescent="0.2"/>
    <row r="16638" ht="12.75" customHeight="1" x14ac:dyDescent="0.2"/>
    <row r="16639" ht="12.75" customHeight="1" x14ac:dyDescent="0.2"/>
    <row r="16640" ht="12.75" customHeight="1" x14ac:dyDescent="0.2"/>
    <row r="16641" ht="12.75" customHeight="1" x14ac:dyDescent="0.2"/>
    <row r="16642" ht="12.75" customHeight="1" x14ac:dyDescent="0.2"/>
    <row r="16643" ht="12.75" customHeight="1" x14ac:dyDescent="0.2"/>
    <row r="16644" ht="12.75" customHeight="1" x14ac:dyDescent="0.2"/>
    <row r="16645" ht="12.75" customHeight="1" x14ac:dyDescent="0.2"/>
    <row r="16646" ht="12.75" customHeight="1" x14ac:dyDescent="0.2"/>
    <row r="16647" ht="12.75" customHeight="1" x14ac:dyDescent="0.2"/>
    <row r="16648" ht="12.75" customHeight="1" x14ac:dyDescent="0.2"/>
    <row r="16649" ht="12.75" customHeight="1" x14ac:dyDescent="0.2"/>
    <row r="16650" ht="12.75" customHeight="1" x14ac:dyDescent="0.2"/>
    <row r="16651" ht="12.75" customHeight="1" x14ac:dyDescent="0.2"/>
    <row r="16652" ht="12.75" customHeight="1" x14ac:dyDescent="0.2"/>
    <row r="16653" ht="12.75" customHeight="1" x14ac:dyDescent="0.2"/>
    <row r="16654" ht="12.75" customHeight="1" x14ac:dyDescent="0.2"/>
    <row r="16655" ht="12.75" customHeight="1" x14ac:dyDescent="0.2"/>
    <row r="16656" ht="12.75" customHeight="1" x14ac:dyDescent="0.2"/>
    <row r="16657" ht="12.75" customHeight="1" x14ac:dyDescent="0.2"/>
    <row r="16658" ht="12.75" customHeight="1" x14ac:dyDescent="0.2"/>
    <row r="16659" ht="12.75" customHeight="1" x14ac:dyDescent="0.2"/>
    <row r="16660" ht="12.75" customHeight="1" x14ac:dyDescent="0.2"/>
    <row r="16661" ht="12.75" customHeight="1" x14ac:dyDescent="0.2"/>
    <row r="16662" ht="12.75" customHeight="1" x14ac:dyDescent="0.2"/>
    <row r="16663" ht="12.75" customHeight="1" x14ac:dyDescent="0.2"/>
    <row r="16664" ht="12.75" customHeight="1" x14ac:dyDescent="0.2"/>
    <row r="16665" ht="12.75" customHeight="1" x14ac:dyDescent="0.2"/>
    <row r="16666" ht="12.75" customHeight="1" x14ac:dyDescent="0.2"/>
    <row r="16667" ht="12.75" customHeight="1" x14ac:dyDescent="0.2"/>
    <row r="16668" ht="12.75" customHeight="1" x14ac:dyDescent="0.2"/>
    <row r="16669" ht="12.75" customHeight="1" x14ac:dyDescent="0.2"/>
    <row r="16670" ht="12.75" customHeight="1" x14ac:dyDescent="0.2"/>
    <row r="16671" ht="12.75" customHeight="1" x14ac:dyDescent="0.2"/>
    <row r="16672" ht="12.75" customHeight="1" x14ac:dyDescent="0.2"/>
    <row r="16673" ht="12.75" customHeight="1" x14ac:dyDescent="0.2"/>
    <row r="16674" ht="12.75" customHeight="1" x14ac:dyDescent="0.2"/>
    <row r="16675" ht="12.75" customHeight="1" x14ac:dyDescent="0.2"/>
    <row r="16676" ht="12.75" customHeight="1" x14ac:dyDescent="0.2"/>
    <row r="16677" ht="12.75" customHeight="1" x14ac:dyDescent="0.2"/>
    <row r="16678" ht="12.75" customHeight="1" x14ac:dyDescent="0.2"/>
    <row r="16679" ht="12.75" customHeight="1" x14ac:dyDescent="0.2"/>
    <row r="16680" ht="12.75" customHeight="1" x14ac:dyDescent="0.2"/>
    <row r="16681" ht="12.75" customHeight="1" x14ac:dyDescent="0.2"/>
    <row r="16682" ht="12.75" customHeight="1" x14ac:dyDescent="0.2"/>
    <row r="16683" ht="12.75" customHeight="1" x14ac:dyDescent="0.2"/>
    <row r="16684" ht="12.75" customHeight="1" x14ac:dyDescent="0.2"/>
    <row r="16685" ht="12.75" customHeight="1" x14ac:dyDescent="0.2"/>
    <row r="16686" ht="12.75" customHeight="1" x14ac:dyDescent="0.2"/>
    <row r="16687" ht="12.75" customHeight="1" x14ac:dyDescent="0.2"/>
    <row r="16688" ht="12.75" customHeight="1" x14ac:dyDescent="0.2"/>
    <row r="16689" ht="12.75" customHeight="1" x14ac:dyDescent="0.2"/>
    <row r="16690" ht="12.75" customHeight="1" x14ac:dyDescent="0.2"/>
    <row r="16691" ht="12.75" customHeight="1" x14ac:dyDescent="0.2"/>
    <row r="16692" ht="12.75" customHeight="1" x14ac:dyDescent="0.2"/>
    <row r="16693" ht="12.75" customHeight="1" x14ac:dyDescent="0.2"/>
    <row r="16694" ht="12.75" customHeight="1" x14ac:dyDescent="0.2"/>
    <row r="16695" ht="12.75" customHeight="1" x14ac:dyDescent="0.2"/>
    <row r="16696" ht="12.75" customHeight="1" x14ac:dyDescent="0.2"/>
    <row r="16697" ht="12.75" customHeight="1" x14ac:dyDescent="0.2"/>
    <row r="16698" ht="12.75" customHeight="1" x14ac:dyDescent="0.2"/>
    <row r="16699" ht="12.75" customHeight="1" x14ac:dyDescent="0.2"/>
    <row r="16700" ht="12.75" customHeight="1" x14ac:dyDescent="0.2"/>
    <row r="16701" ht="12.75" customHeight="1" x14ac:dyDescent="0.2"/>
    <row r="16702" ht="12.75" customHeight="1" x14ac:dyDescent="0.2"/>
    <row r="16703" ht="12.75" customHeight="1" x14ac:dyDescent="0.2"/>
    <row r="16704" ht="12.75" customHeight="1" x14ac:dyDescent="0.2"/>
    <row r="16705" ht="12.75" customHeight="1" x14ac:dyDescent="0.2"/>
    <row r="16706" ht="12.75" customHeight="1" x14ac:dyDescent="0.2"/>
    <row r="16707" ht="12.75" customHeight="1" x14ac:dyDescent="0.2"/>
    <row r="16708" ht="12.75" customHeight="1" x14ac:dyDescent="0.2"/>
    <row r="16709" ht="12.75" customHeight="1" x14ac:dyDescent="0.2"/>
    <row r="16710" ht="12.75" customHeight="1" x14ac:dyDescent="0.2"/>
    <row r="16711" ht="12.75" customHeight="1" x14ac:dyDescent="0.2"/>
    <row r="16712" ht="12.75" customHeight="1" x14ac:dyDescent="0.2"/>
    <row r="16713" ht="12.75" customHeight="1" x14ac:dyDescent="0.2"/>
    <row r="16714" ht="12.75" customHeight="1" x14ac:dyDescent="0.2"/>
    <row r="16715" ht="12.75" customHeight="1" x14ac:dyDescent="0.2"/>
    <row r="16716" ht="12.75" customHeight="1" x14ac:dyDescent="0.2"/>
    <row r="16717" ht="12.75" customHeight="1" x14ac:dyDescent="0.2"/>
    <row r="16718" ht="12.75" customHeight="1" x14ac:dyDescent="0.2"/>
    <row r="16719" ht="12.75" customHeight="1" x14ac:dyDescent="0.2"/>
    <row r="16720" ht="12.75" customHeight="1" x14ac:dyDescent="0.2"/>
    <row r="16721" ht="12.75" customHeight="1" x14ac:dyDescent="0.2"/>
    <row r="16722" ht="12.75" customHeight="1" x14ac:dyDescent="0.2"/>
    <row r="16723" ht="12.75" customHeight="1" x14ac:dyDescent="0.2"/>
    <row r="16724" ht="12.75" customHeight="1" x14ac:dyDescent="0.2"/>
    <row r="16725" ht="12.75" customHeight="1" x14ac:dyDescent="0.2"/>
    <row r="16726" ht="12.75" customHeight="1" x14ac:dyDescent="0.2"/>
    <row r="16727" ht="12.75" customHeight="1" x14ac:dyDescent="0.2"/>
    <row r="16728" ht="12.75" customHeight="1" x14ac:dyDescent="0.2"/>
    <row r="16729" ht="12.75" customHeight="1" x14ac:dyDescent="0.2"/>
    <row r="16730" ht="12.75" customHeight="1" x14ac:dyDescent="0.2"/>
    <row r="16731" ht="12.75" customHeight="1" x14ac:dyDescent="0.2"/>
    <row r="16732" ht="12.75" customHeight="1" x14ac:dyDescent="0.2"/>
    <row r="16733" ht="12.75" customHeight="1" x14ac:dyDescent="0.2"/>
    <row r="16734" ht="12.75" customHeight="1" x14ac:dyDescent="0.2"/>
    <row r="16735" ht="12.75" customHeight="1" x14ac:dyDescent="0.2"/>
    <row r="16736" ht="12.75" customHeight="1" x14ac:dyDescent="0.2"/>
    <row r="16737" ht="12.75" customHeight="1" x14ac:dyDescent="0.2"/>
    <row r="16738" ht="12.75" customHeight="1" x14ac:dyDescent="0.2"/>
    <row r="16739" ht="12.75" customHeight="1" x14ac:dyDescent="0.2"/>
    <row r="16740" ht="12.75" customHeight="1" x14ac:dyDescent="0.2"/>
    <row r="16741" ht="12.75" customHeight="1" x14ac:dyDescent="0.2"/>
    <row r="16742" ht="12.75" customHeight="1" x14ac:dyDescent="0.2"/>
    <row r="16743" ht="12.75" customHeight="1" x14ac:dyDescent="0.2"/>
    <row r="16744" ht="12.75" customHeight="1" x14ac:dyDescent="0.2"/>
    <row r="16745" ht="12.75" customHeight="1" x14ac:dyDescent="0.2"/>
    <row r="16746" ht="12.75" customHeight="1" x14ac:dyDescent="0.2"/>
    <row r="16747" ht="12.75" customHeight="1" x14ac:dyDescent="0.2"/>
    <row r="16748" ht="12.75" customHeight="1" x14ac:dyDescent="0.2"/>
    <row r="16749" ht="12.75" customHeight="1" x14ac:dyDescent="0.2"/>
    <row r="16750" ht="12.75" customHeight="1" x14ac:dyDescent="0.2"/>
    <row r="16751" ht="12.75" customHeight="1" x14ac:dyDescent="0.2"/>
    <row r="16752" ht="12.75" customHeight="1" x14ac:dyDescent="0.2"/>
    <row r="16753" ht="12.75" customHeight="1" x14ac:dyDescent="0.2"/>
    <row r="16754" ht="12.75" customHeight="1" x14ac:dyDescent="0.2"/>
    <row r="16755" ht="12.75" customHeight="1" x14ac:dyDescent="0.2"/>
    <row r="16756" ht="12.75" customHeight="1" x14ac:dyDescent="0.2"/>
    <row r="16757" ht="12.75" customHeight="1" x14ac:dyDescent="0.2"/>
    <row r="16758" ht="12.75" customHeight="1" x14ac:dyDescent="0.2"/>
    <row r="16759" ht="12.75" customHeight="1" x14ac:dyDescent="0.2"/>
    <row r="16760" ht="12.75" customHeight="1" x14ac:dyDescent="0.2"/>
    <row r="16761" ht="12.75" customHeight="1" x14ac:dyDescent="0.2"/>
    <row r="16762" ht="12.75" customHeight="1" x14ac:dyDescent="0.2"/>
    <row r="16763" ht="12.75" customHeight="1" x14ac:dyDescent="0.2"/>
    <row r="16764" ht="12.75" customHeight="1" x14ac:dyDescent="0.2"/>
    <row r="16765" ht="12.75" customHeight="1" x14ac:dyDescent="0.2"/>
    <row r="16766" ht="12.75" customHeight="1" x14ac:dyDescent="0.2"/>
    <row r="16767" ht="12.75" customHeight="1" x14ac:dyDescent="0.2"/>
    <row r="16768" ht="12.75" customHeight="1" x14ac:dyDescent="0.2"/>
    <row r="16769" ht="12.75" customHeight="1" x14ac:dyDescent="0.2"/>
    <row r="16770" ht="12.75" customHeight="1" x14ac:dyDescent="0.2"/>
    <row r="16771" ht="12.75" customHeight="1" x14ac:dyDescent="0.2"/>
    <row r="16772" ht="12.75" customHeight="1" x14ac:dyDescent="0.2"/>
    <row r="16773" ht="12.75" customHeight="1" x14ac:dyDescent="0.2"/>
    <row r="16774" ht="12.75" customHeight="1" x14ac:dyDescent="0.2"/>
    <row r="16775" ht="12.75" customHeight="1" x14ac:dyDescent="0.2"/>
    <row r="16776" ht="12.75" customHeight="1" x14ac:dyDescent="0.2"/>
    <row r="16777" ht="12.75" customHeight="1" x14ac:dyDescent="0.2"/>
    <row r="16778" ht="12.75" customHeight="1" x14ac:dyDescent="0.2"/>
    <row r="16779" ht="12.75" customHeight="1" x14ac:dyDescent="0.2"/>
    <row r="16780" ht="12.75" customHeight="1" x14ac:dyDescent="0.2"/>
    <row r="16781" ht="12.75" customHeight="1" x14ac:dyDescent="0.2"/>
    <row r="16782" ht="12.75" customHeight="1" x14ac:dyDescent="0.2"/>
    <row r="16783" ht="12.75" customHeight="1" x14ac:dyDescent="0.2"/>
    <row r="16784" ht="12.75" customHeight="1" x14ac:dyDescent="0.2"/>
    <row r="16785" ht="12.75" customHeight="1" x14ac:dyDescent="0.2"/>
    <row r="16786" ht="12.75" customHeight="1" x14ac:dyDescent="0.2"/>
    <row r="16787" ht="12.75" customHeight="1" x14ac:dyDescent="0.2"/>
    <row r="16788" ht="12.75" customHeight="1" x14ac:dyDescent="0.2"/>
    <row r="16789" ht="12.75" customHeight="1" x14ac:dyDescent="0.2"/>
    <row r="16790" ht="12.75" customHeight="1" x14ac:dyDescent="0.2"/>
    <row r="16791" ht="12.75" customHeight="1" x14ac:dyDescent="0.2"/>
    <row r="16792" ht="12.75" customHeight="1" x14ac:dyDescent="0.2"/>
    <row r="16793" ht="12.75" customHeight="1" x14ac:dyDescent="0.2"/>
    <row r="16794" ht="12.75" customHeight="1" x14ac:dyDescent="0.2"/>
    <row r="16795" ht="12.75" customHeight="1" x14ac:dyDescent="0.2"/>
    <row r="16796" ht="12.75" customHeight="1" x14ac:dyDescent="0.2"/>
    <row r="16797" ht="12.75" customHeight="1" x14ac:dyDescent="0.2"/>
    <row r="16798" ht="12.75" customHeight="1" x14ac:dyDescent="0.2"/>
    <row r="16799" ht="12.75" customHeight="1" x14ac:dyDescent="0.2"/>
    <row r="16800" ht="12.75" customHeight="1" x14ac:dyDescent="0.2"/>
    <row r="16801" ht="12.75" customHeight="1" x14ac:dyDescent="0.2"/>
    <row r="16802" ht="12.75" customHeight="1" x14ac:dyDescent="0.2"/>
    <row r="16803" ht="12.75" customHeight="1" x14ac:dyDescent="0.2"/>
    <row r="16804" ht="12.75" customHeight="1" x14ac:dyDescent="0.2"/>
    <row r="16805" ht="12.75" customHeight="1" x14ac:dyDescent="0.2"/>
    <row r="16806" ht="12.75" customHeight="1" x14ac:dyDescent="0.2"/>
    <row r="16807" ht="12.75" customHeight="1" x14ac:dyDescent="0.2"/>
    <row r="16808" ht="12.75" customHeight="1" x14ac:dyDescent="0.2"/>
    <row r="16809" ht="12.75" customHeight="1" x14ac:dyDescent="0.2"/>
    <row r="16810" ht="12.75" customHeight="1" x14ac:dyDescent="0.2"/>
    <row r="16811" ht="12.75" customHeight="1" x14ac:dyDescent="0.2"/>
    <row r="16812" ht="12.75" customHeight="1" x14ac:dyDescent="0.2"/>
    <row r="16813" ht="12.75" customHeight="1" x14ac:dyDescent="0.2"/>
    <row r="16814" ht="12.75" customHeight="1" x14ac:dyDescent="0.2"/>
    <row r="16815" ht="12.75" customHeight="1" x14ac:dyDescent="0.2"/>
    <row r="16816" ht="12.75" customHeight="1" x14ac:dyDescent="0.2"/>
    <row r="16817" ht="12.75" customHeight="1" x14ac:dyDescent="0.2"/>
    <row r="16818" ht="12.75" customHeight="1" x14ac:dyDescent="0.2"/>
    <row r="16819" ht="12.75" customHeight="1" x14ac:dyDescent="0.2"/>
    <row r="16820" ht="12.75" customHeight="1" x14ac:dyDescent="0.2"/>
    <row r="16821" ht="12.75" customHeight="1" x14ac:dyDescent="0.2"/>
    <row r="16822" ht="12.75" customHeight="1" x14ac:dyDescent="0.2"/>
    <row r="16823" ht="12.75" customHeight="1" x14ac:dyDescent="0.2"/>
    <row r="16824" ht="12.75" customHeight="1" x14ac:dyDescent="0.2"/>
    <row r="16825" ht="12.75" customHeight="1" x14ac:dyDescent="0.2"/>
    <row r="16826" ht="12.75" customHeight="1" x14ac:dyDescent="0.2"/>
    <row r="16827" ht="12.75" customHeight="1" x14ac:dyDescent="0.2"/>
    <row r="16828" ht="12.75" customHeight="1" x14ac:dyDescent="0.2"/>
    <row r="16829" ht="12.75" customHeight="1" x14ac:dyDescent="0.2"/>
    <row r="16830" ht="12.75" customHeight="1" x14ac:dyDescent="0.2"/>
    <row r="16831" ht="12.75" customHeight="1" x14ac:dyDescent="0.2"/>
    <row r="16832" ht="12.75" customHeight="1" x14ac:dyDescent="0.2"/>
    <row r="16833" ht="12.75" customHeight="1" x14ac:dyDescent="0.2"/>
    <row r="16834" ht="12.75" customHeight="1" x14ac:dyDescent="0.2"/>
    <row r="16835" ht="12.75" customHeight="1" x14ac:dyDescent="0.2"/>
    <row r="16836" ht="12.75" customHeight="1" x14ac:dyDescent="0.2"/>
    <row r="16837" ht="12.75" customHeight="1" x14ac:dyDescent="0.2"/>
    <row r="16838" ht="12.75" customHeight="1" x14ac:dyDescent="0.2"/>
    <row r="16839" ht="12.75" customHeight="1" x14ac:dyDescent="0.2"/>
    <row r="16840" ht="12.75" customHeight="1" x14ac:dyDescent="0.2"/>
    <row r="16841" ht="12.75" customHeight="1" x14ac:dyDescent="0.2"/>
    <row r="16842" ht="12.75" customHeight="1" x14ac:dyDescent="0.2"/>
    <row r="16843" ht="12.75" customHeight="1" x14ac:dyDescent="0.2"/>
    <row r="16844" ht="12.75" customHeight="1" x14ac:dyDescent="0.2"/>
    <row r="16845" ht="12.75" customHeight="1" x14ac:dyDescent="0.2"/>
    <row r="16846" ht="12.75" customHeight="1" x14ac:dyDescent="0.2"/>
    <row r="16847" ht="12.75" customHeight="1" x14ac:dyDescent="0.2"/>
    <row r="16848" ht="12.75" customHeight="1" x14ac:dyDescent="0.2"/>
    <row r="16849" ht="12.75" customHeight="1" x14ac:dyDescent="0.2"/>
    <row r="16850" ht="12.75" customHeight="1" x14ac:dyDescent="0.2"/>
    <row r="16851" ht="12.75" customHeight="1" x14ac:dyDescent="0.2"/>
    <row r="16852" ht="12.75" customHeight="1" x14ac:dyDescent="0.2"/>
    <row r="16853" ht="12.75" customHeight="1" x14ac:dyDescent="0.2"/>
    <row r="16854" ht="12.75" customHeight="1" x14ac:dyDescent="0.2"/>
    <row r="16855" ht="12.75" customHeight="1" x14ac:dyDescent="0.2"/>
    <row r="16856" ht="12.75" customHeight="1" x14ac:dyDescent="0.2"/>
    <row r="16857" ht="12.75" customHeight="1" x14ac:dyDescent="0.2"/>
    <row r="16858" ht="12.75" customHeight="1" x14ac:dyDescent="0.2"/>
    <row r="16859" ht="12.75" customHeight="1" x14ac:dyDescent="0.2"/>
    <row r="16860" ht="12.75" customHeight="1" x14ac:dyDescent="0.2"/>
    <row r="16861" ht="12.75" customHeight="1" x14ac:dyDescent="0.2"/>
    <row r="16862" ht="12.75" customHeight="1" x14ac:dyDescent="0.2"/>
    <row r="16863" ht="12.75" customHeight="1" x14ac:dyDescent="0.2"/>
    <row r="16864" ht="12.75" customHeight="1" x14ac:dyDescent="0.2"/>
    <row r="16865" ht="12.75" customHeight="1" x14ac:dyDescent="0.2"/>
    <row r="16866" ht="12.75" customHeight="1" x14ac:dyDescent="0.2"/>
    <row r="16867" ht="12.75" customHeight="1" x14ac:dyDescent="0.2"/>
    <row r="16868" ht="12.75" customHeight="1" x14ac:dyDescent="0.2"/>
    <row r="16869" ht="12.75" customHeight="1" x14ac:dyDescent="0.2"/>
    <row r="16870" ht="12.75" customHeight="1" x14ac:dyDescent="0.2"/>
    <row r="16871" ht="12.75" customHeight="1" x14ac:dyDescent="0.2"/>
    <row r="16872" ht="12.75" customHeight="1" x14ac:dyDescent="0.2"/>
    <row r="16873" ht="12.75" customHeight="1" x14ac:dyDescent="0.2"/>
    <row r="16874" ht="12.75" customHeight="1" x14ac:dyDescent="0.2"/>
    <row r="16875" ht="12.75" customHeight="1" x14ac:dyDescent="0.2"/>
    <row r="16876" ht="12.75" customHeight="1" x14ac:dyDescent="0.2"/>
    <row r="16877" ht="12.75" customHeight="1" x14ac:dyDescent="0.2"/>
    <row r="16878" ht="12.75" customHeight="1" x14ac:dyDescent="0.2"/>
    <row r="16879" ht="12.75" customHeight="1" x14ac:dyDescent="0.2"/>
    <row r="16880" ht="12.75" customHeight="1" x14ac:dyDescent="0.2"/>
    <row r="16881" ht="12.75" customHeight="1" x14ac:dyDescent="0.2"/>
    <row r="16882" ht="12.75" customHeight="1" x14ac:dyDescent="0.2"/>
    <row r="16883" ht="12.75" customHeight="1" x14ac:dyDescent="0.2"/>
    <row r="16884" ht="12.75" customHeight="1" x14ac:dyDescent="0.2"/>
    <row r="16885" ht="12.75" customHeight="1" x14ac:dyDescent="0.2"/>
    <row r="16886" ht="12.75" customHeight="1" x14ac:dyDescent="0.2"/>
    <row r="16887" ht="12.75" customHeight="1" x14ac:dyDescent="0.2"/>
    <row r="16888" ht="12.75" customHeight="1" x14ac:dyDescent="0.2"/>
    <row r="16889" ht="12.75" customHeight="1" x14ac:dyDescent="0.2"/>
    <row r="16890" ht="12.75" customHeight="1" x14ac:dyDescent="0.2"/>
    <row r="16891" ht="12.75" customHeight="1" x14ac:dyDescent="0.2"/>
    <row r="16892" ht="12.75" customHeight="1" x14ac:dyDescent="0.2"/>
    <row r="16893" ht="12.75" customHeight="1" x14ac:dyDescent="0.2"/>
    <row r="16894" ht="12.75" customHeight="1" x14ac:dyDescent="0.2"/>
    <row r="16895" ht="12.75" customHeight="1" x14ac:dyDescent="0.2"/>
    <row r="16896" ht="12.75" customHeight="1" x14ac:dyDescent="0.2"/>
    <row r="16897" ht="12.75" customHeight="1" x14ac:dyDescent="0.2"/>
    <row r="16898" ht="12.75" customHeight="1" x14ac:dyDescent="0.2"/>
    <row r="16899" ht="12.75" customHeight="1" x14ac:dyDescent="0.2"/>
    <row r="16900" ht="12.75" customHeight="1" x14ac:dyDescent="0.2"/>
    <row r="16901" ht="12.75" customHeight="1" x14ac:dyDescent="0.2"/>
    <row r="16902" ht="12.75" customHeight="1" x14ac:dyDescent="0.2"/>
    <row r="16903" ht="12.75" customHeight="1" x14ac:dyDescent="0.2"/>
    <row r="16904" ht="12.75" customHeight="1" x14ac:dyDescent="0.2"/>
    <row r="16905" ht="12.75" customHeight="1" x14ac:dyDescent="0.2"/>
    <row r="16906" ht="12.75" customHeight="1" x14ac:dyDescent="0.2"/>
    <row r="16907" ht="12.75" customHeight="1" x14ac:dyDescent="0.2"/>
    <row r="16908" ht="12.75" customHeight="1" x14ac:dyDescent="0.2"/>
    <row r="16909" ht="12.75" customHeight="1" x14ac:dyDescent="0.2"/>
    <row r="16910" ht="12.75" customHeight="1" x14ac:dyDescent="0.2"/>
    <row r="16911" ht="12.75" customHeight="1" x14ac:dyDescent="0.2"/>
    <row r="16912" ht="12.75" customHeight="1" x14ac:dyDescent="0.2"/>
    <row r="16913" ht="12.75" customHeight="1" x14ac:dyDescent="0.2"/>
    <row r="16914" ht="12.75" customHeight="1" x14ac:dyDescent="0.2"/>
    <row r="16915" ht="12.75" customHeight="1" x14ac:dyDescent="0.2"/>
    <row r="16916" ht="12.75" customHeight="1" x14ac:dyDescent="0.2"/>
    <row r="16917" ht="12.75" customHeight="1" x14ac:dyDescent="0.2"/>
    <row r="16918" ht="12.75" customHeight="1" x14ac:dyDescent="0.2"/>
    <row r="16919" ht="12.75" customHeight="1" x14ac:dyDescent="0.2"/>
    <row r="16920" ht="12.75" customHeight="1" x14ac:dyDescent="0.2"/>
    <row r="16921" ht="12.75" customHeight="1" x14ac:dyDescent="0.2"/>
    <row r="16922" ht="12.75" customHeight="1" x14ac:dyDescent="0.2"/>
    <row r="16923" ht="12.75" customHeight="1" x14ac:dyDescent="0.2"/>
    <row r="16924" ht="12.75" customHeight="1" x14ac:dyDescent="0.2"/>
    <row r="16925" ht="12.75" customHeight="1" x14ac:dyDescent="0.2"/>
    <row r="16926" ht="12.75" customHeight="1" x14ac:dyDescent="0.2"/>
    <row r="16927" ht="12.75" customHeight="1" x14ac:dyDescent="0.2"/>
    <row r="16928" ht="12.75" customHeight="1" x14ac:dyDescent="0.2"/>
    <row r="16929" ht="12.75" customHeight="1" x14ac:dyDescent="0.2"/>
    <row r="16930" ht="12.75" customHeight="1" x14ac:dyDescent="0.2"/>
    <row r="16931" ht="12.75" customHeight="1" x14ac:dyDescent="0.2"/>
    <row r="16932" ht="12.75" customHeight="1" x14ac:dyDescent="0.2"/>
    <row r="16933" ht="12.75" customHeight="1" x14ac:dyDescent="0.2"/>
    <row r="16934" ht="12.75" customHeight="1" x14ac:dyDescent="0.2"/>
    <row r="16935" ht="12.75" customHeight="1" x14ac:dyDescent="0.2"/>
    <row r="16936" ht="12.75" customHeight="1" x14ac:dyDescent="0.2"/>
    <row r="16937" ht="12.75" customHeight="1" x14ac:dyDescent="0.2"/>
    <row r="16938" ht="12.75" customHeight="1" x14ac:dyDescent="0.2"/>
    <row r="16939" ht="12.75" customHeight="1" x14ac:dyDescent="0.2"/>
    <row r="16940" ht="12.75" customHeight="1" x14ac:dyDescent="0.2"/>
    <row r="16941" ht="12.75" customHeight="1" x14ac:dyDescent="0.2"/>
    <row r="16942" ht="12.75" customHeight="1" x14ac:dyDescent="0.2"/>
    <row r="16943" ht="12.75" customHeight="1" x14ac:dyDescent="0.2"/>
    <row r="16944" ht="12.75" customHeight="1" x14ac:dyDescent="0.2"/>
    <row r="16945" ht="12.75" customHeight="1" x14ac:dyDescent="0.2"/>
    <row r="16946" ht="12.75" customHeight="1" x14ac:dyDescent="0.2"/>
    <row r="16947" ht="12.75" customHeight="1" x14ac:dyDescent="0.2"/>
    <row r="16948" ht="12.75" customHeight="1" x14ac:dyDescent="0.2"/>
    <row r="16949" ht="12.75" customHeight="1" x14ac:dyDescent="0.2"/>
    <row r="16950" ht="12.75" customHeight="1" x14ac:dyDescent="0.2"/>
    <row r="16951" ht="12.75" customHeight="1" x14ac:dyDescent="0.2"/>
    <row r="16952" ht="12.75" customHeight="1" x14ac:dyDescent="0.2"/>
    <row r="16953" ht="12.75" customHeight="1" x14ac:dyDescent="0.2"/>
    <row r="16954" ht="12.75" customHeight="1" x14ac:dyDescent="0.2"/>
    <row r="16955" ht="12.75" customHeight="1" x14ac:dyDescent="0.2"/>
    <row r="16956" ht="12.75" customHeight="1" x14ac:dyDescent="0.2"/>
    <row r="16957" ht="12.75" customHeight="1" x14ac:dyDescent="0.2"/>
    <row r="16958" ht="12.75" customHeight="1" x14ac:dyDescent="0.2"/>
    <row r="16959" ht="12.75" customHeight="1" x14ac:dyDescent="0.2"/>
    <row r="16960" ht="12.75" customHeight="1" x14ac:dyDescent="0.2"/>
    <row r="16961" ht="12.75" customHeight="1" x14ac:dyDescent="0.2"/>
    <row r="16962" ht="12.75" customHeight="1" x14ac:dyDescent="0.2"/>
    <row r="16963" ht="12.75" customHeight="1" x14ac:dyDescent="0.2"/>
    <row r="16964" ht="12.75" customHeight="1" x14ac:dyDescent="0.2"/>
    <row r="16965" ht="12.75" customHeight="1" x14ac:dyDescent="0.2"/>
    <row r="16966" ht="12.75" customHeight="1" x14ac:dyDescent="0.2"/>
    <row r="16967" ht="12.75" customHeight="1" x14ac:dyDescent="0.2"/>
    <row r="16968" ht="12.75" customHeight="1" x14ac:dyDescent="0.2"/>
    <row r="16969" ht="12.75" customHeight="1" x14ac:dyDescent="0.2"/>
    <row r="16970" ht="12.75" customHeight="1" x14ac:dyDescent="0.2"/>
    <row r="16971" ht="12.75" customHeight="1" x14ac:dyDescent="0.2"/>
    <row r="16972" ht="12.75" customHeight="1" x14ac:dyDescent="0.2"/>
    <row r="16973" ht="12.75" customHeight="1" x14ac:dyDescent="0.2"/>
    <row r="16974" ht="12.75" customHeight="1" x14ac:dyDescent="0.2"/>
    <row r="16975" ht="12.75" customHeight="1" x14ac:dyDescent="0.2"/>
    <row r="16976" ht="12.75" customHeight="1" x14ac:dyDescent="0.2"/>
    <row r="16977" ht="12.75" customHeight="1" x14ac:dyDescent="0.2"/>
    <row r="16978" ht="12.75" customHeight="1" x14ac:dyDescent="0.2"/>
    <row r="16979" ht="12.75" customHeight="1" x14ac:dyDescent="0.2"/>
    <row r="16980" ht="12.75" customHeight="1" x14ac:dyDescent="0.2"/>
    <row r="16981" ht="12.75" customHeight="1" x14ac:dyDescent="0.2"/>
    <row r="16982" ht="12.75" customHeight="1" x14ac:dyDescent="0.2"/>
    <row r="16983" ht="12.75" customHeight="1" x14ac:dyDescent="0.2"/>
    <row r="16984" ht="12.75" customHeight="1" x14ac:dyDescent="0.2"/>
    <row r="16985" ht="12.75" customHeight="1" x14ac:dyDescent="0.2"/>
    <row r="16986" ht="12.75" customHeight="1" x14ac:dyDescent="0.2"/>
    <row r="16987" ht="12.75" customHeight="1" x14ac:dyDescent="0.2"/>
    <row r="16988" ht="12.75" customHeight="1" x14ac:dyDescent="0.2"/>
    <row r="16989" ht="12.75" customHeight="1" x14ac:dyDescent="0.2"/>
    <row r="16990" ht="12.75" customHeight="1" x14ac:dyDescent="0.2"/>
    <row r="16991" ht="12.75" customHeight="1" x14ac:dyDescent="0.2"/>
    <row r="16992" ht="12.75" customHeight="1" x14ac:dyDescent="0.2"/>
    <row r="16993" ht="12.75" customHeight="1" x14ac:dyDescent="0.2"/>
    <row r="16994" ht="12.75" customHeight="1" x14ac:dyDescent="0.2"/>
    <row r="16995" ht="12.75" customHeight="1" x14ac:dyDescent="0.2"/>
    <row r="16996" ht="12.75" customHeight="1" x14ac:dyDescent="0.2"/>
    <row r="16997" ht="12.75" customHeight="1" x14ac:dyDescent="0.2"/>
    <row r="16998" ht="12.75" customHeight="1" x14ac:dyDescent="0.2"/>
    <row r="16999" ht="12.75" customHeight="1" x14ac:dyDescent="0.2"/>
    <row r="17000" ht="12.75" customHeight="1" x14ac:dyDescent="0.2"/>
    <row r="17001" ht="12.75" customHeight="1" x14ac:dyDescent="0.2"/>
    <row r="17002" ht="12.75" customHeight="1" x14ac:dyDescent="0.2"/>
    <row r="17003" ht="12.75" customHeight="1" x14ac:dyDescent="0.2"/>
    <row r="17004" ht="12.75" customHeight="1" x14ac:dyDescent="0.2"/>
    <row r="17005" ht="12.75" customHeight="1" x14ac:dyDescent="0.2"/>
    <row r="17006" ht="12.75" customHeight="1" x14ac:dyDescent="0.2"/>
    <row r="17007" ht="12.75" customHeight="1" x14ac:dyDescent="0.2"/>
    <row r="17008" ht="12.75" customHeight="1" x14ac:dyDescent="0.2"/>
    <row r="17009" ht="12.75" customHeight="1" x14ac:dyDescent="0.2"/>
    <row r="17010" ht="12.75" customHeight="1" x14ac:dyDescent="0.2"/>
    <row r="17011" ht="12.75" customHeight="1" x14ac:dyDescent="0.2"/>
    <row r="17012" ht="12.75" customHeight="1" x14ac:dyDescent="0.2"/>
    <row r="17013" ht="12.75" customHeight="1" x14ac:dyDescent="0.2"/>
    <row r="17014" ht="12.75" customHeight="1" x14ac:dyDescent="0.2"/>
    <row r="17015" ht="12.75" customHeight="1" x14ac:dyDescent="0.2"/>
    <row r="17016" ht="12.75" customHeight="1" x14ac:dyDescent="0.2"/>
    <row r="17017" ht="12.75" customHeight="1" x14ac:dyDescent="0.2"/>
    <row r="17018" ht="12.75" customHeight="1" x14ac:dyDescent="0.2"/>
    <row r="17019" ht="12.75" customHeight="1" x14ac:dyDescent="0.2"/>
    <row r="17020" ht="12.75" customHeight="1" x14ac:dyDescent="0.2"/>
    <row r="17021" ht="12.75" customHeight="1" x14ac:dyDescent="0.2"/>
    <row r="17022" ht="12.75" customHeight="1" x14ac:dyDescent="0.2"/>
    <row r="17023" ht="12.75" customHeight="1" x14ac:dyDescent="0.2"/>
    <row r="17024" ht="12.75" customHeight="1" x14ac:dyDescent="0.2"/>
    <row r="17025" ht="12.75" customHeight="1" x14ac:dyDescent="0.2"/>
    <row r="17026" ht="12.75" customHeight="1" x14ac:dyDescent="0.2"/>
    <row r="17027" ht="12.75" customHeight="1" x14ac:dyDescent="0.2"/>
    <row r="17028" ht="12.75" customHeight="1" x14ac:dyDescent="0.2"/>
    <row r="17029" ht="12.75" customHeight="1" x14ac:dyDescent="0.2"/>
    <row r="17030" ht="12.75" customHeight="1" x14ac:dyDescent="0.2"/>
    <row r="17031" ht="12.75" customHeight="1" x14ac:dyDescent="0.2"/>
    <row r="17032" ht="12.75" customHeight="1" x14ac:dyDescent="0.2"/>
    <row r="17033" ht="12.75" customHeight="1" x14ac:dyDescent="0.2"/>
    <row r="17034" ht="12.75" customHeight="1" x14ac:dyDescent="0.2"/>
    <row r="17035" ht="12.75" customHeight="1" x14ac:dyDescent="0.2"/>
    <row r="17036" ht="12.75" customHeight="1" x14ac:dyDescent="0.2"/>
    <row r="17037" ht="12.75" customHeight="1" x14ac:dyDescent="0.2"/>
    <row r="17038" ht="12.75" customHeight="1" x14ac:dyDescent="0.2"/>
    <row r="17039" ht="12.75" customHeight="1" x14ac:dyDescent="0.2"/>
    <row r="17040" ht="12.75" customHeight="1" x14ac:dyDescent="0.2"/>
    <row r="17041" ht="12.75" customHeight="1" x14ac:dyDescent="0.2"/>
    <row r="17042" ht="12.75" customHeight="1" x14ac:dyDescent="0.2"/>
    <row r="17043" ht="12.75" customHeight="1" x14ac:dyDescent="0.2"/>
    <row r="17044" ht="12.75" customHeight="1" x14ac:dyDescent="0.2"/>
    <row r="17045" ht="12.75" customHeight="1" x14ac:dyDescent="0.2"/>
    <row r="17046" ht="12.75" customHeight="1" x14ac:dyDescent="0.2"/>
    <row r="17047" ht="12.75" customHeight="1" x14ac:dyDescent="0.2"/>
    <row r="17048" ht="12.75" customHeight="1" x14ac:dyDescent="0.2"/>
    <row r="17049" ht="12.75" customHeight="1" x14ac:dyDescent="0.2"/>
    <row r="17050" ht="12.75" customHeight="1" x14ac:dyDescent="0.2"/>
    <row r="17051" ht="12.75" customHeight="1" x14ac:dyDescent="0.2"/>
    <row r="17052" ht="12.75" customHeight="1" x14ac:dyDescent="0.2"/>
    <row r="17053" ht="12.75" customHeight="1" x14ac:dyDescent="0.2"/>
    <row r="17054" ht="12.75" customHeight="1" x14ac:dyDescent="0.2"/>
    <row r="17055" ht="12.75" customHeight="1" x14ac:dyDescent="0.2"/>
    <row r="17056" ht="12.75" customHeight="1" x14ac:dyDescent="0.2"/>
    <row r="17057" ht="12.75" customHeight="1" x14ac:dyDescent="0.2"/>
    <row r="17058" ht="12.75" customHeight="1" x14ac:dyDescent="0.2"/>
    <row r="17059" ht="12.75" customHeight="1" x14ac:dyDescent="0.2"/>
    <row r="17060" ht="12.75" customHeight="1" x14ac:dyDescent="0.2"/>
    <row r="17061" ht="12.75" customHeight="1" x14ac:dyDescent="0.2"/>
    <row r="17062" ht="12.75" customHeight="1" x14ac:dyDescent="0.2"/>
    <row r="17063" ht="12.75" customHeight="1" x14ac:dyDescent="0.2"/>
    <row r="17064" ht="12.75" customHeight="1" x14ac:dyDescent="0.2"/>
    <row r="17065" ht="12.75" customHeight="1" x14ac:dyDescent="0.2"/>
    <row r="17066" ht="12.75" customHeight="1" x14ac:dyDescent="0.2"/>
    <row r="17067" ht="12.75" customHeight="1" x14ac:dyDescent="0.2"/>
    <row r="17068" ht="12.75" customHeight="1" x14ac:dyDescent="0.2"/>
    <row r="17069" ht="12.75" customHeight="1" x14ac:dyDescent="0.2"/>
    <row r="17070" ht="12.75" customHeight="1" x14ac:dyDescent="0.2"/>
    <row r="17071" ht="12.75" customHeight="1" x14ac:dyDescent="0.2"/>
    <row r="17072" ht="12.75" customHeight="1" x14ac:dyDescent="0.2"/>
    <row r="17073" ht="12.75" customHeight="1" x14ac:dyDescent="0.2"/>
    <row r="17074" ht="12.75" customHeight="1" x14ac:dyDescent="0.2"/>
    <row r="17075" ht="12.75" customHeight="1" x14ac:dyDescent="0.2"/>
    <row r="17076" ht="12.75" customHeight="1" x14ac:dyDescent="0.2"/>
    <row r="17077" ht="12.75" customHeight="1" x14ac:dyDescent="0.2"/>
    <row r="17078" ht="12.75" customHeight="1" x14ac:dyDescent="0.2"/>
    <row r="17079" ht="12.75" customHeight="1" x14ac:dyDescent="0.2"/>
    <row r="17080" ht="12.75" customHeight="1" x14ac:dyDescent="0.2"/>
    <row r="17081" ht="12.75" customHeight="1" x14ac:dyDescent="0.2"/>
    <row r="17082" ht="12.75" customHeight="1" x14ac:dyDescent="0.2"/>
    <row r="17083" ht="12.75" customHeight="1" x14ac:dyDescent="0.2"/>
    <row r="17084" ht="12.75" customHeight="1" x14ac:dyDescent="0.2"/>
    <row r="17085" ht="12.75" customHeight="1" x14ac:dyDescent="0.2"/>
    <row r="17086" ht="12.75" customHeight="1" x14ac:dyDescent="0.2"/>
    <row r="17087" ht="12.75" customHeight="1" x14ac:dyDescent="0.2"/>
    <row r="17088" ht="12.75" customHeight="1" x14ac:dyDescent="0.2"/>
    <row r="17089" ht="12.75" customHeight="1" x14ac:dyDescent="0.2"/>
    <row r="17090" ht="12.75" customHeight="1" x14ac:dyDescent="0.2"/>
    <row r="17091" ht="12.75" customHeight="1" x14ac:dyDescent="0.2"/>
    <row r="17092" ht="12.75" customHeight="1" x14ac:dyDescent="0.2"/>
    <row r="17093" ht="12.75" customHeight="1" x14ac:dyDescent="0.2"/>
    <row r="17094" ht="12.75" customHeight="1" x14ac:dyDescent="0.2"/>
    <row r="17095" ht="12.75" customHeight="1" x14ac:dyDescent="0.2"/>
    <row r="17096" ht="12.75" customHeight="1" x14ac:dyDescent="0.2"/>
    <row r="17097" ht="12.75" customHeight="1" x14ac:dyDescent="0.2"/>
    <row r="17098" ht="12.75" customHeight="1" x14ac:dyDescent="0.2"/>
    <row r="17099" ht="12.75" customHeight="1" x14ac:dyDescent="0.2"/>
    <row r="17100" ht="12.75" customHeight="1" x14ac:dyDescent="0.2"/>
    <row r="17101" ht="12.75" customHeight="1" x14ac:dyDescent="0.2"/>
    <row r="17102" ht="12.75" customHeight="1" x14ac:dyDescent="0.2"/>
    <row r="17103" ht="12.75" customHeight="1" x14ac:dyDescent="0.2"/>
    <row r="17104" ht="12.75" customHeight="1" x14ac:dyDescent="0.2"/>
    <row r="17105" ht="12.75" customHeight="1" x14ac:dyDescent="0.2"/>
    <row r="17106" ht="12.75" customHeight="1" x14ac:dyDescent="0.2"/>
    <row r="17107" ht="12.75" customHeight="1" x14ac:dyDescent="0.2"/>
    <row r="17108" ht="12.75" customHeight="1" x14ac:dyDescent="0.2"/>
    <row r="17109" ht="12.75" customHeight="1" x14ac:dyDescent="0.2"/>
    <row r="17110" ht="12.75" customHeight="1" x14ac:dyDescent="0.2"/>
    <row r="17111" ht="12.75" customHeight="1" x14ac:dyDescent="0.2"/>
    <row r="17112" ht="12.75" customHeight="1" x14ac:dyDescent="0.2"/>
    <row r="17113" ht="12.75" customHeight="1" x14ac:dyDescent="0.2"/>
    <row r="17114" ht="12.75" customHeight="1" x14ac:dyDescent="0.2"/>
    <row r="17115" ht="12.75" customHeight="1" x14ac:dyDescent="0.2"/>
    <row r="17116" ht="12.75" customHeight="1" x14ac:dyDescent="0.2"/>
    <row r="17117" ht="12.75" customHeight="1" x14ac:dyDescent="0.2"/>
    <row r="17118" ht="12.75" customHeight="1" x14ac:dyDescent="0.2"/>
    <row r="17119" ht="12.75" customHeight="1" x14ac:dyDescent="0.2"/>
    <row r="17120" ht="12.75" customHeight="1" x14ac:dyDescent="0.2"/>
    <row r="17121" ht="12.75" customHeight="1" x14ac:dyDescent="0.2"/>
    <row r="17122" ht="12.75" customHeight="1" x14ac:dyDescent="0.2"/>
    <row r="17123" ht="12.75" customHeight="1" x14ac:dyDescent="0.2"/>
    <row r="17124" ht="12.75" customHeight="1" x14ac:dyDescent="0.2"/>
    <row r="17125" ht="12.75" customHeight="1" x14ac:dyDescent="0.2"/>
    <row r="17126" ht="12.75" customHeight="1" x14ac:dyDescent="0.2"/>
    <row r="17127" ht="12.75" customHeight="1" x14ac:dyDescent="0.2"/>
    <row r="17128" ht="12.75" customHeight="1" x14ac:dyDescent="0.2"/>
    <row r="17129" ht="12.75" customHeight="1" x14ac:dyDescent="0.2"/>
    <row r="17130" ht="12.75" customHeight="1" x14ac:dyDescent="0.2"/>
    <row r="17131" ht="12.75" customHeight="1" x14ac:dyDescent="0.2"/>
    <row r="17132" ht="12.75" customHeight="1" x14ac:dyDescent="0.2"/>
    <row r="17133" ht="12.75" customHeight="1" x14ac:dyDescent="0.2"/>
    <row r="17134" ht="12.75" customHeight="1" x14ac:dyDescent="0.2"/>
    <row r="17135" ht="12.75" customHeight="1" x14ac:dyDescent="0.2"/>
    <row r="17136" ht="12.75" customHeight="1" x14ac:dyDescent="0.2"/>
    <row r="17137" ht="12.75" customHeight="1" x14ac:dyDescent="0.2"/>
    <row r="17138" ht="12.75" customHeight="1" x14ac:dyDescent="0.2"/>
    <row r="17139" ht="12.75" customHeight="1" x14ac:dyDescent="0.2"/>
    <row r="17140" ht="12.75" customHeight="1" x14ac:dyDescent="0.2"/>
    <row r="17141" ht="12.75" customHeight="1" x14ac:dyDescent="0.2"/>
    <row r="17142" ht="12.75" customHeight="1" x14ac:dyDescent="0.2"/>
    <row r="17143" ht="12.75" customHeight="1" x14ac:dyDescent="0.2"/>
    <row r="17144" ht="12.75" customHeight="1" x14ac:dyDescent="0.2"/>
    <row r="17145" ht="12.75" customHeight="1" x14ac:dyDescent="0.2"/>
    <row r="17146" ht="12.75" customHeight="1" x14ac:dyDescent="0.2"/>
    <row r="17147" ht="12.75" customHeight="1" x14ac:dyDescent="0.2"/>
    <row r="17148" ht="12.75" customHeight="1" x14ac:dyDescent="0.2"/>
    <row r="17149" ht="12.75" customHeight="1" x14ac:dyDescent="0.2"/>
    <row r="17150" ht="12.75" customHeight="1" x14ac:dyDescent="0.2"/>
    <row r="17151" ht="12.75" customHeight="1" x14ac:dyDescent="0.2"/>
    <row r="17152" ht="12.75" customHeight="1" x14ac:dyDescent="0.2"/>
    <row r="17153" ht="12.75" customHeight="1" x14ac:dyDescent="0.2"/>
    <row r="17154" ht="12.75" customHeight="1" x14ac:dyDescent="0.2"/>
    <row r="17155" ht="12.75" customHeight="1" x14ac:dyDescent="0.2"/>
    <row r="17156" ht="12.75" customHeight="1" x14ac:dyDescent="0.2"/>
    <row r="17157" ht="12.75" customHeight="1" x14ac:dyDescent="0.2"/>
    <row r="17158" ht="12.75" customHeight="1" x14ac:dyDescent="0.2"/>
    <row r="17159" ht="12.75" customHeight="1" x14ac:dyDescent="0.2"/>
    <row r="17160" ht="12.75" customHeight="1" x14ac:dyDescent="0.2"/>
    <row r="17161" ht="12.75" customHeight="1" x14ac:dyDescent="0.2"/>
    <row r="17162" ht="12.75" customHeight="1" x14ac:dyDescent="0.2"/>
    <row r="17163" ht="12.75" customHeight="1" x14ac:dyDescent="0.2"/>
    <row r="17164" ht="12.75" customHeight="1" x14ac:dyDescent="0.2"/>
    <row r="17165" ht="12.75" customHeight="1" x14ac:dyDescent="0.2"/>
    <row r="17166" ht="12.75" customHeight="1" x14ac:dyDescent="0.2"/>
    <row r="17167" ht="12.75" customHeight="1" x14ac:dyDescent="0.2"/>
    <row r="17168" ht="12.75" customHeight="1" x14ac:dyDescent="0.2"/>
    <row r="17169" ht="12.75" customHeight="1" x14ac:dyDescent="0.2"/>
    <row r="17170" ht="12.75" customHeight="1" x14ac:dyDescent="0.2"/>
    <row r="17171" ht="12.75" customHeight="1" x14ac:dyDescent="0.2"/>
    <row r="17172" ht="12.75" customHeight="1" x14ac:dyDescent="0.2"/>
    <row r="17173" ht="12.75" customHeight="1" x14ac:dyDescent="0.2"/>
    <row r="17174" ht="12.75" customHeight="1" x14ac:dyDescent="0.2"/>
    <row r="17175" ht="12.75" customHeight="1" x14ac:dyDescent="0.2"/>
    <row r="17176" ht="12.75" customHeight="1" x14ac:dyDescent="0.2"/>
    <row r="17177" ht="12.75" customHeight="1" x14ac:dyDescent="0.2"/>
    <row r="17178" ht="12.75" customHeight="1" x14ac:dyDescent="0.2"/>
    <row r="17179" ht="12.75" customHeight="1" x14ac:dyDescent="0.2"/>
    <row r="17180" ht="12.75" customHeight="1" x14ac:dyDescent="0.2"/>
    <row r="17181" ht="12.75" customHeight="1" x14ac:dyDescent="0.2"/>
    <row r="17182" ht="12.75" customHeight="1" x14ac:dyDescent="0.2"/>
    <row r="17183" ht="12.75" customHeight="1" x14ac:dyDescent="0.2"/>
    <row r="17184" ht="12.75" customHeight="1" x14ac:dyDescent="0.2"/>
    <row r="17185" ht="12.75" customHeight="1" x14ac:dyDescent="0.2"/>
    <row r="17186" ht="12.75" customHeight="1" x14ac:dyDescent="0.2"/>
    <row r="17187" ht="12.75" customHeight="1" x14ac:dyDescent="0.2"/>
    <row r="17188" ht="12.75" customHeight="1" x14ac:dyDescent="0.2"/>
    <row r="17189" ht="12.75" customHeight="1" x14ac:dyDescent="0.2"/>
    <row r="17190" ht="12.75" customHeight="1" x14ac:dyDescent="0.2"/>
    <row r="17191" ht="12.75" customHeight="1" x14ac:dyDescent="0.2"/>
    <row r="17192" ht="12.75" customHeight="1" x14ac:dyDescent="0.2"/>
    <row r="17193" ht="12.75" customHeight="1" x14ac:dyDescent="0.2"/>
    <row r="17194" ht="12.75" customHeight="1" x14ac:dyDescent="0.2"/>
    <row r="17195" ht="12.75" customHeight="1" x14ac:dyDescent="0.2"/>
    <row r="17196" ht="12.75" customHeight="1" x14ac:dyDescent="0.2"/>
    <row r="17197" ht="12.75" customHeight="1" x14ac:dyDescent="0.2"/>
    <row r="17198" ht="12.75" customHeight="1" x14ac:dyDescent="0.2"/>
    <row r="17199" ht="12.75" customHeight="1" x14ac:dyDescent="0.2"/>
    <row r="17200" ht="12.75" customHeight="1" x14ac:dyDescent="0.2"/>
    <row r="17201" ht="12.75" customHeight="1" x14ac:dyDescent="0.2"/>
    <row r="17202" ht="12.75" customHeight="1" x14ac:dyDescent="0.2"/>
    <row r="17203" ht="12.75" customHeight="1" x14ac:dyDescent="0.2"/>
    <row r="17204" ht="12.75" customHeight="1" x14ac:dyDescent="0.2"/>
    <row r="17205" ht="12.75" customHeight="1" x14ac:dyDescent="0.2"/>
    <row r="17206" ht="12.75" customHeight="1" x14ac:dyDescent="0.2"/>
    <row r="17207" ht="12.75" customHeight="1" x14ac:dyDescent="0.2"/>
    <row r="17208" ht="12.75" customHeight="1" x14ac:dyDescent="0.2"/>
    <row r="17209" ht="12.75" customHeight="1" x14ac:dyDescent="0.2"/>
    <row r="17210" ht="12.75" customHeight="1" x14ac:dyDescent="0.2"/>
    <row r="17211" ht="12.75" customHeight="1" x14ac:dyDescent="0.2"/>
    <row r="17212" ht="12.75" customHeight="1" x14ac:dyDescent="0.2"/>
    <row r="17213" ht="12.75" customHeight="1" x14ac:dyDescent="0.2"/>
    <row r="17214" ht="12.75" customHeight="1" x14ac:dyDescent="0.2"/>
    <row r="17215" ht="12.75" customHeight="1" x14ac:dyDescent="0.2"/>
    <row r="17216" ht="12.75" customHeight="1" x14ac:dyDescent="0.2"/>
    <row r="17217" ht="12.75" customHeight="1" x14ac:dyDescent="0.2"/>
    <row r="17218" ht="12.75" customHeight="1" x14ac:dyDescent="0.2"/>
    <row r="17219" ht="12.75" customHeight="1" x14ac:dyDescent="0.2"/>
    <row r="17220" ht="12.75" customHeight="1" x14ac:dyDescent="0.2"/>
    <row r="17221" ht="12.75" customHeight="1" x14ac:dyDescent="0.2"/>
    <row r="17222" ht="12.75" customHeight="1" x14ac:dyDescent="0.2"/>
    <row r="17223" ht="12.75" customHeight="1" x14ac:dyDescent="0.2"/>
    <row r="17224" ht="12.75" customHeight="1" x14ac:dyDescent="0.2"/>
    <row r="17225" ht="12.75" customHeight="1" x14ac:dyDescent="0.2"/>
    <row r="17226" ht="12.75" customHeight="1" x14ac:dyDescent="0.2"/>
    <row r="17227" ht="12.75" customHeight="1" x14ac:dyDescent="0.2"/>
    <row r="17228" ht="12.75" customHeight="1" x14ac:dyDescent="0.2"/>
    <row r="17229" ht="12.75" customHeight="1" x14ac:dyDescent="0.2"/>
    <row r="17230" ht="12.75" customHeight="1" x14ac:dyDescent="0.2"/>
    <row r="17231" ht="12.75" customHeight="1" x14ac:dyDescent="0.2"/>
    <row r="17232" ht="12.75" customHeight="1" x14ac:dyDescent="0.2"/>
    <row r="17233" ht="12.75" customHeight="1" x14ac:dyDescent="0.2"/>
    <row r="17234" ht="12.75" customHeight="1" x14ac:dyDescent="0.2"/>
    <row r="17235" ht="12.75" customHeight="1" x14ac:dyDescent="0.2"/>
    <row r="17236" ht="12.75" customHeight="1" x14ac:dyDescent="0.2"/>
    <row r="17237" ht="12.75" customHeight="1" x14ac:dyDescent="0.2"/>
    <row r="17238" ht="12.75" customHeight="1" x14ac:dyDescent="0.2"/>
    <row r="17239" ht="12.75" customHeight="1" x14ac:dyDescent="0.2"/>
    <row r="17240" ht="12.75" customHeight="1" x14ac:dyDescent="0.2"/>
    <row r="17241" ht="12.75" customHeight="1" x14ac:dyDescent="0.2"/>
    <row r="17242" ht="12.75" customHeight="1" x14ac:dyDescent="0.2"/>
    <row r="17243" ht="12.75" customHeight="1" x14ac:dyDescent="0.2"/>
    <row r="17244" ht="12.75" customHeight="1" x14ac:dyDescent="0.2"/>
    <row r="17245" ht="12.75" customHeight="1" x14ac:dyDescent="0.2"/>
    <row r="17246" ht="12.75" customHeight="1" x14ac:dyDescent="0.2"/>
    <row r="17247" ht="12.75" customHeight="1" x14ac:dyDescent="0.2"/>
    <row r="17248" ht="12.75" customHeight="1" x14ac:dyDescent="0.2"/>
    <row r="17249" ht="12.75" customHeight="1" x14ac:dyDescent="0.2"/>
    <row r="17250" ht="12.75" customHeight="1" x14ac:dyDescent="0.2"/>
    <row r="17251" ht="12.75" customHeight="1" x14ac:dyDescent="0.2"/>
    <row r="17252" ht="12.75" customHeight="1" x14ac:dyDescent="0.2"/>
    <row r="17253" ht="12.75" customHeight="1" x14ac:dyDescent="0.2"/>
    <row r="17254" ht="12.75" customHeight="1" x14ac:dyDescent="0.2"/>
    <row r="17255" ht="12.75" customHeight="1" x14ac:dyDescent="0.2"/>
    <row r="17256" ht="12.75" customHeight="1" x14ac:dyDescent="0.2"/>
    <row r="17257" ht="12.75" customHeight="1" x14ac:dyDescent="0.2"/>
    <row r="17258" ht="12.75" customHeight="1" x14ac:dyDescent="0.2"/>
    <row r="17259" ht="12.75" customHeight="1" x14ac:dyDescent="0.2"/>
    <row r="17260" ht="12.75" customHeight="1" x14ac:dyDescent="0.2"/>
    <row r="17261" ht="12.75" customHeight="1" x14ac:dyDescent="0.2"/>
    <row r="17262" ht="12.75" customHeight="1" x14ac:dyDescent="0.2"/>
    <row r="17263" ht="12.75" customHeight="1" x14ac:dyDescent="0.2"/>
    <row r="17264" ht="12.75" customHeight="1" x14ac:dyDescent="0.2"/>
    <row r="17265" ht="12.75" customHeight="1" x14ac:dyDescent="0.2"/>
    <row r="17266" ht="12.75" customHeight="1" x14ac:dyDescent="0.2"/>
    <row r="17267" ht="12.75" customHeight="1" x14ac:dyDescent="0.2"/>
    <row r="17268" ht="12.75" customHeight="1" x14ac:dyDescent="0.2"/>
    <row r="17269" ht="12.75" customHeight="1" x14ac:dyDescent="0.2"/>
    <row r="17270" ht="12.75" customHeight="1" x14ac:dyDescent="0.2"/>
    <row r="17271" ht="12.75" customHeight="1" x14ac:dyDescent="0.2"/>
    <row r="17272" ht="12.75" customHeight="1" x14ac:dyDescent="0.2"/>
    <row r="17273" ht="12.75" customHeight="1" x14ac:dyDescent="0.2"/>
    <row r="17274" ht="12.75" customHeight="1" x14ac:dyDescent="0.2"/>
    <row r="17275" ht="12.75" customHeight="1" x14ac:dyDescent="0.2"/>
    <row r="17276" ht="12.75" customHeight="1" x14ac:dyDescent="0.2"/>
    <row r="17277" ht="12.75" customHeight="1" x14ac:dyDescent="0.2"/>
    <row r="17278" ht="12.75" customHeight="1" x14ac:dyDescent="0.2"/>
    <row r="17279" ht="12.75" customHeight="1" x14ac:dyDescent="0.2"/>
    <row r="17280" ht="12.75" customHeight="1" x14ac:dyDescent="0.2"/>
    <row r="17281" ht="12.75" customHeight="1" x14ac:dyDescent="0.2"/>
    <row r="17282" ht="12.75" customHeight="1" x14ac:dyDescent="0.2"/>
    <row r="17283" ht="12.75" customHeight="1" x14ac:dyDescent="0.2"/>
    <row r="17284" ht="12.75" customHeight="1" x14ac:dyDescent="0.2"/>
    <row r="17285" ht="12.75" customHeight="1" x14ac:dyDescent="0.2"/>
    <row r="17286" ht="12.75" customHeight="1" x14ac:dyDescent="0.2"/>
    <row r="17287" ht="12.75" customHeight="1" x14ac:dyDescent="0.2"/>
    <row r="17288" ht="12.75" customHeight="1" x14ac:dyDescent="0.2"/>
    <row r="17289" ht="12.75" customHeight="1" x14ac:dyDescent="0.2"/>
    <row r="17290" ht="12.75" customHeight="1" x14ac:dyDescent="0.2"/>
    <row r="17291" ht="12.75" customHeight="1" x14ac:dyDescent="0.2"/>
    <row r="17292" ht="12.75" customHeight="1" x14ac:dyDescent="0.2"/>
    <row r="17293" ht="12.75" customHeight="1" x14ac:dyDescent="0.2"/>
    <row r="17294" ht="12.75" customHeight="1" x14ac:dyDescent="0.2"/>
    <row r="17295" ht="12.75" customHeight="1" x14ac:dyDescent="0.2"/>
    <row r="17296" ht="12.75" customHeight="1" x14ac:dyDescent="0.2"/>
    <row r="17297" ht="12.75" customHeight="1" x14ac:dyDescent="0.2"/>
    <row r="17298" ht="12.75" customHeight="1" x14ac:dyDescent="0.2"/>
    <row r="17299" ht="12.75" customHeight="1" x14ac:dyDescent="0.2"/>
    <row r="17300" ht="12.75" customHeight="1" x14ac:dyDescent="0.2"/>
    <row r="17301" ht="12.75" customHeight="1" x14ac:dyDescent="0.2"/>
    <row r="17302" ht="12.75" customHeight="1" x14ac:dyDescent="0.2"/>
    <row r="17303" ht="12.75" customHeight="1" x14ac:dyDescent="0.2"/>
    <row r="17304" ht="12.75" customHeight="1" x14ac:dyDescent="0.2"/>
    <row r="17305" ht="12.75" customHeight="1" x14ac:dyDescent="0.2"/>
    <row r="17306" ht="12.75" customHeight="1" x14ac:dyDescent="0.2"/>
    <row r="17307" ht="12.75" customHeight="1" x14ac:dyDescent="0.2"/>
    <row r="17308" ht="12.75" customHeight="1" x14ac:dyDescent="0.2"/>
    <row r="17309" ht="12.75" customHeight="1" x14ac:dyDescent="0.2"/>
    <row r="17310" ht="12.75" customHeight="1" x14ac:dyDescent="0.2"/>
    <row r="17311" ht="12.75" customHeight="1" x14ac:dyDescent="0.2"/>
    <row r="17312" ht="12.75" customHeight="1" x14ac:dyDescent="0.2"/>
    <row r="17313" ht="12.75" customHeight="1" x14ac:dyDescent="0.2"/>
    <row r="17314" ht="12.75" customHeight="1" x14ac:dyDescent="0.2"/>
    <row r="17315" ht="12.75" customHeight="1" x14ac:dyDescent="0.2"/>
    <row r="17316" ht="12.75" customHeight="1" x14ac:dyDescent="0.2"/>
    <row r="17317" ht="12.75" customHeight="1" x14ac:dyDescent="0.2"/>
    <row r="17318" ht="12.75" customHeight="1" x14ac:dyDescent="0.2"/>
    <row r="17319" ht="12.75" customHeight="1" x14ac:dyDescent="0.2"/>
    <row r="17320" ht="12.75" customHeight="1" x14ac:dyDescent="0.2"/>
    <row r="17321" ht="12.75" customHeight="1" x14ac:dyDescent="0.2"/>
    <row r="17322" ht="12.75" customHeight="1" x14ac:dyDescent="0.2"/>
    <row r="17323" ht="12.75" customHeight="1" x14ac:dyDescent="0.2"/>
    <row r="17324" ht="12.75" customHeight="1" x14ac:dyDescent="0.2"/>
    <row r="17325" ht="12.75" customHeight="1" x14ac:dyDescent="0.2"/>
    <row r="17326" ht="12.75" customHeight="1" x14ac:dyDescent="0.2"/>
    <row r="17327" ht="12.75" customHeight="1" x14ac:dyDescent="0.2"/>
    <row r="17328" ht="12.75" customHeight="1" x14ac:dyDescent="0.2"/>
    <row r="17329" ht="12.75" customHeight="1" x14ac:dyDescent="0.2"/>
    <row r="17330" ht="12.75" customHeight="1" x14ac:dyDescent="0.2"/>
    <row r="17331" ht="12.75" customHeight="1" x14ac:dyDescent="0.2"/>
    <row r="17332" ht="12.75" customHeight="1" x14ac:dyDescent="0.2"/>
    <row r="17333" ht="12.75" customHeight="1" x14ac:dyDescent="0.2"/>
    <row r="17334" ht="12.75" customHeight="1" x14ac:dyDescent="0.2"/>
    <row r="17335" ht="12.75" customHeight="1" x14ac:dyDescent="0.2"/>
    <row r="17336" ht="12.75" customHeight="1" x14ac:dyDescent="0.2"/>
    <row r="17337" ht="12.75" customHeight="1" x14ac:dyDescent="0.2"/>
    <row r="17338" ht="12.75" customHeight="1" x14ac:dyDescent="0.2"/>
    <row r="17339" ht="12.75" customHeight="1" x14ac:dyDescent="0.2"/>
    <row r="17340" ht="12.75" customHeight="1" x14ac:dyDescent="0.2"/>
    <row r="17341" ht="12.75" customHeight="1" x14ac:dyDescent="0.2"/>
    <row r="17342" ht="12.75" customHeight="1" x14ac:dyDescent="0.2"/>
    <row r="17343" ht="12.75" customHeight="1" x14ac:dyDescent="0.2"/>
    <row r="17344" ht="12.75" customHeight="1" x14ac:dyDescent="0.2"/>
    <row r="17345" ht="12.75" customHeight="1" x14ac:dyDescent="0.2"/>
    <row r="17346" ht="12.75" customHeight="1" x14ac:dyDescent="0.2"/>
    <row r="17347" ht="12.75" customHeight="1" x14ac:dyDescent="0.2"/>
    <row r="17348" ht="12.75" customHeight="1" x14ac:dyDescent="0.2"/>
    <row r="17349" ht="12.75" customHeight="1" x14ac:dyDescent="0.2"/>
    <row r="17350" ht="12.75" customHeight="1" x14ac:dyDescent="0.2"/>
    <row r="17351" ht="12.75" customHeight="1" x14ac:dyDescent="0.2"/>
    <row r="17352" ht="12.75" customHeight="1" x14ac:dyDescent="0.2"/>
    <row r="17353" ht="12.75" customHeight="1" x14ac:dyDescent="0.2"/>
    <row r="17354" ht="12.75" customHeight="1" x14ac:dyDescent="0.2"/>
    <row r="17355" ht="12.75" customHeight="1" x14ac:dyDescent="0.2"/>
    <row r="17356" ht="12.75" customHeight="1" x14ac:dyDescent="0.2"/>
    <row r="17357" ht="12.75" customHeight="1" x14ac:dyDescent="0.2"/>
    <row r="17358" ht="12.75" customHeight="1" x14ac:dyDescent="0.2"/>
    <row r="17359" ht="12.75" customHeight="1" x14ac:dyDescent="0.2"/>
    <row r="17360" ht="12.75" customHeight="1" x14ac:dyDescent="0.2"/>
    <row r="17361" ht="12.75" customHeight="1" x14ac:dyDescent="0.2"/>
    <row r="17362" ht="12.75" customHeight="1" x14ac:dyDescent="0.2"/>
    <row r="17363" ht="12.75" customHeight="1" x14ac:dyDescent="0.2"/>
    <row r="17364" ht="12.75" customHeight="1" x14ac:dyDescent="0.2"/>
    <row r="17365" ht="12.75" customHeight="1" x14ac:dyDescent="0.2"/>
    <row r="17366" ht="12.75" customHeight="1" x14ac:dyDescent="0.2"/>
    <row r="17367" ht="12.75" customHeight="1" x14ac:dyDescent="0.2"/>
    <row r="17368" ht="12.75" customHeight="1" x14ac:dyDescent="0.2"/>
    <row r="17369" ht="12.75" customHeight="1" x14ac:dyDescent="0.2"/>
    <row r="17370" ht="12.75" customHeight="1" x14ac:dyDescent="0.2"/>
    <row r="17371" ht="12.75" customHeight="1" x14ac:dyDescent="0.2"/>
    <row r="17372" ht="12.75" customHeight="1" x14ac:dyDescent="0.2"/>
    <row r="17373" ht="12.75" customHeight="1" x14ac:dyDescent="0.2"/>
    <row r="17374" ht="12.75" customHeight="1" x14ac:dyDescent="0.2"/>
    <row r="17375" ht="12.75" customHeight="1" x14ac:dyDescent="0.2"/>
    <row r="17376" ht="12.75" customHeight="1" x14ac:dyDescent="0.2"/>
    <row r="17377" ht="12.75" customHeight="1" x14ac:dyDescent="0.2"/>
    <row r="17378" ht="12.75" customHeight="1" x14ac:dyDescent="0.2"/>
    <row r="17379" ht="12.75" customHeight="1" x14ac:dyDescent="0.2"/>
    <row r="17380" ht="12.75" customHeight="1" x14ac:dyDescent="0.2"/>
    <row r="17381" ht="12.75" customHeight="1" x14ac:dyDescent="0.2"/>
    <row r="17382" ht="12.75" customHeight="1" x14ac:dyDescent="0.2"/>
    <row r="17383" ht="12.75" customHeight="1" x14ac:dyDescent="0.2"/>
    <row r="17384" ht="12.75" customHeight="1" x14ac:dyDescent="0.2"/>
    <row r="17385" ht="12.75" customHeight="1" x14ac:dyDescent="0.2"/>
    <row r="17386" ht="12.75" customHeight="1" x14ac:dyDescent="0.2"/>
    <row r="17387" ht="12.75" customHeight="1" x14ac:dyDescent="0.2"/>
    <row r="17388" ht="12.75" customHeight="1" x14ac:dyDescent="0.2"/>
    <row r="17389" ht="12.75" customHeight="1" x14ac:dyDescent="0.2"/>
    <row r="17390" ht="12.75" customHeight="1" x14ac:dyDescent="0.2"/>
    <row r="17391" ht="12.75" customHeight="1" x14ac:dyDescent="0.2"/>
    <row r="17392" ht="12.75" customHeight="1" x14ac:dyDescent="0.2"/>
    <row r="17393" ht="12.75" customHeight="1" x14ac:dyDescent="0.2"/>
    <row r="17394" ht="12.75" customHeight="1" x14ac:dyDescent="0.2"/>
    <row r="17395" ht="12.75" customHeight="1" x14ac:dyDescent="0.2"/>
    <row r="17396" ht="12.75" customHeight="1" x14ac:dyDescent="0.2"/>
    <row r="17397" ht="12.75" customHeight="1" x14ac:dyDescent="0.2"/>
    <row r="17398" ht="12.75" customHeight="1" x14ac:dyDescent="0.2"/>
    <row r="17399" ht="12.75" customHeight="1" x14ac:dyDescent="0.2"/>
    <row r="17400" ht="12.75" customHeight="1" x14ac:dyDescent="0.2"/>
    <row r="17401" ht="12.75" customHeight="1" x14ac:dyDescent="0.2"/>
    <row r="17402" ht="12.75" customHeight="1" x14ac:dyDescent="0.2"/>
    <row r="17403" ht="12.75" customHeight="1" x14ac:dyDescent="0.2"/>
    <row r="17404" ht="12.75" customHeight="1" x14ac:dyDescent="0.2"/>
    <row r="17405" ht="12.75" customHeight="1" x14ac:dyDescent="0.2"/>
    <row r="17406" ht="12.75" customHeight="1" x14ac:dyDescent="0.2"/>
    <row r="17407" ht="12.75" customHeight="1" x14ac:dyDescent="0.2"/>
    <row r="17408" ht="12.75" customHeight="1" x14ac:dyDescent="0.2"/>
    <row r="17409" ht="12.75" customHeight="1" x14ac:dyDescent="0.2"/>
    <row r="17410" ht="12.75" customHeight="1" x14ac:dyDescent="0.2"/>
    <row r="17411" ht="12.75" customHeight="1" x14ac:dyDescent="0.2"/>
    <row r="17412" ht="12.75" customHeight="1" x14ac:dyDescent="0.2"/>
    <row r="17413" ht="12.75" customHeight="1" x14ac:dyDescent="0.2"/>
    <row r="17414" ht="12.75" customHeight="1" x14ac:dyDescent="0.2"/>
    <row r="17415" ht="12.75" customHeight="1" x14ac:dyDescent="0.2"/>
    <row r="17416" ht="12.75" customHeight="1" x14ac:dyDescent="0.2"/>
    <row r="17417" ht="12.75" customHeight="1" x14ac:dyDescent="0.2"/>
    <row r="17418" ht="12.75" customHeight="1" x14ac:dyDescent="0.2"/>
    <row r="17419" ht="12.75" customHeight="1" x14ac:dyDescent="0.2"/>
    <row r="17420" ht="12.75" customHeight="1" x14ac:dyDescent="0.2"/>
    <row r="17421" ht="12.75" customHeight="1" x14ac:dyDescent="0.2"/>
    <row r="17422" ht="12.75" customHeight="1" x14ac:dyDescent="0.2"/>
    <row r="17423" ht="12.75" customHeight="1" x14ac:dyDescent="0.2"/>
    <row r="17424" ht="12.75" customHeight="1" x14ac:dyDescent="0.2"/>
    <row r="17425" ht="12.75" customHeight="1" x14ac:dyDescent="0.2"/>
    <row r="17426" ht="12.75" customHeight="1" x14ac:dyDescent="0.2"/>
    <row r="17427" ht="12.75" customHeight="1" x14ac:dyDescent="0.2"/>
    <row r="17428" ht="12.75" customHeight="1" x14ac:dyDescent="0.2"/>
    <row r="17429" ht="12.75" customHeight="1" x14ac:dyDescent="0.2"/>
    <row r="17430" ht="12.75" customHeight="1" x14ac:dyDescent="0.2"/>
    <row r="17431" ht="12.75" customHeight="1" x14ac:dyDescent="0.2"/>
    <row r="17432" ht="12.75" customHeight="1" x14ac:dyDescent="0.2"/>
    <row r="17433" ht="12.75" customHeight="1" x14ac:dyDescent="0.2"/>
    <row r="17434" ht="12.75" customHeight="1" x14ac:dyDescent="0.2"/>
    <row r="17435" ht="12.75" customHeight="1" x14ac:dyDescent="0.2"/>
    <row r="17436" ht="12.75" customHeight="1" x14ac:dyDescent="0.2"/>
    <row r="17437" ht="12.75" customHeight="1" x14ac:dyDescent="0.2"/>
    <row r="17438" ht="12.75" customHeight="1" x14ac:dyDescent="0.2"/>
    <row r="17439" ht="12.75" customHeight="1" x14ac:dyDescent="0.2"/>
    <row r="17440" ht="12.75" customHeight="1" x14ac:dyDescent="0.2"/>
    <row r="17441" ht="12.75" customHeight="1" x14ac:dyDescent="0.2"/>
    <row r="17442" ht="12.75" customHeight="1" x14ac:dyDescent="0.2"/>
    <row r="17443" ht="12.75" customHeight="1" x14ac:dyDescent="0.2"/>
    <row r="17444" ht="12.75" customHeight="1" x14ac:dyDescent="0.2"/>
    <row r="17445" ht="12.75" customHeight="1" x14ac:dyDescent="0.2"/>
    <row r="17446" ht="12.75" customHeight="1" x14ac:dyDescent="0.2"/>
    <row r="17447" ht="12.75" customHeight="1" x14ac:dyDescent="0.2"/>
    <row r="17448" ht="12.75" customHeight="1" x14ac:dyDescent="0.2"/>
    <row r="17449" ht="12.75" customHeight="1" x14ac:dyDescent="0.2"/>
    <row r="17450" ht="12.75" customHeight="1" x14ac:dyDescent="0.2"/>
    <row r="17451" ht="12.75" customHeight="1" x14ac:dyDescent="0.2"/>
    <row r="17452" ht="12.75" customHeight="1" x14ac:dyDescent="0.2"/>
    <row r="17453" ht="12.75" customHeight="1" x14ac:dyDescent="0.2"/>
    <row r="17454" ht="12.75" customHeight="1" x14ac:dyDescent="0.2"/>
    <row r="17455" ht="12.75" customHeight="1" x14ac:dyDescent="0.2"/>
    <row r="17456" ht="12.75" customHeight="1" x14ac:dyDescent="0.2"/>
    <row r="17457" ht="12.75" customHeight="1" x14ac:dyDescent="0.2"/>
    <row r="17458" ht="12.75" customHeight="1" x14ac:dyDescent="0.2"/>
    <row r="17459" ht="12.75" customHeight="1" x14ac:dyDescent="0.2"/>
    <row r="17460" ht="12.75" customHeight="1" x14ac:dyDescent="0.2"/>
    <row r="17461" ht="12.75" customHeight="1" x14ac:dyDescent="0.2"/>
    <row r="17462" ht="12.75" customHeight="1" x14ac:dyDescent="0.2"/>
    <row r="17463" ht="12.75" customHeight="1" x14ac:dyDescent="0.2"/>
    <row r="17464" ht="12.75" customHeight="1" x14ac:dyDescent="0.2"/>
    <row r="17465" ht="12.75" customHeight="1" x14ac:dyDescent="0.2"/>
    <row r="17466" ht="12.75" customHeight="1" x14ac:dyDescent="0.2"/>
    <row r="17467" ht="12.75" customHeight="1" x14ac:dyDescent="0.2"/>
    <row r="17468" ht="12.75" customHeight="1" x14ac:dyDescent="0.2"/>
    <row r="17469" ht="12.75" customHeight="1" x14ac:dyDescent="0.2"/>
    <row r="17470" ht="12.75" customHeight="1" x14ac:dyDescent="0.2"/>
    <row r="17471" ht="12.75" customHeight="1" x14ac:dyDescent="0.2"/>
    <row r="17472" ht="12.75" customHeight="1" x14ac:dyDescent="0.2"/>
    <row r="17473" ht="12.75" customHeight="1" x14ac:dyDescent="0.2"/>
    <row r="17474" ht="12.75" customHeight="1" x14ac:dyDescent="0.2"/>
    <row r="17475" ht="12.75" customHeight="1" x14ac:dyDescent="0.2"/>
    <row r="17476" ht="12.75" customHeight="1" x14ac:dyDescent="0.2"/>
    <row r="17477" ht="12.75" customHeight="1" x14ac:dyDescent="0.2"/>
    <row r="17478" ht="12.75" customHeight="1" x14ac:dyDescent="0.2"/>
    <row r="17479" ht="12.75" customHeight="1" x14ac:dyDescent="0.2"/>
    <row r="17480" ht="12.75" customHeight="1" x14ac:dyDescent="0.2"/>
    <row r="17481" ht="12.75" customHeight="1" x14ac:dyDescent="0.2"/>
    <row r="17482" ht="12.75" customHeight="1" x14ac:dyDescent="0.2"/>
    <row r="17483" ht="12.75" customHeight="1" x14ac:dyDescent="0.2"/>
    <row r="17484" ht="12.75" customHeight="1" x14ac:dyDescent="0.2"/>
    <row r="17485" ht="12.75" customHeight="1" x14ac:dyDescent="0.2"/>
    <row r="17486" ht="12.75" customHeight="1" x14ac:dyDescent="0.2"/>
    <row r="17487" ht="12.75" customHeight="1" x14ac:dyDescent="0.2"/>
    <row r="17488" ht="12.75" customHeight="1" x14ac:dyDescent="0.2"/>
    <row r="17489" ht="12.75" customHeight="1" x14ac:dyDescent="0.2"/>
    <row r="17490" ht="12.75" customHeight="1" x14ac:dyDescent="0.2"/>
    <row r="17491" ht="12.75" customHeight="1" x14ac:dyDescent="0.2"/>
    <row r="17492" ht="12.75" customHeight="1" x14ac:dyDescent="0.2"/>
    <row r="17493" ht="12.75" customHeight="1" x14ac:dyDescent="0.2"/>
    <row r="17494" ht="12.75" customHeight="1" x14ac:dyDescent="0.2"/>
    <row r="17495" ht="12.75" customHeight="1" x14ac:dyDescent="0.2"/>
    <row r="17496" ht="12.75" customHeight="1" x14ac:dyDescent="0.2"/>
    <row r="17497" ht="12.75" customHeight="1" x14ac:dyDescent="0.2"/>
    <row r="17498" ht="12.75" customHeight="1" x14ac:dyDescent="0.2"/>
    <row r="17499" ht="12.75" customHeight="1" x14ac:dyDescent="0.2"/>
    <row r="17500" ht="12.75" customHeight="1" x14ac:dyDescent="0.2"/>
    <row r="17501" ht="12.75" customHeight="1" x14ac:dyDescent="0.2"/>
    <row r="17502" ht="12.75" customHeight="1" x14ac:dyDescent="0.2"/>
    <row r="17503" ht="12.75" customHeight="1" x14ac:dyDescent="0.2"/>
    <row r="17504" ht="12.75" customHeight="1" x14ac:dyDescent="0.2"/>
    <row r="17505" ht="12.75" customHeight="1" x14ac:dyDescent="0.2"/>
    <row r="17506" ht="12.75" customHeight="1" x14ac:dyDescent="0.2"/>
    <row r="17507" ht="12.75" customHeight="1" x14ac:dyDescent="0.2"/>
    <row r="17508" ht="12.75" customHeight="1" x14ac:dyDescent="0.2"/>
    <row r="17509" ht="12.75" customHeight="1" x14ac:dyDescent="0.2"/>
    <row r="17510" ht="12.75" customHeight="1" x14ac:dyDescent="0.2"/>
    <row r="17511" ht="12.75" customHeight="1" x14ac:dyDescent="0.2"/>
    <row r="17512" ht="12.75" customHeight="1" x14ac:dyDescent="0.2"/>
    <row r="17513" ht="12.75" customHeight="1" x14ac:dyDescent="0.2"/>
    <row r="17514" ht="12.75" customHeight="1" x14ac:dyDescent="0.2"/>
    <row r="17515" ht="12.75" customHeight="1" x14ac:dyDescent="0.2"/>
    <row r="17516" ht="12.75" customHeight="1" x14ac:dyDescent="0.2"/>
    <row r="17517" ht="12.75" customHeight="1" x14ac:dyDescent="0.2"/>
    <row r="17518" ht="12.75" customHeight="1" x14ac:dyDescent="0.2"/>
    <row r="17519" ht="12.75" customHeight="1" x14ac:dyDescent="0.2"/>
    <row r="17520" ht="12.75" customHeight="1" x14ac:dyDescent="0.2"/>
    <row r="17521" ht="12.75" customHeight="1" x14ac:dyDescent="0.2"/>
    <row r="17522" ht="12.75" customHeight="1" x14ac:dyDescent="0.2"/>
    <row r="17523" ht="12.75" customHeight="1" x14ac:dyDescent="0.2"/>
    <row r="17524" ht="12.75" customHeight="1" x14ac:dyDescent="0.2"/>
    <row r="17525" ht="12.75" customHeight="1" x14ac:dyDescent="0.2"/>
    <row r="17526" ht="12.75" customHeight="1" x14ac:dyDescent="0.2"/>
    <row r="17527" ht="12.75" customHeight="1" x14ac:dyDescent="0.2"/>
    <row r="17528" ht="12.75" customHeight="1" x14ac:dyDescent="0.2"/>
    <row r="17529" ht="12.75" customHeight="1" x14ac:dyDescent="0.2"/>
    <row r="17530" ht="12.75" customHeight="1" x14ac:dyDescent="0.2"/>
    <row r="17531" ht="12.75" customHeight="1" x14ac:dyDescent="0.2"/>
    <row r="17532" ht="12.75" customHeight="1" x14ac:dyDescent="0.2"/>
    <row r="17533" ht="12.75" customHeight="1" x14ac:dyDescent="0.2"/>
    <row r="17534" ht="12.75" customHeight="1" x14ac:dyDescent="0.2"/>
    <row r="17535" ht="12.75" customHeight="1" x14ac:dyDescent="0.2"/>
    <row r="17536" ht="12.75" customHeight="1" x14ac:dyDescent="0.2"/>
    <row r="17537" ht="12.75" customHeight="1" x14ac:dyDescent="0.2"/>
    <row r="17538" ht="12.75" customHeight="1" x14ac:dyDescent="0.2"/>
    <row r="17539" ht="12.75" customHeight="1" x14ac:dyDescent="0.2"/>
    <row r="17540" ht="12.75" customHeight="1" x14ac:dyDescent="0.2"/>
    <row r="17541" ht="12.75" customHeight="1" x14ac:dyDescent="0.2"/>
    <row r="17542" ht="12.75" customHeight="1" x14ac:dyDescent="0.2"/>
    <row r="17543" ht="12.75" customHeight="1" x14ac:dyDescent="0.2"/>
    <row r="17544" ht="12.75" customHeight="1" x14ac:dyDescent="0.2"/>
    <row r="17545" ht="12.75" customHeight="1" x14ac:dyDescent="0.2"/>
    <row r="17546" ht="12.75" customHeight="1" x14ac:dyDescent="0.2"/>
    <row r="17547" ht="12.75" customHeight="1" x14ac:dyDescent="0.2"/>
    <row r="17548" ht="12.75" customHeight="1" x14ac:dyDescent="0.2"/>
    <row r="17549" ht="12.75" customHeight="1" x14ac:dyDescent="0.2"/>
    <row r="17550" ht="12.75" customHeight="1" x14ac:dyDescent="0.2"/>
    <row r="17551" ht="12.75" customHeight="1" x14ac:dyDescent="0.2"/>
    <row r="17552" ht="12.75" customHeight="1" x14ac:dyDescent="0.2"/>
    <row r="17553" ht="12.75" customHeight="1" x14ac:dyDescent="0.2"/>
    <row r="17554" ht="12.75" customHeight="1" x14ac:dyDescent="0.2"/>
    <row r="17555" ht="12.75" customHeight="1" x14ac:dyDescent="0.2"/>
    <row r="17556" ht="12.75" customHeight="1" x14ac:dyDescent="0.2"/>
    <row r="17557" ht="12.75" customHeight="1" x14ac:dyDescent="0.2"/>
    <row r="17558" ht="12.75" customHeight="1" x14ac:dyDescent="0.2"/>
    <row r="17559" ht="12.75" customHeight="1" x14ac:dyDescent="0.2"/>
    <row r="17560" ht="12.75" customHeight="1" x14ac:dyDescent="0.2"/>
    <row r="17561" ht="12.75" customHeight="1" x14ac:dyDescent="0.2"/>
    <row r="17562" ht="12.75" customHeight="1" x14ac:dyDescent="0.2"/>
    <row r="17563" ht="12.75" customHeight="1" x14ac:dyDescent="0.2"/>
    <row r="17564" ht="12.75" customHeight="1" x14ac:dyDescent="0.2"/>
    <row r="17565" ht="12.75" customHeight="1" x14ac:dyDescent="0.2"/>
    <row r="17566" ht="12.75" customHeight="1" x14ac:dyDescent="0.2"/>
    <row r="17567" ht="12.75" customHeight="1" x14ac:dyDescent="0.2"/>
    <row r="17568" ht="12.75" customHeight="1" x14ac:dyDescent="0.2"/>
    <row r="17569" ht="12.75" customHeight="1" x14ac:dyDescent="0.2"/>
    <row r="17570" ht="12.75" customHeight="1" x14ac:dyDescent="0.2"/>
    <row r="17571" ht="12.75" customHeight="1" x14ac:dyDescent="0.2"/>
    <row r="17572" ht="12.75" customHeight="1" x14ac:dyDescent="0.2"/>
    <row r="17573" ht="12.75" customHeight="1" x14ac:dyDescent="0.2"/>
    <row r="17574" ht="12.75" customHeight="1" x14ac:dyDescent="0.2"/>
    <row r="17575" ht="12.75" customHeight="1" x14ac:dyDescent="0.2"/>
    <row r="17576" ht="12.75" customHeight="1" x14ac:dyDescent="0.2"/>
    <row r="17577" ht="12.75" customHeight="1" x14ac:dyDescent="0.2"/>
    <row r="17578" ht="12.75" customHeight="1" x14ac:dyDescent="0.2"/>
    <row r="17579" ht="12.75" customHeight="1" x14ac:dyDescent="0.2"/>
    <row r="17580" ht="12.75" customHeight="1" x14ac:dyDescent="0.2"/>
    <row r="17581" ht="12.75" customHeight="1" x14ac:dyDescent="0.2"/>
    <row r="17582" ht="12.75" customHeight="1" x14ac:dyDescent="0.2"/>
    <row r="17583" ht="12.75" customHeight="1" x14ac:dyDescent="0.2"/>
    <row r="17584" ht="12.75" customHeight="1" x14ac:dyDescent="0.2"/>
    <row r="17585" ht="12.75" customHeight="1" x14ac:dyDescent="0.2"/>
    <row r="17586" ht="12.75" customHeight="1" x14ac:dyDescent="0.2"/>
    <row r="17587" ht="12.75" customHeight="1" x14ac:dyDescent="0.2"/>
    <row r="17588" ht="12.75" customHeight="1" x14ac:dyDescent="0.2"/>
    <row r="17589" ht="12.75" customHeight="1" x14ac:dyDescent="0.2"/>
    <row r="17590" ht="12.75" customHeight="1" x14ac:dyDescent="0.2"/>
    <row r="17591" ht="12.75" customHeight="1" x14ac:dyDescent="0.2"/>
    <row r="17592" ht="12.75" customHeight="1" x14ac:dyDescent="0.2"/>
    <row r="17593" ht="12.75" customHeight="1" x14ac:dyDescent="0.2"/>
    <row r="17594" ht="12.75" customHeight="1" x14ac:dyDescent="0.2"/>
    <row r="17595" ht="12.75" customHeight="1" x14ac:dyDescent="0.2"/>
    <row r="17596" ht="12.75" customHeight="1" x14ac:dyDescent="0.2"/>
    <row r="17597" ht="12.75" customHeight="1" x14ac:dyDescent="0.2"/>
    <row r="17598" ht="12.75" customHeight="1" x14ac:dyDescent="0.2"/>
    <row r="17599" ht="12.75" customHeight="1" x14ac:dyDescent="0.2"/>
    <row r="17600" ht="12.75" customHeight="1" x14ac:dyDescent="0.2"/>
    <row r="17601" ht="12.75" customHeight="1" x14ac:dyDescent="0.2"/>
    <row r="17602" ht="12.75" customHeight="1" x14ac:dyDescent="0.2"/>
    <row r="17603" ht="12.75" customHeight="1" x14ac:dyDescent="0.2"/>
    <row r="17604" ht="12.75" customHeight="1" x14ac:dyDescent="0.2"/>
    <row r="17605" ht="12.75" customHeight="1" x14ac:dyDescent="0.2"/>
    <row r="17606" ht="12.75" customHeight="1" x14ac:dyDescent="0.2"/>
    <row r="17607" ht="12.75" customHeight="1" x14ac:dyDescent="0.2"/>
    <row r="17608" ht="12.75" customHeight="1" x14ac:dyDescent="0.2"/>
    <row r="17609" ht="12.75" customHeight="1" x14ac:dyDescent="0.2"/>
    <row r="17610" ht="12.75" customHeight="1" x14ac:dyDescent="0.2"/>
    <row r="17611" ht="12.75" customHeight="1" x14ac:dyDescent="0.2"/>
    <row r="17612" ht="12.75" customHeight="1" x14ac:dyDescent="0.2"/>
    <row r="17613" ht="12.75" customHeight="1" x14ac:dyDescent="0.2"/>
    <row r="17614" ht="12.75" customHeight="1" x14ac:dyDescent="0.2"/>
    <row r="17615" ht="12.75" customHeight="1" x14ac:dyDescent="0.2"/>
    <row r="17616" ht="12.75" customHeight="1" x14ac:dyDescent="0.2"/>
    <row r="17617" ht="12.75" customHeight="1" x14ac:dyDescent="0.2"/>
    <row r="17618" ht="12.75" customHeight="1" x14ac:dyDescent="0.2"/>
    <row r="17619" ht="12.75" customHeight="1" x14ac:dyDescent="0.2"/>
    <row r="17620" ht="12.75" customHeight="1" x14ac:dyDescent="0.2"/>
    <row r="17621" ht="12.75" customHeight="1" x14ac:dyDescent="0.2"/>
    <row r="17622" ht="12.75" customHeight="1" x14ac:dyDescent="0.2"/>
    <row r="17623" ht="12.75" customHeight="1" x14ac:dyDescent="0.2"/>
    <row r="17624" ht="12.75" customHeight="1" x14ac:dyDescent="0.2"/>
    <row r="17625" ht="12.75" customHeight="1" x14ac:dyDescent="0.2"/>
    <row r="17626" ht="12.75" customHeight="1" x14ac:dyDescent="0.2"/>
    <row r="17627" ht="12.75" customHeight="1" x14ac:dyDescent="0.2"/>
    <row r="17628" ht="12.75" customHeight="1" x14ac:dyDescent="0.2"/>
    <row r="17629" ht="12.75" customHeight="1" x14ac:dyDescent="0.2"/>
    <row r="17630" ht="12.75" customHeight="1" x14ac:dyDescent="0.2"/>
    <row r="17631" ht="12.75" customHeight="1" x14ac:dyDescent="0.2"/>
    <row r="17632" ht="12.75" customHeight="1" x14ac:dyDescent="0.2"/>
    <row r="17633" ht="12.75" customHeight="1" x14ac:dyDescent="0.2"/>
    <row r="17634" ht="12.75" customHeight="1" x14ac:dyDescent="0.2"/>
    <row r="17635" ht="12.75" customHeight="1" x14ac:dyDescent="0.2"/>
    <row r="17636" ht="12.75" customHeight="1" x14ac:dyDescent="0.2"/>
    <row r="17637" ht="12.75" customHeight="1" x14ac:dyDescent="0.2"/>
    <row r="17638" ht="12.75" customHeight="1" x14ac:dyDescent="0.2"/>
    <row r="17639" ht="12.75" customHeight="1" x14ac:dyDescent="0.2"/>
    <row r="17640" ht="12.75" customHeight="1" x14ac:dyDescent="0.2"/>
    <row r="17641" ht="12.75" customHeight="1" x14ac:dyDescent="0.2"/>
    <row r="17642" ht="12.75" customHeight="1" x14ac:dyDescent="0.2"/>
    <row r="17643" ht="12.75" customHeight="1" x14ac:dyDescent="0.2"/>
    <row r="17644" ht="12.75" customHeight="1" x14ac:dyDescent="0.2"/>
    <row r="17645" ht="12.75" customHeight="1" x14ac:dyDescent="0.2"/>
    <row r="17646" ht="12.75" customHeight="1" x14ac:dyDescent="0.2"/>
    <row r="17647" ht="12.75" customHeight="1" x14ac:dyDescent="0.2"/>
    <row r="17648" ht="12.75" customHeight="1" x14ac:dyDescent="0.2"/>
    <row r="17649" ht="12.75" customHeight="1" x14ac:dyDescent="0.2"/>
    <row r="17650" ht="12.75" customHeight="1" x14ac:dyDescent="0.2"/>
    <row r="17651" ht="12.75" customHeight="1" x14ac:dyDescent="0.2"/>
    <row r="17652" ht="12.75" customHeight="1" x14ac:dyDescent="0.2"/>
    <row r="17653" ht="12.75" customHeight="1" x14ac:dyDescent="0.2"/>
    <row r="17654" ht="12.75" customHeight="1" x14ac:dyDescent="0.2"/>
    <row r="17655" ht="12.75" customHeight="1" x14ac:dyDescent="0.2"/>
    <row r="17656" ht="12.75" customHeight="1" x14ac:dyDescent="0.2"/>
    <row r="17657" ht="12.75" customHeight="1" x14ac:dyDescent="0.2"/>
    <row r="17658" ht="12.75" customHeight="1" x14ac:dyDescent="0.2"/>
    <row r="17659" ht="12.75" customHeight="1" x14ac:dyDescent="0.2"/>
    <row r="17660" ht="12.75" customHeight="1" x14ac:dyDescent="0.2"/>
    <row r="17661" ht="12.75" customHeight="1" x14ac:dyDescent="0.2"/>
    <row r="17662" ht="12.75" customHeight="1" x14ac:dyDescent="0.2"/>
    <row r="17663" ht="12.75" customHeight="1" x14ac:dyDescent="0.2"/>
    <row r="17664" ht="12.75" customHeight="1" x14ac:dyDescent="0.2"/>
    <row r="17665" ht="12.75" customHeight="1" x14ac:dyDescent="0.2"/>
    <row r="17666" ht="12.75" customHeight="1" x14ac:dyDescent="0.2"/>
    <row r="17667" ht="12.75" customHeight="1" x14ac:dyDescent="0.2"/>
    <row r="17668" ht="12.75" customHeight="1" x14ac:dyDescent="0.2"/>
    <row r="17669" ht="12.75" customHeight="1" x14ac:dyDescent="0.2"/>
    <row r="17670" ht="12.75" customHeight="1" x14ac:dyDescent="0.2"/>
    <row r="17671" ht="12.75" customHeight="1" x14ac:dyDescent="0.2"/>
    <row r="17672" ht="12.75" customHeight="1" x14ac:dyDescent="0.2"/>
    <row r="17673" ht="12.75" customHeight="1" x14ac:dyDescent="0.2"/>
    <row r="17674" ht="12.75" customHeight="1" x14ac:dyDescent="0.2"/>
    <row r="17675" ht="12.75" customHeight="1" x14ac:dyDescent="0.2"/>
    <row r="17676" ht="12.75" customHeight="1" x14ac:dyDescent="0.2"/>
    <row r="17677" ht="12.75" customHeight="1" x14ac:dyDescent="0.2"/>
    <row r="17678" ht="12.75" customHeight="1" x14ac:dyDescent="0.2"/>
    <row r="17679" ht="12.75" customHeight="1" x14ac:dyDescent="0.2"/>
    <row r="17680" ht="12.75" customHeight="1" x14ac:dyDescent="0.2"/>
    <row r="17681" ht="12.75" customHeight="1" x14ac:dyDescent="0.2"/>
    <row r="17682" ht="12.75" customHeight="1" x14ac:dyDescent="0.2"/>
    <row r="17683" ht="12.75" customHeight="1" x14ac:dyDescent="0.2"/>
    <row r="17684" ht="12.75" customHeight="1" x14ac:dyDescent="0.2"/>
    <row r="17685" ht="12.75" customHeight="1" x14ac:dyDescent="0.2"/>
    <row r="17686" ht="12.75" customHeight="1" x14ac:dyDescent="0.2"/>
    <row r="17687" ht="12.75" customHeight="1" x14ac:dyDescent="0.2"/>
    <row r="17688" ht="12.75" customHeight="1" x14ac:dyDescent="0.2"/>
    <row r="17689" ht="12.75" customHeight="1" x14ac:dyDescent="0.2"/>
    <row r="17690" ht="12.75" customHeight="1" x14ac:dyDescent="0.2"/>
    <row r="17691" ht="12.75" customHeight="1" x14ac:dyDescent="0.2"/>
    <row r="17692" ht="12.75" customHeight="1" x14ac:dyDescent="0.2"/>
    <row r="17693" ht="12.75" customHeight="1" x14ac:dyDescent="0.2"/>
    <row r="17694" ht="12.75" customHeight="1" x14ac:dyDescent="0.2"/>
    <row r="17695" ht="12.75" customHeight="1" x14ac:dyDescent="0.2"/>
    <row r="17696" ht="12.75" customHeight="1" x14ac:dyDescent="0.2"/>
    <row r="17697" ht="12.75" customHeight="1" x14ac:dyDescent="0.2"/>
    <row r="17698" ht="12.75" customHeight="1" x14ac:dyDescent="0.2"/>
    <row r="17699" ht="12.75" customHeight="1" x14ac:dyDescent="0.2"/>
    <row r="17700" ht="12.75" customHeight="1" x14ac:dyDescent="0.2"/>
    <row r="17701" ht="12.75" customHeight="1" x14ac:dyDescent="0.2"/>
    <row r="17702" ht="12.75" customHeight="1" x14ac:dyDescent="0.2"/>
    <row r="17703" ht="12.75" customHeight="1" x14ac:dyDescent="0.2"/>
    <row r="17704" ht="12.75" customHeight="1" x14ac:dyDescent="0.2"/>
    <row r="17705" ht="12.75" customHeight="1" x14ac:dyDescent="0.2"/>
    <row r="17706" ht="12.75" customHeight="1" x14ac:dyDescent="0.2"/>
    <row r="17707" ht="12.75" customHeight="1" x14ac:dyDescent="0.2"/>
    <row r="17708" ht="12.75" customHeight="1" x14ac:dyDescent="0.2"/>
    <row r="17709" ht="12.75" customHeight="1" x14ac:dyDescent="0.2"/>
    <row r="17710" ht="12.75" customHeight="1" x14ac:dyDescent="0.2"/>
    <row r="17711" ht="12.75" customHeight="1" x14ac:dyDescent="0.2"/>
    <row r="17712" ht="12.75" customHeight="1" x14ac:dyDescent="0.2"/>
    <row r="17713" ht="12.75" customHeight="1" x14ac:dyDescent="0.2"/>
    <row r="17714" ht="12.75" customHeight="1" x14ac:dyDescent="0.2"/>
    <row r="17715" ht="12.75" customHeight="1" x14ac:dyDescent="0.2"/>
    <row r="17716" ht="12.75" customHeight="1" x14ac:dyDescent="0.2"/>
    <row r="17717" ht="12.75" customHeight="1" x14ac:dyDescent="0.2"/>
    <row r="17718" ht="12.75" customHeight="1" x14ac:dyDescent="0.2"/>
    <row r="17719" ht="12.75" customHeight="1" x14ac:dyDescent="0.2"/>
    <row r="17720" ht="12.75" customHeight="1" x14ac:dyDescent="0.2"/>
    <row r="17721" ht="12.75" customHeight="1" x14ac:dyDescent="0.2"/>
    <row r="17722" ht="12.75" customHeight="1" x14ac:dyDescent="0.2"/>
    <row r="17723" ht="12.75" customHeight="1" x14ac:dyDescent="0.2"/>
    <row r="17724" ht="12.75" customHeight="1" x14ac:dyDescent="0.2"/>
    <row r="17725" ht="12.75" customHeight="1" x14ac:dyDescent="0.2"/>
    <row r="17726" ht="12.75" customHeight="1" x14ac:dyDescent="0.2"/>
    <row r="17727" ht="12.75" customHeight="1" x14ac:dyDescent="0.2"/>
    <row r="17728" ht="12.75" customHeight="1" x14ac:dyDescent="0.2"/>
    <row r="17729" ht="12.75" customHeight="1" x14ac:dyDescent="0.2"/>
    <row r="17730" ht="12.75" customHeight="1" x14ac:dyDescent="0.2"/>
    <row r="17731" ht="12.75" customHeight="1" x14ac:dyDescent="0.2"/>
    <row r="17732" ht="12.75" customHeight="1" x14ac:dyDescent="0.2"/>
    <row r="17733" ht="12.75" customHeight="1" x14ac:dyDescent="0.2"/>
    <row r="17734" ht="12.75" customHeight="1" x14ac:dyDescent="0.2"/>
    <row r="17735" ht="12.75" customHeight="1" x14ac:dyDescent="0.2"/>
    <row r="17736" ht="12.75" customHeight="1" x14ac:dyDescent="0.2"/>
    <row r="17737" ht="12.75" customHeight="1" x14ac:dyDescent="0.2"/>
    <row r="17738" ht="12.75" customHeight="1" x14ac:dyDescent="0.2"/>
    <row r="17739" ht="12.75" customHeight="1" x14ac:dyDescent="0.2"/>
    <row r="17740" ht="12.75" customHeight="1" x14ac:dyDescent="0.2"/>
    <row r="17741" ht="12.75" customHeight="1" x14ac:dyDescent="0.2"/>
    <row r="17742" ht="12.75" customHeight="1" x14ac:dyDescent="0.2"/>
    <row r="17743" ht="12.75" customHeight="1" x14ac:dyDescent="0.2"/>
    <row r="17744" ht="12.75" customHeight="1" x14ac:dyDescent="0.2"/>
    <row r="17745" ht="12.75" customHeight="1" x14ac:dyDescent="0.2"/>
    <row r="17746" ht="12.75" customHeight="1" x14ac:dyDescent="0.2"/>
    <row r="17747" ht="12.75" customHeight="1" x14ac:dyDescent="0.2"/>
    <row r="17748" ht="12.75" customHeight="1" x14ac:dyDescent="0.2"/>
    <row r="17749" ht="12.75" customHeight="1" x14ac:dyDescent="0.2"/>
    <row r="17750" ht="12.75" customHeight="1" x14ac:dyDescent="0.2"/>
    <row r="17751" ht="12.75" customHeight="1" x14ac:dyDescent="0.2"/>
    <row r="17752" ht="12.75" customHeight="1" x14ac:dyDescent="0.2"/>
    <row r="17753" ht="12.75" customHeight="1" x14ac:dyDescent="0.2"/>
    <row r="17754" ht="12.75" customHeight="1" x14ac:dyDescent="0.2"/>
    <row r="17755" ht="12.75" customHeight="1" x14ac:dyDescent="0.2"/>
    <row r="17756" ht="12.75" customHeight="1" x14ac:dyDescent="0.2"/>
    <row r="17757" ht="12.75" customHeight="1" x14ac:dyDescent="0.2"/>
    <row r="17758" ht="12.75" customHeight="1" x14ac:dyDescent="0.2"/>
    <row r="17759" ht="12.75" customHeight="1" x14ac:dyDescent="0.2"/>
    <row r="17760" ht="12.75" customHeight="1" x14ac:dyDescent="0.2"/>
    <row r="17761" ht="12.75" customHeight="1" x14ac:dyDescent="0.2"/>
    <row r="17762" ht="12.75" customHeight="1" x14ac:dyDescent="0.2"/>
    <row r="17763" ht="12.75" customHeight="1" x14ac:dyDescent="0.2"/>
    <row r="17764" ht="12.75" customHeight="1" x14ac:dyDescent="0.2"/>
    <row r="17765" ht="12.75" customHeight="1" x14ac:dyDescent="0.2"/>
    <row r="17766" ht="12.75" customHeight="1" x14ac:dyDescent="0.2"/>
    <row r="17767" ht="12.75" customHeight="1" x14ac:dyDescent="0.2"/>
    <row r="17768" ht="12.75" customHeight="1" x14ac:dyDescent="0.2"/>
    <row r="17769" ht="12.75" customHeight="1" x14ac:dyDescent="0.2"/>
    <row r="17770" ht="12.75" customHeight="1" x14ac:dyDescent="0.2"/>
    <row r="17771" ht="12.75" customHeight="1" x14ac:dyDescent="0.2"/>
    <row r="17772" ht="12.75" customHeight="1" x14ac:dyDescent="0.2"/>
    <row r="17773" ht="12.75" customHeight="1" x14ac:dyDescent="0.2"/>
    <row r="17774" ht="12.75" customHeight="1" x14ac:dyDescent="0.2"/>
    <row r="17775" ht="12.75" customHeight="1" x14ac:dyDescent="0.2"/>
    <row r="17776" ht="12.75" customHeight="1" x14ac:dyDescent="0.2"/>
    <row r="17777" ht="12.75" customHeight="1" x14ac:dyDescent="0.2"/>
    <row r="17778" ht="12.75" customHeight="1" x14ac:dyDescent="0.2"/>
    <row r="17779" ht="12.75" customHeight="1" x14ac:dyDescent="0.2"/>
    <row r="17780" ht="12.75" customHeight="1" x14ac:dyDescent="0.2"/>
    <row r="17781" ht="12.75" customHeight="1" x14ac:dyDescent="0.2"/>
    <row r="17782" ht="12.75" customHeight="1" x14ac:dyDescent="0.2"/>
    <row r="17783" ht="12.75" customHeight="1" x14ac:dyDescent="0.2"/>
    <row r="17784" ht="12.75" customHeight="1" x14ac:dyDescent="0.2"/>
    <row r="17785" ht="12.75" customHeight="1" x14ac:dyDescent="0.2"/>
    <row r="17786" ht="12.75" customHeight="1" x14ac:dyDescent="0.2"/>
    <row r="17787" ht="12.75" customHeight="1" x14ac:dyDescent="0.2"/>
    <row r="17788" ht="12.75" customHeight="1" x14ac:dyDescent="0.2"/>
    <row r="17789" ht="12.75" customHeight="1" x14ac:dyDescent="0.2"/>
    <row r="17790" ht="12.75" customHeight="1" x14ac:dyDescent="0.2"/>
    <row r="17791" ht="12.75" customHeight="1" x14ac:dyDescent="0.2"/>
    <row r="17792" ht="12.75" customHeight="1" x14ac:dyDescent="0.2"/>
    <row r="17793" ht="12.75" customHeight="1" x14ac:dyDescent="0.2"/>
    <row r="17794" ht="12.75" customHeight="1" x14ac:dyDescent="0.2"/>
    <row r="17795" ht="12.75" customHeight="1" x14ac:dyDescent="0.2"/>
    <row r="17796" ht="12.75" customHeight="1" x14ac:dyDescent="0.2"/>
    <row r="17797" ht="12.75" customHeight="1" x14ac:dyDescent="0.2"/>
    <row r="17798" ht="12.75" customHeight="1" x14ac:dyDescent="0.2"/>
    <row r="17799" ht="12.75" customHeight="1" x14ac:dyDescent="0.2"/>
    <row r="17800" ht="12.75" customHeight="1" x14ac:dyDescent="0.2"/>
    <row r="17801" ht="12.75" customHeight="1" x14ac:dyDescent="0.2"/>
    <row r="17802" ht="12.75" customHeight="1" x14ac:dyDescent="0.2"/>
    <row r="17803" ht="12.75" customHeight="1" x14ac:dyDescent="0.2"/>
    <row r="17804" ht="12.75" customHeight="1" x14ac:dyDescent="0.2"/>
    <row r="17805" ht="12.75" customHeight="1" x14ac:dyDescent="0.2"/>
    <row r="17806" ht="12.75" customHeight="1" x14ac:dyDescent="0.2"/>
    <row r="17807" ht="12.75" customHeight="1" x14ac:dyDescent="0.2"/>
    <row r="17808" ht="12.75" customHeight="1" x14ac:dyDescent="0.2"/>
    <row r="17809" ht="12.75" customHeight="1" x14ac:dyDescent="0.2"/>
    <row r="17810" ht="12.75" customHeight="1" x14ac:dyDescent="0.2"/>
    <row r="17811" ht="12.75" customHeight="1" x14ac:dyDescent="0.2"/>
    <row r="17812" ht="12.75" customHeight="1" x14ac:dyDescent="0.2"/>
    <row r="17813" ht="12.75" customHeight="1" x14ac:dyDescent="0.2"/>
    <row r="17814" ht="12.75" customHeight="1" x14ac:dyDescent="0.2"/>
    <row r="17815" ht="12.75" customHeight="1" x14ac:dyDescent="0.2"/>
    <row r="17816" ht="12.75" customHeight="1" x14ac:dyDescent="0.2"/>
    <row r="17817" ht="12.75" customHeight="1" x14ac:dyDescent="0.2"/>
    <row r="17818" ht="12.75" customHeight="1" x14ac:dyDescent="0.2"/>
    <row r="17819" ht="12.75" customHeight="1" x14ac:dyDescent="0.2"/>
    <row r="17820" ht="12.75" customHeight="1" x14ac:dyDescent="0.2"/>
    <row r="17821" ht="12.75" customHeight="1" x14ac:dyDescent="0.2"/>
    <row r="17822" ht="12.75" customHeight="1" x14ac:dyDescent="0.2"/>
    <row r="17823" ht="12.75" customHeight="1" x14ac:dyDescent="0.2"/>
    <row r="17824" ht="12.75" customHeight="1" x14ac:dyDescent="0.2"/>
    <row r="17825" ht="12.75" customHeight="1" x14ac:dyDescent="0.2"/>
    <row r="17826" ht="12.75" customHeight="1" x14ac:dyDescent="0.2"/>
    <row r="17827" ht="12.75" customHeight="1" x14ac:dyDescent="0.2"/>
    <row r="17828" ht="12.75" customHeight="1" x14ac:dyDescent="0.2"/>
    <row r="17829" ht="12.75" customHeight="1" x14ac:dyDescent="0.2"/>
    <row r="17830" ht="12.75" customHeight="1" x14ac:dyDescent="0.2"/>
    <row r="17831" ht="12.75" customHeight="1" x14ac:dyDescent="0.2"/>
    <row r="17832" ht="12.75" customHeight="1" x14ac:dyDescent="0.2"/>
    <row r="17833" ht="12.75" customHeight="1" x14ac:dyDescent="0.2"/>
    <row r="17834" ht="12.75" customHeight="1" x14ac:dyDescent="0.2"/>
    <row r="17835" ht="12.75" customHeight="1" x14ac:dyDescent="0.2"/>
    <row r="17836" ht="12.75" customHeight="1" x14ac:dyDescent="0.2"/>
    <row r="17837" ht="12.75" customHeight="1" x14ac:dyDescent="0.2"/>
    <row r="17838" ht="12.75" customHeight="1" x14ac:dyDescent="0.2"/>
    <row r="17839" ht="12.75" customHeight="1" x14ac:dyDescent="0.2"/>
    <row r="17840" ht="12.75" customHeight="1" x14ac:dyDescent="0.2"/>
    <row r="17841" ht="12.75" customHeight="1" x14ac:dyDescent="0.2"/>
    <row r="17842" ht="12.75" customHeight="1" x14ac:dyDescent="0.2"/>
    <row r="17843" ht="12.75" customHeight="1" x14ac:dyDescent="0.2"/>
    <row r="17844" ht="12.75" customHeight="1" x14ac:dyDescent="0.2"/>
    <row r="17845" ht="12.75" customHeight="1" x14ac:dyDescent="0.2"/>
    <row r="17846" ht="12.75" customHeight="1" x14ac:dyDescent="0.2"/>
    <row r="17847" ht="12.75" customHeight="1" x14ac:dyDescent="0.2"/>
    <row r="17848" ht="12.75" customHeight="1" x14ac:dyDescent="0.2"/>
    <row r="17849" ht="12.75" customHeight="1" x14ac:dyDescent="0.2"/>
    <row r="17850" ht="12.75" customHeight="1" x14ac:dyDescent="0.2"/>
    <row r="17851" ht="12.75" customHeight="1" x14ac:dyDescent="0.2"/>
    <row r="17852" ht="12.75" customHeight="1" x14ac:dyDescent="0.2"/>
    <row r="17853" ht="12.75" customHeight="1" x14ac:dyDescent="0.2"/>
    <row r="17854" ht="12.75" customHeight="1" x14ac:dyDescent="0.2"/>
    <row r="17855" ht="12.75" customHeight="1" x14ac:dyDescent="0.2"/>
    <row r="17856" ht="12.75" customHeight="1" x14ac:dyDescent="0.2"/>
    <row r="17857" ht="12.75" customHeight="1" x14ac:dyDescent="0.2"/>
    <row r="17858" ht="12.75" customHeight="1" x14ac:dyDescent="0.2"/>
    <row r="17859" ht="12.75" customHeight="1" x14ac:dyDescent="0.2"/>
    <row r="17860" ht="12.75" customHeight="1" x14ac:dyDescent="0.2"/>
    <row r="17861" ht="12.75" customHeight="1" x14ac:dyDescent="0.2"/>
    <row r="17862" ht="12.75" customHeight="1" x14ac:dyDescent="0.2"/>
    <row r="17863" ht="12.75" customHeight="1" x14ac:dyDescent="0.2"/>
    <row r="17864" ht="12.75" customHeight="1" x14ac:dyDescent="0.2"/>
    <row r="17865" ht="12.75" customHeight="1" x14ac:dyDescent="0.2"/>
    <row r="17866" ht="12.75" customHeight="1" x14ac:dyDescent="0.2"/>
    <row r="17867" ht="12.75" customHeight="1" x14ac:dyDescent="0.2"/>
    <row r="17868" ht="12.75" customHeight="1" x14ac:dyDescent="0.2"/>
    <row r="17869" ht="12.75" customHeight="1" x14ac:dyDescent="0.2"/>
    <row r="17870" ht="12.75" customHeight="1" x14ac:dyDescent="0.2"/>
    <row r="17871" ht="12.75" customHeight="1" x14ac:dyDescent="0.2"/>
    <row r="17872" ht="12.75" customHeight="1" x14ac:dyDescent="0.2"/>
    <row r="17873" ht="12.75" customHeight="1" x14ac:dyDescent="0.2"/>
    <row r="17874" ht="12.75" customHeight="1" x14ac:dyDescent="0.2"/>
    <row r="17875" ht="12.75" customHeight="1" x14ac:dyDescent="0.2"/>
    <row r="17876" ht="12.75" customHeight="1" x14ac:dyDescent="0.2"/>
    <row r="17877" ht="12.75" customHeight="1" x14ac:dyDescent="0.2"/>
    <row r="17878" ht="12.75" customHeight="1" x14ac:dyDescent="0.2"/>
    <row r="17879" ht="12.75" customHeight="1" x14ac:dyDescent="0.2"/>
    <row r="17880" ht="12.75" customHeight="1" x14ac:dyDescent="0.2"/>
    <row r="17881" ht="12.75" customHeight="1" x14ac:dyDescent="0.2"/>
    <row r="17882" ht="12.75" customHeight="1" x14ac:dyDescent="0.2"/>
    <row r="17883" ht="12.75" customHeight="1" x14ac:dyDescent="0.2"/>
    <row r="17884" ht="12.75" customHeight="1" x14ac:dyDescent="0.2"/>
    <row r="17885" ht="12.75" customHeight="1" x14ac:dyDescent="0.2"/>
    <row r="17886" ht="12.75" customHeight="1" x14ac:dyDescent="0.2"/>
    <row r="17887" ht="12.75" customHeight="1" x14ac:dyDescent="0.2"/>
    <row r="17888" ht="12.75" customHeight="1" x14ac:dyDescent="0.2"/>
    <row r="17889" ht="12.75" customHeight="1" x14ac:dyDescent="0.2"/>
    <row r="17890" ht="12.75" customHeight="1" x14ac:dyDescent="0.2"/>
    <row r="17891" ht="12.75" customHeight="1" x14ac:dyDescent="0.2"/>
    <row r="17892" ht="12.75" customHeight="1" x14ac:dyDescent="0.2"/>
    <row r="17893" ht="12.75" customHeight="1" x14ac:dyDescent="0.2"/>
    <row r="17894" ht="12.75" customHeight="1" x14ac:dyDescent="0.2"/>
    <row r="17895" ht="12.75" customHeight="1" x14ac:dyDescent="0.2"/>
    <row r="17896" ht="12.75" customHeight="1" x14ac:dyDescent="0.2"/>
    <row r="17897" ht="12.75" customHeight="1" x14ac:dyDescent="0.2"/>
    <row r="17898" ht="12.75" customHeight="1" x14ac:dyDescent="0.2"/>
    <row r="17899" ht="12.75" customHeight="1" x14ac:dyDescent="0.2"/>
    <row r="17900" ht="12.75" customHeight="1" x14ac:dyDescent="0.2"/>
    <row r="17901" ht="12.75" customHeight="1" x14ac:dyDescent="0.2"/>
    <row r="17902" ht="12.75" customHeight="1" x14ac:dyDescent="0.2"/>
    <row r="17903" ht="12.75" customHeight="1" x14ac:dyDescent="0.2"/>
    <row r="17904" ht="12.75" customHeight="1" x14ac:dyDescent="0.2"/>
    <row r="17905" ht="12.75" customHeight="1" x14ac:dyDescent="0.2"/>
    <row r="17906" ht="12.75" customHeight="1" x14ac:dyDescent="0.2"/>
    <row r="17907" ht="12.75" customHeight="1" x14ac:dyDescent="0.2"/>
    <row r="17908" ht="12.75" customHeight="1" x14ac:dyDescent="0.2"/>
    <row r="17909" ht="12.75" customHeight="1" x14ac:dyDescent="0.2"/>
    <row r="17910" ht="12.75" customHeight="1" x14ac:dyDescent="0.2"/>
    <row r="17911" ht="12.75" customHeight="1" x14ac:dyDescent="0.2"/>
    <row r="17912" ht="12.75" customHeight="1" x14ac:dyDescent="0.2"/>
    <row r="17913" ht="12.75" customHeight="1" x14ac:dyDescent="0.2"/>
    <row r="17914" ht="12.75" customHeight="1" x14ac:dyDescent="0.2"/>
    <row r="17915" ht="12.75" customHeight="1" x14ac:dyDescent="0.2"/>
    <row r="17916" ht="12.75" customHeight="1" x14ac:dyDescent="0.2"/>
    <row r="17917" ht="12.75" customHeight="1" x14ac:dyDescent="0.2"/>
    <row r="17918" ht="12.75" customHeight="1" x14ac:dyDescent="0.2"/>
    <row r="17919" ht="12.75" customHeight="1" x14ac:dyDescent="0.2"/>
    <row r="17920" ht="12.75" customHeight="1" x14ac:dyDescent="0.2"/>
    <row r="17921" ht="12.75" customHeight="1" x14ac:dyDescent="0.2"/>
    <row r="17922" ht="12.75" customHeight="1" x14ac:dyDescent="0.2"/>
    <row r="17923" ht="12.75" customHeight="1" x14ac:dyDescent="0.2"/>
    <row r="17924" ht="12.75" customHeight="1" x14ac:dyDescent="0.2"/>
    <row r="17925" ht="12.75" customHeight="1" x14ac:dyDescent="0.2"/>
    <row r="17926" ht="12.75" customHeight="1" x14ac:dyDescent="0.2"/>
    <row r="17927" ht="12.75" customHeight="1" x14ac:dyDescent="0.2"/>
    <row r="17928" ht="12.75" customHeight="1" x14ac:dyDescent="0.2"/>
    <row r="17929" ht="12.75" customHeight="1" x14ac:dyDescent="0.2"/>
    <row r="17930" ht="12.75" customHeight="1" x14ac:dyDescent="0.2"/>
    <row r="17931" ht="12.75" customHeight="1" x14ac:dyDescent="0.2"/>
    <row r="17932" ht="12.75" customHeight="1" x14ac:dyDescent="0.2"/>
    <row r="17933" ht="12.75" customHeight="1" x14ac:dyDescent="0.2"/>
    <row r="17934" ht="12.75" customHeight="1" x14ac:dyDescent="0.2"/>
    <row r="17935" ht="12.75" customHeight="1" x14ac:dyDescent="0.2"/>
    <row r="17936" ht="12.75" customHeight="1" x14ac:dyDescent="0.2"/>
    <row r="17937" ht="12.75" customHeight="1" x14ac:dyDescent="0.2"/>
    <row r="17938" ht="12.75" customHeight="1" x14ac:dyDescent="0.2"/>
    <row r="17939" ht="12.75" customHeight="1" x14ac:dyDescent="0.2"/>
    <row r="17940" ht="12.75" customHeight="1" x14ac:dyDescent="0.2"/>
    <row r="17941" ht="12.75" customHeight="1" x14ac:dyDescent="0.2"/>
    <row r="17942" ht="12.75" customHeight="1" x14ac:dyDescent="0.2"/>
    <row r="17943" ht="12.75" customHeight="1" x14ac:dyDescent="0.2"/>
    <row r="17944" ht="12.75" customHeight="1" x14ac:dyDescent="0.2"/>
    <row r="17945" ht="12.75" customHeight="1" x14ac:dyDescent="0.2"/>
    <row r="17946" ht="12.75" customHeight="1" x14ac:dyDescent="0.2"/>
    <row r="17947" ht="12.75" customHeight="1" x14ac:dyDescent="0.2"/>
    <row r="17948" ht="12.75" customHeight="1" x14ac:dyDescent="0.2"/>
    <row r="17949" ht="12.75" customHeight="1" x14ac:dyDescent="0.2"/>
    <row r="17950" ht="12.75" customHeight="1" x14ac:dyDescent="0.2"/>
    <row r="17951" ht="12.75" customHeight="1" x14ac:dyDescent="0.2"/>
    <row r="17952" ht="12.75" customHeight="1" x14ac:dyDescent="0.2"/>
    <row r="17953" ht="12.75" customHeight="1" x14ac:dyDescent="0.2"/>
    <row r="17954" ht="12.75" customHeight="1" x14ac:dyDescent="0.2"/>
    <row r="17955" ht="12.75" customHeight="1" x14ac:dyDescent="0.2"/>
    <row r="17956" ht="12.75" customHeight="1" x14ac:dyDescent="0.2"/>
    <row r="17957" ht="12.75" customHeight="1" x14ac:dyDescent="0.2"/>
    <row r="17958" ht="12.75" customHeight="1" x14ac:dyDescent="0.2"/>
    <row r="17959" ht="12.75" customHeight="1" x14ac:dyDescent="0.2"/>
    <row r="17960" ht="12.75" customHeight="1" x14ac:dyDescent="0.2"/>
    <row r="17961" ht="12.75" customHeight="1" x14ac:dyDescent="0.2"/>
    <row r="17962" ht="12.75" customHeight="1" x14ac:dyDescent="0.2"/>
    <row r="17963" ht="12.75" customHeight="1" x14ac:dyDescent="0.2"/>
    <row r="17964" ht="12.75" customHeight="1" x14ac:dyDescent="0.2"/>
    <row r="17965" ht="12.75" customHeight="1" x14ac:dyDescent="0.2"/>
    <row r="17966" ht="12.75" customHeight="1" x14ac:dyDescent="0.2"/>
    <row r="17967" ht="12.75" customHeight="1" x14ac:dyDescent="0.2"/>
    <row r="17968" ht="12.75" customHeight="1" x14ac:dyDescent="0.2"/>
    <row r="17969" ht="12.75" customHeight="1" x14ac:dyDescent="0.2"/>
    <row r="17970" ht="12.75" customHeight="1" x14ac:dyDescent="0.2"/>
    <row r="17971" ht="12.75" customHeight="1" x14ac:dyDescent="0.2"/>
    <row r="17972" ht="12.75" customHeight="1" x14ac:dyDescent="0.2"/>
    <row r="17973" ht="12.75" customHeight="1" x14ac:dyDescent="0.2"/>
    <row r="17974" ht="12.75" customHeight="1" x14ac:dyDescent="0.2"/>
    <row r="17975" ht="12.75" customHeight="1" x14ac:dyDescent="0.2"/>
    <row r="17976" ht="12.75" customHeight="1" x14ac:dyDescent="0.2"/>
    <row r="17977" ht="12.75" customHeight="1" x14ac:dyDescent="0.2"/>
    <row r="17978" ht="12.75" customHeight="1" x14ac:dyDescent="0.2"/>
    <row r="17979" ht="12.75" customHeight="1" x14ac:dyDescent="0.2"/>
    <row r="17980" ht="12.75" customHeight="1" x14ac:dyDescent="0.2"/>
    <row r="17981" ht="12.75" customHeight="1" x14ac:dyDescent="0.2"/>
    <row r="17982" ht="12.75" customHeight="1" x14ac:dyDescent="0.2"/>
    <row r="17983" ht="12.75" customHeight="1" x14ac:dyDescent="0.2"/>
    <row r="17984" ht="12.75" customHeight="1" x14ac:dyDescent="0.2"/>
    <row r="17985" ht="12.75" customHeight="1" x14ac:dyDescent="0.2"/>
    <row r="17986" ht="12.75" customHeight="1" x14ac:dyDescent="0.2"/>
    <row r="17987" ht="12.75" customHeight="1" x14ac:dyDescent="0.2"/>
    <row r="17988" ht="12.75" customHeight="1" x14ac:dyDescent="0.2"/>
    <row r="17989" ht="12.75" customHeight="1" x14ac:dyDescent="0.2"/>
    <row r="17990" ht="12.75" customHeight="1" x14ac:dyDescent="0.2"/>
    <row r="17991" ht="12.75" customHeight="1" x14ac:dyDescent="0.2"/>
    <row r="17992" ht="12.75" customHeight="1" x14ac:dyDescent="0.2"/>
    <row r="17993" ht="12.75" customHeight="1" x14ac:dyDescent="0.2"/>
    <row r="17994" ht="12.75" customHeight="1" x14ac:dyDescent="0.2"/>
    <row r="17995" ht="12.75" customHeight="1" x14ac:dyDescent="0.2"/>
    <row r="17996" ht="12.75" customHeight="1" x14ac:dyDescent="0.2"/>
    <row r="17997" ht="12.75" customHeight="1" x14ac:dyDescent="0.2"/>
    <row r="17998" ht="12.75" customHeight="1" x14ac:dyDescent="0.2"/>
    <row r="17999" ht="12.75" customHeight="1" x14ac:dyDescent="0.2"/>
    <row r="18000" ht="12.75" customHeight="1" x14ac:dyDescent="0.2"/>
    <row r="18001" ht="12.75" customHeight="1" x14ac:dyDescent="0.2"/>
    <row r="18002" ht="12.75" customHeight="1" x14ac:dyDescent="0.2"/>
    <row r="18003" ht="12.75" customHeight="1" x14ac:dyDescent="0.2"/>
    <row r="18004" ht="12.75" customHeight="1" x14ac:dyDescent="0.2"/>
    <row r="18005" ht="12.75" customHeight="1" x14ac:dyDescent="0.2"/>
    <row r="18006" ht="12.75" customHeight="1" x14ac:dyDescent="0.2"/>
    <row r="18007" ht="12.75" customHeight="1" x14ac:dyDescent="0.2"/>
    <row r="18008" ht="12.75" customHeight="1" x14ac:dyDescent="0.2"/>
    <row r="18009" ht="12.75" customHeight="1" x14ac:dyDescent="0.2"/>
    <row r="18010" ht="12.75" customHeight="1" x14ac:dyDescent="0.2"/>
    <row r="18011" ht="12.75" customHeight="1" x14ac:dyDescent="0.2"/>
    <row r="18012" ht="12.75" customHeight="1" x14ac:dyDescent="0.2"/>
    <row r="18013" ht="12.75" customHeight="1" x14ac:dyDescent="0.2"/>
    <row r="18014" ht="12.75" customHeight="1" x14ac:dyDescent="0.2"/>
    <row r="18015" ht="12.75" customHeight="1" x14ac:dyDescent="0.2"/>
    <row r="18016" ht="12.75" customHeight="1" x14ac:dyDescent="0.2"/>
    <row r="18017" ht="12.75" customHeight="1" x14ac:dyDescent="0.2"/>
    <row r="18018" ht="12.75" customHeight="1" x14ac:dyDescent="0.2"/>
    <row r="18019" ht="12.75" customHeight="1" x14ac:dyDescent="0.2"/>
    <row r="18020" ht="12.75" customHeight="1" x14ac:dyDescent="0.2"/>
    <row r="18021" ht="12.75" customHeight="1" x14ac:dyDescent="0.2"/>
    <row r="18022" ht="12.75" customHeight="1" x14ac:dyDescent="0.2"/>
    <row r="18023" ht="12.75" customHeight="1" x14ac:dyDescent="0.2"/>
    <row r="18024" ht="12.75" customHeight="1" x14ac:dyDescent="0.2"/>
    <row r="18025" ht="12.75" customHeight="1" x14ac:dyDescent="0.2"/>
    <row r="18026" ht="12.75" customHeight="1" x14ac:dyDescent="0.2"/>
    <row r="18027" ht="12.75" customHeight="1" x14ac:dyDescent="0.2"/>
    <row r="18028" ht="12.75" customHeight="1" x14ac:dyDescent="0.2"/>
    <row r="18029" ht="12.75" customHeight="1" x14ac:dyDescent="0.2"/>
    <row r="18030" ht="12.75" customHeight="1" x14ac:dyDescent="0.2"/>
    <row r="18031" ht="12.75" customHeight="1" x14ac:dyDescent="0.2"/>
    <row r="18032" ht="12.75" customHeight="1" x14ac:dyDescent="0.2"/>
    <row r="18033" ht="12.75" customHeight="1" x14ac:dyDescent="0.2"/>
    <row r="18034" ht="12.75" customHeight="1" x14ac:dyDescent="0.2"/>
    <row r="18035" ht="12.75" customHeight="1" x14ac:dyDescent="0.2"/>
    <row r="18036" ht="12.75" customHeight="1" x14ac:dyDescent="0.2"/>
    <row r="18037" ht="12.75" customHeight="1" x14ac:dyDescent="0.2"/>
    <row r="18038" ht="12.75" customHeight="1" x14ac:dyDescent="0.2"/>
    <row r="18039" ht="12.75" customHeight="1" x14ac:dyDescent="0.2"/>
    <row r="18040" ht="12.75" customHeight="1" x14ac:dyDescent="0.2"/>
    <row r="18041" ht="12.75" customHeight="1" x14ac:dyDescent="0.2"/>
    <row r="18042" ht="12.75" customHeight="1" x14ac:dyDescent="0.2"/>
    <row r="18043" ht="12.75" customHeight="1" x14ac:dyDescent="0.2"/>
    <row r="18044" ht="12.75" customHeight="1" x14ac:dyDescent="0.2"/>
    <row r="18045" ht="12.75" customHeight="1" x14ac:dyDescent="0.2"/>
    <row r="18046" ht="12.75" customHeight="1" x14ac:dyDescent="0.2"/>
    <row r="18047" ht="12.75" customHeight="1" x14ac:dyDescent="0.2"/>
    <row r="18048" ht="12.75" customHeight="1" x14ac:dyDescent="0.2"/>
    <row r="18049" ht="12.75" customHeight="1" x14ac:dyDescent="0.2"/>
    <row r="18050" ht="12.75" customHeight="1" x14ac:dyDescent="0.2"/>
    <row r="18051" ht="12.75" customHeight="1" x14ac:dyDescent="0.2"/>
    <row r="18052" ht="12.75" customHeight="1" x14ac:dyDescent="0.2"/>
    <row r="18053" ht="12.75" customHeight="1" x14ac:dyDescent="0.2"/>
    <row r="18054" ht="12.75" customHeight="1" x14ac:dyDescent="0.2"/>
    <row r="18055" ht="12.75" customHeight="1" x14ac:dyDescent="0.2"/>
    <row r="18056" ht="12.75" customHeight="1" x14ac:dyDescent="0.2"/>
    <row r="18057" ht="12.75" customHeight="1" x14ac:dyDescent="0.2"/>
    <row r="18058" ht="12.75" customHeight="1" x14ac:dyDescent="0.2"/>
    <row r="18059" ht="12.75" customHeight="1" x14ac:dyDescent="0.2"/>
    <row r="18060" ht="12.75" customHeight="1" x14ac:dyDescent="0.2"/>
    <row r="18061" ht="12.75" customHeight="1" x14ac:dyDescent="0.2"/>
    <row r="18062" ht="12.75" customHeight="1" x14ac:dyDescent="0.2"/>
    <row r="18063" ht="12.75" customHeight="1" x14ac:dyDescent="0.2"/>
    <row r="18064" ht="12.75" customHeight="1" x14ac:dyDescent="0.2"/>
    <row r="18065" ht="12.75" customHeight="1" x14ac:dyDescent="0.2"/>
    <row r="18066" ht="12.75" customHeight="1" x14ac:dyDescent="0.2"/>
    <row r="18067" ht="12.75" customHeight="1" x14ac:dyDescent="0.2"/>
    <row r="18068" ht="12.75" customHeight="1" x14ac:dyDescent="0.2"/>
    <row r="18069" ht="12.75" customHeight="1" x14ac:dyDescent="0.2"/>
    <row r="18070" ht="12.75" customHeight="1" x14ac:dyDescent="0.2"/>
    <row r="18071" ht="12.75" customHeight="1" x14ac:dyDescent="0.2"/>
    <row r="18072" ht="12.75" customHeight="1" x14ac:dyDescent="0.2"/>
    <row r="18073" ht="12.75" customHeight="1" x14ac:dyDescent="0.2"/>
    <row r="18074" ht="12.75" customHeight="1" x14ac:dyDescent="0.2"/>
    <row r="18075" ht="12.75" customHeight="1" x14ac:dyDescent="0.2"/>
    <row r="18076" ht="12.75" customHeight="1" x14ac:dyDescent="0.2"/>
    <row r="18077" ht="12.75" customHeight="1" x14ac:dyDescent="0.2"/>
    <row r="18078" ht="12.75" customHeight="1" x14ac:dyDescent="0.2"/>
    <row r="18079" ht="12.75" customHeight="1" x14ac:dyDescent="0.2"/>
    <row r="18080" ht="12.75" customHeight="1" x14ac:dyDescent="0.2"/>
    <row r="18081" ht="12.75" customHeight="1" x14ac:dyDescent="0.2"/>
    <row r="18082" ht="12.75" customHeight="1" x14ac:dyDescent="0.2"/>
    <row r="18083" ht="12.75" customHeight="1" x14ac:dyDescent="0.2"/>
    <row r="18084" ht="12.75" customHeight="1" x14ac:dyDescent="0.2"/>
    <row r="18085" ht="12.75" customHeight="1" x14ac:dyDescent="0.2"/>
    <row r="18086" ht="12.75" customHeight="1" x14ac:dyDescent="0.2"/>
    <row r="18087" ht="12.75" customHeight="1" x14ac:dyDescent="0.2"/>
    <row r="18088" ht="12.75" customHeight="1" x14ac:dyDescent="0.2"/>
    <row r="18089" ht="12.75" customHeight="1" x14ac:dyDescent="0.2"/>
    <row r="18090" ht="12.75" customHeight="1" x14ac:dyDescent="0.2"/>
    <row r="18091" ht="12.75" customHeight="1" x14ac:dyDescent="0.2"/>
    <row r="18092" ht="12.75" customHeight="1" x14ac:dyDescent="0.2"/>
    <row r="18093" ht="12.75" customHeight="1" x14ac:dyDescent="0.2"/>
    <row r="18094" ht="12.75" customHeight="1" x14ac:dyDescent="0.2"/>
    <row r="18095" ht="12.75" customHeight="1" x14ac:dyDescent="0.2"/>
    <row r="18096" ht="12.75" customHeight="1" x14ac:dyDescent="0.2"/>
    <row r="18097" ht="12.75" customHeight="1" x14ac:dyDescent="0.2"/>
    <row r="18098" ht="12.75" customHeight="1" x14ac:dyDescent="0.2"/>
    <row r="18099" ht="12.75" customHeight="1" x14ac:dyDescent="0.2"/>
    <row r="18100" ht="12.75" customHeight="1" x14ac:dyDescent="0.2"/>
    <row r="18101" ht="12.75" customHeight="1" x14ac:dyDescent="0.2"/>
    <row r="18102" ht="12.75" customHeight="1" x14ac:dyDescent="0.2"/>
    <row r="18103" ht="12.75" customHeight="1" x14ac:dyDescent="0.2"/>
    <row r="18104" ht="12.75" customHeight="1" x14ac:dyDescent="0.2"/>
    <row r="18105" ht="12.75" customHeight="1" x14ac:dyDescent="0.2"/>
    <row r="18106" ht="12.75" customHeight="1" x14ac:dyDescent="0.2"/>
    <row r="18107" ht="12.75" customHeight="1" x14ac:dyDescent="0.2"/>
    <row r="18108" ht="12.75" customHeight="1" x14ac:dyDescent="0.2"/>
    <row r="18109" ht="12.75" customHeight="1" x14ac:dyDescent="0.2"/>
    <row r="18110" ht="12.75" customHeight="1" x14ac:dyDescent="0.2"/>
    <row r="18111" ht="12.75" customHeight="1" x14ac:dyDescent="0.2"/>
    <row r="18112" ht="12.75" customHeight="1" x14ac:dyDescent="0.2"/>
    <row r="18113" ht="12.75" customHeight="1" x14ac:dyDescent="0.2"/>
    <row r="18114" ht="12.75" customHeight="1" x14ac:dyDescent="0.2"/>
    <row r="18115" ht="12.75" customHeight="1" x14ac:dyDescent="0.2"/>
    <row r="18116" ht="12.75" customHeight="1" x14ac:dyDescent="0.2"/>
    <row r="18117" ht="12.75" customHeight="1" x14ac:dyDescent="0.2"/>
    <row r="18118" ht="12.75" customHeight="1" x14ac:dyDescent="0.2"/>
    <row r="18119" ht="12.75" customHeight="1" x14ac:dyDescent="0.2"/>
    <row r="18120" ht="12.75" customHeight="1" x14ac:dyDescent="0.2"/>
    <row r="18121" ht="12.75" customHeight="1" x14ac:dyDescent="0.2"/>
    <row r="18122" ht="12.75" customHeight="1" x14ac:dyDescent="0.2"/>
    <row r="18123" ht="12.75" customHeight="1" x14ac:dyDescent="0.2"/>
    <row r="18124" ht="12.75" customHeight="1" x14ac:dyDescent="0.2"/>
    <row r="18125" ht="12.75" customHeight="1" x14ac:dyDescent="0.2"/>
    <row r="18126" ht="12.75" customHeight="1" x14ac:dyDescent="0.2"/>
    <row r="18127" ht="12.75" customHeight="1" x14ac:dyDescent="0.2"/>
    <row r="18128" ht="12.75" customHeight="1" x14ac:dyDescent="0.2"/>
    <row r="18129" ht="12.75" customHeight="1" x14ac:dyDescent="0.2"/>
    <row r="18130" ht="12.75" customHeight="1" x14ac:dyDescent="0.2"/>
    <row r="18131" ht="12.75" customHeight="1" x14ac:dyDescent="0.2"/>
    <row r="18132" ht="12.75" customHeight="1" x14ac:dyDescent="0.2"/>
    <row r="18133" ht="12.75" customHeight="1" x14ac:dyDescent="0.2"/>
    <row r="18134" ht="12.75" customHeight="1" x14ac:dyDescent="0.2"/>
    <row r="18135" ht="12.75" customHeight="1" x14ac:dyDescent="0.2"/>
    <row r="18136" ht="12.75" customHeight="1" x14ac:dyDescent="0.2"/>
    <row r="18137" ht="12.75" customHeight="1" x14ac:dyDescent="0.2"/>
    <row r="18138" ht="12.75" customHeight="1" x14ac:dyDescent="0.2"/>
    <row r="18139" ht="12.75" customHeight="1" x14ac:dyDescent="0.2"/>
    <row r="18140" ht="12.75" customHeight="1" x14ac:dyDescent="0.2"/>
    <row r="18141" ht="12.75" customHeight="1" x14ac:dyDescent="0.2"/>
    <row r="18142" ht="12.75" customHeight="1" x14ac:dyDescent="0.2"/>
    <row r="18143" ht="12.75" customHeight="1" x14ac:dyDescent="0.2"/>
    <row r="18144" ht="12.75" customHeight="1" x14ac:dyDescent="0.2"/>
    <row r="18145" ht="12.75" customHeight="1" x14ac:dyDescent="0.2"/>
    <row r="18146" ht="12.75" customHeight="1" x14ac:dyDescent="0.2"/>
    <row r="18147" ht="12.75" customHeight="1" x14ac:dyDescent="0.2"/>
    <row r="18148" ht="12.75" customHeight="1" x14ac:dyDescent="0.2"/>
    <row r="18149" ht="12.75" customHeight="1" x14ac:dyDescent="0.2"/>
    <row r="18150" ht="12.75" customHeight="1" x14ac:dyDescent="0.2"/>
    <row r="18151" ht="12.75" customHeight="1" x14ac:dyDescent="0.2"/>
    <row r="18152" ht="12.75" customHeight="1" x14ac:dyDescent="0.2"/>
    <row r="18153" ht="12.75" customHeight="1" x14ac:dyDescent="0.2"/>
    <row r="18154" ht="12.75" customHeight="1" x14ac:dyDescent="0.2"/>
    <row r="18155" ht="12.75" customHeight="1" x14ac:dyDescent="0.2"/>
    <row r="18156" ht="12.75" customHeight="1" x14ac:dyDescent="0.2"/>
    <row r="18157" ht="12.75" customHeight="1" x14ac:dyDescent="0.2"/>
    <row r="18158" ht="12.75" customHeight="1" x14ac:dyDescent="0.2"/>
    <row r="18159" ht="12.75" customHeight="1" x14ac:dyDescent="0.2"/>
    <row r="18160" ht="12.75" customHeight="1" x14ac:dyDescent="0.2"/>
    <row r="18161" ht="12.75" customHeight="1" x14ac:dyDescent="0.2"/>
    <row r="18162" ht="12.75" customHeight="1" x14ac:dyDescent="0.2"/>
    <row r="18163" ht="12.75" customHeight="1" x14ac:dyDescent="0.2"/>
    <row r="18164" ht="12.75" customHeight="1" x14ac:dyDescent="0.2"/>
    <row r="18165" ht="12.75" customHeight="1" x14ac:dyDescent="0.2"/>
    <row r="18166" ht="12.75" customHeight="1" x14ac:dyDescent="0.2"/>
    <row r="18167" ht="12.75" customHeight="1" x14ac:dyDescent="0.2"/>
    <row r="18168" ht="12.75" customHeight="1" x14ac:dyDescent="0.2"/>
    <row r="18169" ht="12.75" customHeight="1" x14ac:dyDescent="0.2"/>
    <row r="18170" ht="12.75" customHeight="1" x14ac:dyDescent="0.2"/>
    <row r="18171" ht="12.75" customHeight="1" x14ac:dyDescent="0.2"/>
    <row r="18172" ht="12.75" customHeight="1" x14ac:dyDescent="0.2"/>
    <row r="18173" ht="12.75" customHeight="1" x14ac:dyDescent="0.2"/>
    <row r="18174" ht="12.75" customHeight="1" x14ac:dyDescent="0.2"/>
    <row r="18175" ht="12.75" customHeight="1" x14ac:dyDescent="0.2"/>
    <row r="18176" ht="12.75" customHeight="1" x14ac:dyDescent="0.2"/>
    <row r="18177" ht="12.75" customHeight="1" x14ac:dyDescent="0.2"/>
    <row r="18178" ht="12.75" customHeight="1" x14ac:dyDescent="0.2"/>
    <row r="18179" ht="12.75" customHeight="1" x14ac:dyDescent="0.2"/>
    <row r="18180" ht="12.75" customHeight="1" x14ac:dyDescent="0.2"/>
    <row r="18181" ht="12.75" customHeight="1" x14ac:dyDescent="0.2"/>
    <row r="18182" ht="12.75" customHeight="1" x14ac:dyDescent="0.2"/>
    <row r="18183" ht="12.75" customHeight="1" x14ac:dyDescent="0.2"/>
    <row r="18184" ht="12.75" customHeight="1" x14ac:dyDescent="0.2"/>
    <row r="18185" ht="12.75" customHeight="1" x14ac:dyDescent="0.2"/>
    <row r="18186" ht="12.75" customHeight="1" x14ac:dyDescent="0.2"/>
    <row r="18187" ht="12.75" customHeight="1" x14ac:dyDescent="0.2"/>
    <row r="18188" ht="12.75" customHeight="1" x14ac:dyDescent="0.2"/>
    <row r="18189" ht="12.75" customHeight="1" x14ac:dyDescent="0.2"/>
    <row r="18190" ht="12.75" customHeight="1" x14ac:dyDescent="0.2"/>
    <row r="18191" ht="12.75" customHeight="1" x14ac:dyDescent="0.2"/>
    <row r="18192" ht="12.75" customHeight="1" x14ac:dyDescent="0.2"/>
    <row r="18193" ht="12.75" customHeight="1" x14ac:dyDescent="0.2"/>
    <row r="18194" ht="12.75" customHeight="1" x14ac:dyDescent="0.2"/>
    <row r="18195" ht="12.75" customHeight="1" x14ac:dyDescent="0.2"/>
    <row r="18196" ht="12.75" customHeight="1" x14ac:dyDescent="0.2"/>
    <row r="18197" ht="12.75" customHeight="1" x14ac:dyDescent="0.2"/>
    <row r="18198" ht="12.75" customHeight="1" x14ac:dyDescent="0.2"/>
    <row r="18199" ht="12.75" customHeight="1" x14ac:dyDescent="0.2"/>
    <row r="18200" ht="12.75" customHeight="1" x14ac:dyDescent="0.2"/>
    <row r="18201" ht="12.75" customHeight="1" x14ac:dyDescent="0.2"/>
    <row r="18202" ht="12.75" customHeight="1" x14ac:dyDescent="0.2"/>
    <row r="18203" ht="12.75" customHeight="1" x14ac:dyDescent="0.2"/>
    <row r="18204" ht="12.75" customHeight="1" x14ac:dyDescent="0.2"/>
    <row r="18205" ht="12.75" customHeight="1" x14ac:dyDescent="0.2"/>
    <row r="18206" ht="12.75" customHeight="1" x14ac:dyDescent="0.2"/>
    <row r="18207" ht="12.75" customHeight="1" x14ac:dyDescent="0.2"/>
    <row r="18208" ht="12.75" customHeight="1" x14ac:dyDescent="0.2"/>
    <row r="18209" ht="12.75" customHeight="1" x14ac:dyDescent="0.2"/>
    <row r="18210" ht="12.75" customHeight="1" x14ac:dyDescent="0.2"/>
    <row r="18211" ht="12.75" customHeight="1" x14ac:dyDescent="0.2"/>
    <row r="18212" ht="12.75" customHeight="1" x14ac:dyDescent="0.2"/>
    <row r="18213" ht="12.75" customHeight="1" x14ac:dyDescent="0.2"/>
    <row r="18214" ht="12.75" customHeight="1" x14ac:dyDescent="0.2"/>
    <row r="18215" ht="12.75" customHeight="1" x14ac:dyDescent="0.2"/>
    <row r="18216" ht="12.75" customHeight="1" x14ac:dyDescent="0.2"/>
    <row r="18217" ht="12.75" customHeight="1" x14ac:dyDescent="0.2"/>
    <row r="18218" ht="12.75" customHeight="1" x14ac:dyDescent="0.2"/>
    <row r="18219" ht="12.75" customHeight="1" x14ac:dyDescent="0.2"/>
    <row r="18220" ht="12.75" customHeight="1" x14ac:dyDescent="0.2"/>
    <row r="18221" ht="12.75" customHeight="1" x14ac:dyDescent="0.2"/>
    <row r="18222" ht="12.75" customHeight="1" x14ac:dyDescent="0.2"/>
    <row r="18223" ht="12.75" customHeight="1" x14ac:dyDescent="0.2"/>
    <row r="18224" ht="12.75" customHeight="1" x14ac:dyDescent="0.2"/>
    <row r="18225" ht="12.75" customHeight="1" x14ac:dyDescent="0.2"/>
    <row r="18226" ht="12.75" customHeight="1" x14ac:dyDescent="0.2"/>
    <row r="18227" ht="12.75" customHeight="1" x14ac:dyDescent="0.2"/>
    <row r="18228" ht="12.75" customHeight="1" x14ac:dyDescent="0.2"/>
    <row r="18229" ht="12.75" customHeight="1" x14ac:dyDescent="0.2"/>
    <row r="18230" ht="12.75" customHeight="1" x14ac:dyDescent="0.2"/>
    <row r="18231" ht="12.75" customHeight="1" x14ac:dyDescent="0.2"/>
    <row r="18232" ht="12.75" customHeight="1" x14ac:dyDescent="0.2"/>
    <row r="18233" ht="12.75" customHeight="1" x14ac:dyDescent="0.2"/>
    <row r="18234" ht="12.75" customHeight="1" x14ac:dyDescent="0.2"/>
    <row r="18235" ht="12.75" customHeight="1" x14ac:dyDescent="0.2"/>
    <row r="18236" ht="12.75" customHeight="1" x14ac:dyDescent="0.2"/>
    <row r="18237" ht="12.75" customHeight="1" x14ac:dyDescent="0.2"/>
    <row r="18238" ht="12.75" customHeight="1" x14ac:dyDescent="0.2"/>
    <row r="18239" ht="12.75" customHeight="1" x14ac:dyDescent="0.2"/>
    <row r="18240" ht="12.75" customHeight="1" x14ac:dyDescent="0.2"/>
    <row r="18241" ht="12.75" customHeight="1" x14ac:dyDescent="0.2"/>
    <row r="18242" ht="12.75" customHeight="1" x14ac:dyDescent="0.2"/>
    <row r="18243" ht="12.75" customHeight="1" x14ac:dyDescent="0.2"/>
    <row r="18244" ht="12.75" customHeight="1" x14ac:dyDescent="0.2"/>
    <row r="18245" ht="12.75" customHeight="1" x14ac:dyDescent="0.2"/>
    <row r="18246" ht="12.75" customHeight="1" x14ac:dyDescent="0.2"/>
    <row r="18247" ht="12.75" customHeight="1" x14ac:dyDescent="0.2"/>
    <row r="18248" ht="12.75" customHeight="1" x14ac:dyDescent="0.2"/>
    <row r="18249" ht="12.75" customHeight="1" x14ac:dyDescent="0.2"/>
    <row r="18250" ht="12.75" customHeight="1" x14ac:dyDescent="0.2"/>
    <row r="18251" ht="12.75" customHeight="1" x14ac:dyDescent="0.2"/>
    <row r="18252" ht="12.75" customHeight="1" x14ac:dyDescent="0.2"/>
    <row r="18253" ht="12.75" customHeight="1" x14ac:dyDescent="0.2"/>
    <row r="18254" ht="12.75" customHeight="1" x14ac:dyDescent="0.2"/>
    <row r="18255" ht="12.75" customHeight="1" x14ac:dyDescent="0.2"/>
    <row r="18256" ht="12.75" customHeight="1" x14ac:dyDescent="0.2"/>
    <row r="18257" ht="12.75" customHeight="1" x14ac:dyDescent="0.2"/>
    <row r="18258" ht="12.75" customHeight="1" x14ac:dyDescent="0.2"/>
    <row r="18259" ht="12.75" customHeight="1" x14ac:dyDescent="0.2"/>
    <row r="18260" ht="12.75" customHeight="1" x14ac:dyDescent="0.2"/>
    <row r="18261" ht="12.75" customHeight="1" x14ac:dyDescent="0.2"/>
    <row r="18262" ht="12.75" customHeight="1" x14ac:dyDescent="0.2"/>
    <row r="18263" ht="12.75" customHeight="1" x14ac:dyDescent="0.2"/>
    <row r="18264" ht="12.75" customHeight="1" x14ac:dyDescent="0.2"/>
    <row r="18265" ht="12.75" customHeight="1" x14ac:dyDescent="0.2"/>
    <row r="18266" ht="12.75" customHeight="1" x14ac:dyDescent="0.2"/>
    <row r="18267" ht="12.75" customHeight="1" x14ac:dyDescent="0.2"/>
    <row r="18268" ht="12.75" customHeight="1" x14ac:dyDescent="0.2"/>
    <row r="18269" ht="12.75" customHeight="1" x14ac:dyDescent="0.2"/>
    <row r="18270" ht="12.75" customHeight="1" x14ac:dyDescent="0.2"/>
    <row r="18271" ht="12.75" customHeight="1" x14ac:dyDescent="0.2"/>
    <row r="18272" ht="12.75" customHeight="1" x14ac:dyDescent="0.2"/>
    <row r="18273" ht="12.75" customHeight="1" x14ac:dyDescent="0.2"/>
    <row r="18274" ht="12.75" customHeight="1" x14ac:dyDescent="0.2"/>
    <row r="18275" ht="12.75" customHeight="1" x14ac:dyDescent="0.2"/>
    <row r="18276" ht="12.75" customHeight="1" x14ac:dyDescent="0.2"/>
    <row r="18277" ht="12.75" customHeight="1" x14ac:dyDescent="0.2"/>
    <row r="18278" ht="12.75" customHeight="1" x14ac:dyDescent="0.2"/>
    <row r="18279" ht="12.75" customHeight="1" x14ac:dyDescent="0.2"/>
    <row r="18280" ht="12.75" customHeight="1" x14ac:dyDescent="0.2"/>
    <row r="18281" ht="12.75" customHeight="1" x14ac:dyDescent="0.2"/>
    <row r="18282" ht="12.75" customHeight="1" x14ac:dyDescent="0.2"/>
    <row r="18283" ht="12.75" customHeight="1" x14ac:dyDescent="0.2"/>
    <row r="18284" ht="12.75" customHeight="1" x14ac:dyDescent="0.2"/>
    <row r="18285" ht="12.75" customHeight="1" x14ac:dyDescent="0.2"/>
    <row r="18286" ht="12.75" customHeight="1" x14ac:dyDescent="0.2"/>
    <row r="18287" ht="12.75" customHeight="1" x14ac:dyDescent="0.2"/>
    <row r="18288" ht="12.75" customHeight="1" x14ac:dyDescent="0.2"/>
    <row r="18289" ht="12.75" customHeight="1" x14ac:dyDescent="0.2"/>
    <row r="18290" ht="12.75" customHeight="1" x14ac:dyDescent="0.2"/>
    <row r="18291" ht="12.75" customHeight="1" x14ac:dyDescent="0.2"/>
    <row r="18292" ht="12.75" customHeight="1" x14ac:dyDescent="0.2"/>
    <row r="18293" ht="12.75" customHeight="1" x14ac:dyDescent="0.2"/>
    <row r="18294" ht="12.75" customHeight="1" x14ac:dyDescent="0.2"/>
    <row r="18295" ht="12.75" customHeight="1" x14ac:dyDescent="0.2"/>
    <row r="18296" ht="12.75" customHeight="1" x14ac:dyDescent="0.2"/>
    <row r="18297" ht="12.75" customHeight="1" x14ac:dyDescent="0.2"/>
    <row r="18298" ht="12.75" customHeight="1" x14ac:dyDescent="0.2"/>
    <row r="18299" ht="12.75" customHeight="1" x14ac:dyDescent="0.2"/>
    <row r="18300" ht="12.75" customHeight="1" x14ac:dyDescent="0.2"/>
    <row r="18301" ht="12.75" customHeight="1" x14ac:dyDescent="0.2"/>
    <row r="18302" ht="12.75" customHeight="1" x14ac:dyDescent="0.2"/>
    <row r="18303" ht="12.75" customHeight="1" x14ac:dyDescent="0.2"/>
    <row r="18304" ht="12.75" customHeight="1" x14ac:dyDescent="0.2"/>
    <row r="18305" ht="12.75" customHeight="1" x14ac:dyDescent="0.2"/>
    <row r="18306" ht="12.75" customHeight="1" x14ac:dyDescent="0.2"/>
    <row r="18307" ht="12.75" customHeight="1" x14ac:dyDescent="0.2"/>
    <row r="18308" ht="12.75" customHeight="1" x14ac:dyDescent="0.2"/>
    <row r="18309" ht="12.75" customHeight="1" x14ac:dyDescent="0.2"/>
    <row r="18310" ht="12.75" customHeight="1" x14ac:dyDescent="0.2"/>
    <row r="18311" ht="12.75" customHeight="1" x14ac:dyDescent="0.2"/>
    <row r="18312" ht="12.75" customHeight="1" x14ac:dyDescent="0.2"/>
    <row r="18313" ht="12.75" customHeight="1" x14ac:dyDescent="0.2"/>
    <row r="18314" ht="12.75" customHeight="1" x14ac:dyDescent="0.2"/>
    <row r="18315" ht="12.75" customHeight="1" x14ac:dyDescent="0.2"/>
    <row r="18316" ht="12.75" customHeight="1" x14ac:dyDescent="0.2"/>
    <row r="18317" ht="12.75" customHeight="1" x14ac:dyDescent="0.2"/>
    <row r="18318" ht="12.75" customHeight="1" x14ac:dyDescent="0.2"/>
    <row r="18319" ht="12.75" customHeight="1" x14ac:dyDescent="0.2"/>
    <row r="18320" ht="12.75" customHeight="1" x14ac:dyDescent="0.2"/>
    <row r="18321" ht="12.75" customHeight="1" x14ac:dyDescent="0.2"/>
    <row r="18322" ht="12.75" customHeight="1" x14ac:dyDescent="0.2"/>
    <row r="18323" ht="12.75" customHeight="1" x14ac:dyDescent="0.2"/>
    <row r="18324" ht="12.75" customHeight="1" x14ac:dyDescent="0.2"/>
    <row r="18325" ht="12.75" customHeight="1" x14ac:dyDescent="0.2"/>
    <row r="18326" ht="12.75" customHeight="1" x14ac:dyDescent="0.2"/>
    <row r="18327" ht="12.75" customHeight="1" x14ac:dyDescent="0.2"/>
    <row r="18328" ht="12.75" customHeight="1" x14ac:dyDescent="0.2"/>
    <row r="18329" ht="12.75" customHeight="1" x14ac:dyDescent="0.2"/>
    <row r="18330" ht="12.75" customHeight="1" x14ac:dyDescent="0.2"/>
    <row r="18331" ht="12.75" customHeight="1" x14ac:dyDescent="0.2"/>
    <row r="18332" ht="12.75" customHeight="1" x14ac:dyDescent="0.2"/>
    <row r="18333" ht="12.75" customHeight="1" x14ac:dyDescent="0.2"/>
    <row r="18334" ht="12.75" customHeight="1" x14ac:dyDescent="0.2"/>
    <row r="18335" ht="12.75" customHeight="1" x14ac:dyDescent="0.2"/>
    <row r="18336" ht="12.75" customHeight="1" x14ac:dyDescent="0.2"/>
    <row r="18337" ht="12.75" customHeight="1" x14ac:dyDescent="0.2"/>
    <row r="18338" ht="12.75" customHeight="1" x14ac:dyDescent="0.2"/>
    <row r="18339" ht="12.75" customHeight="1" x14ac:dyDescent="0.2"/>
    <row r="18340" ht="12.75" customHeight="1" x14ac:dyDescent="0.2"/>
    <row r="18341" ht="12.75" customHeight="1" x14ac:dyDescent="0.2"/>
    <row r="18342" ht="12.75" customHeight="1" x14ac:dyDescent="0.2"/>
    <row r="18343" ht="12.75" customHeight="1" x14ac:dyDescent="0.2"/>
    <row r="18344" ht="12.75" customHeight="1" x14ac:dyDescent="0.2"/>
    <row r="18345" ht="12.75" customHeight="1" x14ac:dyDescent="0.2"/>
    <row r="18346" ht="12.75" customHeight="1" x14ac:dyDescent="0.2"/>
    <row r="18347" ht="12.75" customHeight="1" x14ac:dyDescent="0.2"/>
    <row r="18348" ht="12.75" customHeight="1" x14ac:dyDescent="0.2"/>
    <row r="18349" ht="12.75" customHeight="1" x14ac:dyDescent="0.2"/>
    <row r="18350" ht="12.75" customHeight="1" x14ac:dyDescent="0.2"/>
    <row r="18351" ht="12.75" customHeight="1" x14ac:dyDescent="0.2"/>
    <row r="18352" ht="12.75" customHeight="1" x14ac:dyDescent="0.2"/>
    <row r="18353" ht="12.75" customHeight="1" x14ac:dyDescent="0.2"/>
    <row r="18354" ht="12.75" customHeight="1" x14ac:dyDescent="0.2"/>
    <row r="18355" ht="12.75" customHeight="1" x14ac:dyDescent="0.2"/>
    <row r="18356" ht="12.75" customHeight="1" x14ac:dyDescent="0.2"/>
    <row r="18357" ht="12.75" customHeight="1" x14ac:dyDescent="0.2"/>
    <row r="18358" ht="12.75" customHeight="1" x14ac:dyDescent="0.2"/>
    <row r="18359" ht="12.75" customHeight="1" x14ac:dyDescent="0.2"/>
    <row r="18360" ht="12.75" customHeight="1" x14ac:dyDescent="0.2"/>
    <row r="18361" ht="12.75" customHeight="1" x14ac:dyDescent="0.2"/>
    <row r="18362" ht="12.75" customHeight="1" x14ac:dyDescent="0.2"/>
    <row r="18363" ht="12.75" customHeight="1" x14ac:dyDescent="0.2"/>
    <row r="18364" ht="12.75" customHeight="1" x14ac:dyDescent="0.2"/>
    <row r="18365" ht="12.75" customHeight="1" x14ac:dyDescent="0.2"/>
    <row r="18366" ht="12.75" customHeight="1" x14ac:dyDescent="0.2"/>
    <row r="18367" ht="12.75" customHeight="1" x14ac:dyDescent="0.2"/>
    <row r="18368" ht="12.75" customHeight="1" x14ac:dyDescent="0.2"/>
    <row r="18369" ht="12.75" customHeight="1" x14ac:dyDescent="0.2"/>
    <row r="18370" ht="12.75" customHeight="1" x14ac:dyDescent="0.2"/>
    <row r="18371" ht="12.75" customHeight="1" x14ac:dyDescent="0.2"/>
    <row r="18372" ht="12.75" customHeight="1" x14ac:dyDescent="0.2"/>
    <row r="18373" ht="12.75" customHeight="1" x14ac:dyDescent="0.2"/>
    <row r="18374" ht="12.75" customHeight="1" x14ac:dyDescent="0.2"/>
    <row r="18375" ht="12.75" customHeight="1" x14ac:dyDescent="0.2"/>
    <row r="18376" ht="12.75" customHeight="1" x14ac:dyDescent="0.2"/>
    <row r="18377" ht="12.75" customHeight="1" x14ac:dyDescent="0.2"/>
    <row r="18378" ht="12.75" customHeight="1" x14ac:dyDescent="0.2"/>
    <row r="18379" ht="12.75" customHeight="1" x14ac:dyDescent="0.2"/>
    <row r="18380" ht="12.75" customHeight="1" x14ac:dyDescent="0.2"/>
    <row r="18381" ht="12.75" customHeight="1" x14ac:dyDescent="0.2"/>
    <row r="18382" ht="12.75" customHeight="1" x14ac:dyDescent="0.2"/>
    <row r="18383" ht="12.75" customHeight="1" x14ac:dyDescent="0.2"/>
    <row r="18384" ht="12.75" customHeight="1" x14ac:dyDescent="0.2"/>
    <row r="18385" ht="12.75" customHeight="1" x14ac:dyDescent="0.2"/>
    <row r="18386" ht="12.75" customHeight="1" x14ac:dyDescent="0.2"/>
    <row r="18387" ht="12.75" customHeight="1" x14ac:dyDescent="0.2"/>
    <row r="18388" ht="12.75" customHeight="1" x14ac:dyDescent="0.2"/>
    <row r="18389" ht="12.75" customHeight="1" x14ac:dyDescent="0.2"/>
    <row r="18390" ht="12.75" customHeight="1" x14ac:dyDescent="0.2"/>
    <row r="18391" ht="12.75" customHeight="1" x14ac:dyDescent="0.2"/>
    <row r="18392" ht="12.75" customHeight="1" x14ac:dyDescent="0.2"/>
    <row r="18393" ht="12.75" customHeight="1" x14ac:dyDescent="0.2"/>
    <row r="18394" ht="12.75" customHeight="1" x14ac:dyDescent="0.2"/>
    <row r="18395" ht="12.75" customHeight="1" x14ac:dyDescent="0.2"/>
    <row r="18396" ht="12.75" customHeight="1" x14ac:dyDescent="0.2"/>
    <row r="18397" ht="12.75" customHeight="1" x14ac:dyDescent="0.2"/>
    <row r="18398" ht="12.75" customHeight="1" x14ac:dyDescent="0.2"/>
    <row r="18399" ht="12.75" customHeight="1" x14ac:dyDescent="0.2"/>
    <row r="18400" ht="12.75" customHeight="1" x14ac:dyDescent="0.2"/>
    <row r="18401" ht="12.75" customHeight="1" x14ac:dyDescent="0.2"/>
    <row r="18402" ht="12.75" customHeight="1" x14ac:dyDescent="0.2"/>
    <row r="18403" ht="12.75" customHeight="1" x14ac:dyDescent="0.2"/>
    <row r="18404" ht="12.75" customHeight="1" x14ac:dyDescent="0.2"/>
    <row r="18405" ht="12.75" customHeight="1" x14ac:dyDescent="0.2"/>
    <row r="18406" ht="12.75" customHeight="1" x14ac:dyDescent="0.2"/>
    <row r="18407" ht="12.75" customHeight="1" x14ac:dyDescent="0.2"/>
    <row r="18408" ht="12.75" customHeight="1" x14ac:dyDescent="0.2"/>
    <row r="18409" ht="12.75" customHeight="1" x14ac:dyDescent="0.2"/>
    <row r="18410" ht="12.75" customHeight="1" x14ac:dyDescent="0.2"/>
    <row r="18411" ht="12.75" customHeight="1" x14ac:dyDescent="0.2"/>
    <row r="18412" ht="12.75" customHeight="1" x14ac:dyDescent="0.2"/>
    <row r="18413" ht="12.75" customHeight="1" x14ac:dyDescent="0.2"/>
    <row r="18414" ht="12.75" customHeight="1" x14ac:dyDescent="0.2"/>
    <row r="18415" ht="12.75" customHeight="1" x14ac:dyDescent="0.2"/>
    <row r="18416" ht="12.75" customHeight="1" x14ac:dyDescent="0.2"/>
    <row r="18417" ht="12.75" customHeight="1" x14ac:dyDescent="0.2"/>
    <row r="18418" ht="12.75" customHeight="1" x14ac:dyDescent="0.2"/>
    <row r="18419" ht="12.75" customHeight="1" x14ac:dyDescent="0.2"/>
    <row r="18420" ht="12.75" customHeight="1" x14ac:dyDescent="0.2"/>
    <row r="18421" ht="12.75" customHeight="1" x14ac:dyDescent="0.2"/>
    <row r="18422" ht="12.75" customHeight="1" x14ac:dyDescent="0.2"/>
    <row r="18423" ht="12.75" customHeight="1" x14ac:dyDescent="0.2"/>
    <row r="18424" ht="12.75" customHeight="1" x14ac:dyDescent="0.2"/>
    <row r="18425" ht="12.75" customHeight="1" x14ac:dyDescent="0.2"/>
    <row r="18426" ht="12.75" customHeight="1" x14ac:dyDescent="0.2"/>
    <row r="18427" ht="12.75" customHeight="1" x14ac:dyDescent="0.2"/>
    <row r="18428" ht="12.75" customHeight="1" x14ac:dyDescent="0.2"/>
    <row r="18429" ht="12.75" customHeight="1" x14ac:dyDescent="0.2"/>
    <row r="18430" ht="12.75" customHeight="1" x14ac:dyDescent="0.2"/>
    <row r="18431" ht="12.75" customHeight="1" x14ac:dyDescent="0.2"/>
    <row r="18432" ht="12.75" customHeight="1" x14ac:dyDescent="0.2"/>
    <row r="18433" ht="12.75" customHeight="1" x14ac:dyDescent="0.2"/>
    <row r="18434" ht="12.75" customHeight="1" x14ac:dyDescent="0.2"/>
    <row r="18435" ht="12.75" customHeight="1" x14ac:dyDescent="0.2"/>
    <row r="18436" ht="12.75" customHeight="1" x14ac:dyDescent="0.2"/>
    <row r="18437" ht="12.75" customHeight="1" x14ac:dyDescent="0.2"/>
    <row r="18438" ht="12.75" customHeight="1" x14ac:dyDescent="0.2"/>
    <row r="18439" ht="12.75" customHeight="1" x14ac:dyDescent="0.2"/>
    <row r="18440" ht="12.75" customHeight="1" x14ac:dyDescent="0.2"/>
    <row r="18441" ht="12.75" customHeight="1" x14ac:dyDescent="0.2"/>
    <row r="18442" ht="12.75" customHeight="1" x14ac:dyDescent="0.2"/>
    <row r="18443" ht="12.75" customHeight="1" x14ac:dyDescent="0.2"/>
    <row r="18444" ht="12.75" customHeight="1" x14ac:dyDescent="0.2"/>
    <row r="18445" ht="12.75" customHeight="1" x14ac:dyDescent="0.2"/>
    <row r="18446" ht="12.75" customHeight="1" x14ac:dyDescent="0.2"/>
    <row r="18447" ht="12.75" customHeight="1" x14ac:dyDescent="0.2"/>
    <row r="18448" ht="12.75" customHeight="1" x14ac:dyDescent="0.2"/>
    <row r="18449" ht="12.75" customHeight="1" x14ac:dyDescent="0.2"/>
    <row r="18450" ht="12.75" customHeight="1" x14ac:dyDescent="0.2"/>
    <row r="18451" ht="12.75" customHeight="1" x14ac:dyDescent="0.2"/>
    <row r="18452" ht="12.75" customHeight="1" x14ac:dyDescent="0.2"/>
    <row r="18453" ht="12.75" customHeight="1" x14ac:dyDescent="0.2"/>
    <row r="18454" ht="12.75" customHeight="1" x14ac:dyDescent="0.2"/>
    <row r="18455" ht="12.75" customHeight="1" x14ac:dyDescent="0.2"/>
    <row r="18456" ht="12.75" customHeight="1" x14ac:dyDescent="0.2"/>
    <row r="18457" ht="12.75" customHeight="1" x14ac:dyDescent="0.2"/>
    <row r="18458" ht="12.75" customHeight="1" x14ac:dyDescent="0.2"/>
    <row r="18459" ht="12.75" customHeight="1" x14ac:dyDescent="0.2"/>
    <row r="18460" ht="12.75" customHeight="1" x14ac:dyDescent="0.2"/>
    <row r="18461" ht="12.75" customHeight="1" x14ac:dyDescent="0.2"/>
    <row r="18462" ht="12.75" customHeight="1" x14ac:dyDescent="0.2"/>
    <row r="18463" ht="12.75" customHeight="1" x14ac:dyDescent="0.2"/>
    <row r="18464" ht="12.75" customHeight="1" x14ac:dyDescent="0.2"/>
    <row r="18465" ht="12.75" customHeight="1" x14ac:dyDescent="0.2"/>
    <row r="18466" ht="12.75" customHeight="1" x14ac:dyDescent="0.2"/>
    <row r="18467" ht="12.75" customHeight="1" x14ac:dyDescent="0.2"/>
    <row r="18468" ht="12.75" customHeight="1" x14ac:dyDescent="0.2"/>
    <row r="18469" ht="12.75" customHeight="1" x14ac:dyDescent="0.2"/>
    <row r="18470" ht="12.75" customHeight="1" x14ac:dyDescent="0.2"/>
    <row r="18471" ht="12.75" customHeight="1" x14ac:dyDescent="0.2"/>
    <row r="18472" ht="12.75" customHeight="1" x14ac:dyDescent="0.2"/>
    <row r="18473" ht="12.75" customHeight="1" x14ac:dyDescent="0.2"/>
    <row r="18474" ht="12.75" customHeight="1" x14ac:dyDescent="0.2"/>
    <row r="18475" ht="12.75" customHeight="1" x14ac:dyDescent="0.2"/>
    <row r="18476" ht="12.75" customHeight="1" x14ac:dyDescent="0.2"/>
    <row r="18477" ht="12.75" customHeight="1" x14ac:dyDescent="0.2"/>
    <row r="18478" ht="12.75" customHeight="1" x14ac:dyDescent="0.2"/>
    <row r="18479" ht="12.75" customHeight="1" x14ac:dyDescent="0.2"/>
    <row r="18480" ht="12.75" customHeight="1" x14ac:dyDescent="0.2"/>
    <row r="18481" ht="12.75" customHeight="1" x14ac:dyDescent="0.2"/>
    <row r="18482" ht="12.75" customHeight="1" x14ac:dyDescent="0.2"/>
    <row r="18483" ht="12.75" customHeight="1" x14ac:dyDescent="0.2"/>
    <row r="18484" ht="12.75" customHeight="1" x14ac:dyDescent="0.2"/>
    <row r="18485" ht="12.75" customHeight="1" x14ac:dyDescent="0.2"/>
    <row r="18486" ht="12.75" customHeight="1" x14ac:dyDescent="0.2"/>
    <row r="18487" ht="12.75" customHeight="1" x14ac:dyDescent="0.2"/>
    <row r="18488" ht="12.75" customHeight="1" x14ac:dyDescent="0.2"/>
    <row r="18489" ht="12.75" customHeight="1" x14ac:dyDescent="0.2"/>
    <row r="18490" ht="12.75" customHeight="1" x14ac:dyDescent="0.2"/>
    <row r="18491" ht="12.75" customHeight="1" x14ac:dyDescent="0.2"/>
    <row r="18492" ht="12.75" customHeight="1" x14ac:dyDescent="0.2"/>
    <row r="18493" ht="12.75" customHeight="1" x14ac:dyDescent="0.2"/>
    <row r="18494" ht="12.75" customHeight="1" x14ac:dyDescent="0.2"/>
    <row r="18495" ht="12.75" customHeight="1" x14ac:dyDescent="0.2"/>
    <row r="18496" ht="12.75" customHeight="1" x14ac:dyDescent="0.2"/>
    <row r="18497" ht="12.75" customHeight="1" x14ac:dyDescent="0.2"/>
    <row r="18498" ht="12.75" customHeight="1" x14ac:dyDescent="0.2"/>
    <row r="18499" ht="12.75" customHeight="1" x14ac:dyDescent="0.2"/>
    <row r="18500" ht="12.75" customHeight="1" x14ac:dyDescent="0.2"/>
    <row r="18501" ht="12.75" customHeight="1" x14ac:dyDescent="0.2"/>
    <row r="18502" ht="12.75" customHeight="1" x14ac:dyDescent="0.2"/>
    <row r="18503" ht="12.75" customHeight="1" x14ac:dyDescent="0.2"/>
    <row r="18504" ht="12.75" customHeight="1" x14ac:dyDescent="0.2"/>
    <row r="18505" ht="12.75" customHeight="1" x14ac:dyDescent="0.2"/>
    <row r="18506" ht="12.75" customHeight="1" x14ac:dyDescent="0.2"/>
    <row r="18507" ht="12.75" customHeight="1" x14ac:dyDescent="0.2"/>
    <row r="18508" ht="12.75" customHeight="1" x14ac:dyDescent="0.2"/>
    <row r="18509" ht="12.75" customHeight="1" x14ac:dyDescent="0.2"/>
    <row r="18510" ht="12.75" customHeight="1" x14ac:dyDescent="0.2"/>
    <row r="18511" ht="12.75" customHeight="1" x14ac:dyDescent="0.2"/>
    <row r="18512" ht="12.75" customHeight="1" x14ac:dyDescent="0.2"/>
    <row r="18513" ht="12.75" customHeight="1" x14ac:dyDescent="0.2"/>
    <row r="18514" ht="12.75" customHeight="1" x14ac:dyDescent="0.2"/>
    <row r="18515" ht="12.75" customHeight="1" x14ac:dyDescent="0.2"/>
    <row r="18516" ht="12.75" customHeight="1" x14ac:dyDescent="0.2"/>
    <row r="18517" ht="12.75" customHeight="1" x14ac:dyDescent="0.2"/>
    <row r="18518" ht="12.75" customHeight="1" x14ac:dyDescent="0.2"/>
    <row r="18519" ht="12.75" customHeight="1" x14ac:dyDescent="0.2"/>
    <row r="18520" ht="12.75" customHeight="1" x14ac:dyDescent="0.2"/>
    <row r="18521" ht="12.75" customHeight="1" x14ac:dyDescent="0.2"/>
    <row r="18522" ht="12.75" customHeight="1" x14ac:dyDescent="0.2"/>
    <row r="18523" ht="12.75" customHeight="1" x14ac:dyDescent="0.2"/>
    <row r="18524" ht="12.75" customHeight="1" x14ac:dyDescent="0.2"/>
    <row r="18525" ht="12.75" customHeight="1" x14ac:dyDescent="0.2"/>
    <row r="18526" ht="12.75" customHeight="1" x14ac:dyDescent="0.2"/>
    <row r="18527" ht="12.75" customHeight="1" x14ac:dyDescent="0.2"/>
    <row r="18528" ht="12.75" customHeight="1" x14ac:dyDescent="0.2"/>
    <row r="18529" ht="12.75" customHeight="1" x14ac:dyDescent="0.2"/>
    <row r="18530" ht="12.75" customHeight="1" x14ac:dyDescent="0.2"/>
    <row r="18531" ht="12.75" customHeight="1" x14ac:dyDescent="0.2"/>
    <row r="18532" ht="12.75" customHeight="1" x14ac:dyDescent="0.2"/>
    <row r="18533" ht="12.75" customHeight="1" x14ac:dyDescent="0.2"/>
    <row r="18534" ht="12.75" customHeight="1" x14ac:dyDescent="0.2"/>
    <row r="18535" ht="12.75" customHeight="1" x14ac:dyDescent="0.2"/>
    <row r="18536" ht="12.75" customHeight="1" x14ac:dyDescent="0.2"/>
    <row r="18537" ht="12.75" customHeight="1" x14ac:dyDescent="0.2"/>
    <row r="18538" ht="12.75" customHeight="1" x14ac:dyDescent="0.2"/>
    <row r="18539" ht="12.75" customHeight="1" x14ac:dyDescent="0.2"/>
    <row r="18540" ht="12.75" customHeight="1" x14ac:dyDescent="0.2"/>
    <row r="18541" ht="12.75" customHeight="1" x14ac:dyDescent="0.2"/>
    <row r="18542" ht="12.75" customHeight="1" x14ac:dyDescent="0.2"/>
    <row r="18543" ht="12.75" customHeight="1" x14ac:dyDescent="0.2"/>
    <row r="18544" ht="12.75" customHeight="1" x14ac:dyDescent="0.2"/>
    <row r="18545" ht="12.75" customHeight="1" x14ac:dyDescent="0.2"/>
    <row r="18546" ht="12.75" customHeight="1" x14ac:dyDescent="0.2"/>
    <row r="18547" ht="12.75" customHeight="1" x14ac:dyDescent="0.2"/>
    <row r="18548" ht="12.75" customHeight="1" x14ac:dyDescent="0.2"/>
    <row r="18549" ht="12.75" customHeight="1" x14ac:dyDescent="0.2"/>
    <row r="18550" ht="12.75" customHeight="1" x14ac:dyDescent="0.2"/>
    <row r="18551" ht="12.75" customHeight="1" x14ac:dyDescent="0.2"/>
    <row r="18552" ht="12.75" customHeight="1" x14ac:dyDescent="0.2"/>
    <row r="18553" ht="12.75" customHeight="1" x14ac:dyDescent="0.2"/>
    <row r="18554" ht="12.75" customHeight="1" x14ac:dyDescent="0.2"/>
    <row r="18555" ht="12.75" customHeight="1" x14ac:dyDescent="0.2"/>
    <row r="18556" ht="12.75" customHeight="1" x14ac:dyDescent="0.2"/>
    <row r="18557" ht="12.75" customHeight="1" x14ac:dyDescent="0.2"/>
    <row r="18558" ht="12.75" customHeight="1" x14ac:dyDescent="0.2"/>
    <row r="18559" ht="12.75" customHeight="1" x14ac:dyDescent="0.2"/>
    <row r="18560" ht="12.75" customHeight="1" x14ac:dyDescent="0.2"/>
    <row r="18561" ht="12.75" customHeight="1" x14ac:dyDescent="0.2"/>
    <row r="18562" ht="12.75" customHeight="1" x14ac:dyDescent="0.2"/>
    <row r="18563" ht="12.75" customHeight="1" x14ac:dyDescent="0.2"/>
    <row r="18564" ht="12.75" customHeight="1" x14ac:dyDescent="0.2"/>
    <row r="18565" ht="12.75" customHeight="1" x14ac:dyDescent="0.2"/>
    <row r="18566" ht="12.75" customHeight="1" x14ac:dyDescent="0.2"/>
    <row r="18567" ht="12.75" customHeight="1" x14ac:dyDescent="0.2"/>
    <row r="18568" ht="12.75" customHeight="1" x14ac:dyDescent="0.2"/>
    <row r="18569" ht="12.75" customHeight="1" x14ac:dyDescent="0.2"/>
    <row r="18570" ht="12.75" customHeight="1" x14ac:dyDescent="0.2"/>
    <row r="18571" ht="12.75" customHeight="1" x14ac:dyDescent="0.2"/>
    <row r="18572" ht="12.75" customHeight="1" x14ac:dyDescent="0.2"/>
    <row r="18573" ht="12.75" customHeight="1" x14ac:dyDescent="0.2"/>
    <row r="18574" ht="12.75" customHeight="1" x14ac:dyDescent="0.2"/>
    <row r="18575" ht="12.75" customHeight="1" x14ac:dyDescent="0.2"/>
    <row r="18576" ht="12.75" customHeight="1" x14ac:dyDescent="0.2"/>
    <row r="18577" ht="12.75" customHeight="1" x14ac:dyDescent="0.2"/>
    <row r="18578" ht="12.75" customHeight="1" x14ac:dyDescent="0.2"/>
    <row r="18579" ht="12.75" customHeight="1" x14ac:dyDescent="0.2"/>
    <row r="18580" ht="12.75" customHeight="1" x14ac:dyDescent="0.2"/>
    <row r="18581" ht="12.75" customHeight="1" x14ac:dyDescent="0.2"/>
    <row r="18582" ht="12.75" customHeight="1" x14ac:dyDescent="0.2"/>
    <row r="18583" ht="12.75" customHeight="1" x14ac:dyDescent="0.2"/>
    <row r="18584" ht="12.75" customHeight="1" x14ac:dyDescent="0.2"/>
    <row r="18585" ht="12.75" customHeight="1" x14ac:dyDescent="0.2"/>
    <row r="18586" ht="12.75" customHeight="1" x14ac:dyDescent="0.2"/>
    <row r="18587" ht="12.75" customHeight="1" x14ac:dyDescent="0.2"/>
    <row r="18588" ht="12.75" customHeight="1" x14ac:dyDescent="0.2"/>
    <row r="18589" ht="12.75" customHeight="1" x14ac:dyDescent="0.2"/>
    <row r="18590" ht="12.75" customHeight="1" x14ac:dyDescent="0.2"/>
    <row r="18591" ht="12.75" customHeight="1" x14ac:dyDescent="0.2"/>
    <row r="18592" ht="12.75" customHeight="1" x14ac:dyDescent="0.2"/>
    <row r="18593" ht="12.75" customHeight="1" x14ac:dyDescent="0.2"/>
    <row r="18594" ht="12.75" customHeight="1" x14ac:dyDescent="0.2"/>
    <row r="18595" ht="12.75" customHeight="1" x14ac:dyDescent="0.2"/>
    <row r="18596" ht="12.75" customHeight="1" x14ac:dyDescent="0.2"/>
    <row r="18597" ht="12.75" customHeight="1" x14ac:dyDescent="0.2"/>
    <row r="18598" ht="12.75" customHeight="1" x14ac:dyDescent="0.2"/>
    <row r="18599" ht="12.75" customHeight="1" x14ac:dyDescent="0.2"/>
    <row r="18600" ht="12.75" customHeight="1" x14ac:dyDescent="0.2"/>
    <row r="18601" ht="12.75" customHeight="1" x14ac:dyDescent="0.2"/>
    <row r="18602" ht="12.75" customHeight="1" x14ac:dyDescent="0.2"/>
    <row r="18603" ht="12.75" customHeight="1" x14ac:dyDescent="0.2"/>
    <row r="18604" ht="12.75" customHeight="1" x14ac:dyDescent="0.2"/>
    <row r="18605" ht="12.75" customHeight="1" x14ac:dyDescent="0.2"/>
    <row r="18606" ht="12.75" customHeight="1" x14ac:dyDescent="0.2"/>
    <row r="18607" ht="12.75" customHeight="1" x14ac:dyDescent="0.2"/>
    <row r="18608" ht="12.75" customHeight="1" x14ac:dyDescent="0.2"/>
    <row r="18609" ht="12.75" customHeight="1" x14ac:dyDescent="0.2"/>
    <row r="18610" ht="12.75" customHeight="1" x14ac:dyDescent="0.2"/>
    <row r="18611" ht="12.75" customHeight="1" x14ac:dyDescent="0.2"/>
    <row r="18612" ht="12.75" customHeight="1" x14ac:dyDescent="0.2"/>
    <row r="18613" ht="12.75" customHeight="1" x14ac:dyDescent="0.2"/>
    <row r="18614" ht="12.75" customHeight="1" x14ac:dyDescent="0.2"/>
    <row r="18615" ht="12.75" customHeight="1" x14ac:dyDescent="0.2"/>
    <row r="18616" ht="12.75" customHeight="1" x14ac:dyDescent="0.2"/>
    <row r="18617" ht="12.75" customHeight="1" x14ac:dyDescent="0.2"/>
    <row r="18618" ht="12.75" customHeight="1" x14ac:dyDescent="0.2"/>
    <row r="18619" ht="12.75" customHeight="1" x14ac:dyDescent="0.2"/>
    <row r="18620" ht="12.75" customHeight="1" x14ac:dyDescent="0.2"/>
    <row r="18621" ht="12.75" customHeight="1" x14ac:dyDescent="0.2"/>
    <row r="18622" ht="12.75" customHeight="1" x14ac:dyDescent="0.2"/>
    <row r="18623" ht="12.75" customHeight="1" x14ac:dyDescent="0.2"/>
    <row r="18624" ht="12.75" customHeight="1" x14ac:dyDescent="0.2"/>
    <row r="18625" ht="12.75" customHeight="1" x14ac:dyDescent="0.2"/>
    <row r="18626" ht="12.75" customHeight="1" x14ac:dyDescent="0.2"/>
    <row r="18627" ht="12.75" customHeight="1" x14ac:dyDescent="0.2"/>
    <row r="18628" ht="12.75" customHeight="1" x14ac:dyDescent="0.2"/>
    <row r="18629" ht="12.75" customHeight="1" x14ac:dyDescent="0.2"/>
    <row r="18630" ht="12.75" customHeight="1" x14ac:dyDescent="0.2"/>
    <row r="18631" ht="12.75" customHeight="1" x14ac:dyDescent="0.2"/>
    <row r="18632" ht="12.75" customHeight="1" x14ac:dyDescent="0.2"/>
    <row r="18633" ht="12.75" customHeight="1" x14ac:dyDescent="0.2"/>
    <row r="18634" ht="12.75" customHeight="1" x14ac:dyDescent="0.2"/>
    <row r="18635" ht="12.75" customHeight="1" x14ac:dyDescent="0.2"/>
    <row r="18636" ht="12.75" customHeight="1" x14ac:dyDescent="0.2"/>
    <row r="18637" ht="12.75" customHeight="1" x14ac:dyDescent="0.2"/>
    <row r="18638" ht="12.75" customHeight="1" x14ac:dyDescent="0.2"/>
    <row r="18639" ht="12.75" customHeight="1" x14ac:dyDescent="0.2"/>
    <row r="18640" ht="12.75" customHeight="1" x14ac:dyDescent="0.2"/>
    <row r="18641" ht="12.75" customHeight="1" x14ac:dyDescent="0.2"/>
    <row r="18642" ht="12.75" customHeight="1" x14ac:dyDescent="0.2"/>
    <row r="18643" ht="12.75" customHeight="1" x14ac:dyDescent="0.2"/>
    <row r="18644" ht="12.75" customHeight="1" x14ac:dyDescent="0.2"/>
    <row r="18645" ht="12.75" customHeight="1" x14ac:dyDescent="0.2"/>
    <row r="18646" ht="12.75" customHeight="1" x14ac:dyDescent="0.2"/>
    <row r="18647" ht="12.75" customHeight="1" x14ac:dyDescent="0.2"/>
    <row r="18648" ht="12.75" customHeight="1" x14ac:dyDescent="0.2"/>
    <row r="18649" ht="12.75" customHeight="1" x14ac:dyDescent="0.2"/>
    <row r="18650" ht="12.75" customHeight="1" x14ac:dyDescent="0.2"/>
    <row r="18651" ht="12.75" customHeight="1" x14ac:dyDescent="0.2"/>
    <row r="18652" ht="12.75" customHeight="1" x14ac:dyDescent="0.2"/>
    <row r="18653" ht="12.75" customHeight="1" x14ac:dyDescent="0.2"/>
    <row r="18654" ht="12.75" customHeight="1" x14ac:dyDescent="0.2"/>
    <row r="18655" ht="12.75" customHeight="1" x14ac:dyDescent="0.2"/>
    <row r="18656" ht="12.75" customHeight="1" x14ac:dyDescent="0.2"/>
    <row r="18657" ht="12.75" customHeight="1" x14ac:dyDescent="0.2"/>
    <row r="18658" ht="12.75" customHeight="1" x14ac:dyDescent="0.2"/>
    <row r="18659" ht="12.75" customHeight="1" x14ac:dyDescent="0.2"/>
    <row r="18660" ht="12.75" customHeight="1" x14ac:dyDescent="0.2"/>
    <row r="18661" ht="12.75" customHeight="1" x14ac:dyDescent="0.2"/>
    <row r="18662" ht="12.75" customHeight="1" x14ac:dyDescent="0.2"/>
    <row r="18663" ht="12.75" customHeight="1" x14ac:dyDescent="0.2"/>
    <row r="18664" ht="12.75" customHeight="1" x14ac:dyDescent="0.2"/>
    <row r="18665" ht="12.75" customHeight="1" x14ac:dyDescent="0.2"/>
    <row r="18666" ht="12.75" customHeight="1" x14ac:dyDescent="0.2"/>
    <row r="18667" ht="12.75" customHeight="1" x14ac:dyDescent="0.2"/>
    <row r="18668" ht="12.75" customHeight="1" x14ac:dyDescent="0.2"/>
    <row r="18669" ht="12.75" customHeight="1" x14ac:dyDescent="0.2"/>
    <row r="18670" ht="12.75" customHeight="1" x14ac:dyDescent="0.2"/>
    <row r="18671" ht="12.75" customHeight="1" x14ac:dyDescent="0.2"/>
    <row r="18672" ht="12.75" customHeight="1" x14ac:dyDescent="0.2"/>
    <row r="18673" ht="12.75" customHeight="1" x14ac:dyDescent="0.2"/>
    <row r="18674" ht="12.75" customHeight="1" x14ac:dyDescent="0.2"/>
    <row r="18675" ht="12.75" customHeight="1" x14ac:dyDescent="0.2"/>
    <row r="18676" ht="12.75" customHeight="1" x14ac:dyDescent="0.2"/>
    <row r="18677" ht="12.75" customHeight="1" x14ac:dyDescent="0.2"/>
    <row r="18678" ht="12.75" customHeight="1" x14ac:dyDescent="0.2"/>
    <row r="18679" ht="12.75" customHeight="1" x14ac:dyDescent="0.2"/>
    <row r="18680" ht="12.75" customHeight="1" x14ac:dyDescent="0.2"/>
    <row r="18681" ht="12.75" customHeight="1" x14ac:dyDescent="0.2"/>
    <row r="18682" ht="12.75" customHeight="1" x14ac:dyDescent="0.2"/>
    <row r="18683" ht="12.75" customHeight="1" x14ac:dyDescent="0.2"/>
    <row r="18684" ht="12.75" customHeight="1" x14ac:dyDescent="0.2"/>
    <row r="18685" ht="12.75" customHeight="1" x14ac:dyDescent="0.2"/>
    <row r="18686" ht="12.75" customHeight="1" x14ac:dyDescent="0.2"/>
    <row r="18687" ht="12.75" customHeight="1" x14ac:dyDescent="0.2"/>
    <row r="18688" ht="12.75" customHeight="1" x14ac:dyDescent="0.2"/>
    <row r="18689" ht="12.75" customHeight="1" x14ac:dyDescent="0.2"/>
    <row r="18690" ht="12.75" customHeight="1" x14ac:dyDescent="0.2"/>
    <row r="18691" ht="12.75" customHeight="1" x14ac:dyDescent="0.2"/>
    <row r="18692" ht="12.75" customHeight="1" x14ac:dyDescent="0.2"/>
    <row r="18693" ht="12.75" customHeight="1" x14ac:dyDescent="0.2"/>
    <row r="18694" ht="12.75" customHeight="1" x14ac:dyDescent="0.2"/>
    <row r="18695" ht="12.75" customHeight="1" x14ac:dyDescent="0.2"/>
    <row r="18696" ht="12.75" customHeight="1" x14ac:dyDescent="0.2"/>
    <row r="18697" ht="12.75" customHeight="1" x14ac:dyDescent="0.2"/>
    <row r="18698" ht="12.75" customHeight="1" x14ac:dyDescent="0.2"/>
    <row r="18699" ht="12.75" customHeight="1" x14ac:dyDescent="0.2"/>
    <row r="18700" ht="12.75" customHeight="1" x14ac:dyDescent="0.2"/>
    <row r="18701" ht="12.75" customHeight="1" x14ac:dyDescent="0.2"/>
    <row r="18702" ht="12.75" customHeight="1" x14ac:dyDescent="0.2"/>
    <row r="18703" ht="12.75" customHeight="1" x14ac:dyDescent="0.2"/>
    <row r="18704" ht="12.75" customHeight="1" x14ac:dyDescent="0.2"/>
    <row r="18705" ht="12.75" customHeight="1" x14ac:dyDescent="0.2"/>
    <row r="18706" ht="12.75" customHeight="1" x14ac:dyDescent="0.2"/>
    <row r="18707" ht="12.75" customHeight="1" x14ac:dyDescent="0.2"/>
    <row r="18708" ht="12.75" customHeight="1" x14ac:dyDescent="0.2"/>
    <row r="18709" ht="12.75" customHeight="1" x14ac:dyDescent="0.2"/>
    <row r="18710" ht="12.75" customHeight="1" x14ac:dyDescent="0.2"/>
    <row r="18711" ht="12.75" customHeight="1" x14ac:dyDescent="0.2"/>
    <row r="18712" ht="12.75" customHeight="1" x14ac:dyDescent="0.2"/>
    <row r="18713" ht="12.75" customHeight="1" x14ac:dyDescent="0.2"/>
    <row r="18714" ht="12.75" customHeight="1" x14ac:dyDescent="0.2"/>
    <row r="18715" ht="12.75" customHeight="1" x14ac:dyDescent="0.2"/>
    <row r="18716" ht="12.75" customHeight="1" x14ac:dyDescent="0.2"/>
    <row r="18717" ht="12.75" customHeight="1" x14ac:dyDescent="0.2"/>
    <row r="18718" ht="12.75" customHeight="1" x14ac:dyDescent="0.2"/>
    <row r="18719" ht="12.75" customHeight="1" x14ac:dyDescent="0.2"/>
    <row r="18720" ht="12.75" customHeight="1" x14ac:dyDescent="0.2"/>
    <row r="18721" ht="12.75" customHeight="1" x14ac:dyDescent="0.2"/>
    <row r="18722" ht="12.75" customHeight="1" x14ac:dyDescent="0.2"/>
    <row r="18723" ht="12.75" customHeight="1" x14ac:dyDescent="0.2"/>
    <row r="18724" ht="12.75" customHeight="1" x14ac:dyDescent="0.2"/>
    <row r="18725" ht="12.75" customHeight="1" x14ac:dyDescent="0.2"/>
    <row r="18726" ht="12.75" customHeight="1" x14ac:dyDescent="0.2"/>
    <row r="18727" ht="12.75" customHeight="1" x14ac:dyDescent="0.2"/>
    <row r="18728" ht="12.75" customHeight="1" x14ac:dyDescent="0.2"/>
    <row r="18729" ht="12.75" customHeight="1" x14ac:dyDescent="0.2"/>
    <row r="18730" ht="12.75" customHeight="1" x14ac:dyDescent="0.2"/>
    <row r="18731" ht="12.75" customHeight="1" x14ac:dyDescent="0.2"/>
    <row r="18732" ht="12.75" customHeight="1" x14ac:dyDescent="0.2"/>
    <row r="18733" ht="12.75" customHeight="1" x14ac:dyDescent="0.2"/>
    <row r="18734" ht="12.75" customHeight="1" x14ac:dyDescent="0.2"/>
    <row r="18735" ht="12.75" customHeight="1" x14ac:dyDescent="0.2"/>
    <row r="18736" ht="12.75" customHeight="1" x14ac:dyDescent="0.2"/>
    <row r="18737" ht="12.75" customHeight="1" x14ac:dyDescent="0.2"/>
    <row r="18738" ht="12.75" customHeight="1" x14ac:dyDescent="0.2"/>
    <row r="18739" ht="12.75" customHeight="1" x14ac:dyDescent="0.2"/>
    <row r="18740" ht="12.75" customHeight="1" x14ac:dyDescent="0.2"/>
    <row r="18741" ht="12.75" customHeight="1" x14ac:dyDescent="0.2"/>
    <row r="18742" ht="12.75" customHeight="1" x14ac:dyDescent="0.2"/>
    <row r="18743" ht="12.75" customHeight="1" x14ac:dyDescent="0.2"/>
    <row r="18744" ht="12.75" customHeight="1" x14ac:dyDescent="0.2"/>
    <row r="18745" ht="12.75" customHeight="1" x14ac:dyDescent="0.2"/>
    <row r="18746" ht="12.75" customHeight="1" x14ac:dyDescent="0.2"/>
    <row r="18747" ht="12.75" customHeight="1" x14ac:dyDescent="0.2"/>
    <row r="18748" ht="12.75" customHeight="1" x14ac:dyDescent="0.2"/>
    <row r="18749" ht="12.75" customHeight="1" x14ac:dyDescent="0.2"/>
    <row r="18750" ht="12.75" customHeight="1" x14ac:dyDescent="0.2"/>
    <row r="18751" ht="12.75" customHeight="1" x14ac:dyDescent="0.2"/>
    <row r="18752" ht="12.75" customHeight="1" x14ac:dyDescent="0.2"/>
    <row r="18753" ht="12.75" customHeight="1" x14ac:dyDescent="0.2"/>
    <row r="18754" ht="12.75" customHeight="1" x14ac:dyDescent="0.2"/>
    <row r="18755" ht="12.75" customHeight="1" x14ac:dyDescent="0.2"/>
    <row r="18756" ht="12.75" customHeight="1" x14ac:dyDescent="0.2"/>
    <row r="18757" ht="12.75" customHeight="1" x14ac:dyDescent="0.2"/>
    <row r="18758" ht="12.75" customHeight="1" x14ac:dyDescent="0.2"/>
    <row r="18759" ht="12.75" customHeight="1" x14ac:dyDescent="0.2"/>
    <row r="18760" ht="12.75" customHeight="1" x14ac:dyDescent="0.2"/>
    <row r="18761" ht="12.75" customHeight="1" x14ac:dyDescent="0.2"/>
    <row r="18762" ht="12.75" customHeight="1" x14ac:dyDescent="0.2"/>
    <row r="18763" ht="12.75" customHeight="1" x14ac:dyDescent="0.2"/>
    <row r="18764" ht="12.75" customHeight="1" x14ac:dyDescent="0.2"/>
    <row r="18765" ht="12.75" customHeight="1" x14ac:dyDescent="0.2"/>
    <row r="18766" ht="12.75" customHeight="1" x14ac:dyDescent="0.2"/>
    <row r="18767" ht="12.75" customHeight="1" x14ac:dyDescent="0.2"/>
    <row r="18768" ht="12.75" customHeight="1" x14ac:dyDescent="0.2"/>
    <row r="18769" ht="12.75" customHeight="1" x14ac:dyDescent="0.2"/>
    <row r="18770" ht="12.75" customHeight="1" x14ac:dyDescent="0.2"/>
    <row r="18771" ht="12.75" customHeight="1" x14ac:dyDescent="0.2"/>
    <row r="18772" ht="12.75" customHeight="1" x14ac:dyDescent="0.2"/>
    <row r="18773" ht="12.75" customHeight="1" x14ac:dyDescent="0.2"/>
    <row r="18774" ht="12.75" customHeight="1" x14ac:dyDescent="0.2"/>
    <row r="18775" ht="12.75" customHeight="1" x14ac:dyDescent="0.2"/>
    <row r="18776" ht="12.75" customHeight="1" x14ac:dyDescent="0.2"/>
    <row r="18777" ht="12.75" customHeight="1" x14ac:dyDescent="0.2"/>
    <row r="18778" ht="12.75" customHeight="1" x14ac:dyDescent="0.2"/>
    <row r="18779" ht="12.75" customHeight="1" x14ac:dyDescent="0.2"/>
    <row r="18780" ht="12.75" customHeight="1" x14ac:dyDescent="0.2"/>
    <row r="18781" ht="12.75" customHeight="1" x14ac:dyDescent="0.2"/>
    <row r="18782" ht="12.75" customHeight="1" x14ac:dyDescent="0.2"/>
    <row r="18783" ht="12.75" customHeight="1" x14ac:dyDescent="0.2"/>
    <row r="18784" ht="12.75" customHeight="1" x14ac:dyDescent="0.2"/>
    <row r="18785" ht="12.75" customHeight="1" x14ac:dyDescent="0.2"/>
    <row r="18786" ht="12.75" customHeight="1" x14ac:dyDescent="0.2"/>
    <row r="18787" ht="12.75" customHeight="1" x14ac:dyDescent="0.2"/>
    <row r="18788" ht="12.75" customHeight="1" x14ac:dyDescent="0.2"/>
    <row r="18789" ht="12.75" customHeight="1" x14ac:dyDescent="0.2"/>
    <row r="18790" ht="12.75" customHeight="1" x14ac:dyDescent="0.2"/>
    <row r="18791" ht="12.75" customHeight="1" x14ac:dyDescent="0.2"/>
    <row r="18792" ht="12.75" customHeight="1" x14ac:dyDescent="0.2"/>
    <row r="18793" ht="12.75" customHeight="1" x14ac:dyDescent="0.2"/>
    <row r="18794" ht="12.75" customHeight="1" x14ac:dyDescent="0.2"/>
    <row r="18795" ht="12.75" customHeight="1" x14ac:dyDescent="0.2"/>
    <row r="18796" ht="12.75" customHeight="1" x14ac:dyDescent="0.2"/>
    <row r="18797" ht="12.75" customHeight="1" x14ac:dyDescent="0.2"/>
    <row r="18798" ht="12.75" customHeight="1" x14ac:dyDescent="0.2"/>
    <row r="18799" ht="12.75" customHeight="1" x14ac:dyDescent="0.2"/>
    <row r="18800" ht="12.75" customHeight="1" x14ac:dyDescent="0.2"/>
    <row r="18801" ht="12.75" customHeight="1" x14ac:dyDescent="0.2"/>
    <row r="18802" ht="12.75" customHeight="1" x14ac:dyDescent="0.2"/>
    <row r="18803" ht="12.75" customHeight="1" x14ac:dyDescent="0.2"/>
    <row r="18804" ht="12.75" customHeight="1" x14ac:dyDescent="0.2"/>
    <row r="18805" ht="12.75" customHeight="1" x14ac:dyDescent="0.2"/>
    <row r="18806" ht="12.75" customHeight="1" x14ac:dyDescent="0.2"/>
    <row r="18807" ht="12.75" customHeight="1" x14ac:dyDescent="0.2"/>
    <row r="18808" ht="12.75" customHeight="1" x14ac:dyDescent="0.2"/>
    <row r="18809" ht="12.75" customHeight="1" x14ac:dyDescent="0.2"/>
    <row r="18810" ht="12.75" customHeight="1" x14ac:dyDescent="0.2"/>
    <row r="18811" ht="12.75" customHeight="1" x14ac:dyDescent="0.2"/>
    <row r="18812" ht="12.75" customHeight="1" x14ac:dyDescent="0.2"/>
    <row r="18813" ht="12.75" customHeight="1" x14ac:dyDescent="0.2"/>
    <row r="18814" ht="12.75" customHeight="1" x14ac:dyDescent="0.2"/>
    <row r="18815" ht="12.75" customHeight="1" x14ac:dyDescent="0.2"/>
    <row r="18816" ht="12.75" customHeight="1" x14ac:dyDescent="0.2"/>
    <row r="18817" ht="12.75" customHeight="1" x14ac:dyDescent="0.2"/>
    <row r="18818" ht="12.75" customHeight="1" x14ac:dyDescent="0.2"/>
    <row r="18819" ht="12.75" customHeight="1" x14ac:dyDescent="0.2"/>
    <row r="18820" ht="12.75" customHeight="1" x14ac:dyDescent="0.2"/>
    <row r="18821" ht="12.75" customHeight="1" x14ac:dyDescent="0.2"/>
    <row r="18822" ht="12.75" customHeight="1" x14ac:dyDescent="0.2"/>
    <row r="18823" ht="12.75" customHeight="1" x14ac:dyDescent="0.2"/>
    <row r="18824" ht="12.75" customHeight="1" x14ac:dyDescent="0.2"/>
    <row r="18825" ht="12.75" customHeight="1" x14ac:dyDescent="0.2"/>
    <row r="18826" ht="12.75" customHeight="1" x14ac:dyDescent="0.2"/>
    <row r="18827" ht="12.75" customHeight="1" x14ac:dyDescent="0.2"/>
    <row r="18828" ht="12.75" customHeight="1" x14ac:dyDescent="0.2"/>
    <row r="18829" ht="12.75" customHeight="1" x14ac:dyDescent="0.2"/>
    <row r="18830" ht="12.75" customHeight="1" x14ac:dyDescent="0.2"/>
    <row r="18831" ht="12.75" customHeight="1" x14ac:dyDescent="0.2"/>
    <row r="18832" ht="12.75" customHeight="1" x14ac:dyDescent="0.2"/>
    <row r="18833" ht="12.75" customHeight="1" x14ac:dyDescent="0.2"/>
    <row r="18834" ht="12.75" customHeight="1" x14ac:dyDescent="0.2"/>
    <row r="18835" ht="12.75" customHeight="1" x14ac:dyDescent="0.2"/>
    <row r="18836" ht="12.75" customHeight="1" x14ac:dyDescent="0.2"/>
    <row r="18837" ht="12.75" customHeight="1" x14ac:dyDescent="0.2"/>
    <row r="18838" ht="12.75" customHeight="1" x14ac:dyDescent="0.2"/>
    <row r="18839" ht="12.75" customHeight="1" x14ac:dyDescent="0.2"/>
    <row r="18840" ht="12.75" customHeight="1" x14ac:dyDescent="0.2"/>
    <row r="18841" ht="12.75" customHeight="1" x14ac:dyDescent="0.2"/>
    <row r="18842" ht="12.75" customHeight="1" x14ac:dyDescent="0.2"/>
    <row r="18843" ht="12.75" customHeight="1" x14ac:dyDescent="0.2"/>
    <row r="18844" ht="12.75" customHeight="1" x14ac:dyDescent="0.2"/>
    <row r="18845" ht="12.75" customHeight="1" x14ac:dyDescent="0.2"/>
    <row r="18846" ht="12.75" customHeight="1" x14ac:dyDescent="0.2"/>
    <row r="18847" ht="12.75" customHeight="1" x14ac:dyDescent="0.2"/>
    <row r="18848" ht="12.75" customHeight="1" x14ac:dyDescent="0.2"/>
    <row r="18849" ht="12.75" customHeight="1" x14ac:dyDescent="0.2"/>
    <row r="18850" ht="12.75" customHeight="1" x14ac:dyDescent="0.2"/>
    <row r="18851" ht="12.75" customHeight="1" x14ac:dyDescent="0.2"/>
    <row r="18852" ht="12.75" customHeight="1" x14ac:dyDescent="0.2"/>
    <row r="18853" ht="12.75" customHeight="1" x14ac:dyDescent="0.2"/>
    <row r="18854" ht="12.75" customHeight="1" x14ac:dyDescent="0.2"/>
    <row r="18855" ht="12.75" customHeight="1" x14ac:dyDescent="0.2"/>
    <row r="18856" ht="12.75" customHeight="1" x14ac:dyDescent="0.2"/>
    <row r="18857" ht="12.75" customHeight="1" x14ac:dyDescent="0.2"/>
    <row r="18858" ht="12.75" customHeight="1" x14ac:dyDescent="0.2"/>
    <row r="18859" ht="12.75" customHeight="1" x14ac:dyDescent="0.2"/>
    <row r="18860" ht="12.75" customHeight="1" x14ac:dyDescent="0.2"/>
    <row r="18861" ht="12.75" customHeight="1" x14ac:dyDescent="0.2"/>
    <row r="18862" ht="12.75" customHeight="1" x14ac:dyDescent="0.2"/>
    <row r="18863" ht="12.75" customHeight="1" x14ac:dyDescent="0.2"/>
    <row r="18864" ht="12.75" customHeight="1" x14ac:dyDescent="0.2"/>
    <row r="18865" ht="12.75" customHeight="1" x14ac:dyDescent="0.2"/>
    <row r="18866" ht="12.75" customHeight="1" x14ac:dyDescent="0.2"/>
    <row r="18867" ht="12.75" customHeight="1" x14ac:dyDescent="0.2"/>
    <row r="18868" ht="12.75" customHeight="1" x14ac:dyDescent="0.2"/>
    <row r="18869" ht="12.75" customHeight="1" x14ac:dyDescent="0.2"/>
    <row r="18870" ht="12.75" customHeight="1" x14ac:dyDescent="0.2"/>
    <row r="18871" ht="12.75" customHeight="1" x14ac:dyDescent="0.2"/>
    <row r="18872" ht="12.75" customHeight="1" x14ac:dyDescent="0.2"/>
    <row r="18873" ht="12.75" customHeight="1" x14ac:dyDescent="0.2"/>
    <row r="18874" ht="12.75" customHeight="1" x14ac:dyDescent="0.2"/>
    <row r="18875" ht="12.75" customHeight="1" x14ac:dyDescent="0.2"/>
    <row r="18876" ht="12.75" customHeight="1" x14ac:dyDescent="0.2"/>
    <row r="18877" ht="12.75" customHeight="1" x14ac:dyDescent="0.2"/>
    <row r="18878" ht="12.75" customHeight="1" x14ac:dyDescent="0.2"/>
    <row r="18879" ht="12.75" customHeight="1" x14ac:dyDescent="0.2"/>
    <row r="18880" ht="12.75" customHeight="1" x14ac:dyDescent="0.2"/>
    <row r="18881" ht="12.75" customHeight="1" x14ac:dyDescent="0.2"/>
    <row r="18882" ht="12.75" customHeight="1" x14ac:dyDescent="0.2"/>
    <row r="18883" ht="12.75" customHeight="1" x14ac:dyDescent="0.2"/>
    <row r="18884" ht="12.75" customHeight="1" x14ac:dyDescent="0.2"/>
    <row r="18885" ht="12.75" customHeight="1" x14ac:dyDescent="0.2"/>
    <row r="18886" ht="12.75" customHeight="1" x14ac:dyDescent="0.2"/>
    <row r="18887" ht="12.75" customHeight="1" x14ac:dyDescent="0.2"/>
    <row r="18888" ht="12.75" customHeight="1" x14ac:dyDescent="0.2"/>
    <row r="18889" ht="12.75" customHeight="1" x14ac:dyDescent="0.2"/>
    <row r="18890" ht="12.75" customHeight="1" x14ac:dyDescent="0.2"/>
    <row r="18891" ht="12.75" customHeight="1" x14ac:dyDescent="0.2"/>
    <row r="18892" ht="12.75" customHeight="1" x14ac:dyDescent="0.2"/>
    <row r="18893" ht="12.75" customHeight="1" x14ac:dyDescent="0.2"/>
    <row r="18894" ht="12.75" customHeight="1" x14ac:dyDescent="0.2"/>
    <row r="18895" ht="12.75" customHeight="1" x14ac:dyDescent="0.2"/>
    <row r="18896" ht="12.75" customHeight="1" x14ac:dyDescent="0.2"/>
    <row r="18897" ht="12.75" customHeight="1" x14ac:dyDescent="0.2"/>
    <row r="18898" ht="12.75" customHeight="1" x14ac:dyDescent="0.2"/>
    <row r="18899" ht="12.75" customHeight="1" x14ac:dyDescent="0.2"/>
    <row r="18900" ht="12.75" customHeight="1" x14ac:dyDescent="0.2"/>
    <row r="18901" ht="12.75" customHeight="1" x14ac:dyDescent="0.2"/>
    <row r="18902" ht="12.75" customHeight="1" x14ac:dyDescent="0.2"/>
    <row r="18903" ht="12.75" customHeight="1" x14ac:dyDescent="0.2"/>
    <row r="18904" ht="12.75" customHeight="1" x14ac:dyDescent="0.2"/>
    <row r="18905" ht="12.75" customHeight="1" x14ac:dyDescent="0.2"/>
    <row r="18906" ht="12.75" customHeight="1" x14ac:dyDescent="0.2"/>
    <row r="18907" ht="12.75" customHeight="1" x14ac:dyDescent="0.2"/>
    <row r="18908" ht="12.75" customHeight="1" x14ac:dyDescent="0.2"/>
    <row r="18909" ht="12.75" customHeight="1" x14ac:dyDescent="0.2"/>
    <row r="18910" ht="12.75" customHeight="1" x14ac:dyDescent="0.2"/>
    <row r="18911" ht="12.75" customHeight="1" x14ac:dyDescent="0.2"/>
    <row r="18912" ht="12.75" customHeight="1" x14ac:dyDescent="0.2"/>
    <row r="18913" ht="12.75" customHeight="1" x14ac:dyDescent="0.2"/>
    <row r="18914" ht="12.75" customHeight="1" x14ac:dyDescent="0.2"/>
    <row r="18915" ht="12.75" customHeight="1" x14ac:dyDescent="0.2"/>
    <row r="18916" ht="12.75" customHeight="1" x14ac:dyDescent="0.2"/>
    <row r="18917" ht="12.75" customHeight="1" x14ac:dyDescent="0.2"/>
    <row r="18918" ht="12.75" customHeight="1" x14ac:dyDescent="0.2"/>
    <row r="18919" ht="12.75" customHeight="1" x14ac:dyDescent="0.2"/>
    <row r="18920" ht="12.75" customHeight="1" x14ac:dyDescent="0.2"/>
    <row r="18921" ht="12.75" customHeight="1" x14ac:dyDescent="0.2"/>
    <row r="18922" ht="12.75" customHeight="1" x14ac:dyDescent="0.2"/>
    <row r="18923" ht="12.75" customHeight="1" x14ac:dyDescent="0.2"/>
    <row r="18924" ht="12.75" customHeight="1" x14ac:dyDescent="0.2"/>
    <row r="18925" ht="12.75" customHeight="1" x14ac:dyDescent="0.2"/>
    <row r="18926" ht="12.75" customHeight="1" x14ac:dyDescent="0.2"/>
    <row r="18927" ht="12.75" customHeight="1" x14ac:dyDescent="0.2"/>
    <row r="18928" ht="12.75" customHeight="1" x14ac:dyDescent="0.2"/>
    <row r="18929" ht="12.75" customHeight="1" x14ac:dyDescent="0.2"/>
    <row r="18930" ht="12.75" customHeight="1" x14ac:dyDescent="0.2"/>
    <row r="18931" ht="12.75" customHeight="1" x14ac:dyDescent="0.2"/>
    <row r="18932" ht="12.75" customHeight="1" x14ac:dyDescent="0.2"/>
    <row r="18933" ht="12.75" customHeight="1" x14ac:dyDescent="0.2"/>
    <row r="18934" ht="12.75" customHeight="1" x14ac:dyDescent="0.2"/>
    <row r="18935" ht="12.75" customHeight="1" x14ac:dyDescent="0.2"/>
    <row r="18936" ht="12.75" customHeight="1" x14ac:dyDescent="0.2"/>
    <row r="18937" ht="12.75" customHeight="1" x14ac:dyDescent="0.2"/>
    <row r="18938" ht="12.75" customHeight="1" x14ac:dyDescent="0.2"/>
    <row r="18939" ht="12.75" customHeight="1" x14ac:dyDescent="0.2"/>
    <row r="18940" ht="12.75" customHeight="1" x14ac:dyDescent="0.2"/>
    <row r="18941" ht="12.75" customHeight="1" x14ac:dyDescent="0.2"/>
    <row r="18942" ht="12.75" customHeight="1" x14ac:dyDescent="0.2"/>
    <row r="18943" ht="12.75" customHeight="1" x14ac:dyDescent="0.2"/>
    <row r="18944" ht="12.75" customHeight="1" x14ac:dyDescent="0.2"/>
    <row r="18945" ht="12.75" customHeight="1" x14ac:dyDescent="0.2"/>
    <row r="18946" ht="12.75" customHeight="1" x14ac:dyDescent="0.2"/>
    <row r="18947" ht="12.75" customHeight="1" x14ac:dyDescent="0.2"/>
    <row r="18948" ht="12.75" customHeight="1" x14ac:dyDescent="0.2"/>
    <row r="18949" ht="12.75" customHeight="1" x14ac:dyDescent="0.2"/>
    <row r="18950" ht="12.75" customHeight="1" x14ac:dyDescent="0.2"/>
    <row r="18951" ht="12.75" customHeight="1" x14ac:dyDescent="0.2"/>
    <row r="18952" ht="12.75" customHeight="1" x14ac:dyDescent="0.2"/>
    <row r="18953" ht="12.75" customHeight="1" x14ac:dyDescent="0.2"/>
    <row r="18954" ht="12.75" customHeight="1" x14ac:dyDescent="0.2"/>
    <row r="18955" ht="12.75" customHeight="1" x14ac:dyDescent="0.2"/>
    <row r="18956" ht="12.75" customHeight="1" x14ac:dyDescent="0.2"/>
    <row r="18957" ht="12.75" customHeight="1" x14ac:dyDescent="0.2"/>
    <row r="18958" ht="12.75" customHeight="1" x14ac:dyDescent="0.2"/>
    <row r="18959" ht="12.75" customHeight="1" x14ac:dyDescent="0.2"/>
    <row r="18960" ht="12.75" customHeight="1" x14ac:dyDescent="0.2"/>
    <row r="18961" ht="12.75" customHeight="1" x14ac:dyDescent="0.2"/>
    <row r="18962" ht="12.75" customHeight="1" x14ac:dyDescent="0.2"/>
    <row r="18963" ht="12.75" customHeight="1" x14ac:dyDescent="0.2"/>
    <row r="18964" ht="12.75" customHeight="1" x14ac:dyDescent="0.2"/>
    <row r="18965" ht="12.75" customHeight="1" x14ac:dyDescent="0.2"/>
    <row r="18966" ht="12.75" customHeight="1" x14ac:dyDescent="0.2"/>
    <row r="18967" ht="12.75" customHeight="1" x14ac:dyDescent="0.2"/>
    <row r="18968" ht="12.75" customHeight="1" x14ac:dyDescent="0.2"/>
    <row r="18969" ht="12.75" customHeight="1" x14ac:dyDescent="0.2"/>
    <row r="18970" ht="12.75" customHeight="1" x14ac:dyDescent="0.2"/>
    <row r="18971" ht="12.75" customHeight="1" x14ac:dyDescent="0.2"/>
    <row r="18972" ht="12.75" customHeight="1" x14ac:dyDescent="0.2"/>
    <row r="18973" ht="12.75" customHeight="1" x14ac:dyDescent="0.2"/>
    <row r="18974" ht="12.75" customHeight="1" x14ac:dyDescent="0.2"/>
    <row r="18975" ht="12.75" customHeight="1" x14ac:dyDescent="0.2"/>
    <row r="18976" ht="12.75" customHeight="1" x14ac:dyDescent="0.2"/>
    <row r="18977" ht="12.75" customHeight="1" x14ac:dyDescent="0.2"/>
    <row r="18978" ht="12.75" customHeight="1" x14ac:dyDescent="0.2"/>
    <row r="18979" ht="12.75" customHeight="1" x14ac:dyDescent="0.2"/>
    <row r="18980" ht="12.75" customHeight="1" x14ac:dyDescent="0.2"/>
    <row r="18981" ht="12.75" customHeight="1" x14ac:dyDescent="0.2"/>
    <row r="18982" ht="12.75" customHeight="1" x14ac:dyDescent="0.2"/>
    <row r="18983" ht="12.75" customHeight="1" x14ac:dyDescent="0.2"/>
    <row r="18984" ht="12.75" customHeight="1" x14ac:dyDescent="0.2"/>
    <row r="18985" ht="12.75" customHeight="1" x14ac:dyDescent="0.2"/>
    <row r="18986" ht="12.75" customHeight="1" x14ac:dyDescent="0.2"/>
    <row r="18987" ht="12.75" customHeight="1" x14ac:dyDescent="0.2"/>
    <row r="18988" ht="12.75" customHeight="1" x14ac:dyDescent="0.2"/>
    <row r="18989" ht="12.75" customHeight="1" x14ac:dyDescent="0.2"/>
    <row r="18990" ht="12.75" customHeight="1" x14ac:dyDescent="0.2"/>
    <row r="18991" ht="12.75" customHeight="1" x14ac:dyDescent="0.2"/>
    <row r="18992" ht="12.75" customHeight="1" x14ac:dyDescent="0.2"/>
    <row r="18993" ht="12.75" customHeight="1" x14ac:dyDescent="0.2"/>
    <row r="18994" ht="12.75" customHeight="1" x14ac:dyDescent="0.2"/>
    <row r="18995" ht="12.75" customHeight="1" x14ac:dyDescent="0.2"/>
    <row r="18996" ht="12.75" customHeight="1" x14ac:dyDescent="0.2"/>
    <row r="18997" ht="12.75" customHeight="1" x14ac:dyDescent="0.2"/>
    <row r="18998" ht="12.75" customHeight="1" x14ac:dyDescent="0.2"/>
    <row r="18999" ht="12.75" customHeight="1" x14ac:dyDescent="0.2"/>
    <row r="19000" ht="12.75" customHeight="1" x14ac:dyDescent="0.2"/>
    <row r="19001" ht="12.75" customHeight="1" x14ac:dyDescent="0.2"/>
    <row r="19002" ht="12.75" customHeight="1" x14ac:dyDescent="0.2"/>
    <row r="19003" ht="12.75" customHeight="1" x14ac:dyDescent="0.2"/>
    <row r="19004" ht="12.75" customHeight="1" x14ac:dyDescent="0.2"/>
    <row r="19005" ht="12.75" customHeight="1" x14ac:dyDescent="0.2"/>
    <row r="19006" ht="12.75" customHeight="1" x14ac:dyDescent="0.2"/>
    <row r="19007" ht="12.75" customHeight="1" x14ac:dyDescent="0.2"/>
    <row r="19008" ht="12.75" customHeight="1" x14ac:dyDescent="0.2"/>
    <row r="19009" ht="12.75" customHeight="1" x14ac:dyDescent="0.2"/>
    <row r="19010" ht="12.75" customHeight="1" x14ac:dyDescent="0.2"/>
    <row r="19011" ht="12.75" customHeight="1" x14ac:dyDescent="0.2"/>
    <row r="19012" ht="12.75" customHeight="1" x14ac:dyDescent="0.2"/>
    <row r="19013" ht="12.75" customHeight="1" x14ac:dyDescent="0.2"/>
    <row r="19014" ht="12.75" customHeight="1" x14ac:dyDescent="0.2"/>
    <row r="19015" ht="12.75" customHeight="1" x14ac:dyDescent="0.2"/>
    <row r="19016" ht="12.75" customHeight="1" x14ac:dyDescent="0.2"/>
    <row r="19017" ht="12.75" customHeight="1" x14ac:dyDescent="0.2"/>
    <row r="19018" ht="12.75" customHeight="1" x14ac:dyDescent="0.2"/>
    <row r="19019" ht="12.75" customHeight="1" x14ac:dyDescent="0.2"/>
    <row r="19020" ht="12.75" customHeight="1" x14ac:dyDescent="0.2"/>
    <row r="19021" ht="12.75" customHeight="1" x14ac:dyDescent="0.2"/>
    <row r="19022" ht="12.75" customHeight="1" x14ac:dyDescent="0.2"/>
    <row r="19023" ht="12.75" customHeight="1" x14ac:dyDescent="0.2"/>
    <row r="19024" ht="12.75" customHeight="1" x14ac:dyDescent="0.2"/>
    <row r="19025" ht="12.75" customHeight="1" x14ac:dyDescent="0.2"/>
    <row r="19026" ht="12.75" customHeight="1" x14ac:dyDescent="0.2"/>
    <row r="19027" ht="12.75" customHeight="1" x14ac:dyDescent="0.2"/>
    <row r="19028" ht="12.75" customHeight="1" x14ac:dyDescent="0.2"/>
    <row r="19029" ht="12.75" customHeight="1" x14ac:dyDescent="0.2"/>
    <row r="19030" ht="12.75" customHeight="1" x14ac:dyDescent="0.2"/>
    <row r="19031" ht="12.75" customHeight="1" x14ac:dyDescent="0.2"/>
    <row r="19032" ht="12.75" customHeight="1" x14ac:dyDescent="0.2"/>
    <row r="19033" ht="12.75" customHeight="1" x14ac:dyDescent="0.2"/>
    <row r="19034" ht="12.75" customHeight="1" x14ac:dyDescent="0.2"/>
    <row r="19035" ht="12.75" customHeight="1" x14ac:dyDescent="0.2"/>
    <row r="19036" ht="12.75" customHeight="1" x14ac:dyDescent="0.2"/>
    <row r="19037" ht="12.75" customHeight="1" x14ac:dyDescent="0.2"/>
    <row r="19038" ht="12.75" customHeight="1" x14ac:dyDescent="0.2"/>
    <row r="19039" ht="12.75" customHeight="1" x14ac:dyDescent="0.2"/>
    <row r="19040" ht="12.75" customHeight="1" x14ac:dyDescent="0.2"/>
    <row r="19041" ht="12.75" customHeight="1" x14ac:dyDescent="0.2"/>
    <row r="19042" ht="12.75" customHeight="1" x14ac:dyDescent="0.2"/>
    <row r="19043" ht="12.75" customHeight="1" x14ac:dyDescent="0.2"/>
    <row r="19044" ht="12.75" customHeight="1" x14ac:dyDescent="0.2"/>
    <row r="19045" ht="12.75" customHeight="1" x14ac:dyDescent="0.2"/>
    <row r="19046" ht="12.75" customHeight="1" x14ac:dyDescent="0.2"/>
    <row r="19047" ht="12.75" customHeight="1" x14ac:dyDescent="0.2"/>
    <row r="19048" ht="12.75" customHeight="1" x14ac:dyDescent="0.2"/>
    <row r="19049" ht="12.75" customHeight="1" x14ac:dyDescent="0.2"/>
    <row r="19050" ht="12.75" customHeight="1" x14ac:dyDescent="0.2"/>
    <row r="19051" ht="12.75" customHeight="1" x14ac:dyDescent="0.2"/>
    <row r="19052" ht="12.75" customHeight="1" x14ac:dyDescent="0.2"/>
    <row r="19053" ht="12.75" customHeight="1" x14ac:dyDescent="0.2"/>
    <row r="19054" ht="12.75" customHeight="1" x14ac:dyDescent="0.2"/>
    <row r="19055" ht="12.75" customHeight="1" x14ac:dyDescent="0.2"/>
    <row r="19056" ht="12.75" customHeight="1" x14ac:dyDescent="0.2"/>
    <row r="19057" ht="12.75" customHeight="1" x14ac:dyDescent="0.2"/>
    <row r="19058" ht="12.75" customHeight="1" x14ac:dyDescent="0.2"/>
    <row r="19059" ht="12.75" customHeight="1" x14ac:dyDescent="0.2"/>
    <row r="19060" ht="12.75" customHeight="1" x14ac:dyDescent="0.2"/>
    <row r="19061" ht="12.75" customHeight="1" x14ac:dyDescent="0.2"/>
    <row r="19062" ht="12.75" customHeight="1" x14ac:dyDescent="0.2"/>
    <row r="19063" ht="12.75" customHeight="1" x14ac:dyDescent="0.2"/>
    <row r="19064" ht="12.75" customHeight="1" x14ac:dyDescent="0.2"/>
    <row r="19065" ht="12.75" customHeight="1" x14ac:dyDescent="0.2"/>
    <row r="19066" ht="12.75" customHeight="1" x14ac:dyDescent="0.2"/>
    <row r="19067" ht="12.75" customHeight="1" x14ac:dyDescent="0.2"/>
    <row r="19068" ht="12.75" customHeight="1" x14ac:dyDescent="0.2"/>
    <row r="19069" ht="12.75" customHeight="1" x14ac:dyDescent="0.2"/>
    <row r="19070" ht="12.75" customHeight="1" x14ac:dyDescent="0.2"/>
    <row r="19071" ht="12.75" customHeight="1" x14ac:dyDescent="0.2"/>
    <row r="19072" ht="12.75" customHeight="1" x14ac:dyDescent="0.2"/>
    <row r="19073" ht="12.75" customHeight="1" x14ac:dyDescent="0.2"/>
    <row r="19074" ht="12.75" customHeight="1" x14ac:dyDescent="0.2"/>
    <row r="19075" ht="12.75" customHeight="1" x14ac:dyDescent="0.2"/>
    <row r="19076" ht="12.75" customHeight="1" x14ac:dyDescent="0.2"/>
    <row r="19077" ht="12.75" customHeight="1" x14ac:dyDescent="0.2"/>
    <row r="19078" ht="12.75" customHeight="1" x14ac:dyDescent="0.2"/>
    <row r="19079" ht="12.75" customHeight="1" x14ac:dyDescent="0.2"/>
    <row r="19080" ht="12.75" customHeight="1" x14ac:dyDescent="0.2"/>
    <row r="19081" ht="12.75" customHeight="1" x14ac:dyDescent="0.2"/>
    <row r="19082" ht="12.75" customHeight="1" x14ac:dyDescent="0.2"/>
    <row r="19083" ht="12.75" customHeight="1" x14ac:dyDescent="0.2"/>
    <row r="19084" ht="12.75" customHeight="1" x14ac:dyDescent="0.2"/>
    <row r="19085" ht="12.75" customHeight="1" x14ac:dyDescent="0.2"/>
    <row r="19086" ht="12.75" customHeight="1" x14ac:dyDescent="0.2"/>
    <row r="19087" ht="12.75" customHeight="1" x14ac:dyDescent="0.2"/>
    <row r="19088" ht="12.75" customHeight="1" x14ac:dyDescent="0.2"/>
    <row r="19089" ht="12.75" customHeight="1" x14ac:dyDescent="0.2"/>
    <row r="19090" ht="12.75" customHeight="1" x14ac:dyDescent="0.2"/>
    <row r="19091" ht="12.75" customHeight="1" x14ac:dyDescent="0.2"/>
    <row r="19092" ht="12.75" customHeight="1" x14ac:dyDescent="0.2"/>
    <row r="19093" ht="12.75" customHeight="1" x14ac:dyDescent="0.2"/>
    <row r="19094" ht="12.75" customHeight="1" x14ac:dyDescent="0.2"/>
    <row r="19095" ht="12.75" customHeight="1" x14ac:dyDescent="0.2"/>
    <row r="19096" ht="12.75" customHeight="1" x14ac:dyDescent="0.2"/>
    <row r="19097" ht="12.75" customHeight="1" x14ac:dyDescent="0.2"/>
    <row r="19098" ht="12.75" customHeight="1" x14ac:dyDescent="0.2"/>
    <row r="19099" ht="12.75" customHeight="1" x14ac:dyDescent="0.2"/>
    <row r="19100" ht="12.75" customHeight="1" x14ac:dyDescent="0.2"/>
    <row r="19101" ht="12.75" customHeight="1" x14ac:dyDescent="0.2"/>
    <row r="19102" ht="12.75" customHeight="1" x14ac:dyDescent="0.2"/>
    <row r="19103" ht="12.75" customHeight="1" x14ac:dyDescent="0.2"/>
    <row r="19104" ht="12.75" customHeight="1" x14ac:dyDescent="0.2"/>
    <row r="19105" ht="12.75" customHeight="1" x14ac:dyDescent="0.2"/>
    <row r="19106" ht="12.75" customHeight="1" x14ac:dyDescent="0.2"/>
    <row r="19107" ht="12.75" customHeight="1" x14ac:dyDescent="0.2"/>
    <row r="19108" ht="12.75" customHeight="1" x14ac:dyDescent="0.2"/>
    <row r="19109" ht="12.75" customHeight="1" x14ac:dyDescent="0.2"/>
    <row r="19110" ht="12.75" customHeight="1" x14ac:dyDescent="0.2"/>
    <row r="19111" ht="12.75" customHeight="1" x14ac:dyDescent="0.2"/>
    <row r="19112" ht="12.75" customHeight="1" x14ac:dyDescent="0.2"/>
    <row r="19113" ht="12.75" customHeight="1" x14ac:dyDescent="0.2"/>
    <row r="19114" ht="12.75" customHeight="1" x14ac:dyDescent="0.2"/>
    <row r="19115" ht="12.75" customHeight="1" x14ac:dyDescent="0.2"/>
    <row r="19116" ht="12.75" customHeight="1" x14ac:dyDescent="0.2"/>
    <row r="19117" ht="12.75" customHeight="1" x14ac:dyDescent="0.2"/>
    <row r="19118" ht="12.75" customHeight="1" x14ac:dyDescent="0.2"/>
    <row r="19119" ht="12.75" customHeight="1" x14ac:dyDescent="0.2"/>
    <row r="19120" ht="12.75" customHeight="1" x14ac:dyDescent="0.2"/>
    <row r="19121" ht="12.75" customHeight="1" x14ac:dyDescent="0.2"/>
    <row r="19122" ht="12.75" customHeight="1" x14ac:dyDescent="0.2"/>
    <row r="19123" ht="12.75" customHeight="1" x14ac:dyDescent="0.2"/>
    <row r="19124" ht="12.75" customHeight="1" x14ac:dyDescent="0.2"/>
    <row r="19125" ht="12.75" customHeight="1" x14ac:dyDescent="0.2"/>
    <row r="19126" ht="12.75" customHeight="1" x14ac:dyDescent="0.2"/>
    <row r="19127" ht="12.75" customHeight="1" x14ac:dyDescent="0.2"/>
    <row r="19128" ht="12.75" customHeight="1" x14ac:dyDescent="0.2"/>
    <row r="19129" ht="12.75" customHeight="1" x14ac:dyDescent="0.2"/>
    <row r="19130" ht="12.75" customHeight="1" x14ac:dyDescent="0.2"/>
    <row r="19131" ht="12.75" customHeight="1" x14ac:dyDescent="0.2"/>
    <row r="19132" ht="12.75" customHeight="1" x14ac:dyDescent="0.2"/>
    <row r="19133" ht="12.75" customHeight="1" x14ac:dyDescent="0.2"/>
    <row r="19134" ht="12.75" customHeight="1" x14ac:dyDescent="0.2"/>
    <row r="19135" ht="12.75" customHeight="1" x14ac:dyDescent="0.2"/>
    <row r="19136" ht="12.75" customHeight="1" x14ac:dyDescent="0.2"/>
    <row r="19137" ht="12.75" customHeight="1" x14ac:dyDescent="0.2"/>
    <row r="19138" ht="12.75" customHeight="1" x14ac:dyDescent="0.2"/>
    <row r="19139" ht="12.75" customHeight="1" x14ac:dyDescent="0.2"/>
    <row r="19140" ht="12.75" customHeight="1" x14ac:dyDescent="0.2"/>
    <row r="19141" ht="12.75" customHeight="1" x14ac:dyDescent="0.2"/>
    <row r="19142" ht="12.75" customHeight="1" x14ac:dyDescent="0.2"/>
    <row r="19143" ht="12.75" customHeight="1" x14ac:dyDescent="0.2"/>
    <row r="19144" ht="12.75" customHeight="1" x14ac:dyDescent="0.2"/>
    <row r="19145" ht="12.75" customHeight="1" x14ac:dyDescent="0.2"/>
    <row r="19146" ht="12.75" customHeight="1" x14ac:dyDescent="0.2"/>
    <row r="19147" ht="12.75" customHeight="1" x14ac:dyDescent="0.2"/>
    <row r="19148" ht="12.75" customHeight="1" x14ac:dyDescent="0.2"/>
    <row r="19149" ht="12.75" customHeight="1" x14ac:dyDescent="0.2"/>
    <row r="19150" ht="12.75" customHeight="1" x14ac:dyDescent="0.2"/>
    <row r="19151" ht="12.75" customHeight="1" x14ac:dyDescent="0.2"/>
    <row r="19152" ht="12.75" customHeight="1" x14ac:dyDescent="0.2"/>
    <row r="19153" ht="12.75" customHeight="1" x14ac:dyDescent="0.2"/>
    <row r="19154" ht="12.75" customHeight="1" x14ac:dyDescent="0.2"/>
    <row r="19155" ht="12.75" customHeight="1" x14ac:dyDescent="0.2"/>
    <row r="19156" ht="12.75" customHeight="1" x14ac:dyDescent="0.2"/>
    <row r="19157" ht="12.75" customHeight="1" x14ac:dyDescent="0.2"/>
    <row r="19158" ht="12.75" customHeight="1" x14ac:dyDescent="0.2"/>
    <row r="19159" ht="12.75" customHeight="1" x14ac:dyDescent="0.2"/>
    <row r="19160" ht="12.75" customHeight="1" x14ac:dyDescent="0.2"/>
    <row r="19161" ht="12.75" customHeight="1" x14ac:dyDescent="0.2"/>
    <row r="19162" ht="12.75" customHeight="1" x14ac:dyDescent="0.2"/>
    <row r="19163" ht="12.75" customHeight="1" x14ac:dyDescent="0.2"/>
    <row r="19164" ht="12.75" customHeight="1" x14ac:dyDescent="0.2"/>
    <row r="19165" ht="12.75" customHeight="1" x14ac:dyDescent="0.2"/>
    <row r="19166" ht="12.75" customHeight="1" x14ac:dyDescent="0.2"/>
    <row r="19167" ht="12.75" customHeight="1" x14ac:dyDescent="0.2"/>
    <row r="19168" ht="12.75" customHeight="1" x14ac:dyDescent="0.2"/>
    <row r="19169" ht="12.75" customHeight="1" x14ac:dyDescent="0.2"/>
    <row r="19170" ht="12.75" customHeight="1" x14ac:dyDescent="0.2"/>
    <row r="19171" ht="12.75" customHeight="1" x14ac:dyDescent="0.2"/>
    <row r="19172" ht="12.75" customHeight="1" x14ac:dyDescent="0.2"/>
    <row r="19173" ht="12.75" customHeight="1" x14ac:dyDescent="0.2"/>
    <row r="19174" ht="12.75" customHeight="1" x14ac:dyDescent="0.2"/>
    <row r="19175" ht="12.75" customHeight="1" x14ac:dyDescent="0.2"/>
    <row r="19176" ht="12.75" customHeight="1" x14ac:dyDescent="0.2"/>
    <row r="19177" ht="12.75" customHeight="1" x14ac:dyDescent="0.2"/>
    <row r="19178" ht="12.75" customHeight="1" x14ac:dyDescent="0.2"/>
    <row r="19179" ht="12.75" customHeight="1" x14ac:dyDescent="0.2"/>
    <row r="19180" ht="12.75" customHeight="1" x14ac:dyDescent="0.2"/>
    <row r="19181" ht="12.75" customHeight="1" x14ac:dyDescent="0.2"/>
    <row r="19182" ht="12.75" customHeight="1" x14ac:dyDescent="0.2"/>
    <row r="19183" ht="12.75" customHeight="1" x14ac:dyDescent="0.2"/>
    <row r="19184" ht="12.75" customHeight="1" x14ac:dyDescent="0.2"/>
    <row r="19185" ht="12.75" customHeight="1" x14ac:dyDescent="0.2"/>
    <row r="19186" ht="12.75" customHeight="1" x14ac:dyDescent="0.2"/>
    <row r="19187" ht="12.75" customHeight="1" x14ac:dyDescent="0.2"/>
    <row r="19188" ht="12.75" customHeight="1" x14ac:dyDescent="0.2"/>
    <row r="19189" ht="12.75" customHeight="1" x14ac:dyDescent="0.2"/>
    <row r="19190" ht="12.75" customHeight="1" x14ac:dyDescent="0.2"/>
    <row r="19191" ht="12.75" customHeight="1" x14ac:dyDescent="0.2"/>
    <row r="19192" ht="12.75" customHeight="1" x14ac:dyDescent="0.2"/>
    <row r="19193" ht="12.75" customHeight="1" x14ac:dyDescent="0.2"/>
    <row r="19194" ht="12.75" customHeight="1" x14ac:dyDescent="0.2"/>
    <row r="19195" ht="12.75" customHeight="1" x14ac:dyDescent="0.2"/>
    <row r="19196" ht="12.75" customHeight="1" x14ac:dyDescent="0.2"/>
    <row r="19197" ht="12.75" customHeight="1" x14ac:dyDescent="0.2"/>
    <row r="19198" ht="12.75" customHeight="1" x14ac:dyDescent="0.2"/>
    <row r="19199" ht="12.75" customHeight="1" x14ac:dyDescent="0.2"/>
    <row r="19200" ht="12.75" customHeight="1" x14ac:dyDescent="0.2"/>
    <row r="19201" ht="12.75" customHeight="1" x14ac:dyDescent="0.2"/>
    <row r="19202" ht="12.75" customHeight="1" x14ac:dyDescent="0.2"/>
    <row r="19203" ht="12.75" customHeight="1" x14ac:dyDescent="0.2"/>
    <row r="19204" ht="12.75" customHeight="1" x14ac:dyDescent="0.2"/>
    <row r="19205" ht="12.75" customHeight="1" x14ac:dyDescent="0.2"/>
    <row r="19206" ht="12.75" customHeight="1" x14ac:dyDescent="0.2"/>
    <row r="19207" ht="12.75" customHeight="1" x14ac:dyDescent="0.2"/>
    <row r="19208" ht="12.75" customHeight="1" x14ac:dyDescent="0.2"/>
    <row r="19209" ht="12.75" customHeight="1" x14ac:dyDescent="0.2"/>
    <row r="19210" ht="12.75" customHeight="1" x14ac:dyDescent="0.2"/>
    <row r="19211" ht="12.75" customHeight="1" x14ac:dyDescent="0.2"/>
    <row r="19212" ht="12.75" customHeight="1" x14ac:dyDescent="0.2"/>
    <row r="19213" ht="12.75" customHeight="1" x14ac:dyDescent="0.2"/>
    <row r="19214" ht="12.75" customHeight="1" x14ac:dyDescent="0.2"/>
    <row r="19215" ht="12.75" customHeight="1" x14ac:dyDescent="0.2"/>
    <row r="19216" ht="12.75" customHeight="1" x14ac:dyDescent="0.2"/>
    <row r="19217" ht="12.75" customHeight="1" x14ac:dyDescent="0.2"/>
    <row r="19218" ht="12.75" customHeight="1" x14ac:dyDescent="0.2"/>
    <row r="19219" ht="12.75" customHeight="1" x14ac:dyDescent="0.2"/>
    <row r="19220" ht="12.75" customHeight="1" x14ac:dyDescent="0.2"/>
    <row r="19221" ht="12.75" customHeight="1" x14ac:dyDescent="0.2"/>
    <row r="19222" ht="12.75" customHeight="1" x14ac:dyDescent="0.2"/>
    <row r="19223" ht="12.75" customHeight="1" x14ac:dyDescent="0.2"/>
    <row r="19224" ht="12.75" customHeight="1" x14ac:dyDescent="0.2"/>
    <row r="19225" ht="12.75" customHeight="1" x14ac:dyDescent="0.2"/>
    <row r="19226" ht="12.75" customHeight="1" x14ac:dyDescent="0.2"/>
    <row r="19227" ht="12.75" customHeight="1" x14ac:dyDescent="0.2"/>
    <row r="19228" ht="12.75" customHeight="1" x14ac:dyDescent="0.2"/>
    <row r="19229" ht="12.75" customHeight="1" x14ac:dyDescent="0.2"/>
    <row r="19230" ht="12.75" customHeight="1" x14ac:dyDescent="0.2"/>
    <row r="19231" ht="12.75" customHeight="1" x14ac:dyDescent="0.2"/>
    <row r="19232" ht="12.75" customHeight="1" x14ac:dyDescent="0.2"/>
    <row r="19233" ht="12.75" customHeight="1" x14ac:dyDescent="0.2"/>
    <row r="19234" ht="12.75" customHeight="1" x14ac:dyDescent="0.2"/>
    <row r="19235" ht="12.75" customHeight="1" x14ac:dyDescent="0.2"/>
    <row r="19236" ht="12.75" customHeight="1" x14ac:dyDescent="0.2"/>
    <row r="19237" ht="12.75" customHeight="1" x14ac:dyDescent="0.2"/>
    <row r="19238" ht="12.75" customHeight="1" x14ac:dyDescent="0.2"/>
    <row r="19239" ht="12.75" customHeight="1" x14ac:dyDescent="0.2"/>
    <row r="19240" ht="12.75" customHeight="1" x14ac:dyDescent="0.2"/>
    <row r="19241" ht="12.75" customHeight="1" x14ac:dyDescent="0.2"/>
    <row r="19242" ht="12.75" customHeight="1" x14ac:dyDescent="0.2"/>
    <row r="19243" ht="12.75" customHeight="1" x14ac:dyDescent="0.2"/>
    <row r="19244" ht="12.75" customHeight="1" x14ac:dyDescent="0.2"/>
    <row r="19245" ht="12.75" customHeight="1" x14ac:dyDescent="0.2"/>
    <row r="19246" ht="12.75" customHeight="1" x14ac:dyDescent="0.2"/>
    <row r="19247" ht="12.75" customHeight="1" x14ac:dyDescent="0.2"/>
    <row r="19248" ht="12.75" customHeight="1" x14ac:dyDescent="0.2"/>
    <row r="19249" ht="12.75" customHeight="1" x14ac:dyDescent="0.2"/>
    <row r="19250" ht="12.75" customHeight="1" x14ac:dyDescent="0.2"/>
    <row r="19251" ht="12.75" customHeight="1" x14ac:dyDescent="0.2"/>
    <row r="19252" ht="12.75" customHeight="1" x14ac:dyDescent="0.2"/>
    <row r="19253" ht="12.75" customHeight="1" x14ac:dyDescent="0.2"/>
    <row r="19254" ht="12.75" customHeight="1" x14ac:dyDescent="0.2"/>
    <row r="19255" ht="12.75" customHeight="1" x14ac:dyDescent="0.2"/>
    <row r="19256" ht="12.75" customHeight="1" x14ac:dyDescent="0.2"/>
    <row r="19257" ht="12.75" customHeight="1" x14ac:dyDescent="0.2"/>
    <row r="19258" ht="12.75" customHeight="1" x14ac:dyDescent="0.2"/>
    <row r="19259" ht="12.75" customHeight="1" x14ac:dyDescent="0.2"/>
    <row r="19260" ht="12.75" customHeight="1" x14ac:dyDescent="0.2"/>
    <row r="19261" ht="12.75" customHeight="1" x14ac:dyDescent="0.2"/>
    <row r="19262" ht="12.75" customHeight="1" x14ac:dyDescent="0.2"/>
    <row r="19263" ht="12.75" customHeight="1" x14ac:dyDescent="0.2"/>
    <row r="19264" ht="12.75" customHeight="1" x14ac:dyDescent="0.2"/>
    <row r="19265" ht="12.75" customHeight="1" x14ac:dyDescent="0.2"/>
    <row r="19266" ht="12.75" customHeight="1" x14ac:dyDescent="0.2"/>
    <row r="19267" ht="12.75" customHeight="1" x14ac:dyDescent="0.2"/>
    <row r="19268" ht="12.75" customHeight="1" x14ac:dyDescent="0.2"/>
    <row r="19269" ht="12.75" customHeight="1" x14ac:dyDescent="0.2"/>
    <row r="19270" ht="12.75" customHeight="1" x14ac:dyDescent="0.2"/>
    <row r="19271" ht="12.75" customHeight="1" x14ac:dyDescent="0.2"/>
    <row r="19272" ht="12.75" customHeight="1" x14ac:dyDescent="0.2"/>
    <row r="19273" ht="12.75" customHeight="1" x14ac:dyDescent="0.2"/>
    <row r="19274" ht="12.75" customHeight="1" x14ac:dyDescent="0.2"/>
    <row r="19275" ht="12.75" customHeight="1" x14ac:dyDescent="0.2"/>
    <row r="19276" ht="12.75" customHeight="1" x14ac:dyDescent="0.2"/>
    <row r="19277" ht="12.75" customHeight="1" x14ac:dyDescent="0.2"/>
    <row r="19278" ht="12.75" customHeight="1" x14ac:dyDescent="0.2"/>
    <row r="19279" ht="12.75" customHeight="1" x14ac:dyDescent="0.2"/>
    <row r="19280" ht="12.75" customHeight="1" x14ac:dyDescent="0.2"/>
    <row r="19281" ht="12.75" customHeight="1" x14ac:dyDescent="0.2"/>
    <row r="19282" ht="12.75" customHeight="1" x14ac:dyDescent="0.2"/>
    <row r="19283" ht="12.75" customHeight="1" x14ac:dyDescent="0.2"/>
    <row r="19284" ht="12.75" customHeight="1" x14ac:dyDescent="0.2"/>
    <row r="19285" ht="12.75" customHeight="1" x14ac:dyDescent="0.2"/>
    <row r="19286" ht="12.75" customHeight="1" x14ac:dyDescent="0.2"/>
    <row r="19287" ht="12.75" customHeight="1" x14ac:dyDescent="0.2"/>
    <row r="19288" ht="12.75" customHeight="1" x14ac:dyDescent="0.2"/>
    <row r="19289" ht="12.75" customHeight="1" x14ac:dyDescent="0.2"/>
    <row r="19290" ht="12.75" customHeight="1" x14ac:dyDescent="0.2"/>
    <row r="19291" ht="12.75" customHeight="1" x14ac:dyDescent="0.2"/>
    <row r="19292" ht="12.75" customHeight="1" x14ac:dyDescent="0.2"/>
    <row r="19293" ht="12.75" customHeight="1" x14ac:dyDescent="0.2"/>
    <row r="19294" ht="12.75" customHeight="1" x14ac:dyDescent="0.2"/>
    <row r="19295" ht="12.75" customHeight="1" x14ac:dyDescent="0.2"/>
    <row r="19296" ht="12.75" customHeight="1" x14ac:dyDescent="0.2"/>
    <row r="19297" ht="12.75" customHeight="1" x14ac:dyDescent="0.2"/>
    <row r="19298" ht="12.75" customHeight="1" x14ac:dyDescent="0.2"/>
    <row r="19299" ht="12.75" customHeight="1" x14ac:dyDescent="0.2"/>
    <row r="19300" ht="12.75" customHeight="1" x14ac:dyDescent="0.2"/>
    <row r="19301" ht="12.75" customHeight="1" x14ac:dyDescent="0.2"/>
    <row r="19302" ht="12.75" customHeight="1" x14ac:dyDescent="0.2"/>
    <row r="19303" ht="12.75" customHeight="1" x14ac:dyDescent="0.2"/>
    <row r="19304" ht="12.75" customHeight="1" x14ac:dyDescent="0.2"/>
    <row r="19305" ht="12.75" customHeight="1" x14ac:dyDescent="0.2"/>
    <row r="19306" ht="12.75" customHeight="1" x14ac:dyDescent="0.2"/>
    <row r="19307" ht="12.75" customHeight="1" x14ac:dyDescent="0.2"/>
    <row r="19308" ht="12.75" customHeight="1" x14ac:dyDescent="0.2"/>
    <row r="19309" ht="12.75" customHeight="1" x14ac:dyDescent="0.2"/>
    <row r="19310" ht="12.75" customHeight="1" x14ac:dyDescent="0.2"/>
    <row r="19311" ht="12.75" customHeight="1" x14ac:dyDescent="0.2"/>
    <row r="19312" ht="12.75" customHeight="1" x14ac:dyDescent="0.2"/>
    <row r="19313" ht="12.75" customHeight="1" x14ac:dyDescent="0.2"/>
    <row r="19314" ht="12.75" customHeight="1" x14ac:dyDescent="0.2"/>
    <row r="19315" ht="12.75" customHeight="1" x14ac:dyDescent="0.2"/>
    <row r="19316" ht="12.75" customHeight="1" x14ac:dyDescent="0.2"/>
    <row r="19317" ht="12.75" customHeight="1" x14ac:dyDescent="0.2"/>
    <row r="19318" ht="12.75" customHeight="1" x14ac:dyDescent="0.2"/>
    <row r="19319" ht="12.75" customHeight="1" x14ac:dyDescent="0.2"/>
    <row r="19320" ht="12.75" customHeight="1" x14ac:dyDescent="0.2"/>
    <row r="19321" ht="12.75" customHeight="1" x14ac:dyDescent="0.2"/>
    <row r="19322" ht="12.75" customHeight="1" x14ac:dyDescent="0.2"/>
    <row r="19323" ht="12.75" customHeight="1" x14ac:dyDescent="0.2"/>
    <row r="19324" ht="12.75" customHeight="1" x14ac:dyDescent="0.2"/>
    <row r="19325" ht="12.75" customHeight="1" x14ac:dyDescent="0.2"/>
    <row r="19326" ht="12.75" customHeight="1" x14ac:dyDescent="0.2"/>
    <row r="19327" ht="12.75" customHeight="1" x14ac:dyDescent="0.2"/>
    <row r="19328" ht="12.75" customHeight="1" x14ac:dyDescent="0.2"/>
    <row r="19329" ht="12.75" customHeight="1" x14ac:dyDescent="0.2"/>
    <row r="19330" ht="12.75" customHeight="1" x14ac:dyDescent="0.2"/>
    <row r="19331" ht="12.75" customHeight="1" x14ac:dyDescent="0.2"/>
    <row r="19332" ht="12.75" customHeight="1" x14ac:dyDescent="0.2"/>
    <row r="19333" ht="12.75" customHeight="1" x14ac:dyDescent="0.2"/>
    <row r="19334" ht="12.75" customHeight="1" x14ac:dyDescent="0.2"/>
    <row r="19335" ht="12.75" customHeight="1" x14ac:dyDescent="0.2"/>
    <row r="19336" ht="12.75" customHeight="1" x14ac:dyDescent="0.2"/>
    <row r="19337" ht="12.75" customHeight="1" x14ac:dyDescent="0.2"/>
    <row r="19338" ht="12.75" customHeight="1" x14ac:dyDescent="0.2"/>
    <row r="19339" ht="12.75" customHeight="1" x14ac:dyDescent="0.2"/>
    <row r="19340" ht="12.75" customHeight="1" x14ac:dyDescent="0.2"/>
    <row r="19341" ht="12.75" customHeight="1" x14ac:dyDescent="0.2"/>
    <row r="19342" ht="12.75" customHeight="1" x14ac:dyDescent="0.2"/>
    <row r="19343" ht="12.75" customHeight="1" x14ac:dyDescent="0.2"/>
    <row r="19344" ht="12.75" customHeight="1" x14ac:dyDescent="0.2"/>
    <row r="19345" ht="12.75" customHeight="1" x14ac:dyDescent="0.2"/>
    <row r="19346" ht="12.75" customHeight="1" x14ac:dyDescent="0.2"/>
    <row r="19347" ht="12.75" customHeight="1" x14ac:dyDescent="0.2"/>
    <row r="19348" ht="12.75" customHeight="1" x14ac:dyDescent="0.2"/>
    <row r="19349" ht="12.75" customHeight="1" x14ac:dyDescent="0.2"/>
    <row r="19350" ht="12.75" customHeight="1" x14ac:dyDescent="0.2"/>
    <row r="19351" ht="12.75" customHeight="1" x14ac:dyDescent="0.2"/>
    <row r="19352" ht="12.75" customHeight="1" x14ac:dyDescent="0.2"/>
    <row r="19353" ht="12.75" customHeight="1" x14ac:dyDescent="0.2"/>
    <row r="19354" ht="12.75" customHeight="1" x14ac:dyDescent="0.2"/>
    <row r="19355" ht="12.75" customHeight="1" x14ac:dyDescent="0.2"/>
    <row r="19356" ht="12.75" customHeight="1" x14ac:dyDescent="0.2"/>
    <row r="19357" ht="12.75" customHeight="1" x14ac:dyDescent="0.2"/>
    <row r="19358" ht="12.75" customHeight="1" x14ac:dyDescent="0.2"/>
    <row r="19359" ht="12.75" customHeight="1" x14ac:dyDescent="0.2"/>
    <row r="19360" ht="12.75" customHeight="1" x14ac:dyDescent="0.2"/>
    <row r="19361" ht="12.75" customHeight="1" x14ac:dyDescent="0.2"/>
    <row r="19362" ht="12.75" customHeight="1" x14ac:dyDescent="0.2"/>
    <row r="19363" ht="12.75" customHeight="1" x14ac:dyDescent="0.2"/>
    <row r="19364" ht="12.75" customHeight="1" x14ac:dyDescent="0.2"/>
    <row r="19365" ht="12.75" customHeight="1" x14ac:dyDescent="0.2"/>
    <row r="19366" ht="12.75" customHeight="1" x14ac:dyDescent="0.2"/>
    <row r="19367" ht="12.75" customHeight="1" x14ac:dyDescent="0.2"/>
    <row r="19368" ht="12.75" customHeight="1" x14ac:dyDescent="0.2"/>
    <row r="19369" ht="12.75" customHeight="1" x14ac:dyDescent="0.2"/>
    <row r="19370" ht="12.75" customHeight="1" x14ac:dyDescent="0.2"/>
    <row r="19371" ht="12.75" customHeight="1" x14ac:dyDescent="0.2"/>
    <row r="19372" ht="12.75" customHeight="1" x14ac:dyDescent="0.2"/>
    <row r="19373" ht="12.75" customHeight="1" x14ac:dyDescent="0.2"/>
    <row r="19374" ht="12.75" customHeight="1" x14ac:dyDescent="0.2"/>
    <row r="19375" ht="12.75" customHeight="1" x14ac:dyDescent="0.2"/>
    <row r="19376" ht="12.75" customHeight="1" x14ac:dyDescent="0.2"/>
    <row r="19377" ht="12.75" customHeight="1" x14ac:dyDescent="0.2"/>
    <row r="19378" ht="12.75" customHeight="1" x14ac:dyDescent="0.2"/>
    <row r="19379" ht="12.75" customHeight="1" x14ac:dyDescent="0.2"/>
    <row r="19380" ht="12.75" customHeight="1" x14ac:dyDescent="0.2"/>
    <row r="19381" ht="12.75" customHeight="1" x14ac:dyDescent="0.2"/>
    <row r="19382" ht="12.75" customHeight="1" x14ac:dyDescent="0.2"/>
    <row r="19383" ht="12.75" customHeight="1" x14ac:dyDescent="0.2"/>
    <row r="19384" ht="12.75" customHeight="1" x14ac:dyDescent="0.2"/>
    <row r="19385" ht="12.75" customHeight="1" x14ac:dyDescent="0.2"/>
    <row r="19386" ht="12.75" customHeight="1" x14ac:dyDescent="0.2"/>
    <row r="19387" ht="12.75" customHeight="1" x14ac:dyDescent="0.2"/>
    <row r="19388" ht="12.75" customHeight="1" x14ac:dyDescent="0.2"/>
    <row r="19389" ht="12.75" customHeight="1" x14ac:dyDescent="0.2"/>
    <row r="19390" ht="12.75" customHeight="1" x14ac:dyDescent="0.2"/>
    <row r="19391" ht="12.75" customHeight="1" x14ac:dyDescent="0.2"/>
    <row r="19392" ht="12.75" customHeight="1" x14ac:dyDescent="0.2"/>
    <row r="19393" ht="12.75" customHeight="1" x14ac:dyDescent="0.2"/>
    <row r="19394" ht="12.75" customHeight="1" x14ac:dyDescent="0.2"/>
    <row r="19395" ht="12.75" customHeight="1" x14ac:dyDescent="0.2"/>
    <row r="19396" ht="12.75" customHeight="1" x14ac:dyDescent="0.2"/>
    <row r="19397" ht="12.75" customHeight="1" x14ac:dyDescent="0.2"/>
    <row r="19398" ht="12.75" customHeight="1" x14ac:dyDescent="0.2"/>
    <row r="19399" ht="12.75" customHeight="1" x14ac:dyDescent="0.2"/>
    <row r="19400" ht="12.75" customHeight="1" x14ac:dyDescent="0.2"/>
    <row r="19401" ht="12.75" customHeight="1" x14ac:dyDescent="0.2"/>
    <row r="19402" ht="12.75" customHeight="1" x14ac:dyDescent="0.2"/>
    <row r="19403" ht="12.75" customHeight="1" x14ac:dyDescent="0.2"/>
    <row r="19404" ht="12.75" customHeight="1" x14ac:dyDescent="0.2"/>
    <row r="19405" ht="12.75" customHeight="1" x14ac:dyDescent="0.2"/>
    <row r="19406" ht="12.75" customHeight="1" x14ac:dyDescent="0.2"/>
    <row r="19407" ht="12.75" customHeight="1" x14ac:dyDescent="0.2"/>
    <row r="19408" ht="12.75" customHeight="1" x14ac:dyDescent="0.2"/>
    <row r="19409" ht="12.75" customHeight="1" x14ac:dyDescent="0.2"/>
    <row r="19410" ht="12.75" customHeight="1" x14ac:dyDescent="0.2"/>
    <row r="19411" ht="12.75" customHeight="1" x14ac:dyDescent="0.2"/>
    <row r="19412" ht="12.75" customHeight="1" x14ac:dyDescent="0.2"/>
    <row r="19413" ht="12.75" customHeight="1" x14ac:dyDescent="0.2"/>
    <row r="19414" ht="12.75" customHeight="1" x14ac:dyDescent="0.2"/>
    <row r="19415" ht="12.75" customHeight="1" x14ac:dyDescent="0.2"/>
    <row r="19416" ht="12.75" customHeight="1" x14ac:dyDescent="0.2"/>
    <row r="19417" ht="12.75" customHeight="1" x14ac:dyDescent="0.2"/>
    <row r="19418" ht="12.75" customHeight="1" x14ac:dyDescent="0.2"/>
    <row r="19419" ht="12.75" customHeight="1" x14ac:dyDescent="0.2"/>
    <row r="19420" ht="12.75" customHeight="1" x14ac:dyDescent="0.2"/>
    <row r="19421" ht="12.75" customHeight="1" x14ac:dyDescent="0.2"/>
    <row r="19422" ht="12.75" customHeight="1" x14ac:dyDescent="0.2"/>
    <row r="19423" ht="12.75" customHeight="1" x14ac:dyDescent="0.2"/>
    <row r="19424" ht="12.75" customHeight="1" x14ac:dyDescent="0.2"/>
    <row r="19425" ht="12.75" customHeight="1" x14ac:dyDescent="0.2"/>
    <row r="19426" ht="12.75" customHeight="1" x14ac:dyDescent="0.2"/>
    <row r="19427" ht="12.75" customHeight="1" x14ac:dyDescent="0.2"/>
    <row r="19428" ht="12.75" customHeight="1" x14ac:dyDescent="0.2"/>
    <row r="19429" ht="12.75" customHeight="1" x14ac:dyDescent="0.2"/>
    <row r="19430" ht="12.75" customHeight="1" x14ac:dyDescent="0.2"/>
    <row r="19431" ht="12.75" customHeight="1" x14ac:dyDescent="0.2"/>
    <row r="19432" ht="12.75" customHeight="1" x14ac:dyDescent="0.2"/>
    <row r="19433" ht="12.75" customHeight="1" x14ac:dyDescent="0.2"/>
    <row r="19434" ht="12.75" customHeight="1" x14ac:dyDescent="0.2"/>
    <row r="19435" ht="12.75" customHeight="1" x14ac:dyDescent="0.2"/>
    <row r="19436" ht="12.75" customHeight="1" x14ac:dyDescent="0.2"/>
    <row r="19437" ht="12.75" customHeight="1" x14ac:dyDescent="0.2"/>
    <row r="19438" ht="12.75" customHeight="1" x14ac:dyDescent="0.2"/>
    <row r="19439" ht="12.75" customHeight="1" x14ac:dyDescent="0.2"/>
    <row r="19440" ht="12.75" customHeight="1" x14ac:dyDescent="0.2"/>
    <row r="19441" ht="12.75" customHeight="1" x14ac:dyDescent="0.2"/>
    <row r="19442" ht="12.75" customHeight="1" x14ac:dyDescent="0.2"/>
    <row r="19443" ht="12.75" customHeight="1" x14ac:dyDescent="0.2"/>
    <row r="19444" ht="12.75" customHeight="1" x14ac:dyDescent="0.2"/>
    <row r="19445" ht="12.75" customHeight="1" x14ac:dyDescent="0.2"/>
    <row r="19446" ht="12.75" customHeight="1" x14ac:dyDescent="0.2"/>
    <row r="19447" ht="12.75" customHeight="1" x14ac:dyDescent="0.2"/>
    <row r="19448" ht="12.75" customHeight="1" x14ac:dyDescent="0.2"/>
    <row r="19449" ht="12.75" customHeight="1" x14ac:dyDescent="0.2"/>
    <row r="19450" ht="12.75" customHeight="1" x14ac:dyDescent="0.2"/>
    <row r="19451" ht="12.75" customHeight="1" x14ac:dyDescent="0.2"/>
    <row r="19452" ht="12.75" customHeight="1" x14ac:dyDescent="0.2"/>
    <row r="19453" ht="12.75" customHeight="1" x14ac:dyDescent="0.2"/>
    <row r="19454" ht="12.75" customHeight="1" x14ac:dyDescent="0.2"/>
    <row r="19455" ht="12.75" customHeight="1" x14ac:dyDescent="0.2"/>
    <row r="19456" ht="12.75" customHeight="1" x14ac:dyDescent="0.2"/>
    <row r="19457" ht="12.75" customHeight="1" x14ac:dyDescent="0.2"/>
    <row r="19458" ht="12.75" customHeight="1" x14ac:dyDescent="0.2"/>
    <row r="19459" ht="12.75" customHeight="1" x14ac:dyDescent="0.2"/>
    <row r="19460" ht="12.75" customHeight="1" x14ac:dyDescent="0.2"/>
    <row r="19461" ht="12.75" customHeight="1" x14ac:dyDescent="0.2"/>
    <row r="19462" ht="12.75" customHeight="1" x14ac:dyDescent="0.2"/>
    <row r="19463" ht="12.75" customHeight="1" x14ac:dyDescent="0.2"/>
    <row r="19464" ht="12.75" customHeight="1" x14ac:dyDescent="0.2"/>
    <row r="19465" ht="12.75" customHeight="1" x14ac:dyDescent="0.2"/>
    <row r="19466" ht="12.75" customHeight="1" x14ac:dyDescent="0.2"/>
    <row r="19467" ht="12.75" customHeight="1" x14ac:dyDescent="0.2"/>
    <row r="19468" ht="12.75" customHeight="1" x14ac:dyDescent="0.2"/>
    <row r="19469" ht="12.75" customHeight="1" x14ac:dyDescent="0.2"/>
    <row r="19470" ht="12.75" customHeight="1" x14ac:dyDescent="0.2"/>
    <row r="19471" ht="12.75" customHeight="1" x14ac:dyDescent="0.2"/>
    <row r="19472" ht="12.75" customHeight="1" x14ac:dyDescent="0.2"/>
    <row r="19473" ht="12.75" customHeight="1" x14ac:dyDescent="0.2"/>
    <row r="19474" ht="12.75" customHeight="1" x14ac:dyDescent="0.2"/>
    <row r="19475" ht="12.75" customHeight="1" x14ac:dyDescent="0.2"/>
    <row r="19476" ht="12.75" customHeight="1" x14ac:dyDescent="0.2"/>
    <row r="19477" ht="12.75" customHeight="1" x14ac:dyDescent="0.2"/>
    <row r="19478" ht="12.75" customHeight="1" x14ac:dyDescent="0.2"/>
    <row r="19479" ht="12.75" customHeight="1" x14ac:dyDescent="0.2"/>
    <row r="19480" ht="12.75" customHeight="1" x14ac:dyDescent="0.2"/>
    <row r="19481" ht="12.75" customHeight="1" x14ac:dyDescent="0.2"/>
    <row r="19482" ht="12.75" customHeight="1" x14ac:dyDescent="0.2"/>
    <row r="19483" ht="12.75" customHeight="1" x14ac:dyDescent="0.2"/>
    <row r="19484" ht="12.75" customHeight="1" x14ac:dyDescent="0.2"/>
    <row r="19485" ht="12.75" customHeight="1" x14ac:dyDescent="0.2"/>
    <row r="19486" ht="12.75" customHeight="1" x14ac:dyDescent="0.2"/>
    <row r="19487" ht="12.75" customHeight="1" x14ac:dyDescent="0.2"/>
    <row r="19488" ht="12.75" customHeight="1" x14ac:dyDescent="0.2"/>
    <row r="19489" ht="12.75" customHeight="1" x14ac:dyDescent="0.2"/>
    <row r="19490" ht="12.75" customHeight="1" x14ac:dyDescent="0.2"/>
    <row r="19491" ht="12.75" customHeight="1" x14ac:dyDescent="0.2"/>
    <row r="19492" ht="12.75" customHeight="1" x14ac:dyDescent="0.2"/>
    <row r="19493" ht="12.75" customHeight="1" x14ac:dyDescent="0.2"/>
    <row r="19494" ht="12.75" customHeight="1" x14ac:dyDescent="0.2"/>
    <row r="19495" ht="12.75" customHeight="1" x14ac:dyDescent="0.2"/>
    <row r="19496" ht="12.75" customHeight="1" x14ac:dyDescent="0.2"/>
    <row r="19497" ht="12.75" customHeight="1" x14ac:dyDescent="0.2"/>
    <row r="19498" ht="12.75" customHeight="1" x14ac:dyDescent="0.2"/>
    <row r="19499" ht="12.75" customHeight="1" x14ac:dyDescent="0.2"/>
    <row r="19500" ht="12.75" customHeight="1" x14ac:dyDescent="0.2"/>
    <row r="19501" ht="12.75" customHeight="1" x14ac:dyDescent="0.2"/>
    <row r="19502" ht="12.75" customHeight="1" x14ac:dyDescent="0.2"/>
    <row r="19503" ht="12.75" customHeight="1" x14ac:dyDescent="0.2"/>
    <row r="19504" ht="12.75" customHeight="1" x14ac:dyDescent="0.2"/>
    <row r="19505" ht="12.75" customHeight="1" x14ac:dyDescent="0.2"/>
    <row r="19506" ht="12.75" customHeight="1" x14ac:dyDescent="0.2"/>
    <row r="19507" ht="12.75" customHeight="1" x14ac:dyDescent="0.2"/>
    <row r="19508" ht="12.75" customHeight="1" x14ac:dyDescent="0.2"/>
    <row r="19509" ht="12.75" customHeight="1" x14ac:dyDescent="0.2"/>
    <row r="19510" ht="12.75" customHeight="1" x14ac:dyDescent="0.2"/>
    <row r="19511" ht="12.75" customHeight="1" x14ac:dyDescent="0.2"/>
    <row r="19512" ht="12.75" customHeight="1" x14ac:dyDescent="0.2"/>
    <row r="19513" ht="12.75" customHeight="1" x14ac:dyDescent="0.2"/>
    <row r="19514" ht="12.75" customHeight="1" x14ac:dyDescent="0.2"/>
    <row r="19515" ht="12.75" customHeight="1" x14ac:dyDescent="0.2"/>
    <row r="19516" ht="12.75" customHeight="1" x14ac:dyDescent="0.2"/>
    <row r="19517" ht="12.75" customHeight="1" x14ac:dyDescent="0.2"/>
    <row r="19518" ht="12.75" customHeight="1" x14ac:dyDescent="0.2"/>
    <row r="19519" ht="12.75" customHeight="1" x14ac:dyDescent="0.2"/>
    <row r="19520" ht="12.75" customHeight="1" x14ac:dyDescent="0.2"/>
    <row r="19521" ht="12.75" customHeight="1" x14ac:dyDescent="0.2"/>
    <row r="19522" ht="12.75" customHeight="1" x14ac:dyDescent="0.2"/>
    <row r="19523" ht="12.75" customHeight="1" x14ac:dyDescent="0.2"/>
    <row r="19524" ht="12.75" customHeight="1" x14ac:dyDescent="0.2"/>
    <row r="19525" ht="12.75" customHeight="1" x14ac:dyDescent="0.2"/>
    <row r="19526" ht="12.75" customHeight="1" x14ac:dyDescent="0.2"/>
    <row r="19527" ht="12.75" customHeight="1" x14ac:dyDescent="0.2"/>
    <row r="19528" ht="12.75" customHeight="1" x14ac:dyDescent="0.2"/>
    <row r="19529" ht="12.75" customHeight="1" x14ac:dyDescent="0.2"/>
    <row r="19530" ht="12.75" customHeight="1" x14ac:dyDescent="0.2"/>
    <row r="19531" ht="12.75" customHeight="1" x14ac:dyDescent="0.2"/>
    <row r="19532" ht="12.75" customHeight="1" x14ac:dyDescent="0.2"/>
    <row r="19533" ht="12.75" customHeight="1" x14ac:dyDescent="0.2"/>
    <row r="19534" ht="12.75" customHeight="1" x14ac:dyDescent="0.2"/>
    <row r="19535" ht="12.75" customHeight="1" x14ac:dyDescent="0.2"/>
    <row r="19536" ht="12.75" customHeight="1" x14ac:dyDescent="0.2"/>
    <row r="19537" ht="12.75" customHeight="1" x14ac:dyDescent="0.2"/>
    <row r="19538" ht="12.75" customHeight="1" x14ac:dyDescent="0.2"/>
    <row r="19539" ht="12.75" customHeight="1" x14ac:dyDescent="0.2"/>
    <row r="19540" ht="12.75" customHeight="1" x14ac:dyDescent="0.2"/>
    <row r="19541" ht="12.75" customHeight="1" x14ac:dyDescent="0.2"/>
    <row r="19542" ht="12.75" customHeight="1" x14ac:dyDescent="0.2"/>
    <row r="19543" ht="12.75" customHeight="1" x14ac:dyDescent="0.2"/>
    <row r="19544" ht="12.75" customHeight="1" x14ac:dyDescent="0.2"/>
    <row r="19545" ht="12.75" customHeight="1" x14ac:dyDescent="0.2"/>
    <row r="19546" ht="12.75" customHeight="1" x14ac:dyDescent="0.2"/>
    <row r="19547" ht="12.75" customHeight="1" x14ac:dyDescent="0.2"/>
    <row r="19548" ht="12.75" customHeight="1" x14ac:dyDescent="0.2"/>
    <row r="19549" ht="12.75" customHeight="1" x14ac:dyDescent="0.2"/>
    <row r="19550" ht="12.75" customHeight="1" x14ac:dyDescent="0.2"/>
    <row r="19551" ht="12.75" customHeight="1" x14ac:dyDescent="0.2"/>
    <row r="19552" ht="12.75" customHeight="1" x14ac:dyDescent="0.2"/>
    <row r="19553" ht="12.75" customHeight="1" x14ac:dyDescent="0.2"/>
    <row r="19554" ht="12.75" customHeight="1" x14ac:dyDescent="0.2"/>
    <row r="19555" ht="12.75" customHeight="1" x14ac:dyDescent="0.2"/>
    <row r="19556" ht="12.75" customHeight="1" x14ac:dyDescent="0.2"/>
    <row r="19557" ht="12.75" customHeight="1" x14ac:dyDescent="0.2"/>
    <row r="19558" ht="12.75" customHeight="1" x14ac:dyDescent="0.2"/>
    <row r="19559" ht="12.75" customHeight="1" x14ac:dyDescent="0.2"/>
    <row r="19560" ht="12.75" customHeight="1" x14ac:dyDescent="0.2"/>
    <row r="19561" ht="12.75" customHeight="1" x14ac:dyDescent="0.2"/>
    <row r="19562" ht="12.75" customHeight="1" x14ac:dyDescent="0.2"/>
    <row r="19563" ht="12.75" customHeight="1" x14ac:dyDescent="0.2"/>
    <row r="19564" ht="12.75" customHeight="1" x14ac:dyDescent="0.2"/>
    <row r="19565" ht="12.75" customHeight="1" x14ac:dyDescent="0.2"/>
    <row r="19566" ht="12.75" customHeight="1" x14ac:dyDescent="0.2"/>
    <row r="19567" ht="12.75" customHeight="1" x14ac:dyDescent="0.2"/>
    <row r="19568" ht="12.75" customHeight="1" x14ac:dyDescent="0.2"/>
    <row r="19569" ht="12.75" customHeight="1" x14ac:dyDescent="0.2"/>
    <row r="19570" ht="12.75" customHeight="1" x14ac:dyDescent="0.2"/>
    <row r="19571" ht="12.75" customHeight="1" x14ac:dyDescent="0.2"/>
    <row r="19572" ht="12.75" customHeight="1" x14ac:dyDescent="0.2"/>
    <row r="19573" ht="12.75" customHeight="1" x14ac:dyDescent="0.2"/>
    <row r="19574" ht="12.75" customHeight="1" x14ac:dyDescent="0.2"/>
    <row r="19575" ht="12.75" customHeight="1" x14ac:dyDescent="0.2"/>
    <row r="19576" ht="12.75" customHeight="1" x14ac:dyDescent="0.2"/>
    <row r="19577" ht="12.75" customHeight="1" x14ac:dyDescent="0.2"/>
    <row r="19578" ht="12.75" customHeight="1" x14ac:dyDescent="0.2"/>
    <row r="19579" ht="12.75" customHeight="1" x14ac:dyDescent="0.2"/>
    <row r="19580" ht="12.75" customHeight="1" x14ac:dyDescent="0.2"/>
    <row r="19581" ht="12.75" customHeight="1" x14ac:dyDescent="0.2"/>
    <row r="19582" ht="12.75" customHeight="1" x14ac:dyDescent="0.2"/>
    <row r="19583" ht="12.75" customHeight="1" x14ac:dyDescent="0.2"/>
    <row r="19584" ht="12.75" customHeight="1" x14ac:dyDescent="0.2"/>
    <row r="19585" ht="12.75" customHeight="1" x14ac:dyDescent="0.2"/>
    <row r="19586" ht="12.75" customHeight="1" x14ac:dyDescent="0.2"/>
    <row r="19587" ht="12.75" customHeight="1" x14ac:dyDescent="0.2"/>
    <row r="19588" ht="12.75" customHeight="1" x14ac:dyDescent="0.2"/>
    <row r="19589" ht="12.75" customHeight="1" x14ac:dyDescent="0.2"/>
    <row r="19590" ht="12.75" customHeight="1" x14ac:dyDescent="0.2"/>
    <row r="19591" ht="12.75" customHeight="1" x14ac:dyDescent="0.2"/>
    <row r="19592" ht="12.75" customHeight="1" x14ac:dyDescent="0.2"/>
    <row r="19593" ht="12.75" customHeight="1" x14ac:dyDescent="0.2"/>
    <row r="19594" ht="12.75" customHeight="1" x14ac:dyDescent="0.2"/>
    <row r="19595" ht="12.75" customHeight="1" x14ac:dyDescent="0.2"/>
    <row r="19596" ht="12.75" customHeight="1" x14ac:dyDescent="0.2"/>
    <row r="19597" ht="12.75" customHeight="1" x14ac:dyDescent="0.2"/>
    <row r="19598" ht="12.75" customHeight="1" x14ac:dyDescent="0.2"/>
    <row r="19599" ht="12.75" customHeight="1" x14ac:dyDescent="0.2"/>
    <row r="19600" ht="12.75" customHeight="1" x14ac:dyDescent="0.2"/>
    <row r="19601" ht="12.75" customHeight="1" x14ac:dyDescent="0.2"/>
    <row r="19602" ht="12.75" customHeight="1" x14ac:dyDescent="0.2"/>
    <row r="19603" ht="12.75" customHeight="1" x14ac:dyDescent="0.2"/>
    <row r="19604" ht="12.75" customHeight="1" x14ac:dyDescent="0.2"/>
    <row r="19605" ht="12.75" customHeight="1" x14ac:dyDescent="0.2"/>
    <row r="19606" ht="12.75" customHeight="1" x14ac:dyDescent="0.2"/>
    <row r="19607" ht="12.75" customHeight="1" x14ac:dyDescent="0.2"/>
    <row r="19608" ht="12.75" customHeight="1" x14ac:dyDescent="0.2"/>
    <row r="19609" ht="12.75" customHeight="1" x14ac:dyDescent="0.2"/>
    <row r="19610" ht="12.75" customHeight="1" x14ac:dyDescent="0.2"/>
    <row r="19611" ht="12.75" customHeight="1" x14ac:dyDescent="0.2"/>
    <row r="19612" ht="12.75" customHeight="1" x14ac:dyDescent="0.2"/>
    <row r="19613" ht="12.75" customHeight="1" x14ac:dyDescent="0.2"/>
    <row r="19614" ht="12.75" customHeight="1" x14ac:dyDescent="0.2"/>
    <row r="19615" ht="12.75" customHeight="1" x14ac:dyDescent="0.2"/>
    <row r="19616" ht="12.75" customHeight="1" x14ac:dyDescent="0.2"/>
    <row r="19617" ht="12.75" customHeight="1" x14ac:dyDescent="0.2"/>
    <row r="19618" ht="12.75" customHeight="1" x14ac:dyDescent="0.2"/>
    <row r="19619" ht="12.75" customHeight="1" x14ac:dyDescent="0.2"/>
    <row r="19620" ht="12.75" customHeight="1" x14ac:dyDescent="0.2"/>
    <row r="19621" ht="12.75" customHeight="1" x14ac:dyDescent="0.2"/>
    <row r="19622" ht="12.75" customHeight="1" x14ac:dyDescent="0.2"/>
    <row r="19623" ht="12.75" customHeight="1" x14ac:dyDescent="0.2"/>
    <row r="19624" ht="12.75" customHeight="1" x14ac:dyDescent="0.2"/>
    <row r="19625" ht="12.75" customHeight="1" x14ac:dyDescent="0.2"/>
    <row r="19626" ht="12.75" customHeight="1" x14ac:dyDescent="0.2"/>
    <row r="19627" ht="12.75" customHeight="1" x14ac:dyDescent="0.2"/>
    <row r="19628" ht="12.75" customHeight="1" x14ac:dyDescent="0.2"/>
    <row r="19629" ht="12.75" customHeight="1" x14ac:dyDescent="0.2"/>
    <row r="19630" ht="12.75" customHeight="1" x14ac:dyDescent="0.2"/>
    <row r="19631" ht="12.75" customHeight="1" x14ac:dyDescent="0.2"/>
    <row r="19632" ht="12.75" customHeight="1" x14ac:dyDescent="0.2"/>
    <row r="19633" ht="12.75" customHeight="1" x14ac:dyDescent="0.2"/>
    <row r="19634" ht="12.75" customHeight="1" x14ac:dyDescent="0.2"/>
    <row r="19635" ht="12.75" customHeight="1" x14ac:dyDescent="0.2"/>
    <row r="19636" ht="12.75" customHeight="1" x14ac:dyDescent="0.2"/>
    <row r="19637" ht="12.75" customHeight="1" x14ac:dyDescent="0.2"/>
    <row r="19638" ht="12.75" customHeight="1" x14ac:dyDescent="0.2"/>
    <row r="19639" ht="12.75" customHeight="1" x14ac:dyDescent="0.2"/>
    <row r="19640" ht="12.75" customHeight="1" x14ac:dyDescent="0.2"/>
    <row r="19641" ht="12.75" customHeight="1" x14ac:dyDescent="0.2"/>
    <row r="19642" ht="12.75" customHeight="1" x14ac:dyDescent="0.2"/>
    <row r="19643" ht="12.75" customHeight="1" x14ac:dyDescent="0.2"/>
    <row r="19644" ht="12.75" customHeight="1" x14ac:dyDescent="0.2"/>
    <row r="19645" ht="12.75" customHeight="1" x14ac:dyDescent="0.2"/>
    <row r="19646" ht="12.75" customHeight="1" x14ac:dyDescent="0.2"/>
    <row r="19647" ht="12.75" customHeight="1" x14ac:dyDescent="0.2"/>
    <row r="19648" ht="12.75" customHeight="1" x14ac:dyDescent="0.2"/>
    <row r="19649" ht="12.75" customHeight="1" x14ac:dyDescent="0.2"/>
    <row r="19650" ht="12.75" customHeight="1" x14ac:dyDescent="0.2"/>
    <row r="19651" ht="12.75" customHeight="1" x14ac:dyDescent="0.2"/>
    <row r="19652" ht="12.75" customHeight="1" x14ac:dyDescent="0.2"/>
    <row r="19653" ht="12.75" customHeight="1" x14ac:dyDescent="0.2"/>
    <row r="19654" ht="12.75" customHeight="1" x14ac:dyDescent="0.2"/>
    <row r="19655" ht="12.75" customHeight="1" x14ac:dyDescent="0.2"/>
    <row r="19656" ht="12.75" customHeight="1" x14ac:dyDescent="0.2"/>
    <row r="19657" ht="12.75" customHeight="1" x14ac:dyDescent="0.2"/>
    <row r="19658" ht="12.75" customHeight="1" x14ac:dyDescent="0.2"/>
    <row r="19659" ht="12.75" customHeight="1" x14ac:dyDescent="0.2"/>
    <row r="19660" ht="12.75" customHeight="1" x14ac:dyDescent="0.2"/>
    <row r="19661" ht="12.75" customHeight="1" x14ac:dyDescent="0.2"/>
    <row r="19662" ht="12.75" customHeight="1" x14ac:dyDescent="0.2"/>
    <row r="19663" ht="12.75" customHeight="1" x14ac:dyDescent="0.2"/>
    <row r="19664" ht="12.75" customHeight="1" x14ac:dyDescent="0.2"/>
    <row r="19665" ht="12.75" customHeight="1" x14ac:dyDescent="0.2"/>
    <row r="19666" ht="12.75" customHeight="1" x14ac:dyDescent="0.2"/>
    <row r="19667" ht="12.75" customHeight="1" x14ac:dyDescent="0.2"/>
    <row r="19668" ht="12.75" customHeight="1" x14ac:dyDescent="0.2"/>
    <row r="19669" ht="12.75" customHeight="1" x14ac:dyDescent="0.2"/>
    <row r="19670" ht="12.75" customHeight="1" x14ac:dyDescent="0.2"/>
    <row r="19671" ht="12.75" customHeight="1" x14ac:dyDescent="0.2"/>
    <row r="19672" ht="12.75" customHeight="1" x14ac:dyDescent="0.2"/>
    <row r="19673" ht="12.75" customHeight="1" x14ac:dyDescent="0.2"/>
    <row r="19674" ht="12.75" customHeight="1" x14ac:dyDescent="0.2"/>
    <row r="19675" ht="12.75" customHeight="1" x14ac:dyDescent="0.2"/>
    <row r="19676" ht="12.75" customHeight="1" x14ac:dyDescent="0.2"/>
    <row r="19677" ht="12.75" customHeight="1" x14ac:dyDescent="0.2"/>
    <row r="19678" ht="12.75" customHeight="1" x14ac:dyDescent="0.2"/>
    <row r="19679" ht="12.75" customHeight="1" x14ac:dyDescent="0.2"/>
    <row r="19680" ht="12.75" customHeight="1" x14ac:dyDescent="0.2"/>
    <row r="19681" ht="12.75" customHeight="1" x14ac:dyDescent="0.2"/>
    <row r="19682" ht="12.75" customHeight="1" x14ac:dyDescent="0.2"/>
    <row r="19683" ht="12.75" customHeight="1" x14ac:dyDescent="0.2"/>
    <row r="19684" ht="12.75" customHeight="1" x14ac:dyDescent="0.2"/>
    <row r="19685" ht="12.75" customHeight="1" x14ac:dyDescent="0.2"/>
    <row r="19686" ht="12.75" customHeight="1" x14ac:dyDescent="0.2"/>
    <row r="19687" ht="12.75" customHeight="1" x14ac:dyDescent="0.2"/>
    <row r="19688" ht="12.75" customHeight="1" x14ac:dyDescent="0.2"/>
    <row r="19689" ht="12.75" customHeight="1" x14ac:dyDescent="0.2"/>
    <row r="19690" ht="12.75" customHeight="1" x14ac:dyDescent="0.2"/>
    <row r="19691" ht="12.75" customHeight="1" x14ac:dyDescent="0.2"/>
    <row r="19692" ht="12.75" customHeight="1" x14ac:dyDescent="0.2"/>
    <row r="19693" ht="12.75" customHeight="1" x14ac:dyDescent="0.2"/>
    <row r="19694" ht="12.75" customHeight="1" x14ac:dyDescent="0.2"/>
    <row r="19695" ht="12.75" customHeight="1" x14ac:dyDescent="0.2"/>
    <row r="19696" ht="12.75" customHeight="1" x14ac:dyDescent="0.2"/>
    <row r="19697" ht="12.75" customHeight="1" x14ac:dyDescent="0.2"/>
    <row r="19698" ht="12.75" customHeight="1" x14ac:dyDescent="0.2"/>
    <row r="19699" ht="12.75" customHeight="1" x14ac:dyDescent="0.2"/>
    <row r="19700" ht="12.75" customHeight="1" x14ac:dyDescent="0.2"/>
    <row r="19701" ht="12.75" customHeight="1" x14ac:dyDescent="0.2"/>
    <row r="19702" ht="12.75" customHeight="1" x14ac:dyDescent="0.2"/>
    <row r="19703" ht="12.75" customHeight="1" x14ac:dyDescent="0.2"/>
    <row r="19704" ht="12.75" customHeight="1" x14ac:dyDescent="0.2"/>
    <row r="19705" ht="12.75" customHeight="1" x14ac:dyDescent="0.2"/>
    <row r="19706" ht="12.75" customHeight="1" x14ac:dyDescent="0.2"/>
    <row r="19707" ht="12.75" customHeight="1" x14ac:dyDescent="0.2"/>
    <row r="19708" ht="12.75" customHeight="1" x14ac:dyDescent="0.2"/>
    <row r="19709" ht="12.75" customHeight="1" x14ac:dyDescent="0.2"/>
    <row r="19710" ht="12.75" customHeight="1" x14ac:dyDescent="0.2"/>
    <row r="19711" ht="12.75" customHeight="1" x14ac:dyDescent="0.2"/>
    <row r="19712" ht="12.75" customHeight="1" x14ac:dyDescent="0.2"/>
    <row r="19713" ht="12.75" customHeight="1" x14ac:dyDescent="0.2"/>
    <row r="19714" ht="12.75" customHeight="1" x14ac:dyDescent="0.2"/>
    <row r="19715" ht="12.75" customHeight="1" x14ac:dyDescent="0.2"/>
    <row r="19716" ht="12.75" customHeight="1" x14ac:dyDescent="0.2"/>
    <row r="19717" ht="12.75" customHeight="1" x14ac:dyDescent="0.2"/>
    <row r="19718" ht="12.75" customHeight="1" x14ac:dyDescent="0.2"/>
    <row r="19719" ht="12.75" customHeight="1" x14ac:dyDescent="0.2"/>
    <row r="19720" ht="12.75" customHeight="1" x14ac:dyDescent="0.2"/>
    <row r="19721" ht="12.75" customHeight="1" x14ac:dyDescent="0.2"/>
    <row r="19722" ht="12.75" customHeight="1" x14ac:dyDescent="0.2"/>
    <row r="19723" ht="12.75" customHeight="1" x14ac:dyDescent="0.2"/>
    <row r="19724" ht="12.75" customHeight="1" x14ac:dyDescent="0.2"/>
    <row r="19725" ht="12.75" customHeight="1" x14ac:dyDescent="0.2"/>
    <row r="19726" ht="12.75" customHeight="1" x14ac:dyDescent="0.2"/>
    <row r="19727" ht="12.75" customHeight="1" x14ac:dyDescent="0.2"/>
    <row r="19728" ht="12.75" customHeight="1" x14ac:dyDescent="0.2"/>
    <row r="19729" ht="12.75" customHeight="1" x14ac:dyDescent="0.2"/>
    <row r="19730" ht="12.75" customHeight="1" x14ac:dyDescent="0.2"/>
    <row r="19731" ht="12.75" customHeight="1" x14ac:dyDescent="0.2"/>
    <row r="19732" ht="12.75" customHeight="1" x14ac:dyDescent="0.2"/>
    <row r="19733" ht="12.75" customHeight="1" x14ac:dyDescent="0.2"/>
    <row r="19734" ht="12.75" customHeight="1" x14ac:dyDescent="0.2"/>
    <row r="19735" ht="12.75" customHeight="1" x14ac:dyDescent="0.2"/>
    <row r="19736" ht="12.75" customHeight="1" x14ac:dyDescent="0.2"/>
    <row r="19737" ht="12.75" customHeight="1" x14ac:dyDescent="0.2"/>
    <row r="19738" ht="12.75" customHeight="1" x14ac:dyDescent="0.2"/>
    <row r="19739" ht="12.75" customHeight="1" x14ac:dyDescent="0.2"/>
    <row r="19740" ht="12.75" customHeight="1" x14ac:dyDescent="0.2"/>
    <row r="19741" ht="12.75" customHeight="1" x14ac:dyDescent="0.2"/>
    <row r="19742" ht="12.75" customHeight="1" x14ac:dyDescent="0.2"/>
    <row r="19743" ht="12.75" customHeight="1" x14ac:dyDescent="0.2"/>
    <row r="19744" ht="12.75" customHeight="1" x14ac:dyDescent="0.2"/>
    <row r="19745" ht="12.75" customHeight="1" x14ac:dyDescent="0.2"/>
    <row r="19746" ht="12.75" customHeight="1" x14ac:dyDescent="0.2"/>
    <row r="19747" ht="12.75" customHeight="1" x14ac:dyDescent="0.2"/>
    <row r="19748" ht="12.75" customHeight="1" x14ac:dyDescent="0.2"/>
    <row r="19749" ht="12.75" customHeight="1" x14ac:dyDescent="0.2"/>
    <row r="19750" ht="12.75" customHeight="1" x14ac:dyDescent="0.2"/>
    <row r="19751" ht="12.75" customHeight="1" x14ac:dyDescent="0.2"/>
    <row r="19752" ht="12.75" customHeight="1" x14ac:dyDescent="0.2"/>
    <row r="19753" ht="12.75" customHeight="1" x14ac:dyDescent="0.2"/>
    <row r="19754" ht="12.75" customHeight="1" x14ac:dyDescent="0.2"/>
    <row r="19755" ht="12.75" customHeight="1" x14ac:dyDescent="0.2"/>
    <row r="19756" ht="12.75" customHeight="1" x14ac:dyDescent="0.2"/>
    <row r="19757" ht="12.75" customHeight="1" x14ac:dyDescent="0.2"/>
    <row r="19758" ht="12.75" customHeight="1" x14ac:dyDescent="0.2"/>
    <row r="19759" ht="12.75" customHeight="1" x14ac:dyDescent="0.2"/>
    <row r="19760" ht="12.75" customHeight="1" x14ac:dyDescent="0.2"/>
    <row r="19761" ht="12.75" customHeight="1" x14ac:dyDescent="0.2"/>
    <row r="19762" ht="12.75" customHeight="1" x14ac:dyDescent="0.2"/>
    <row r="19763" ht="12.75" customHeight="1" x14ac:dyDescent="0.2"/>
    <row r="19764" ht="12.75" customHeight="1" x14ac:dyDescent="0.2"/>
    <row r="19765" ht="12.75" customHeight="1" x14ac:dyDescent="0.2"/>
    <row r="19766" ht="12.75" customHeight="1" x14ac:dyDescent="0.2"/>
    <row r="19767" ht="12.75" customHeight="1" x14ac:dyDescent="0.2"/>
    <row r="19768" ht="12.75" customHeight="1" x14ac:dyDescent="0.2"/>
    <row r="19769" ht="12.75" customHeight="1" x14ac:dyDescent="0.2"/>
    <row r="19770" ht="12.75" customHeight="1" x14ac:dyDescent="0.2"/>
    <row r="19771" ht="12.75" customHeight="1" x14ac:dyDescent="0.2"/>
    <row r="19772" ht="12.75" customHeight="1" x14ac:dyDescent="0.2"/>
    <row r="19773" ht="12.75" customHeight="1" x14ac:dyDescent="0.2"/>
    <row r="19774" ht="12.75" customHeight="1" x14ac:dyDescent="0.2"/>
    <row r="19775" ht="12.75" customHeight="1" x14ac:dyDescent="0.2"/>
    <row r="19776" ht="12.75" customHeight="1" x14ac:dyDescent="0.2"/>
    <row r="19777" ht="12.75" customHeight="1" x14ac:dyDescent="0.2"/>
    <row r="19778" ht="12.75" customHeight="1" x14ac:dyDescent="0.2"/>
    <row r="19779" ht="12.75" customHeight="1" x14ac:dyDescent="0.2"/>
    <row r="19780" ht="12.75" customHeight="1" x14ac:dyDescent="0.2"/>
    <row r="19781" ht="12.75" customHeight="1" x14ac:dyDescent="0.2"/>
    <row r="19782" ht="12.75" customHeight="1" x14ac:dyDescent="0.2"/>
    <row r="19783" ht="12.75" customHeight="1" x14ac:dyDescent="0.2"/>
    <row r="19784" ht="12.75" customHeight="1" x14ac:dyDescent="0.2"/>
    <row r="19785" ht="12.75" customHeight="1" x14ac:dyDescent="0.2"/>
    <row r="19786" ht="12.75" customHeight="1" x14ac:dyDescent="0.2"/>
    <row r="19787" ht="12.75" customHeight="1" x14ac:dyDescent="0.2"/>
    <row r="19788" ht="12.75" customHeight="1" x14ac:dyDescent="0.2"/>
    <row r="19789" ht="12.75" customHeight="1" x14ac:dyDescent="0.2"/>
    <row r="19790" ht="12.75" customHeight="1" x14ac:dyDescent="0.2"/>
    <row r="19791" ht="12.75" customHeight="1" x14ac:dyDescent="0.2"/>
    <row r="19792" ht="12.75" customHeight="1" x14ac:dyDescent="0.2"/>
    <row r="19793" ht="12.75" customHeight="1" x14ac:dyDescent="0.2"/>
    <row r="19794" ht="12.75" customHeight="1" x14ac:dyDescent="0.2"/>
    <row r="19795" ht="12.75" customHeight="1" x14ac:dyDescent="0.2"/>
    <row r="19796" ht="12.75" customHeight="1" x14ac:dyDescent="0.2"/>
    <row r="19797" ht="12.75" customHeight="1" x14ac:dyDescent="0.2"/>
    <row r="19798" ht="12.75" customHeight="1" x14ac:dyDescent="0.2"/>
    <row r="19799" ht="12.75" customHeight="1" x14ac:dyDescent="0.2"/>
    <row r="19800" ht="12.75" customHeight="1" x14ac:dyDescent="0.2"/>
    <row r="19801" ht="12.75" customHeight="1" x14ac:dyDescent="0.2"/>
    <row r="19802" ht="12.75" customHeight="1" x14ac:dyDescent="0.2"/>
    <row r="19803" ht="12.75" customHeight="1" x14ac:dyDescent="0.2"/>
    <row r="19804" ht="12.75" customHeight="1" x14ac:dyDescent="0.2"/>
    <row r="19805" ht="12.75" customHeight="1" x14ac:dyDescent="0.2"/>
    <row r="19806" ht="12.75" customHeight="1" x14ac:dyDescent="0.2"/>
    <row r="19807" ht="12.75" customHeight="1" x14ac:dyDescent="0.2"/>
    <row r="19808" ht="12.75" customHeight="1" x14ac:dyDescent="0.2"/>
    <row r="19809" ht="12.75" customHeight="1" x14ac:dyDescent="0.2"/>
    <row r="19810" ht="12.75" customHeight="1" x14ac:dyDescent="0.2"/>
    <row r="19811" ht="12.75" customHeight="1" x14ac:dyDescent="0.2"/>
    <row r="19812" ht="12.75" customHeight="1" x14ac:dyDescent="0.2"/>
    <row r="19813" ht="12.75" customHeight="1" x14ac:dyDescent="0.2"/>
    <row r="19814" ht="12.75" customHeight="1" x14ac:dyDescent="0.2"/>
    <row r="19815" ht="12.75" customHeight="1" x14ac:dyDescent="0.2"/>
    <row r="19816" ht="12.75" customHeight="1" x14ac:dyDescent="0.2"/>
    <row r="19817" ht="12.75" customHeight="1" x14ac:dyDescent="0.2"/>
    <row r="19818" ht="12.75" customHeight="1" x14ac:dyDescent="0.2"/>
    <row r="19819" ht="12.75" customHeight="1" x14ac:dyDescent="0.2"/>
    <row r="19820" ht="12.75" customHeight="1" x14ac:dyDescent="0.2"/>
    <row r="19821" ht="12.75" customHeight="1" x14ac:dyDescent="0.2"/>
    <row r="19822" ht="12.75" customHeight="1" x14ac:dyDescent="0.2"/>
    <row r="19823" ht="12.75" customHeight="1" x14ac:dyDescent="0.2"/>
    <row r="19824" ht="12.75" customHeight="1" x14ac:dyDescent="0.2"/>
    <row r="19825" ht="12.75" customHeight="1" x14ac:dyDescent="0.2"/>
    <row r="19826" ht="12.75" customHeight="1" x14ac:dyDescent="0.2"/>
    <row r="19827" ht="12.75" customHeight="1" x14ac:dyDescent="0.2"/>
    <row r="19828" ht="12.75" customHeight="1" x14ac:dyDescent="0.2"/>
    <row r="19829" ht="12.75" customHeight="1" x14ac:dyDescent="0.2"/>
    <row r="19830" ht="12.75" customHeight="1" x14ac:dyDescent="0.2"/>
    <row r="19831" ht="12.75" customHeight="1" x14ac:dyDescent="0.2"/>
    <row r="19832" ht="12.75" customHeight="1" x14ac:dyDescent="0.2"/>
    <row r="19833" ht="12.75" customHeight="1" x14ac:dyDescent="0.2"/>
    <row r="19834" ht="12.75" customHeight="1" x14ac:dyDescent="0.2"/>
    <row r="19835" ht="12.75" customHeight="1" x14ac:dyDescent="0.2"/>
    <row r="19836" ht="12.75" customHeight="1" x14ac:dyDescent="0.2"/>
    <row r="19837" ht="12.75" customHeight="1" x14ac:dyDescent="0.2"/>
    <row r="19838" ht="12.75" customHeight="1" x14ac:dyDescent="0.2"/>
    <row r="19839" ht="12.75" customHeight="1" x14ac:dyDescent="0.2"/>
    <row r="19840" ht="12.75" customHeight="1" x14ac:dyDescent="0.2"/>
    <row r="19841" ht="12.75" customHeight="1" x14ac:dyDescent="0.2"/>
    <row r="19842" ht="12.75" customHeight="1" x14ac:dyDescent="0.2"/>
    <row r="19843" ht="12.75" customHeight="1" x14ac:dyDescent="0.2"/>
    <row r="19844" ht="12.75" customHeight="1" x14ac:dyDescent="0.2"/>
    <row r="19845" ht="12.75" customHeight="1" x14ac:dyDescent="0.2"/>
    <row r="19846" ht="12.75" customHeight="1" x14ac:dyDescent="0.2"/>
    <row r="19847" ht="12.75" customHeight="1" x14ac:dyDescent="0.2"/>
    <row r="19848" ht="12.75" customHeight="1" x14ac:dyDescent="0.2"/>
    <row r="19849" ht="12.75" customHeight="1" x14ac:dyDescent="0.2"/>
    <row r="19850" ht="12.75" customHeight="1" x14ac:dyDescent="0.2"/>
    <row r="19851" ht="12.75" customHeight="1" x14ac:dyDescent="0.2"/>
    <row r="19852" ht="12.75" customHeight="1" x14ac:dyDescent="0.2"/>
    <row r="19853" ht="12.75" customHeight="1" x14ac:dyDescent="0.2"/>
    <row r="19854" ht="12.75" customHeight="1" x14ac:dyDescent="0.2"/>
    <row r="19855" ht="12.75" customHeight="1" x14ac:dyDescent="0.2"/>
    <row r="19856" ht="12.75" customHeight="1" x14ac:dyDescent="0.2"/>
    <row r="19857" ht="12.75" customHeight="1" x14ac:dyDescent="0.2"/>
    <row r="19858" ht="12.75" customHeight="1" x14ac:dyDescent="0.2"/>
    <row r="19859" ht="12.75" customHeight="1" x14ac:dyDescent="0.2"/>
    <row r="19860" ht="12.75" customHeight="1" x14ac:dyDescent="0.2"/>
    <row r="19861" ht="12.75" customHeight="1" x14ac:dyDescent="0.2"/>
    <row r="19862" ht="12.75" customHeight="1" x14ac:dyDescent="0.2"/>
    <row r="19863" ht="12.75" customHeight="1" x14ac:dyDescent="0.2"/>
    <row r="19864" ht="12.75" customHeight="1" x14ac:dyDescent="0.2"/>
    <row r="19865" ht="12.75" customHeight="1" x14ac:dyDescent="0.2"/>
    <row r="19866" ht="12.75" customHeight="1" x14ac:dyDescent="0.2"/>
    <row r="19867" ht="12.75" customHeight="1" x14ac:dyDescent="0.2"/>
    <row r="19868" ht="12.75" customHeight="1" x14ac:dyDescent="0.2"/>
    <row r="19869" ht="12.75" customHeight="1" x14ac:dyDescent="0.2"/>
    <row r="19870" ht="12.75" customHeight="1" x14ac:dyDescent="0.2"/>
    <row r="19871" ht="12.75" customHeight="1" x14ac:dyDescent="0.2"/>
    <row r="19872" ht="12.75" customHeight="1" x14ac:dyDescent="0.2"/>
    <row r="19873" ht="12.75" customHeight="1" x14ac:dyDescent="0.2"/>
    <row r="19874" ht="12.75" customHeight="1" x14ac:dyDescent="0.2"/>
    <row r="19875" ht="12.75" customHeight="1" x14ac:dyDescent="0.2"/>
    <row r="19876" ht="12.75" customHeight="1" x14ac:dyDescent="0.2"/>
    <row r="19877" ht="12.75" customHeight="1" x14ac:dyDescent="0.2"/>
    <row r="19878" ht="12.75" customHeight="1" x14ac:dyDescent="0.2"/>
    <row r="19879" ht="12.75" customHeight="1" x14ac:dyDescent="0.2"/>
    <row r="19880" ht="12.75" customHeight="1" x14ac:dyDescent="0.2"/>
    <row r="19881" ht="12.75" customHeight="1" x14ac:dyDescent="0.2"/>
    <row r="19882" ht="12.75" customHeight="1" x14ac:dyDescent="0.2"/>
    <row r="19883" ht="12.75" customHeight="1" x14ac:dyDescent="0.2"/>
    <row r="19884" ht="12.75" customHeight="1" x14ac:dyDescent="0.2"/>
    <row r="19885" ht="12.75" customHeight="1" x14ac:dyDescent="0.2"/>
    <row r="19886" ht="12.75" customHeight="1" x14ac:dyDescent="0.2"/>
    <row r="19887" ht="12.75" customHeight="1" x14ac:dyDescent="0.2"/>
    <row r="19888" ht="12.75" customHeight="1" x14ac:dyDescent="0.2"/>
    <row r="19889" ht="12.75" customHeight="1" x14ac:dyDescent="0.2"/>
    <row r="19890" ht="12.75" customHeight="1" x14ac:dyDescent="0.2"/>
    <row r="19891" ht="12.75" customHeight="1" x14ac:dyDescent="0.2"/>
    <row r="19892" ht="12.75" customHeight="1" x14ac:dyDescent="0.2"/>
    <row r="19893" ht="12.75" customHeight="1" x14ac:dyDescent="0.2"/>
    <row r="19894" ht="12.75" customHeight="1" x14ac:dyDescent="0.2"/>
    <row r="19895" ht="12.75" customHeight="1" x14ac:dyDescent="0.2"/>
    <row r="19896" ht="12.75" customHeight="1" x14ac:dyDescent="0.2"/>
    <row r="19897" ht="12.75" customHeight="1" x14ac:dyDescent="0.2"/>
    <row r="19898" ht="12.75" customHeight="1" x14ac:dyDescent="0.2"/>
    <row r="19899" ht="12.75" customHeight="1" x14ac:dyDescent="0.2"/>
    <row r="19900" ht="12.75" customHeight="1" x14ac:dyDescent="0.2"/>
    <row r="19901" ht="12.75" customHeight="1" x14ac:dyDescent="0.2"/>
    <row r="19902" ht="12.75" customHeight="1" x14ac:dyDescent="0.2"/>
    <row r="19903" ht="12.75" customHeight="1" x14ac:dyDescent="0.2"/>
    <row r="19904" ht="12.75" customHeight="1" x14ac:dyDescent="0.2"/>
    <row r="19905" ht="12.75" customHeight="1" x14ac:dyDescent="0.2"/>
    <row r="19906" ht="12.75" customHeight="1" x14ac:dyDescent="0.2"/>
    <row r="19907" ht="12.75" customHeight="1" x14ac:dyDescent="0.2"/>
    <row r="19908" ht="12.75" customHeight="1" x14ac:dyDescent="0.2"/>
    <row r="19909" ht="12.75" customHeight="1" x14ac:dyDescent="0.2"/>
    <row r="19910" ht="12.75" customHeight="1" x14ac:dyDescent="0.2"/>
    <row r="19911" ht="12.75" customHeight="1" x14ac:dyDescent="0.2"/>
    <row r="19912" ht="12.75" customHeight="1" x14ac:dyDescent="0.2"/>
    <row r="19913" ht="12.75" customHeight="1" x14ac:dyDescent="0.2"/>
    <row r="19914" ht="12.75" customHeight="1" x14ac:dyDescent="0.2"/>
    <row r="19915" ht="12.75" customHeight="1" x14ac:dyDescent="0.2"/>
    <row r="19916" ht="12.75" customHeight="1" x14ac:dyDescent="0.2"/>
    <row r="19917" ht="12.75" customHeight="1" x14ac:dyDescent="0.2"/>
    <row r="19918" ht="12.75" customHeight="1" x14ac:dyDescent="0.2"/>
    <row r="19919" ht="12.75" customHeight="1" x14ac:dyDescent="0.2"/>
    <row r="19920" ht="12.75" customHeight="1" x14ac:dyDescent="0.2"/>
    <row r="19921" ht="12.75" customHeight="1" x14ac:dyDescent="0.2"/>
    <row r="19922" ht="12.75" customHeight="1" x14ac:dyDescent="0.2"/>
    <row r="19923" ht="12.75" customHeight="1" x14ac:dyDescent="0.2"/>
    <row r="19924" ht="12.75" customHeight="1" x14ac:dyDescent="0.2"/>
    <row r="19925" ht="12.75" customHeight="1" x14ac:dyDescent="0.2"/>
    <row r="19926" ht="12.75" customHeight="1" x14ac:dyDescent="0.2"/>
    <row r="19927" ht="12.75" customHeight="1" x14ac:dyDescent="0.2"/>
    <row r="19928" ht="12.75" customHeight="1" x14ac:dyDescent="0.2"/>
    <row r="19929" ht="12.75" customHeight="1" x14ac:dyDescent="0.2"/>
    <row r="19930" ht="12.75" customHeight="1" x14ac:dyDescent="0.2"/>
    <row r="19931" ht="12.75" customHeight="1" x14ac:dyDescent="0.2"/>
    <row r="19932" ht="12.75" customHeight="1" x14ac:dyDescent="0.2"/>
    <row r="19933" ht="12.75" customHeight="1" x14ac:dyDescent="0.2"/>
    <row r="19934" ht="12.75" customHeight="1" x14ac:dyDescent="0.2"/>
    <row r="19935" ht="12.75" customHeight="1" x14ac:dyDescent="0.2"/>
    <row r="19936" ht="12.75" customHeight="1" x14ac:dyDescent="0.2"/>
    <row r="19937" ht="12.75" customHeight="1" x14ac:dyDescent="0.2"/>
    <row r="19938" ht="12.75" customHeight="1" x14ac:dyDescent="0.2"/>
    <row r="19939" ht="12.75" customHeight="1" x14ac:dyDescent="0.2"/>
    <row r="19940" ht="12.75" customHeight="1" x14ac:dyDescent="0.2"/>
    <row r="19941" ht="12.75" customHeight="1" x14ac:dyDescent="0.2"/>
    <row r="19942" ht="12.75" customHeight="1" x14ac:dyDescent="0.2"/>
    <row r="19943" ht="12.75" customHeight="1" x14ac:dyDescent="0.2"/>
    <row r="19944" ht="12.75" customHeight="1" x14ac:dyDescent="0.2"/>
    <row r="19945" ht="12.75" customHeight="1" x14ac:dyDescent="0.2"/>
    <row r="19946" ht="12.75" customHeight="1" x14ac:dyDescent="0.2"/>
    <row r="19947" ht="12.75" customHeight="1" x14ac:dyDescent="0.2"/>
    <row r="19948" ht="12.75" customHeight="1" x14ac:dyDescent="0.2"/>
    <row r="19949" ht="12.75" customHeight="1" x14ac:dyDescent="0.2"/>
    <row r="19950" ht="12.75" customHeight="1" x14ac:dyDescent="0.2"/>
    <row r="19951" ht="12.75" customHeight="1" x14ac:dyDescent="0.2"/>
    <row r="19952" ht="12.75" customHeight="1" x14ac:dyDescent="0.2"/>
    <row r="19953" ht="12.75" customHeight="1" x14ac:dyDescent="0.2"/>
    <row r="19954" ht="12.75" customHeight="1" x14ac:dyDescent="0.2"/>
    <row r="19955" ht="12.75" customHeight="1" x14ac:dyDescent="0.2"/>
    <row r="19956" ht="12.75" customHeight="1" x14ac:dyDescent="0.2"/>
    <row r="19957" ht="12.75" customHeight="1" x14ac:dyDescent="0.2"/>
    <row r="19958" ht="12.75" customHeight="1" x14ac:dyDescent="0.2"/>
    <row r="19959" ht="12.75" customHeight="1" x14ac:dyDescent="0.2"/>
    <row r="19960" ht="12.75" customHeight="1" x14ac:dyDescent="0.2"/>
    <row r="19961" ht="12.75" customHeight="1" x14ac:dyDescent="0.2"/>
    <row r="19962" ht="12.75" customHeight="1" x14ac:dyDescent="0.2"/>
    <row r="19963" ht="12.75" customHeight="1" x14ac:dyDescent="0.2"/>
    <row r="19964" ht="12.75" customHeight="1" x14ac:dyDescent="0.2"/>
    <row r="19965" ht="12.75" customHeight="1" x14ac:dyDescent="0.2"/>
    <row r="19966" ht="12.75" customHeight="1" x14ac:dyDescent="0.2"/>
    <row r="19967" ht="12.75" customHeight="1" x14ac:dyDescent="0.2"/>
    <row r="19968" ht="12.75" customHeight="1" x14ac:dyDescent="0.2"/>
    <row r="19969" ht="12.75" customHeight="1" x14ac:dyDescent="0.2"/>
    <row r="19970" ht="12.75" customHeight="1" x14ac:dyDescent="0.2"/>
    <row r="19971" ht="12.75" customHeight="1" x14ac:dyDescent="0.2"/>
    <row r="19972" ht="12.75" customHeight="1" x14ac:dyDescent="0.2"/>
    <row r="19973" ht="12.75" customHeight="1" x14ac:dyDescent="0.2"/>
    <row r="19974" ht="12.75" customHeight="1" x14ac:dyDescent="0.2"/>
    <row r="19975" ht="12.75" customHeight="1" x14ac:dyDescent="0.2"/>
    <row r="19976" ht="12.75" customHeight="1" x14ac:dyDescent="0.2"/>
    <row r="19977" ht="12.75" customHeight="1" x14ac:dyDescent="0.2"/>
    <row r="19978" ht="12.75" customHeight="1" x14ac:dyDescent="0.2"/>
    <row r="19979" ht="12.75" customHeight="1" x14ac:dyDescent="0.2"/>
    <row r="19980" ht="12.75" customHeight="1" x14ac:dyDescent="0.2"/>
    <row r="19981" ht="12.75" customHeight="1" x14ac:dyDescent="0.2"/>
    <row r="19982" ht="12.75" customHeight="1" x14ac:dyDescent="0.2"/>
    <row r="19983" ht="12.75" customHeight="1" x14ac:dyDescent="0.2"/>
    <row r="19984" ht="12.75" customHeight="1" x14ac:dyDescent="0.2"/>
    <row r="19985" ht="12.75" customHeight="1" x14ac:dyDescent="0.2"/>
    <row r="19986" ht="12.75" customHeight="1" x14ac:dyDescent="0.2"/>
    <row r="19987" ht="12.75" customHeight="1" x14ac:dyDescent="0.2"/>
    <row r="19988" ht="12.75" customHeight="1" x14ac:dyDescent="0.2"/>
    <row r="19989" ht="12.75" customHeight="1" x14ac:dyDescent="0.2"/>
    <row r="19990" ht="12.75" customHeight="1" x14ac:dyDescent="0.2"/>
    <row r="19991" ht="12.75" customHeight="1" x14ac:dyDescent="0.2"/>
    <row r="19992" ht="12.75" customHeight="1" x14ac:dyDescent="0.2"/>
    <row r="19993" ht="12.75" customHeight="1" x14ac:dyDescent="0.2"/>
    <row r="19994" ht="12.75" customHeight="1" x14ac:dyDescent="0.2"/>
    <row r="19995" ht="12.75" customHeight="1" x14ac:dyDescent="0.2"/>
    <row r="19996" ht="12.75" customHeight="1" x14ac:dyDescent="0.2"/>
    <row r="19997" ht="12.75" customHeight="1" x14ac:dyDescent="0.2"/>
    <row r="19998" ht="12.75" customHeight="1" x14ac:dyDescent="0.2"/>
    <row r="19999" ht="12.75" customHeight="1" x14ac:dyDescent="0.2"/>
    <row r="20000" ht="12.75" customHeight="1" x14ac:dyDescent="0.2"/>
    <row r="20001" ht="12.75" customHeight="1" x14ac:dyDescent="0.2"/>
    <row r="20002" ht="12.75" customHeight="1" x14ac:dyDescent="0.2"/>
    <row r="20003" ht="12.75" customHeight="1" x14ac:dyDescent="0.2"/>
    <row r="20004" ht="12.75" customHeight="1" x14ac:dyDescent="0.2"/>
    <row r="20005" ht="12.75" customHeight="1" x14ac:dyDescent="0.2"/>
    <row r="20006" ht="12.75" customHeight="1" x14ac:dyDescent="0.2"/>
    <row r="20007" ht="12.75" customHeight="1" x14ac:dyDescent="0.2"/>
    <row r="20008" ht="12.75" customHeight="1" x14ac:dyDescent="0.2"/>
    <row r="20009" ht="12.75" customHeight="1" x14ac:dyDescent="0.2"/>
    <row r="20010" ht="12.75" customHeight="1" x14ac:dyDescent="0.2"/>
    <row r="20011" ht="12.75" customHeight="1" x14ac:dyDescent="0.2"/>
    <row r="20012" ht="12.75" customHeight="1" x14ac:dyDescent="0.2"/>
    <row r="20013" ht="12.75" customHeight="1" x14ac:dyDescent="0.2"/>
    <row r="20014" ht="12.75" customHeight="1" x14ac:dyDescent="0.2"/>
    <row r="20015" ht="12.75" customHeight="1" x14ac:dyDescent="0.2"/>
    <row r="20016" ht="12.75" customHeight="1" x14ac:dyDescent="0.2"/>
    <row r="20017" ht="12.75" customHeight="1" x14ac:dyDescent="0.2"/>
    <row r="20018" ht="12.75" customHeight="1" x14ac:dyDescent="0.2"/>
    <row r="20019" ht="12.75" customHeight="1" x14ac:dyDescent="0.2"/>
    <row r="20020" ht="12.75" customHeight="1" x14ac:dyDescent="0.2"/>
    <row r="20021" ht="12.75" customHeight="1" x14ac:dyDescent="0.2"/>
    <row r="20022" ht="12.75" customHeight="1" x14ac:dyDescent="0.2"/>
    <row r="20023" ht="12.75" customHeight="1" x14ac:dyDescent="0.2"/>
    <row r="20024" ht="12.75" customHeight="1" x14ac:dyDescent="0.2"/>
    <row r="20025" ht="12.75" customHeight="1" x14ac:dyDescent="0.2"/>
    <row r="20026" ht="12.75" customHeight="1" x14ac:dyDescent="0.2"/>
    <row r="20027" ht="12.75" customHeight="1" x14ac:dyDescent="0.2"/>
    <row r="20028" ht="12.75" customHeight="1" x14ac:dyDescent="0.2"/>
    <row r="20029" ht="12.75" customHeight="1" x14ac:dyDescent="0.2"/>
    <row r="20030" ht="12.75" customHeight="1" x14ac:dyDescent="0.2"/>
    <row r="20031" ht="12.75" customHeight="1" x14ac:dyDescent="0.2"/>
    <row r="20032" ht="12.75" customHeight="1" x14ac:dyDescent="0.2"/>
    <row r="20033" ht="12.75" customHeight="1" x14ac:dyDescent="0.2"/>
    <row r="20034" ht="12.75" customHeight="1" x14ac:dyDescent="0.2"/>
    <row r="20035" ht="12.75" customHeight="1" x14ac:dyDescent="0.2"/>
    <row r="20036" ht="12.75" customHeight="1" x14ac:dyDescent="0.2"/>
    <row r="20037" ht="12.75" customHeight="1" x14ac:dyDescent="0.2"/>
    <row r="20038" ht="12.75" customHeight="1" x14ac:dyDescent="0.2"/>
    <row r="20039" ht="12.75" customHeight="1" x14ac:dyDescent="0.2"/>
    <row r="20040" ht="12.75" customHeight="1" x14ac:dyDescent="0.2"/>
    <row r="20041" ht="12.75" customHeight="1" x14ac:dyDescent="0.2"/>
    <row r="20042" ht="12.75" customHeight="1" x14ac:dyDescent="0.2"/>
    <row r="20043" ht="12.75" customHeight="1" x14ac:dyDescent="0.2"/>
    <row r="20044" ht="12.75" customHeight="1" x14ac:dyDescent="0.2"/>
    <row r="20045" ht="12.75" customHeight="1" x14ac:dyDescent="0.2"/>
    <row r="20046" ht="12.75" customHeight="1" x14ac:dyDescent="0.2"/>
    <row r="20047" ht="12.75" customHeight="1" x14ac:dyDescent="0.2"/>
    <row r="20048" ht="12.75" customHeight="1" x14ac:dyDescent="0.2"/>
    <row r="20049" ht="12.75" customHeight="1" x14ac:dyDescent="0.2"/>
    <row r="20050" ht="12.75" customHeight="1" x14ac:dyDescent="0.2"/>
    <row r="20051" ht="12.75" customHeight="1" x14ac:dyDescent="0.2"/>
    <row r="20052" ht="12.75" customHeight="1" x14ac:dyDescent="0.2"/>
    <row r="20053" ht="12.75" customHeight="1" x14ac:dyDescent="0.2"/>
    <row r="20054" ht="12.75" customHeight="1" x14ac:dyDescent="0.2"/>
    <row r="20055" ht="12.75" customHeight="1" x14ac:dyDescent="0.2"/>
    <row r="20056" ht="12.75" customHeight="1" x14ac:dyDescent="0.2"/>
    <row r="20057" ht="12.75" customHeight="1" x14ac:dyDescent="0.2"/>
    <row r="20058" ht="12.75" customHeight="1" x14ac:dyDescent="0.2"/>
    <row r="20059" ht="12.75" customHeight="1" x14ac:dyDescent="0.2"/>
    <row r="20060" ht="12.75" customHeight="1" x14ac:dyDescent="0.2"/>
    <row r="20061" ht="12.75" customHeight="1" x14ac:dyDescent="0.2"/>
    <row r="20062" ht="12.75" customHeight="1" x14ac:dyDescent="0.2"/>
    <row r="20063" ht="12.75" customHeight="1" x14ac:dyDescent="0.2"/>
    <row r="20064" ht="12.75" customHeight="1" x14ac:dyDescent="0.2"/>
    <row r="20065" ht="12.75" customHeight="1" x14ac:dyDescent="0.2"/>
    <row r="20066" ht="12.75" customHeight="1" x14ac:dyDescent="0.2"/>
    <row r="20067" ht="12.75" customHeight="1" x14ac:dyDescent="0.2"/>
    <row r="20068" ht="12.75" customHeight="1" x14ac:dyDescent="0.2"/>
    <row r="20069" ht="12.75" customHeight="1" x14ac:dyDescent="0.2"/>
    <row r="20070" ht="12.75" customHeight="1" x14ac:dyDescent="0.2"/>
    <row r="20071" ht="12.75" customHeight="1" x14ac:dyDescent="0.2"/>
    <row r="20072" ht="12.75" customHeight="1" x14ac:dyDescent="0.2"/>
    <row r="20073" ht="12.75" customHeight="1" x14ac:dyDescent="0.2"/>
    <row r="20074" ht="12.75" customHeight="1" x14ac:dyDescent="0.2"/>
    <row r="20075" ht="12.75" customHeight="1" x14ac:dyDescent="0.2"/>
    <row r="20076" ht="12.75" customHeight="1" x14ac:dyDescent="0.2"/>
    <row r="20077" ht="12.75" customHeight="1" x14ac:dyDescent="0.2"/>
    <row r="20078" ht="12.75" customHeight="1" x14ac:dyDescent="0.2"/>
    <row r="20079" ht="12.75" customHeight="1" x14ac:dyDescent="0.2"/>
    <row r="20080" ht="12.75" customHeight="1" x14ac:dyDescent="0.2"/>
    <row r="20081" ht="12.75" customHeight="1" x14ac:dyDescent="0.2"/>
    <row r="20082" ht="12.75" customHeight="1" x14ac:dyDescent="0.2"/>
    <row r="20083" ht="12.75" customHeight="1" x14ac:dyDescent="0.2"/>
    <row r="20084" ht="12.75" customHeight="1" x14ac:dyDescent="0.2"/>
    <row r="20085" ht="12.75" customHeight="1" x14ac:dyDescent="0.2"/>
    <row r="20086" ht="12.75" customHeight="1" x14ac:dyDescent="0.2"/>
    <row r="20087" ht="12.75" customHeight="1" x14ac:dyDescent="0.2"/>
    <row r="20088" ht="12.75" customHeight="1" x14ac:dyDescent="0.2"/>
    <row r="20089" ht="12.75" customHeight="1" x14ac:dyDescent="0.2"/>
    <row r="20090" ht="12.75" customHeight="1" x14ac:dyDescent="0.2"/>
    <row r="20091" ht="12.75" customHeight="1" x14ac:dyDescent="0.2"/>
    <row r="20092" ht="12.75" customHeight="1" x14ac:dyDescent="0.2"/>
    <row r="20093" ht="12.75" customHeight="1" x14ac:dyDescent="0.2"/>
    <row r="20094" ht="12.75" customHeight="1" x14ac:dyDescent="0.2"/>
    <row r="20095" ht="12.75" customHeight="1" x14ac:dyDescent="0.2"/>
    <row r="20096" ht="12.75" customHeight="1" x14ac:dyDescent="0.2"/>
    <row r="20097" ht="12.75" customHeight="1" x14ac:dyDescent="0.2"/>
    <row r="20098" ht="12.75" customHeight="1" x14ac:dyDescent="0.2"/>
    <row r="20099" ht="12.75" customHeight="1" x14ac:dyDescent="0.2"/>
    <row r="20100" ht="12.75" customHeight="1" x14ac:dyDescent="0.2"/>
    <row r="20101" ht="12.75" customHeight="1" x14ac:dyDescent="0.2"/>
    <row r="20102" ht="12.75" customHeight="1" x14ac:dyDescent="0.2"/>
    <row r="20103" ht="12.75" customHeight="1" x14ac:dyDescent="0.2"/>
    <row r="20104" ht="12.75" customHeight="1" x14ac:dyDescent="0.2"/>
    <row r="20105" ht="12.75" customHeight="1" x14ac:dyDescent="0.2"/>
    <row r="20106" ht="12.75" customHeight="1" x14ac:dyDescent="0.2"/>
    <row r="20107" ht="12.75" customHeight="1" x14ac:dyDescent="0.2"/>
    <row r="20108" ht="12.75" customHeight="1" x14ac:dyDescent="0.2"/>
    <row r="20109" ht="12.75" customHeight="1" x14ac:dyDescent="0.2"/>
    <row r="20110" ht="12.75" customHeight="1" x14ac:dyDescent="0.2"/>
    <row r="20111" ht="12.75" customHeight="1" x14ac:dyDescent="0.2"/>
    <row r="20112" ht="12.75" customHeight="1" x14ac:dyDescent="0.2"/>
    <row r="20113" ht="12.75" customHeight="1" x14ac:dyDescent="0.2"/>
    <row r="20114" ht="12.75" customHeight="1" x14ac:dyDescent="0.2"/>
    <row r="20115" ht="12.75" customHeight="1" x14ac:dyDescent="0.2"/>
    <row r="20116" ht="12.75" customHeight="1" x14ac:dyDescent="0.2"/>
    <row r="20117" ht="12.75" customHeight="1" x14ac:dyDescent="0.2"/>
    <row r="20118" ht="12.75" customHeight="1" x14ac:dyDescent="0.2"/>
    <row r="20119" ht="12.75" customHeight="1" x14ac:dyDescent="0.2"/>
    <row r="20120" ht="12.75" customHeight="1" x14ac:dyDescent="0.2"/>
    <row r="20121" ht="12.75" customHeight="1" x14ac:dyDescent="0.2"/>
    <row r="20122" ht="12.75" customHeight="1" x14ac:dyDescent="0.2"/>
    <row r="20123" ht="12.75" customHeight="1" x14ac:dyDescent="0.2"/>
    <row r="20124" ht="12.75" customHeight="1" x14ac:dyDescent="0.2"/>
    <row r="20125" ht="12.75" customHeight="1" x14ac:dyDescent="0.2"/>
    <row r="20126" ht="12.75" customHeight="1" x14ac:dyDescent="0.2"/>
    <row r="20127" ht="12.75" customHeight="1" x14ac:dyDescent="0.2"/>
    <row r="20128" ht="12.75" customHeight="1" x14ac:dyDescent="0.2"/>
    <row r="20129" ht="12.75" customHeight="1" x14ac:dyDescent="0.2"/>
    <row r="20130" ht="12.75" customHeight="1" x14ac:dyDescent="0.2"/>
    <row r="20131" ht="12.75" customHeight="1" x14ac:dyDescent="0.2"/>
    <row r="20132" ht="12.75" customHeight="1" x14ac:dyDescent="0.2"/>
    <row r="20133" ht="12.75" customHeight="1" x14ac:dyDescent="0.2"/>
    <row r="20134" ht="12.75" customHeight="1" x14ac:dyDescent="0.2"/>
    <row r="20135" ht="12.75" customHeight="1" x14ac:dyDescent="0.2"/>
    <row r="20136" ht="12.75" customHeight="1" x14ac:dyDescent="0.2"/>
    <row r="20137" ht="12.75" customHeight="1" x14ac:dyDescent="0.2"/>
    <row r="20138" ht="12.75" customHeight="1" x14ac:dyDescent="0.2"/>
    <row r="20139" ht="12.75" customHeight="1" x14ac:dyDescent="0.2"/>
    <row r="20140" ht="12.75" customHeight="1" x14ac:dyDescent="0.2"/>
    <row r="20141" ht="12.75" customHeight="1" x14ac:dyDescent="0.2"/>
    <row r="20142" ht="12.75" customHeight="1" x14ac:dyDescent="0.2"/>
    <row r="20143" ht="12.75" customHeight="1" x14ac:dyDescent="0.2"/>
    <row r="20144" ht="12.75" customHeight="1" x14ac:dyDescent="0.2"/>
    <row r="20145" ht="12.75" customHeight="1" x14ac:dyDescent="0.2"/>
    <row r="20146" ht="12.75" customHeight="1" x14ac:dyDescent="0.2"/>
    <row r="20147" ht="12.75" customHeight="1" x14ac:dyDescent="0.2"/>
    <row r="20148" ht="12.75" customHeight="1" x14ac:dyDescent="0.2"/>
    <row r="20149" ht="12.75" customHeight="1" x14ac:dyDescent="0.2"/>
    <row r="20150" ht="12.75" customHeight="1" x14ac:dyDescent="0.2"/>
    <row r="20151" ht="12.75" customHeight="1" x14ac:dyDescent="0.2"/>
    <row r="20152" ht="12.75" customHeight="1" x14ac:dyDescent="0.2"/>
    <row r="20153" ht="12.75" customHeight="1" x14ac:dyDescent="0.2"/>
    <row r="20154" ht="12.75" customHeight="1" x14ac:dyDescent="0.2"/>
    <row r="20155" ht="12.75" customHeight="1" x14ac:dyDescent="0.2"/>
    <row r="20156" ht="12.75" customHeight="1" x14ac:dyDescent="0.2"/>
    <row r="20157" ht="12.75" customHeight="1" x14ac:dyDescent="0.2"/>
    <row r="20158" ht="12.75" customHeight="1" x14ac:dyDescent="0.2"/>
    <row r="20159" ht="12.75" customHeight="1" x14ac:dyDescent="0.2"/>
    <row r="20160" ht="12.75" customHeight="1" x14ac:dyDescent="0.2"/>
    <row r="20161" ht="12.75" customHeight="1" x14ac:dyDescent="0.2"/>
    <row r="20162" ht="12.75" customHeight="1" x14ac:dyDescent="0.2"/>
    <row r="20163" ht="12.75" customHeight="1" x14ac:dyDescent="0.2"/>
    <row r="20164" ht="12.75" customHeight="1" x14ac:dyDescent="0.2"/>
    <row r="20165" ht="12.75" customHeight="1" x14ac:dyDescent="0.2"/>
    <row r="20166" ht="12.75" customHeight="1" x14ac:dyDescent="0.2"/>
    <row r="20167" ht="12.75" customHeight="1" x14ac:dyDescent="0.2"/>
    <row r="20168" ht="12.75" customHeight="1" x14ac:dyDescent="0.2"/>
    <row r="20169" ht="12.75" customHeight="1" x14ac:dyDescent="0.2"/>
    <row r="20170" ht="12.75" customHeight="1" x14ac:dyDescent="0.2"/>
    <row r="20171" ht="12.75" customHeight="1" x14ac:dyDescent="0.2"/>
    <row r="20172" ht="12.75" customHeight="1" x14ac:dyDescent="0.2"/>
    <row r="20173" ht="12.75" customHeight="1" x14ac:dyDescent="0.2"/>
    <row r="20174" ht="12.75" customHeight="1" x14ac:dyDescent="0.2"/>
    <row r="20175" ht="12.75" customHeight="1" x14ac:dyDescent="0.2"/>
    <row r="20176" ht="12.75" customHeight="1" x14ac:dyDescent="0.2"/>
    <row r="20177" ht="12.75" customHeight="1" x14ac:dyDescent="0.2"/>
    <row r="20178" ht="12.75" customHeight="1" x14ac:dyDescent="0.2"/>
    <row r="20179" ht="12.75" customHeight="1" x14ac:dyDescent="0.2"/>
    <row r="20180" ht="12.75" customHeight="1" x14ac:dyDescent="0.2"/>
    <row r="20181" ht="12.75" customHeight="1" x14ac:dyDescent="0.2"/>
    <row r="20182" ht="12.75" customHeight="1" x14ac:dyDescent="0.2"/>
    <row r="20183" ht="12.75" customHeight="1" x14ac:dyDescent="0.2"/>
    <row r="20184" ht="12.75" customHeight="1" x14ac:dyDescent="0.2"/>
    <row r="20185" ht="12.75" customHeight="1" x14ac:dyDescent="0.2"/>
    <row r="20186" ht="12.75" customHeight="1" x14ac:dyDescent="0.2"/>
    <row r="20187" ht="12.75" customHeight="1" x14ac:dyDescent="0.2"/>
    <row r="20188" ht="12.75" customHeight="1" x14ac:dyDescent="0.2"/>
    <row r="20189" ht="12.75" customHeight="1" x14ac:dyDescent="0.2"/>
    <row r="20190" ht="12.75" customHeight="1" x14ac:dyDescent="0.2"/>
    <row r="20191" ht="12.75" customHeight="1" x14ac:dyDescent="0.2"/>
    <row r="20192" ht="12.75" customHeight="1" x14ac:dyDescent="0.2"/>
    <row r="20193" ht="12.75" customHeight="1" x14ac:dyDescent="0.2"/>
    <row r="20194" ht="12.75" customHeight="1" x14ac:dyDescent="0.2"/>
    <row r="20195" ht="12.75" customHeight="1" x14ac:dyDescent="0.2"/>
    <row r="20196" ht="12.75" customHeight="1" x14ac:dyDescent="0.2"/>
    <row r="20197" ht="12.75" customHeight="1" x14ac:dyDescent="0.2"/>
    <row r="20198" ht="12.75" customHeight="1" x14ac:dyDescent="0.2"/>
    <row r="20199" ht="12.75" customHeight="1" x14ac:dyDescent="0.2"/>
    <row r="20200" ht="12.75" customHeight="1" x14ac:dyDescent="0.2"/>
    <row r="20201" ht="12.75" customHeight="1" x14ac:dyDescent="0.2"/>
    <row r="20202" ht="12.75" customHeight="1" x14ac:dyDescent="0.2"/>
    <row r="20203" ht="12.75" customHeight="1" x14ac:dyDescent="0.2"/>
    <row r="20204" ht="12.75" customHeight="1" x14ac:dyDescent="0.2"/>
    <row r="20205" ht="12.75" customHeight="1" x14ac:dyDescent="0.2"/>
    <row r="20206" ht="12.75" customHeight="1" x14ac:dyDescent="0.2"/>
    <row r="20207" ht="12.75" customHeight="1" x14ac:dyDescent="0.2"/>
    <row r="20208" ht="12.75" customHeight="1" x14ac:dyDescent="0.2"/>
    <row r="20209" ht="12.75" customHeight="1" x14ac:dyDescent="0.2"/>
    <row r="20210" ht="12.75" customHeight="1" x14ac:dyDescent="0.2"/>
    <row r="20211" ht="12.75" customHeight="1" x14ac:dyDescent="0.2"/>
    <row r="20212" ht="12.75" customHeight="1" x14ac:dyDescent="0.2"/>
    <row r="20213" ht="12.75" customHeight="1" x14ac:dyDescent="0.2"/>
    <row r="20214" ht="12.75" customHeight="1" x14ac:dyDescent="0.2"/>
    <row r="20215" ht="12.75" customHeight="1" x14ac:dyDescent="0.2"/>
    <row r="20216" ht="12.75" customHeight="1" x14ac:dyDescent="0.2"/>
    <row r="20217" ht="12.75" customHeight="1" x14ac:dyDescent="0.2"/>
    <row r="20218" ht="12.75" customHeight="1" x14ac:dyDescent="0.2"/>
    <row r="20219" ht="12.75" customHeight="1" x14ac:dyDescent="0.2"/>
    <row r="20220" ht="12.75" customHeight="1" x14ac:dyDescent="0.2"/>
    <row r="20221" ht="12.75" customHeight="1" x14ac:dyDescent="0.2"/>
    <row r="20222" ht="12.75" customHeight="1" x14ac:dyDescent="0.2"/>
    <row r="20223" ht="12.75" customHeight="1" x14ac:dyDescent="0.2"/>
    <row r="20224" ht="12.75" customHeight="1" x14ac:dyDescent="0.2"/>
    <row r="20225" ht="12.75" customHeight="1" x14ac:dyDescent="0.2"/>
    <row r="20226" ht="12.75" customHeight="1" x14ac:dyDescent="0.2"/>
    <row r="20227" ht="12.75" customHeight="1" x14ac:dyDescent="0.2"/>
    <row r="20228" ht="12.75" customHeight="1" x14ac:dyDescent="0.2"/>
    <row r="20229" ht="12.75" customHeight="1" x14ac:dyDescent="0.2"/>
    <row r="20230" ht="12.75" customHeight="1" x14ac:dyDescent="0.2"/>
    <row r="20231" ht="12.75" customHeight="1" x14ac:dyDescent="0.2"/>
    <row r="20232" ht="12.75" customHeight="1" x14ac:dyDescent="0.2"/>
    <row r="20233" ht="12.75" customHeight="1" x14ac:dyDescent="0.2"/>
    <row r="20234" ht="12.75" customHeight="1" x14ac:dyDescent="0.2"/>
    <row r="20235" ht="12.75" customHeight="1" x14ac:dyDescent="0.2"/>
    <row r="20236" ht="12.75" customHeight="1" x14ac:dyDescent="0.2"/>
    <row r="20237" ht="12.75" customHeight="1" x14ac:dyDescent="0.2"/>
    <row r="20238" ht="12.75" customHeight="1" x14ac:dyDescent="0.2"/>
    <row r="20239" ht="12.75" customHeight="1" x14ac:dyDescent="0.2"/>
    <row r="20240" ht="12.75" customHeight="1" x14ac:dyDescent="0.2"/>
    <row r="20241" ht="12.75" customHeight="1" x14ac:dyDescent="0.2"/>
    <row r="20242" ht="12.75" customHeight="1" x14ac:dyDescent="0.2"/>
    <row r="20243" ht="12.75" customHeight="1" x14ac:dyDescent="0.2"/>
    <row r="20244" ht="12.75" customHeight="1" x14ac:dyDescent="0.2"/>
    <row r="20245" ht="12.75" customHeight="1" x14ac:dyDescent="0.2"/>
    <row r="20246" ht="12.75" customHeight="1" x14ac:dyDescent="0.2"/>
    <row r="20247" ht="12.75" customHeight="1" x14ac:dyDescent="0.2"/>
    <row r="20248" ht="12.75" customHeight="1" x14ac:dyDescent="0.2"/>
    <row r="20249" ht="12.75" customHeight="1" x14ac:dyDescent="0.2"/>
    <row r="20250" ht="12.75" customHeight="1" x14ac:dyDescent="0.2"/>
    <row r="20251" ht="12.75" customHeight="1" x14ac:dyDescent="0.2"/>
    <row r="20252" ht="12.75" customHeight="1" x14ac:dyDescent="0.2"/>
    <row r="20253" ht="12.75" customHeight="1" x14ac:dyDescent="0.2"/>
    <row r="20254" ht="12.75" customHeight="1" x14ac:dyDescent="0.2"/>
    <row r="20255" ht="12.75" customHeight="1" x14ac:dyDescent="0.2"/>
    <row r="20256" ht="12.75" customHeight="1" x14ac:dyDescent="0.2"/>
    <row r="20257" ht="12.75" customHeight="1" x14ac:dyDescent="0.2"/>
    <row r="20258" ht="12.75" customHeight="1" x14ac:dyDescent="0.2"/>
    <row r="20259" ht="12.75" customHeight="1" x14ac:dyDescent="0.2"/>
    <row r="20260" ht="12.75" customHeight="1" x14ac:dyDescent="0.2"/>
    <row r="20261" ht="12.75" customHeight="1" x14ac:dyDescent="0.2"/>
    <row r="20262" ht="12.75" customHeight="1" x14ac:dyDescent="0.2"/>
    <row r="20263" ht="12.75" customHeight="1" x14ac:dyDescent="0.2"/>
    <row r="20264" ht="12.75" customHeight="1" x14ac:dyDescent="0.2"/>
    <row r="20265" ht="12.75" customHeight="1" x14ac:dyDescent="0.2"/>
    <row r="20266" ht="12.75" customHeight="1" x14ac:dyDescent="0.2"/>
    <row r="20267" ht="12.75" customHeight="1" x14ac:dyDescent="0.2"/>
    <row r="20268" ht="12.75" customHeight="1" x14ac:dyDescent="0.2"/>
    <row r="20269" ht="12.75" customHeight="1" x14ac:dyDescent="0.2"/>
    <row r="20270" ht="12.75" customHeight="1" x14ac:dyDescent="0.2"/>
    <row r="20271" ht="12.75" customHeight="1" x14ac:dyDescent="0.2"/>
    <row r="20272" ht="12.75" customHeight="1" x14ac:dyDescent="0.2"/>
    <row r="20273" ht="12.75" customHeight="1" x14ac:dyDescent="0.2"/>
    <row r="20274" ht="12.75" customHeight="1" x14ac:dyDescent="0.2"/>
    <row r="20275" ht="12.75" customHeight="1" x14ac:dyDescent="0.2"/>
    <row r="20276" ht="12.75" customHeight="1" x14ac:dyDescent="0.2"/>
    <row r="20277" ht="12.75" customHeight="1" x14ac:dyDescent="0.2"/>
    <row r="20278" ht="12.75" customHeight="1" x14ac:dyDescent="0.2"/>
    <row r="20279" ht="12.75" customHeight="1" x14ac:dyDescent="0.2"/>
    <row r="20280" ht="12.75" customHeight="1" x14ac:dyDescent="0.2"/>
    <row r="20281" ht="12.75" customHeight="1" x14ac:dyDescent="0.2"/>
    <row r="20282" ht="12.75" customHeight="1" x14ac:dyDescent="0.2"/>
    <row r="20283" ht="12.75" customHeight="1" x14ac:dyDescent="0.2"/>
    <row r="20284" ht="12.75" customHeight="1" x14ac:dyDescent="0.2"/>
    <row r="20285" ht="12.75" customHeight="1" x14ac:dyDescent="0.2"/>
    <row r="20286" ht="12.75" customHeight="1" x14ac:dyDescent="0.2"/>
    <row r="20287" ht="12.75" customHeight="1" x14ac:dyDescent="0.2"/>
    <row r="20288" ht="12.75" customHeight="1" x14ac:dyDescent="0.2"/>
    <row r="20289" ht="12.75" customHeight="1" x14ac:dyDescent="0.2"/>
    <row r="20290" ht="12.75" customHeight="1" x14ac:dyDescent="0.2"/>
    <row r="20291" ht="12.75" customHeight="1" x14ac:dyDescent="0.2"/>
    <row r="20292" ht="12.75" customHeight="1" x14ac:dyDescent="0.2"/>
    <row r="20293" ht="12.75" customHeight="1" x14ac:dyDescent="0.2"/>
    <row r="20294" ht="12.75" customHeight="1" x14ac:dyDescent="0.2"/>
    <row r="20295" ht="12.75" customHeight="1" x14ac:dyDescent="0.2"/>
    <row r="20296" ht="12.75" customHeight="1" x14ac:dyDescent="0.2"/>
    <row r="20297" ht="12.75" customHeight="1" x14ac:dyDescent="0.2"/>
    <row r="20298" ht="12.75" customHeight="1" x14ac:dyDescent="0.2"/>
    <row r="20299" ht="12.75" customHeight="1" x14ac:dyDescent="0.2"/>
    <row r="20300" ht="12.75" customHeight="1" x14ac:dyDescent="0.2"/>
    <row r="20301" ht="12.75" customHeight="1" x14ac:dyDescent="0.2"/>
    <row r="20302" ht="12.75" customHeight="1" x14ac:dyDescent="0.2"/>
    <row r="20303" ht="12.75" customHeight="1" x14ac:dyDescent="0.2"/>
    <row r="20304" ht="12.75" customHeight="1" x14ac:dyDescent="0.2"/>
    <row r="20305" ht="12.75" customHeight="1" x14ac:dyDescent="0.2"/>
    <row r="20306" ht="12.75" customHeight="1" x14ac:dyDescent="0.2"/>
    <row r="20307" ht="12.75" customHeight="1" x14ac:dyDescent="0.2"/>
    <row r="20308" ht="12.75" customHeight="1" x14ac:dyDescent="0.2"/>
    <row r="20309" ht="12.75" customHeight="1" x14ac:dyDescent="0.2"/>
    <row r="20310" ht="12.75" customHeight="1" x14ac:dyDescent="0.2"/>
    <row r="20311" ht="12.75" customHeight="1" x14ac:dyDescent="0.2"/>
    <row r="20312" ht="12.75" customHeight="1" x14ac:dyDescent="0.2"/>
    <row r="20313" ht="12.75" customHeight="1" x14ac:dyDescent="0.2"/>
    <row r="20314" ht="12.75" customHeight="1" x14ac:dyDescent="0.2"/>
    <row r="20315" ht="12.75" customHeight="1" x14ac:dyDescent="0.2"/>
    <row r="20316" ht="12.75" customHeight="1" x14ac:dyDescent="0.2"/>
    <row r="20317" ht="12.75" customHeight="1" x14ac:dyDescent="0.2"/>
    <row r="20318" ht="12.75" customHeight="1" x14ac:dyDescent="0.2"/>
    <row r="20319" ht="12.75" customHeight="1" x14ac:dyDescent="0.2"/>
    <row r="20320" ht="12.75" customHeight="1" x14ac:dyDescent="0.2"/>
    <row r="20321" ht="12.75" customHeight="1" x14ac:dyDescent="0.2"/>
    <row r="20322" ht="12.75" customHeight="1" x14ac:dyDescent="0.2"/>
    <row r="20323" ht="12.75" customHeight="1" x14ac:dyDescent="0.2"/>
    <row r="20324" ht="12.75" customHeight="1" x14ac:dyDescent="0.2"/>
    <row r="20325" ht="12.75" customHeight="1" x14ac:dyDescent="0.2"/>
    <row r="20326" ht="12.75" customHeight="1" x14ac:dyDescent="0.2"/>
    <row r="20327" ht="12.75" customHeight="1" x14ac:dyDescent="0.2"/>
    <row r="20328" ht="12.75" customHeight="1" x14ac:dyDescent="0.2"/>
    <row r="20329" ht="12.75" customHeight="1" x14ac:dyDescent="0.2"/>
    <row r="20330" ht="12.75" customHeight="1" x14ac:dyDescent="0.2"/>
    <row r="20331" ht="12.75" customHeight="1" x14ac:dyDescent="0.2"/>
    <row r="20332" ht="12.75" customHeight="1" x14ac:dyDescent="0.2"/>
    <row r="20333" ht="12.75" customHeight="1" x14ac:dyDescent="0.2"/>
    <row r="20334" ht="12.75" customHeight="1" x14ac:dyDescent="0.2"/>
    <row r="20335" ht="12.75" customHeight="1" x14ac:dyDescent="0.2"/>
    <row r="20336" ht="12.75" customHeight="1" x14ac:dyDescent="0.2"/>
    <row r="20337" ht="12.75" customHeight="1" x14ac:dyDescent="0.2"/>
    <row r="20338" ht="12.75" customHeight="1" x14ac:dyDescent="0.2"/>
    <row r="20339" ht="12.75" customHeight="1" x14ac:dyDescent="0.2"/>
    <row r="20340" ht="12.75" customHeight="1" x14ac:dyDescent="0.2"/>
    <row r="20341" ht="12.75" customHeight="1" x14ac:dyDescent="0.2"/>
    <row r="20342" ht="12.75" customHeight="1" x14ac:dyDescent="0.2"/>
    <row r="20343" ht="12.75" customHeight="1" x14ac:dyDescent="0.2"/>
    <row r="20344" ht="12.75" customHeight="1" x14ac:dyDescent="0.2"/>
    <row r="20345" ht="12.75" customHeight="1" x14ac:dyDescent="0.2"/>
    <row r="20346" ht="12.75" customHeight="1" x14ac:dyDescent="0.2"/>
    <row r="20347" ht="12.75" customHeight="1" x14ac:dyDescent="0.2"/>
    <row r="20348" ht="12.75" customHeight="1" x14ac:dyDescent="0.2"/>
    <row r="20349" ht="12.75" customHeight="1" x14ac:dyDescent="0.2"/>
    <row r="20350" ht="12.75" customHeight="1" x14ac:dyDescent="0.2"/>
    <row r="20351" ht="12.75" customHeight="1" x14ac:dyDescent="0.2"/>
    <row r="20352" ht="12.75" customHeight="1" x14ac:dyDescent="0.2"/>
    <row r="20353" ht="12.75" customHeight="1" x14ac:dyDescent="0.2"/>
    <row r="20354" ht="12.75" customHeight="1" x14ac:dyDescent="0.2"/>
    <row r="20355" ht="12.75" customHeight="1" x14ac:dyDescent="0.2"/>
    <row r="20356" ht="12.75" customHeight="1" x14ac:dyDescent="0.2"/>
    <row r="20357" ht="12.75" customHeight="1" x14ac:dyDescent="0.2"/>
    <row r="20358" ht="12.75" customHeight="1" x14ac:dyDescent="0.2"/>
    <row r="20359" ht="12.75" customHeight="1" x14ac:dyDescent="0.2"/>
    <row r="20360" ht="12.75" customHeight="1" x14ac:dyDescent="0.2"/>
    <row r="20361" ht="12.75" customHeight="1" x14ac:dyDescent="0.2"/>
    <row r="20362" ht="12.75" customHeight="1" x14ac:dyDescent="0.2"/>
    <row r="20363" ht="12.75" customHeight="1" x14ac:dyDescent="0.2"/>
    <row r="20364" ht="12.75" customHeight="1" x14ac:dyDescent="0.2"/>
    <row r="20365" ht="12.75" customHeight="1" x14ac:dyDescent="0.2"/>
    <row r="20366" ht="12.75" customHeight="1" x14ac:dyDescent="0.2"/>
    <row r="20367" ht="12.75" customHeight="1" x14ac:dyDescent="0.2"/>
    <row r="20368" ht="12.75" customHeight="1" x14ac:dyDescent="0.2"/>
    <row r="20369" ht="12.75" customHeight="1" x14ac:dyDescent="0.2"/>
    <row r="20370" ht="12.75" customHeight="1" x14ac:dyDescent="0.2"/>
    <row r="20371" ht="12.75" customHeight="1" x14ac:dyDescent="0.2"/>
    <row r="20372" ht="12.75" customHeight="1" x14ac:dyDescent="0.2"/>
    <row r="20373" ht="12.75" customHeight="1" x14ac:dyDescent="0.2"/>
    <row r="20374" ht="12.75" customHeight="1" x14ac:dyDescent="0.2"/>
    <row r="20375" ht="12.75" customHeight="1" x14ac:dyDescent="0.2"/>
    <row r="20376" ht="12.75" customHeight="1" x14ac:dyDescent="0.2"/>
    <row r="20377" ht="12.75" customHeight="1" x14ac:dyDescent="0.2"/>
    <row r="20378" ht="12.75" customHeight="1" x14ac:dyDescent="0.2"/>
    <row r="20379" ht="12.75" customHeight="1" x14ac:dyDescent="0.2"/>
    <row r="20380" ht="12.75" customHeight="1" x14ac:dyDescent="0.2"/>
    <row r="20381" ht="12.75" customHeight="1" x14ac:dyDescent="0.2"/>
    <row r="20382" ht="12.75" customHeight="1" x14ac:dyDescent="0.2"/>
    <row r="20383" ht="12.75" customHeight="1" x14ac:dyDescent="0.2"/>
    <row r="20384" ht="12.75" customHeight="1" x14ac:dyDescent="0.2"/>
    <row r="20385" ht="12.75" customHeight="1" x14ac:dyDescent="0.2"/>
    <row r="20386" ht="12.75" customHeight="1" x14ac:dyDescent="0.2"/>
    <row r="20387" ht="12.75" customHeight="1" x14ac:dyDescent="0.2"/>
    <row r="20388" ht="12.75" customHeight="1" x14ac:dyDescent="0.2"/>
    <row r="20389" ht="12.75" customHeight="1" x14ac:dyDescent="0.2"/>
    <row r="20390" ht="12.75" customHeight="1" x14ac:dyDescent="0.2"/>
    <row r="20391" ht="12.75" customHeight="1" x14ac:dyDescent="0.2"/>
    <row r="20392" ht="12.75" customHeight="1" x14ac:dyDescent="0.2"/>
    <row r="20393" ht="12.75" customHeight="1" x14ac:dyDescent="0.2"/>
    <row r="20394" ht="12.75" customHeight="1" x14ac:dyDescent="0.2"/>
    <row r="20395" ht="12.75" customHeight="1" x14ac:dyDescent="0.2"/>
    <row r="20396" ht="12.75" customHeight="1" x14ac:dyDescent="0.2"/>
    <row r="20397" ht="12.75" customHeight="1" x14ac:dyDescent="0.2"/>
    <row r="20398" ht="12.75" customHeight="1" x14ac:dyDescent="0.2"/>
    <row r="20399" ht="12.75" customHeight="1" x14ac:dyDescent="0.2"/>
    <row r="20400" ht="12.75" customHeight="1" x14ac:dyDescent="0.2"/>
    <row r="20401" ht="12.75" customHeight="1" x14ac:dyDescent="0.2"/>
    <row r="20402" ht="12.75" customHeight="1" x14ac:dyDescent="0.2"/>
    <row r="20403" ht="12.75" customHeight="1" x14ac:dyDescent="0.2"/>
    <row r="20404" ht="12.75" customHeight="1" x14ac:dyDescent="0.2"/>
    <row r="20405" ht="12.75" customHeight="1" x14ac:dyDescent="0.2"/>
    <row r="20406" ht="12.75" customHeight="1" x14ac:dyDescent="0.2"/>
    <row r="20407" ht="12.75" customHeight="1" x14ac:dyDescent="0.2"/>
    <row r="20408" ht="12.75" customHeight="1" x14ac:dyDescent="0.2"/>
    <row r="20409" ht="12.75" customHeight="1" x14ac:dyDescent="0.2"/>
    <row r="20410" ht="12.75" customHeight="1" x14ac:dyDescent="0.2"/>
    <row r="20411" ht="12.75" customHeight="1" x14ac:dyDescent="0.2"/>
    <row r="20412" ht="12.75" customHeight="1" x14ac:dyDescent="0.2"/>
    <row r="20413" ht="12.75" customHeight="1" x14ac:dyDescent="0.2"/>
    <row r="20414" ht="12.75" customHeight="1" x14ac:dyDescent="0.2"/>
    <row r="20415" ht="12.75" customHeight="1" x14ac:dyDescent="0.2"/>
    <row r="20416" ht="12.75" customHeight="1" x14ac:dyDescent="0.2"/>
    <row r="20417" ht="12.75" customHeight="1" x14ac:dyDescent="0.2"/>
    <row r="20418" ht="12.75" customHeight="1" x14ac:dyDescent="0.2"/>
    <row r="20419" ht="12.75" customHeight="1" x14ac:dyDescent="0.2"/>
    <row r="20420" ht="12.75" customHeight="1" x14ac:dyDescent="0.2"/>
    <row r="20421" ht="12.75" customHeight="1" x14ac:dyDescent="0.2"/>
    <row r="20422" ht="12.75" customHeight="1" x14ac:dyDescent="0.2"/>
    <row r="20423" ht="12.75" customHeight="1" x14ac:dyDescent="0.2"/>
    <row r="20424" ht="12.75" customHeight="1" x14ac:dyDescent="0.2"/>
    <row r="20425" ht="12.75" customHeight="1" x14ac:dyDescent="0.2"/>
    <row r="20426" ht="12.75" customHeight="1" x14ac:dyDescent="0.2"/>
    <row r="20427" ht="12.75" customHeight="1" x14ac:dyDescent="0.2"/>
    <row r="20428" ht="12.75" customHeight="1" x14ac:dyDescent="0.2"/>
    <row r="20429" ht="12.75" customHeight="1" x14ac:dyDescent="0.2"/>
    <row r="20430" ht="12.75" customHeight="1" x14ac:dyDescent="0.2"/>
    <row r="20431" ht="12.75" customHeight="1" x14ac:dyDescent="0.2"/>
    <row r="20432" ht="12.75" customHeight="1" x14ac:dyDescent="0.2"/>
    <row r="20433" ht="12.75" customHeight="1" x14ac:dyDescent="0.2"/>
    <row r="20434" ht="12.75" customHeight="1" x14ac:dyDescent="0.2"/>
    <row r="20435" ht="12.75" customHeight="1" x14ac:dyDescent="0.2"/>
    <row r="20436" ht="12.75" customHeight="1" x14ac:dyDescent="0.2"/>
    <row r="20437" ht="12.75" customHeight="1" x14ac:dyDescent="0.2"/>
    <row r="20438" ht="12.75" customHeight="1" x14ac:dyDescent="0.2"/>
    <row r="20439" ht="12.75" customHeight="1" x14ac:dyDescent="0.2"/>
    <row r="20440" ht="12.75" customHeight="1" x14ac:dyDescent="0.2"/>
    <row r="20441" ht="12.75" customHeight="1" x14ac:dyDescent="0.2"/>
    <row r="20442" ht="12.75" customHeight="1" x14ac:dyDescent="0.2"/>
    <row r="20443" ht="12.75" customHeight="1" x14ac:dyDescent="0.2"/>
    <row r="20444" ht="12.75" customHeight="1" x14ac:dyDescent="0.2"/>
    <row r="20445" ht="12.75" customHeight="1" x14ac:dyDescent="0.2"/>
    <row r="20446" ht="12.75" customHeight="1" x14ac:dyDescent="0.2"/>
    <row r="20447" ht="12.75" customHeight="1" x14ac:dyDescent="0.2"/>
    <row r="20448" ht="12.75" customHeight="1" x14ac:dyDescent="0.2"/>
    <row r="20449" ht="12.75" customHeight="1" x14ac:dyDescent="0.2"/>
    <row r="20450" ht="12.75" customHeight="1" x14ac:dyDescent="0.2"/>
    <row r="20451" ht="12.75" customHeight="1" x14ac:dyDescent="0.2"/>
    <row r="20452" ht="12.75" customHeight="1" x14ac:dyDescent="0.2"/>
    <row r="20453" ht="12.75" customHeight="1" x14ac:dyDescent="0.2"/>
    <row r="20454" ht="12.75" customHeight="1" x14ac:dyDescent="0.2"/>
    <row r="20455" ht="12.75" customHeight="1" x14ac:dyDescent="0.2"/>
    <row r="20456" ht="12.75" customHeight="1" x14ac:dyDescent="0.2"/>
    <row r="20457" ht="12.75" customHeight="1" x14ac:dyDescent="0.2"/>
    <row r="20458" ht="12.75" customHeight="1" x14ac:dyDescent="0.2"/>
    <row r="20459" ht="12.75" customHeight="1" x14ac:dyDescent="0.2"/>
    <row r="20460" ht="12.75" customHeight="1" x14ac:dyDescent="0.2"/>
    <row r="20461" ht="12.75" customHeight="1" x14ac:dyDescent="0.2"/>
    <row r="20462" ht="12.75" customHeight="1" x14ac:dyDescent="0.2"/>
    <row r="20463" ht="12.75" customHeight="1" x14ac:dyDescent="0.2"/>
    <row r="20464" ht="12.75" customHeight="1" x14ac:dyDescent="0.2"/>
    <row r="20465" ht="12.75" customHeight="1" x14ac:dyDescent="0.2"/>
    <row r="20466" ht="12.75" customHeight="1" x14ac:dyDescent="0.2"/>
    <row r="20467" ht="12.75" customHeight="1" x14ac:dyDescent="0.2"/>
    <row r="20468" ht="12.75" customHeight="1" x14ac:dyDescent="0.2"/>
    <row r="20469" ht="12.75" customHeight="1" x14ac:dyDescent="0.2"/>
    <row r="20470" ht="12.75" customHeight="1" x14ac:dyDescent="0.2"/>
    <row r="20471" ht="12.75" customHeight="1" x14ac:dyDescent="0.2"/>
    <row r="20472" ht="12.75" customHeight="1" x14ac:dyDescent="0.2"/>
    <row r="20473" ht="12.75" customHeight="1" x14ac:dyDescent="0.2"/>
    <row r="20474" ht="12.75" customHeight="1" x14ac:dyDescent="0.2"/>
    <row r="20475" ht="12.75" customHeight="1" x14ac:dyDescent="0.2"/>
    <row r="20476" ht="12.75" customHeight="1" x14ac:dyDescent="0.2"/>
    <row r="20477" ht="12.75" customHeight="1" x14ac:dyDescent="0.2"/>
    <row r="20478" ht="12.75" customHeight="1" x14ac:dyDescent="0.2"/>
    <row r="20479" ht="12.75" customHeight="1" x14ac:dyDescent="0.2"/>
    <row r="20480" ht="12.75" customHeight="1" x14ac:dyDescent="0.2"/>
    <row r="20481" ht="12.75" customHeight="1" x14ac:dyDescent="0.2"/>
    <row r="20482" ht="12.75" customHeight="1" x14ac:dyDescent="0.2"/>
    <row r="20483" ht="12.75" customHeight="1" x14ac:dyDescent="0.2"/>
    <row r="20484" ht="12.75" customHeight="1" x14ac:dyDescent="0.2"/>
    <row r="20485" ht="12.75" customHeight="1" x14ac:dyDescent="0.2"/>
    <row r="20486" ht="12.75" customHeight="1" x14ac:dyDescent="0.2"/>
    <row r="20487" ht="12.75" customHeight="1" x14ac:dyDescent="0.2"/>
    <row r="20488" ht="12.75" customHeight="1" x14ac:dyDescent="0.2"/>
    <row r="20489" ht="12.75" customHeight="1" x14ac:dyDescent="0.2"/>
    <row r="20490" ht="12.75" customHeight="1" x14ac:dyDescent="0.2"/>
    <row r="20491" ht="12.75" customHeight="1" x14ac:dyDescent="0.2"/>
    <row r="20492" ht="12.75" customHeight="1" x14ac:dyDescent="0.2"/>
    <row r="20493" ht="12.75" customHeight="1" x14ac:dyDescent="0.2"/>
    <row r="20494" ht="12.75" customHeight="1" x14ac:dyDescent="0.2"/>
    <row r="20495" ht="12.75" customHeight="1" x14ac:dyDescent="0.2"/>
    <row r="20496" ht="12.75" customHeight="1" x14ac:dyDescent="0.2"/>
    <row r="20497" ht="12.75" customHeight="1" x14ac:dyDescent="0.2"/>
    <row r="20498" ht="12.75" customHeight="1" x14ac:dyDescent="0.2"/>
    <row r="20499" ht="12.75" customHeight="1" x14ac:dyDescent="0.2"/>
    <row r="20500" ht="12.75" customHeight="1" x14ac:dyDescent="0.2"/>
    <row r="20501" ht="12.75" customHeight="1" x14ac:dyDescent="0.2"/>
    <row r="20502" ht="12.75" customHeight="1" x14ac:dyDescent="0.2"/>
    <row r="20503" ht="12.75" customHeight="1" x14ac:dyDescent="0.2"/>
    <row r="20504" ht="12.75" customHeight="1" x14ac:dyDescent="0.2"/>
    <row r="20505" ht="12.75" customHeight="1" x14ac:dyDescent="0.2"/>
    <row r="20506" ht="12.75" customHeight="1" x14ac:dyDescent="0.2"/>
    <row r="20507" ht="12.75" customHeight="1" x14ac:dyDescent="0.2"/>
    <row r="20508" ht="12.75" customHeight="1" x14ac:dyDescent="0.2"/>
    <row r="20509" ht="12.75" customHeight="1" x14ac:dyDescent="0.2"/>
    <row r="20510" ht="12.75" customHeight="1" x14ac:dyDescent="0.2"/>
    <row r="20511" ht="12.75" customHeight="1" x14ac:dyDescent="0.2"/>
    <row r="20512" ht="12.75" customHeight="1" x14ac:dyDescent="0.2"/>
    <row r="20513" ht="12.75" customHeight="1" x14ac:dyDescent="0.2"/>
    <row r="20514" ht="12.75" customHeight="1" x14ac:dyDescent="0.2"/>
    <row r="20515" ht="12.75" customHeight="1" x14ac:dyDescent="0.2"/>
    <row r="20516" ht="12.75" customHeight="1" x14ac:dyDescent="0.2"/>
    <row r="20517" ht="12.75" customHeight="1" x14ac:dyDescent="0.2"/>
    <row r="20518" ht="12.75" customHeight="1" x14ac:dyDescent="0.2"/>
    <row r="20519" ht="12.75" customHeight="1" x14ac:dyDescent="0.2"/>
    <row r="20520" ht="12.75" customHeight="1" x14ac:dyDescent="0.2"/>
    <row r="20521" ht="12.75" customHeight="1" x14ac:dyDescent="0.2"/>
    <row r="20522" ht="12.75" customHeight="1" x14ac:dyDescent="0.2"/>
    <row r="20523" ht="12.75" customHeight="1" x14ac:dyDescent="0.2"/>
    <row r="20524" ht="12.75" customHeight="1" x14ac:dyDescent="0.2"/>
    <row r="20525" ht="12.75" customHeight="1" x14ac:dyDescent="0.2"/>
    <row r="20526" ht="12.75" customHeight="1" x14ac:dyDescent="0.2"/>
    <row r="20527" ht="12.75" customHeight="1" x14ac:dyDescent="0.2"/>
    <row r="20528" ht="12.75" customHeight="1" x14ac:dyDescent="0.2"/>
    <row r="20529" ht="12.75" customHeight="1" x14ac:dyDescent="0.2"/>
    <row r="20530" ht="12.75" customHeight="1" x14ac:dyDescent="0.2"/>
    <row r="20531" ht="12.75" customHeight="1" x14ac:dyDescent="0.2"/>
    <row r="20532" ht="12.75" customHeight="1" x14ac:dyDescent="0.2"/>
    <row r="20533" ht="12.75" customHeight="1" x14ac:dyDescent="0.2"/>
    <row r="20534" ht="12.75" customHeight="1" x14ac:dyDescent="0.2"/>
    <row r="20535" ht="12.75" customHeight="1" x14ac:dyDescent="0.2"/>
    <row r="20536" ht="12.75" customHeight="1" x14ac:dyDescent="0.2"/>
    <row r="20537" ht="12.75" customHeight="1" x14ac:dyDescent="0.2"/>
    <row r="20538" ht="12.75" customHeight="1" x14ac:dyDescent="0.2"/>
    <row r="20539" ht="12.75" customHeight="1" x14ac:dyDescent="0.2"/>
    <row r="20540" ht="12.75" customHeight="1" x14ac:dyDescent="0.2"/>
    <row r="20541" ht="12.75" customHeight="1" x14ac:dyDescent="0.2"/>
    <row r="20542" ht="12.75" customHeight="1" x14ac:dyDescent="0.2"/>
    <row r="20543" ht="12.75" customHeight="1" x14ac:dyDescent="0.2"/>
    <row r="20544" ht="12.75" customHeight="1" x14ac:dyDescent="0.2"/>
    <row r="20545" ht="12.75" customHeight="1" x14ac:dyDescent="0.2"/>
    <row r="20546" ht="12.75" customHeight="1" x14ac:dyDescent="0.2"/>
    <row r="20547" ht="12.75" customHeight="1" x14ac:dyDescent="0.2"/>
    <row r="20548" ht="12.75" customHeight="1" x14ac:dyDescent="0.2"/>
    <row r="20549" ht="12.75" customHeight="1" x14ac:dyDescent="0.2"/>
    <row r="20550" ht="12.75" customHeight="1" x14ac:dyDescent="0.2"/>
    <row r="20551" ht="12.75" customHeight="1" x14ac:dyDescent="0.2"/>
    <row r="20552" ht="12.75" customHeight="1" x14ac:dyDescent="0.2"/>
    <row r="20553" ht="12.75" customHeight="1" x14ac:dyDescent="0.2"/>
    <row r="20554" ht="12.75" customHeight="1" x14ac:dyDescent="0.2"/>
    <row r="20555" ht="12.75" customHeight="1" x14ac:dyDescent="0.2"/>
    <row r="20556" ht="12.75" customHeight="1" x14ac:dyDescent="0.2"/>
    <row r="20557" ht="12.75" customHeight="1" x14ac:dyDescent="0.2"/>
    <row r="20558" ht="12.75" customHeight="1" x14ac:dyDescent="0.2"/>
    <row r="20559" ht="12.75" customHeight="1" x14ac:dyDescent="0.2"/>
    <row r="20560" ht="12.75" customHeight="1" x14ac:dyDescent="0.2"/>
    <row r="20561" ht="12.75" customHeight="1" x14ac:dyDescent="0.2"/>
    <row r="20562" ht="12.75" customHeight="1" x14ac:dyDescent="0.2"/>
    <row r="20563" ht="12.75" customHeight="1" x14ac:dyDescent="0.2"/>
    <row r="20564" ht="12.75" customHeight="1" x14ac:dyDescent="0.2"/>
    <row r="20565" ht="12.75" customHeight="1" x14ac:dyDescent="0.2"/>
    <row r="20566" ht="12.75" customHeight="1" x14ac:dyDescent="0.2"/>
    <row r="20567" ht="12.75" customHeight="1" x14ac:dyDescent="0.2"/>
    <row r="20568" ht="12.75" customHeight="1" x14ac:dyDescent="0.2"/>
    <row r="20569" ht="12.75" customHeight="1" x14ac:dyDescent="0.2"/>
    <row r="20570" ht="12.75" customHeight="1" x14ac:dyDescent="0.2"/>
    <row r="20571" ht="12.75" customHeight="1" x14ac:dyDescent="0.2"/>
    <row r="20572" ht="12.75" customHeight="1" x14ac:dyDescent="0.2"/>
    <row r="20573" ht="12.75" customHeight="1" x14ac:dyDescent="0.2"/>
    <row r="20574" ht="12.75" customHeight="1" x14ac:dyDescent="0.2"/>
    <row r="20575" ht="12.75" customHeight="1" x14ac:dyDescent="0.2"/>
    <row r="20576" ht="12.75" customHeight="1" x14ac:dyDescent="0.2"/>
    <row r="20577" ht="12.75" customHeight="1" x14ac:dyDescent="0.2"/>
    <row r="20578" ht="12.75" customHeight="1" x14ac:dyDescent="0.2"/>
    <row r="20579" ht="12.75" customHeight="1" x14ac:dyDescent="0.2"/>
    <row r="20580" ht="12.75" customHeight="1" x14ac:dyDescent="0.2"/>
    <row r="20581" ht="12.75" customHeight="1" x14ac:dyDescent="0.2"/>
    <row r="20582" ht="12.75" customHeight="1" x14ac:dyDescent="0.2"/>
    <row r="20583" ht="12.75" customHeight="1" x14ac:dyDescent="0.2"/>
    <row r="20584" ht="12.75" customHeight="1" x14ac:dyDescent="0.2"/>
    <row r="20585" ht="12.75" customHeight="1" x14ac:dyDescent="0.2"/>
    <row r="20586" ht="12.75" customHeight="1" x14ac:dyDescent="0.2"/>
    <row r="20587" ht="12.75" customHeight="1" x14ac:dyDescent="0.2"/>
    <row r="20588" ht="12.75" customHeight="1" x14ac:dyDescent="0.2"/>
    <row r="20589" ht="12.75" customHeight="1" x14ac:dyDescent="0.2"/>
    <row r="20590" ht="12.75" customHeight="1" x14ac:dyDescent="0.2"/>
    <row r="20591" ht="12.75" customHeight="1" x14ac:dyDescent="0.2"/>
    <row r="20592" ht="12.75" customHeight="1" x14ac:dyDescent="0.2"/>
    <row r="20593" ht="12.75" customHeight="1" x14ac:dyDescent="0.2"/>
    <row r="20594" ht="12.75" customHeight="1" x14ac:dyDescent="0.2"/>
    <row r="20595" ht="12.75" customHeight="1" x14ac:dyDescent="0.2"/>
    <row r="20596" ht="12.75" customHeight="1" x14ac:dyDescent="0.2"/>
    <row r="20597" ht="12.75" customHeight="1" x14ac:dyDescent="0.2"/>
    <row r="20598" ht="12.75" customHeight="1" x14ac:dyDescent="0.2"/>
    <row r="20599" ht="12.75" customHeight="1" x14ac:dyDescent="0.2"/>
    <row r="20600" ht="12.75" customHeight="1" x14ac:dyDescent="0.2"/>
    <row r="20601" ht="12.75" customHeight="1" x14ac:dyDescent="0.2"/>
    <row r="20602" ht="12.75" customHeight="1" x14ac:dyDescent="0.2"/>
    <row r="20603" ht="12.75" customHeight="1" x14ac:dyDescent="0.2"/>
    <row r="20604" ht="12.75" customHeight="1" x14ac:dyDescent="0.2"/>
    <row r="20605" ht="12.75" customHeight="1" x14ac:dyDescent="0.2"/>
    <row r="20606" ht="12.75" customHeight="1" x14ac:dyDescent="0.2"/>
    <row r="20607" ht="12.75" customHeight="1" x14ac:dyDescent="0.2"/>
    <row r="20608" ht="12.75" customHeight="1" x14ac:dyDescent="0.2"/>
    <row r="20609" ht="12.75" customHeight="1" x14ac:dyDescent="0.2"/>
    <row r="20610" ht="12.75" customHeight="1" x14ac:dyDescent="0.2"/>
    <row r="20611" ht="12.75" customHeight="1" x14ac:dyDescent="0.2"/>
    <row r="20612" ht="12.75" customHeight="1" x14ac:dyDescent="0.2"/>
    <row r="20613" ht="12.75" customHeight="1" x14ac:dyDescent="0.2"/>
    <row r="20614" ht="12.75" customHeight="1" x14ac:dyDescent="0.2"/>
    <row r="20615" ht="12.75" customHeight="1" x14ac:dyDescent="0.2"/>
    <row r="20616" ht="12.75" customHeight="1" x14ac:dyDescent="0.2"/>
    <row r="20617" ht="12.75" customHeight="1" x14ac:dyDescent="0.2"/>
    <row r="20618" ht="12.75" customHeight="1" x14ac:dyDescent="0.2"/>
    <row r="20619" ht="12.75" customHeight="1" x14ac:dyDescent="0.2"/>
    <row r="20620" ht="12.75" customHeight="1" x14ac:dyDescent="0.2"/>
    <row r="20621" ht="12.75" customHeight="1" x14ac:dyDescent="0.2"/>
    <row r="20622" ht="12.75" customHeight="1" x14ac:dyDescent="0.2"/>
    <row r="20623" ht="12.75" customHeight="1" x14ac:dyDescent="0.2"/>
    <row r="20624" ht="12.75" customHeight="1" x14ac:dyDescent="0.2"/>
    <row r="20625" ht="12.75" customHeight="1" x14ac:dyDescent="0.2"/>
    <row r="20626" ht="12.75" customHeight="1" x14ac:dyDescent="0.2"/>
    <row r="20627" ht="12.75" customHeight="1" x14ac:dyDescent="0.2"/>
    <row r="20628" ht="12.75" customHeight="1" x14ac:dyDescent="0.2"/>
    <row r="20629" ht="12.75" customHeight="1" x14ac:dyDescent="0.2"/>
    <row r="20630" ht="12.75" customHeight="1" x14ac:dyDescent="0.2"/>
    <row r="20631" ht="12.75" customHeight="1" x14ac:dyDescent="0.2"/>
    <row r="20632" ht="12.75" customHeight="1" x14ac:dyDescent="0.2"/>
    <row r="20633" ht="12.75" customHeight="1" x14ac:dyDescent="0.2"/>
    <row r="20634" ht="12.75" customHeight="1" x14ac:dyDescent="0.2"/>
    <row r="20635" ht="12.75" customHeight="1" x14ac:dyDescent="0.2"/>
    <row r="20636" ht="12.75" customHeight="1" x14ac:dyDescent="0.2"/>
    <row r="20637" ht="12.75" customHeight="1" x14ac:dyDescent="0.2"/>
    <row r="20638" ht="12.75" customHeight="1" x14ac:dyDescent="0.2"/>
    <row r="20639" ht="12.75" customHeight="1" x14ac:dyDescent="0.2"/>
    <row r="20640" ht="12.75" customHeight="1" x14ac:dyDescent="0.2"/>
    <row r="20641" ht="12.75" customHeight="1" x14ac:dyDescent="0.2"/>
    <row r="20642" ht="12.75" customHeight="1" x14ac:dyDescent="0.2"/>
    <row r="20643" ht="12.75" customHeight="1" x14ac:dyDescent="0.2"/>
    <row r="20644" ht="12.75" customHeight="1" x14ac:dyDescent="0.2"/>
    <row r="20645" ht="12.75" customHeight="1" x14ac:dyDescent="0.2"/>
    <row r="20646" ht="12.75" customHeight="1" x14ac:dyDescent="0.2"/>
    <row r="20647" ht="12.75" customHeight="1" x14ac:dyDescent="0.2"/>
    <row r="20648" ht="12.75" customHeight="1" x14ac:dyDescent="0.2"/>
    <row r="20649" ht="12.75" customHeight="1" x14ac:dyDescent="0.2"/>
    <row r="20650" ht="12.75" customHeight="1" x14ac:dyDescent="0.2"/>
    <row r="20651" ht="12.75" customHeight="1" x14ac:dyDescent="0.2"/>
    <row r="20652" ht="12.75" customHeight="1" x14ac:dyDescent="0.2"/>
    <row r="20653" ht="12.75" customHeight="1" x14ac:dyDescent="0.2"/>
    <row r="20654" ht="12.75" customHeight="1" x14ac:dyDescent="0.2"/>
    <row r="20655" ht="12.75" customHeight="1" x14ac:dyDescent="0.2"/>
    <row r="20656" ht="12.75" customHeight="1" x14ac:dyDescent="0.2"/>
    <row r="20657" ht="12.75" customHeight="1" x14ac:dyDescent="0.2"/>
    <row r="20658" ht="12.75" customHeight="1" x14ac:dyDescent="0.2"/>
    <row r="20659" ht="12.75" customHeight="1" x14ac:dyDescent="0.2"/>
    <row r="20660" ht="12.75" customHeight="1" x14ac:dyDescent="0.2"/>
    <row r="20661" ht="12.75" customHeight="1" x14ac:dyDescent="0.2"/>
    <row r="20662" ht="12.75" customHeight="1" x14ac:dyDescent="0.2"/>
    <row r="20663" ht="12.75" customHeight="1" x14ac:dyDescent="0.2"/>
    <row r="20664" ht="12.75" customHeight="1" x14ac:dyDescent="0.2"/>
    <row r="20665" ht="12.75" customHeight="1" x14ac:dyDescent="0.2"/>
    <row r="20666" ht="12.75" customHeight="1" x14ac:dyDescent="0.2"/>
    <row r="20667" ht="12.75" customHeight="1" x14ac:dyDescent="0.2"/>
    <row r="20668" ht="12.75" customHeight="1" x14ac:dyDescent="0.2"/>
    <row r="20669" ht="12.75" customHeight="1" x14ac:dyDescent="0.2"/>
    <row r="20670" ht="12.75" customHeight="1" x14ac:dyDescent="0.2"/>
    <row r="20671" ht="12.75" customHeight="1" x14ac:dyDescent="0.2"/>
    <row r="20672" ht="12.75" customHeight="1" x14ac:dyDescent="0.2"/>
    <row r="20673" ht="12.75" customHeight="1" x14ac:dyDescent="0.2"/>
    <row r="20674" ht="12.75" customHeight="1" x14ac:dyDescent="0.2"/>
    <row r="20675" ht="12.75" customHeight="1" x14ac:dyDescent="0.2"/>
    <row r="20676" ht="12.75" customHeight="1" x14ac:dyDescent="0.2"/>
    <row r="20677" ht="12.75" customHeight="1" x14ac:dyDescent="0.2"/>
    <row r="20678" ht="12.75" customHeight="1" x14ac:dyDescent="0.2"/>
    <row r="20679" ht="12.75" customHeight="1" x14ac:dyDescent="0.2"/>
    <row r="20680" ht="12.75" customHeight="1" x14ac:dyDescent="0.2"/>
    <row r="20681" ht="12.75" customHeight="1" x14ac:dyDescent="0.2"/>
    <row r="20682" ht="12.75" customHeight="1" x14ac:dyDescent="0.2"/>
    <row r="20683" ht="12.75" customHeight="1" x14ac:dyDescent="0.2"/>
    <row r="20684" ht="12.75" customHeight="1" x14ac:dyDescent="0.2"/>
    <row r="20685" ht="12.75" customHeight="1" x14ac:dyDescent="0.2"/>
    <row r="20686" ht="12.75" customHeight="1" x14ac:dyDescent="0.2"/>
    <row r="20687" ht="12.75" customHeight="1" x14ac:dyDescent="0.2"/>
    <row r="20688" ht="12.75" customHeight="1" x14ac:dyDescent="0.2"/>
    <row r="20689" ht="12.75" customHeight="1" x14ac:dyDescent="0.2"/>
    <row r="20690" ht="12.75" customHeight="1" x14ac:dyDescent="0.2"/>
    <row r="20691" ht="12.75" customHeight="1" x14ac:dyDescent="0.2"/>
    <row r="20692" ht="12.75" customHeight="1" x14ac:dyDescent="0.2"/>
    <row r="20693" ht="12.75" customHeight="1" x14ac:dyDescent="0.2"/>
    <row r="20694" ht="12.75" customHeight="1" x14ac:dyDescent="0.2"/>
    <row r="20695" ht="12.75" customHeight="1" x14ac:dyDescent="0.2"/>
    <row r="20696" ht="12.75" customHeight="1" x14ac:dyDescent="0.2"/>
    <row r="20697" ht="12.75" customHeight="1" x14ac:dyDescent="0.2"/>
    <row r="20698" ht="12.75" customHeight="1" x14ac:dyDescent="0.2"/>
    <row r="20699" ht="12.75" customHeight="1" x14ac:dyDescent="0.2"/>
    <row r="20700" ht="12.75" customHeight="1" x14ac:dyDescent="0.2"/>
    <row r="20701" ht="12.75" customHeight="1" x14ac:dyDescent="0.2"/>
    <row r="20702" ht="12.75" customHeight="1" x14ac:dyDescent="0.2"/>
    <row r="20703" ht="12.75" customHeight="1" x14ac:dyDescent="0.2"/>
    <row r="20704" ht="12.75" customHeight="1" x14ac:dyDescent="0.2"/>
    <row r="20705" ht="12.75" customHeight="1" x14ac:dyDescent="0.2"/>
    <row r="20706" ht="12.75" customHeight="1" x14ac:dyDescent="0.2"/>
    <row r="20707" ht="12.75" customHeight="1" x14ac:dyDescent="0.2"/>
    <row r="20708" ht="12.75" customHeight="1" x14ac:dyDescent="0.2"/>
    <row r="20709" ht="12.75" customHeight="1" x14ac:dyDescent="0.2"/>
    <row r="20710" ht="12.75" customHeight="1" x14ac:dyDescent="0.2"/>
    <row r="20711" ht="12.75" customHeight="1" x14ac:dyDescent="0.2"/>
    <row r="20712" ht="12.75" customHeight="1" x14ac:dyDescent="0.2"/>
    <row r="20713" ht="12.75" customHeight="1" x14ac:dyDescent="0.2"/>
    <row r="20714" ht="12.75" customHeight="1" x14ac:dyDescent="0.2"/>
    <row r="20715" ht="12.75" customHeight="1" x14ac:dyDescent="0.2"/>
    <row r="20716" ht="12.75" customHeight="1" x14ac:dyDescent="0.2"/>
    <row r="20717" ht="12.75" customHeight="1" x14ac:dyDescent="0.2"/>
    <row r="20718" ht="12.75" customHeight="1" x14ac:dyDescent="0.2"/>
    <row r="20719" ht="12.75" customHeight="1" x14ac:dyDescent="0.2"/>
    <row r="20720" ht="12.75" customHeight="1" x14ac:dyDescent="0.2"/>
    <row r="20721" ht="12.75" customHeight="1" x14ac:dyDescent="0.2"/>
    <row r="20722" ht="12.75" customHeight="1" x14ac:dyDescent="0.2"/>
    <row r="20723" ht="12.75" customHeight="1" x14ac:dyDescent="0.2"/>
    <row r="20724" ht="12.75" customHeight="1" x14ac:dyDescent="0.2"/>
    <row r="20725" ht="12.75" customHeight="1" x14ac:dyDescent="0.2"/>
    <row r="20726" ht="12.75" customHeight="1" x14ac:dyDescent="0.2"/>
    <row r="20727" ht="12.75" customHeight="1" x14ac:dyDescent="0.2"/>
    <row r="20728" ht="12.75" customHeight="1" x14ac:dyDescent="0.2"/>
    <row r="20729" ht="12.75" customHeight="1" x14ac:dyDescent="0.2"/>
    <row r="20730" ht="12.75" customHeight="1" x14ac:dyDescent="0.2"/>
    <row r="20731" ht="12.75" customHeight="1" x14ac:dyDescent="0.2"/>
    <row r="20732" ht="12.75" customHeight="1" x14ac:dyDescent="0.2"/>
    <row r="20733" ht="12.75" customHeight="1" x14ac:dyDescent="0.2"/>
    <row r="20734" ht="12.75" customHeight="1" x14ac:dyDescent="0.2"/>
    <row r="20735" ht="12.75" customHeight="1" x14ac:dyDescent="0.2"/>
    <row r="20736" ht="12.75" customHeight="1" x14ac:dyDescent="0.2"/>
    <row r="20737" ht="12.75" customHeight="1" x14ac:dyDescent="0.2"/>
    <row r="20738" ht="12.75" customHeight="1" x14ac:dyDescent="0.2"/>
    <row r="20739" ht="12.75" customHeight="1" x14ac:dyDescent="0.2"/>
    <row r="20740" ht="12.75" customHeight="1" x14ac:dyDescent="0.2"/>
    <row r="20741" ht="12.75" customHeight="1" x14ac:dyDescent="0.2"/>
    <row r="20742" ht="12.75" customHeight="1" x14ac:dyDescent="0.2"/>
    <row r="20743" ht="12.75" customHeight="1" x14ac:dyDescent="0.2"/>
    <row r="20744" ht="12.75" customHeight="1" x14ac:dyDescent="0.2"/>
    <row r="20745" ht="12.75" customHeight="1" x14ac:dyDescent="0.2"/>
    <row r="20746" ht="12.75" customHeight="1" x14ac:dyDescent="0.2"/>
    <row r="20747" ht="12.75" customHeight="1" x14ac:dyDescent="0.2"/>
    <row r="20748" ht="12.75" customHeight="1" x14ac:dyDescent="0.2"/>
    <row r="20749" ht="12.75" customHeight="1" x14ac:dyDescent="0.2"/>
    <row r="20750" ht="12.75" customHeight="1" x14ac:dyDescent="0.2"/>
    <row r="20751" ht="12.75" customHeight="1" x14ac:dyDescent="0.2"/>
    <row r="20752" ht="12.75" customHeight="1" x14ac:dyDescent="0.2"/>
    <row r="20753" ht="12.75" customHeight="1" x14ac:dyDescent="0.2"/>
    <row r="20754" ht="12.75" customHeight="1" x14ac:dyDescent="0.2"/>
    <row r="20755" ht="12.75" customHeight="1" x14ac:dyDescent="0.2"/>
    <row r="20756" ht="12.75" customHeight="1" x14ac:dyDescent="0.2"/>
    <row r="20757" ht="12.75" customHeight="1" x14ac:dyDescent="0.2"/>
    <row r="20758" ht="12.75" customHeight="1" x14ac:dyDescent="0.2"/>
    <row r="20759" ht="12.75" customHeight="1" x14ac:dyDescent="0.2"/>
    <row r="20760" ht="12.75" customHeight="1" x14ac:dyDescent="0.2"/>
    <row r="20761" ht="12.75" customHeight="1" x14ac:dyDescent="0.2"/>
    <row r="20762" ht="12.75" customHeight="1" x14ac:dyDescent="0.2"/>
    <row r="20763" ht="12.75" customHeight="1" x14ac:dyDescent="0.2"/>
    <row r="20764" ht="12.75" customHeight="1" x14ac:dyDescent="0.2"/>
    <row r="20765" ht="12.75" customHeight="1" x14ac:dyDescent="0.2"/>
    <row r="20766" ht="12.75" customHeight="1" x14ac:dyDescent="0.2"/>
    <row r="20767" ht="12.75" customHeight="1" x14ac:dyDescent="0.2"/>
    <row r="20768" ht="12.75" customHeight="1" x14ac:dyDescent="0.2"/>
    <row r="20769" ht="12.75" customHeight="1" x14ac:dyDescent="0.2"/>
    <row r="20770" ht="12.75" customHeight="1" x14ac:dyDescent="0.2"/>
    <row r="20771" ht="12.75" customHeight="1" x14ac:dyDescent="0.2"/>
    <row r="20772" ht="12.75" customHeight="1" x14ac:dyDescent="0.2"/>
    <row r="20773" ht="12.75" customHeight="1" x14ac:dyDescent="0.2"/>
    <row r="20774" ht="12.75" customHeight="1" x14ac:dyDescent="0.2"/>
    <row r="20775" ht="12.75" customHeight="1" x14ac:dyDescent="0.2"/>
    <row r="20776" ht="12.75" customHeight="1" x14ac:dyDescent="0.2"/>
    <row r="20777" ht="12.75" customHeight="1" x14ac:dyDescent="0.2"/>
    <row r="20778" ht="12.75" customHeight="1" x14ac:dyDescent="0.2"/>
    <row r="20779" ht="12.75" customHeight="1" x14ac:dyDescent="0.2"/>
    <row r="20780" ht="12.75" customHeight="1" x14ac:dyDescent="0.2"/>
    <row r="20781" ht="12.75" customHeight="1" x14ac:dyDescent="0.2"/>
    <row r="20782" ht="12.75" customHeight="1" x14ac:dyDescent="0.2"/>
    <row r="20783" ht="12.75" customHeight="1" x14ac:dyDescent="0.2"/>
    <row r="20784" ht="12.75" customHeight="1" x14ac:dyDescent="0.2"/>
    <row r="20785" ht="12.75" customHeight="1" x14ac:dyDescent="0.2"/>
    <row r="20786" ht="12.75" customHeight="1" x14ac:dyDescent="0.2"/>
    <row r="20787" ht="12.75" customHeight="1" x14ac:dyDescent="0.2"/>
    <row r="20788" ht="12.75" customHeight="1" x14ac:dyDescent="0.2"/>
    <row r="20789" ht="12.75" customHeight="1" x14ac:dyDescent="0.2"/>
    <row r="20790" ht="12.75" customHeight="1" x14ac:dyDescent="0.2"/>
    <row r="20791" ht="12.75" customHeight="1" x14ac:dyDescent="0.2"/>
    <row r="20792" ht="12.75" customHeight="1" x14ac:dyDescent="0.2"/>
    <row r="20793" ht="12.75" customHeight="1" x14ac:dyDescent="0.2"/>
    <row r="20794" ht="12.75" customHeight="1" x14ac:dyDescent="0.2"/>
    <row r="20795" ht="12.75" customHeight="1" x14ac:dyDescent="0.2"/>
    <row r="20796" ht="12.75" customHeight="1" x14ac:dyDescent="0.2"/>
    <row r="20797" ht="12.75" customHeight="1" x14ac:dyDescent="0.2"/>
    <row r="20798" ht="12.75" customHeight="1" x14ac:dyDescent="0.2"/>
    <row r="20799" ht="12.75" customHeight="1" x14ac:dyDescent="0.2"/>
    <row r="20800" ht="12.75" customHeight="1" x14ac:dyDescent="0.2"/>
    <row r="20801" ht="12.75" customHeight="1" x14ac:dyDescent="0.2"/>
    <row r="20802" ht="12.75" customHeight="1" x14ac:dyDescent="0.2"/>
    <row r="20803" ht="12.75" customHeight="1" x14ac:dyDescent="0.2"/>
    <row r="20804" ht="12.75" customHeight="1" x14ac:dyDescent="0.2"/>
    <row r="20805" ht="12.75" customHeight="1" x14ac:dyDescent="0.2"/>
    <row r="20806" ht="12.75" customHeight="1" x14ac:dyDescent="0.2"/>
    <row r="20807" ht="12.75" customHeight="1" x14ac:dyDescent="0.2"/>
    <row r="20808" ht="12.75" customHeight="1" x14ac:dyDescent="0.2"/>
    <row r="20809" ht="12.75" customHeight="1" x14ac:dyDescent="0.2"/>
    <row r="20810" ht="12.75" customHeight="1" x14ac:dyDescent="0.2"/>
    <row r="20811" ht="12.75" customHeight="1" x14ac:dyDescent="0.2"/>
    <row r="20812" ht="12.75" customHeight="1" x14ac:dyDescent="0.2"/>
    <row r="20813" ht="12.75" customHeight="1" x14ac:dyDescent="0.2"/>
    <row r="20814" ht="12.75" customHeight="1" x14ac:dyDescent="0.2"/>
    <row r="20815" ht="12.75" customHeight="1" x14ac:dyDescent="0.2"/>
    <row r="20816" ht="12.75" customHeight="1" x14ac:dyDescent="0.2"/>
    <row r="20817" ht="12.75" customHeight="1" x14ac:dyDescent="0.2"/>
    <row r="20818" ht="12.75" customHeight="1" x14ac:dyDescent="0.2"/>
    <row r="20819" ht="12.75" customHeight="1" x14ac:dyDescent="0.2"/>
    <row r="20820" ht="12.75" customHeight="1" x14ac:dyDescent="0.2"/>
    <row r="20821" ht="12.75" customHeight="1" x14ac:dyDescent="0.2"/>
    <row r="20822" ht="12.75" customHeight="1" x14ac:dyDescent="0.2"/>
    <row r="20823" ht="12.75" customHeight="1" x14ac:dyDescent="0.2"/>
    <row r="20824" ht="12.75" customHeight="1" x14ac:dyDescent="0.2"/>
    <row r="20825" ht="12.75" customHeight="1" x14ac:dyDescent="0.2"/>
    <row r="20826" ht="12.75" customHeight="1" x14ac:dyDescent="0.2"/>
    <row r="20827" ht="12.75" customHeight="1" x14ac:dyDescent="0.2"/>
    <row r="20828" ht="12.75" customHeight="1" x14ac:dyDescent="0.2"/>
    <row r="20829" ht="12.75" customHeight="1" x14ac:dyDescent="0.2"/>
    <row r="20830" ht="12.75" customHeight="1" x14ac:dyDescent="0.2"/>
    <row r="20831" ht="12.75" customHeight="1" x14ac:dyDescent="0.2"/>
    <row r="20832" ht="12.75" customHeight="1" x14ac:dyDescent="0.2"/>
    <row r="20833" ht="12.75" customHeight="1" x14ac:dyDescent="0.2"/>
    <row r="20834" ht="12.75" customHeight="1" x14ac:dyDescent="0.2"/>
    <row r="20835" ht="12.75" customHeight="1" x14ac:dyDescent="0.2"/>
    <row r="20836" ht="12.75" customHeight="1" x14ac:dyDescent="0.2"/>
    <row r="20837" ht="12.75" customHeight="1" x14ac:dyDescent="0.2"/>
    <row r="20838" ht="12.75" customHeight="1" x14ac:dyDescent="0.2"/>
    <row r="20839" ht="12.75" customHeight="1" x14ac:dyDescent="0.2"/>
    <row r="20840" ht="12.75" customHeight="1" x14ac:dyDescent="0.2"/>
    <row r="20841" ht="12.75" customHeight="1" x14ac:dyDescent="0.2"/>
    <row r="20842" ht="12.75" customHeight="1" x14ac:dyDescent="0.2"/>
    <row r="20843" ht="12.75" customHeight="1" x14ac:dyDescent="0.2"/>
    <row r="20844" ht="12.75" customHeight="1" x14ac:dyDescent="0.2"/>
    <row r="20845" ht="12.75" customHeight="1" x14ac:dyDescent="0.2"/>
    <row r="20846" ht="12.75" customHeight="1" x14ac:dyDescent="0.2"/>
    <row r="20847" ht="12.75" customHeight="1" x14ac:dyDescent="0.2"/>
    <row r="20848" ht="12.75" customHeight="1" x14ac:dyDescent="0.2"/>
    <row r="20849" ht="12.75" customHeight="1" x14ac:dyDescent="0.2"/>
    <row r="20850" ht="12.75" customHeight="1" x14ac:dyDescent="0.2"/>
    <row r="20851" ht="12.75" customHeight="1" x14ac:dyDescent="0.2"/>
    <row r="20852" ht="12.75" customHeight="1" x14ac:dyDescent="0.2"/>
    <row r="20853" ht="12.75" customHeight="1" x14ac:dyDescent="0.2"/>
    <row r="20854" ht="12.75" customHeight="1" x14ac:dyDescent="0.2"/>
    <row r="20855" ht="12.75" customHeight="1" x14ac:dyDescent="0.2"/>
    <row r="20856" ht="12.75" customHeight="1" x14ac:dyDescent="0.2"/>
    <row r="20857" ht="12.75" customHeight="1" x14ac:dyDescent="0.2"/>
    <row r="20858" ht="12.75" customHeight="1" x14ac:dyDescent="0.2"/>
    <row r="20859" ht="12.75" customHeight="1" x14ac:dyDescent="0.2"/>
    <row r="20860" ht="12.75" customHeight="1" x14ac:dyDescent="0.2"/>
    <row r="20861" ht="12.75" customHeight="1" x14ac:dyDescent="0.2"/>
    <row r="20862" ht="12.75" customHeight="1" x14ac:dyDescent="0.2"/>
    <row r="20863" ht="12.75" customHeight="1" x14ac:dyDescent="0.2"/>
    <row r="20864" ht="12.75" customHeight="1" x14ac:dyDescent="0.2"/>
    <row r="20865" ht="12.75" customHeight="1" x14ac:dyDescent="0.2"/>
    <row r="20866" ht="12.75" customHeight="1" x14ac:dyDescent="0.2"/>
    <row r="20867" ht="12.75" customHeight="1" x14ac:dyDescent="0.2"/>
    <row r="20868" ht="12.75" customHeight="1" x14ac:dyDescent="0.2"/>
    <row r="20869" ht="12.75" customHeight="1" x14ac:dyDescent="0.2"/>
    <row r="20870" ht="12.75" customHeight="1" x14ac:dyDescent="0.2"/>
    <row r="20871" ht="12.75" customHeight="1" x14ac:dyDescent="0.2"/>
    <row r="20872" ht="12.75" customHeight="1" x14ac:dyDescent="0.2"/>
    <row r="20873" ht="12.75" customHeight="1" x14ac:dyDescent="0.2"/>
    <row r="20874" ht="12.75" customHeight="1" x14ac:dyDescent="0.2"/>
    <row r="20875" ht="12.75" customHeight="1" x14ac:dyDescent="0.2"/>
    <row r="20876" ht="12.75" customHeight="1" x14ac:dyDescent="0.2"/>
    <row r="20877" ht="12.75" customHeight="1" x14ac:dyDescent="0.2"/>
    <row r="20878" ht="12.75" customHeight="1" x14ac:dyDescent="0.2"/>
    <row r="20879" ht="12.75" customHeight="1" x14ac:dyDescent="0.2"/>
    <row r="20880" ht="12.75" customHeight="1" x14ac:dyDescent="0.2"/>
    <row r="20881" ht="12.75" customHeight="1" x14ac:dyDescent="0.2"/>
    <row r="20882" ht="12.75" customHeight="1" x14ac:dyDescent="0.2"/>
    <row r="20883" ht="12.75" customHeight="1" x14ac:dyDescent="0.2"/>
    <row r="20884" ht="12.75" customHeight="1" x14ac:dyDescent="0.2"/>
    <row r="20885" ht="12.75" customHeight="1" x14ac:dyDescent="0.2"/>
    <row r="20886" ht="12.75" customHeight="1" x14ac:dyDescent="0.2"/>
    <row r="20887" ht="12.75" customHeight="1" x14ac:dyDescent="0.2"/>
    <row r="20888" ht="12.75" customHeight="1" x14ac:dyDescent="0.2"/>
    <row r="20889" ht="12.75" customHeight="1" x14ac:dyDescent="0.2"/>
    <row r="20890" ht="12.75" customHeight="1" x14ac:dyDescent="0.2"/>
    <row r="20891" ht="12.75" customHeight="1" x14ac:dyDescent="0.2"/>
    <row r="20892" ht="12.75" customHeight="1" x14ac:dyDescent="0.2"/>
    <row r="20893" ht="12.75" customHeight="1" x14ac:dyDescent="0.2"/>
    <row r="20894" ht="12.75" customHeight="1" x14ac:dyDescent="0.2"/>
    <row r="20895" ht="12.75" customHeight="1" x14ac:dyDescent="0.2"/>
    <row r="20896" ht="12.75" customHeight="1" x14ac:dyDescent="0.2"/>
    <row r="20897" ht="12.75" customHeight="1" x14ac:dyDescent="0.2"/>
    <row r="20898" ht="12.75" customHeight="1" x14ac:dyDescent="0.2"/>
    <row r="20899" ht="12.75" customHeight="1" x14ac:dyDescent="0.2"/>
    <row r="20900" ht="12.75" customHeight="1" x14ac:dyDescent="0.2"/>
    <row r="20901" ht="12.75" customHeight="1" x14ac:dyDescent="0.2"/>
    <row r="20902" ht="12.75" customHeight="1" x14ac:dyDescent="0.2"/>
    <row r="20903" ht="12.75" customHeight="1" x14ac:dyDescent="0.2"/>
    <row r="20904" ht="12.75" customHeight="1" x14ac:dyDescent="0.2"/>
    <row r="20905" ht="12.75" customHeight="1" x14ac:dyDescent="0.2"/>
    <row r="20906" ht="12.75" customHeight="1" x14ac:dyDescent="0.2"/>
    <row r="20907" ht="12.75" customHeight="1" x14ac:dyDescent="0.2"/>
    <row r="20908" ht="12.75" customHeight="1" x14ac:dyDescent="0.2"/>
    <row r="20909" ht="12.75" customHeight="1" x14ac:dyDescent="0.2"/>
    <row r="20910" ht="12.75" customHeight="1" x14ac:dyDescent="0.2"/>
    <row r="20911" ht="12.75" customHeight="1" x14ac:dyDescent="0.2"/>
    <row r="20912" ht="12.75" customHeight="1" x14ac:dyDescent="0.2"/>
    <row r="20913" ht="12.75" customHeight="1" x14ac:dyDescent="0.2"/>
    <row r="20914" ht="12.75" customHeight="1" x14ac:dyDescent="0.2"/>
    <row r="20915" ht="12.75" customHeight="1" x14ac:dyDescent="0.2"/>
    <row r="20916" ht="12.75" customHeight="1" x14ac:dyDescent="0.2"/>
    <row r="20917" ht="12.75" customHeight="1" x14ac:dyDescent="0.2"/>
    <row r="20918" ht="12.75" customHeight="1" x14ac:dyDescent="0.2"/>
    <row r="20919" ht="12.75" customHeight="1" x14ac:dyDescent="0.2"/>
    <row r="20920" ht="12.75" customHeight="1" x14ac:dyDescent="0.2"/>
    <row r="20921" ht="12.75" customHeight="1" x14ac:dyDescent="0.2"/>
    <row r="20922" ht="12.75" customHeight="1" x14ac:dyDescent="0.2"/>
    <row r="20923" ht="12.75" customHeight="1" x14ac:dyDescent="0.2"/>
    <row r="20924" ht="12.75" customHeight="1" x14ac:dyDescent="0.2"/>
    <row r="20925" ht="12.75" customHeight="1" x14ac:dyDescent="0.2"/>
    <row r="20926" ht="12.75" customHeight="1" x14ac:dyDescent="0.2"/>
    <row r="20927" ht="12.75" customHeight="1" x14ac:dyDescent="0.2"/>
    <row r="20928" ht="12.75" customHeight="1" x14ac:dyDescent="0.2"/>
    <row r="20929" ht="12.75" customHeight="1" x14ac:dyDescent="0.2"/>
    <row r="20930" ht="12.75" customHeight="1" x14ac:dyDescent="0.2"/>
    <row r="20931" ht="12.75" customHeight="1" x14ac:dyDescent="0.2"/>
    <row r="20932" ht="12.75" customHeight="1" x14ac:dyDescent="0.2"/>
    <row r="20933" ht="12.75" customHeight="1" x14ac:dyDescent="0.2"/>
    <row r="20934" ht="12.75" customHeight="1" x14ac:dyDescent="0.2"/>
    <row r="20935" ht="12.75" customHeight="1" x14ac:dyDescent="0.2"/>
    <row r="20936" ht="12.75" customHeight="1" x14ac:dyDescent="0.2"/>
    <row r="20937" ht="12.75" customHeight="1" x14ac:dyDescent="0.2"/>
    <row r="20938" ht="12.75" customHeight="1" x14ac:dyDescent="0.2"/>
    <row r="20939" ht="12.75" customHeight="1" x14ac:dyDescent="0.2"/>
    <row r="20940" ht="12.75" customHeight="1" x14ac:dyDescent="0.2"/>
    <row r="20941" ht="12.75" customHeight="1" x14ac:dyDescent="0.2"/>
    <row r="20942" ht="12.75" customHeight="1" x14ac:dyDescent="0.2"/>
    <row r="20943" ht="12.75" customHeight="1" x14ac:dyDescent="0.2"/>
    <row r="20944" ht="12.75" customHeight="1" x14ac:dyDescent="0.2"/>
    <row r="20945" ht="12.75" customHeight="1" x14ac:dyDescent="0.2"/>
    <row r="20946" ht="12.75" customHeight="1" x14ac:dyDescent="0.2"/>
    <row r="20947" ht="12.75" customHeight="1" x14ac:dyDescent="0.2"/>
    <row r="20948" ht="12.75" customHeight="1" x14ac:dyDescent="0.2"/>
    <row r="20949" ht="12.75" customHeight="1" x14ac:dyDescent="0.2"/>
    <row r="20950" ht="12.75" customHeight="1" x14ac:dyDescent="0.2"/>
    <row r="20951" ht="12.75" customHeight="1" x14ac:dyDescent="0.2"/>
    <row r="20952" ht="12.75" customHeight="1" x14ac:dyDescent="0.2"/>
    <row r="20953" ht="12.75" customHeight="1" x14ac:dyDescent="0.2"/>
    <row r="20954" ht="12.75" customHeight="1" x14ac:dyDescent="0.2"/>
    <row r="20955" ht="12.75" customHeight="1" x14ac:dyDescent="0.2"/>
    <row r="20956" ht="12.75" customHeight="1" x14ac:dyDescent="0.2"/>
    <row r="20957" ht="12.75" customHeight="1" x14ac:dyDescent="0.2"/>
    <row r="20958" ht="12.75" customHeight="1" x14ac:dyDescent="0.2"/>
    <row r="20959" ht="12.75" customHeight="1" x14ac:dyDescent="0.2"/>
    <row r="20960" ht="12.75" customHeight="1" x14ac:dyDescent="0.2"/>
    <row r="20961" ht="12.75" customHeight="1" x14ac:dyDescent="0.2"/>
    <row r="20962" ht="12.75" customHeight="1" x14ac:dyDescent="0.2"/>
    <row r="20963" ht="12.75" customHeight="1" x14ac:dyDescent="0.2"/>
    <row r="20964" ht="12.75" customHeight="1" x14ac:dyDescent="0.2"/>
    <row r="20965" ht="12.75" customHeight="1" x14ac:dyDescent="0.2"/>
    <row r="20966" ht="12.75" customHeight="1" x14ac:dyDescent="0.2"/>
    <row r="20967" ht="12.75" customHeight="1" x14ac:dyDescent="0.2"/>
    <row r="20968" ht="12.75" customHeight="1" x14ac:dyDescent="0.2"/>
    <row r="20969" ht="12.75" customHeight="1" x14ac:dyDescent="0.2"/>
    <row r="20970" ht="12.75" customHeight="1" x14ac:dyDescent="0.2"/>
    <row r="20971" ht="12.75" customHeight="1" x14ac:dyDescent="0.2"/>
    <row r="20972" ht="12.75" customHeight="1" x14ac:dyDescent="0.2"/>
    <row r="20973" ht="12.75" customHeight="1" x14ac:dyDescent="0.2"/>
    <row r="20974" ht="12.75" customHeight="1" x14ac:dyDescent="0.2"/>
    <row r="20975" ht="12.75" customHeight="1" x14ac:dyDescent="0.2"/>
    <row r="20976" ht="12.75" customHeight="1" x14ac:dyDescent="0.2"/>
    <row r="20977" ht="12.75" customHeight="1" x14ac:dyDescent="0.2"/>
    <row r="20978" ht="12.75" customHeight="1" x14ac:dyDescent="0.2"/>
    <row r="20979" ht="12.75" customHeight="1" x14ac:dyDescent="0.2"/>
    <row r="20980" ht="12.75" customHeight="1" x14ac:dyDescent="0.2"/>
    <row r="20981" ht="12.75" customHeight="1" x14ac:dyDescent="0.2"/>
    <row r="20982" ht="12.75" customHeight="1" x14ac:dyDescent="0.2"/>
    <row r="20983" ht="12.75" customHeight="1" x14ac:dyDescent="0.2"/>
    <row r="20984" ht="12.75" customHeight="1" x14ac:dyDescent="0.2"/>
    <row r="20985" ht="12.75" customHeight="1" x14ac:dyDescent="0.2"/>
    <row r="20986" ht="12.75" customHeight="1" x14ac:dyDescent="0.2"/>
    <row r="20987" ht="12.75" customHeight="1" x14ac:dyDescent="0.2"/>
    <row r="20988" ht="12.75" customHeight="1" x14ac:dyDescent="0.2"/>
    <row r="20989" ht="12.75" customHeight="1" x14ac:dyDescent="0.2"/>
    <row r="20990" ht="12.75" customHeight="1" x14ac:dyDescent="0.2"/>
    <row r="20991" ht="12.75" customHeight="1" x14ac:dyDescent="0.2"/>
    <row r="20992" ht="12.75" customHeight="1" x14ac:dyDescent="0.2"/>
    <row r="20993" ht="12.75" customHeight="1" x14ac:dyDescent="0.2"/>
    <row r="20994" ht="12.75" customHeight="1" x14ac:dyDescent="0.2"/>
    <row r="20995" ht="12.75" customHeight="1" x14ac:dyDescent="0.2"/>
    <row r="20996" ht="12.75" customHeight="1" x14ac:dyDescent="0.2"/>
    <row r="20997" ht="12.75" customHeight="1" x14ac:dyDescent="0.2"/>
    <row r="20998" ht="12.75" customHeight="1" x14ac:dyDescent="0.2"/>
    <row r="20999" ht="12.75" customHeight="1" x14ac:dyDescent="0.2"/>
    <row r="21000" ht="12.75" customHeight="1" x14ac:dyDescent="0.2"/>
    <row r="21001" ht="12.75" customHeight="1" x14ac:dyDescent="0.2"/>
    <row r="21002" ht="12.75" customHeight="1" x14ac:dyDescent="0.2"/>
    <row r="21003" ht="12.75" customHeight="1" x14ac:dyDescent="0.2"/>
    <row r="21004" ht="12.75" customHeight="1" x14ac:dyDescent="0.2"/>
    <row r="21005" ht="12.75" customHeight="1" x14ac:dyDescent="0.2"/>
    <row r="21006" ht="12.75" customHeight="1" x14ac:dyDescent="0.2"/>
    <row r="21007" ht="12.75" customHeight="1" x14ac:dyDescent="0.2"/>
    <row r="21008" ht="12.75" customHeight="1" x14ac:dyDescent="0.2"/>
    <row r="21009" ht="12.75" customHeight="1" x14ac:dyDescent="0.2"/>
    <row r="21010" ht="12.75" customHeight="1" x14ac:dyDescent="0.2"/>
    <row r="21011" ht="12.75" customHeight="1" x14ac:dyDescent="0.2"/>
    <row r="21012" ht="12.75" customHeight="1" x14ac:dyDescent="0.2"/>
    <row r="21013" ht="12.75" customHeight="1" x14ac:dyDescent="0.2"/>
    <row r="21014" ht="12.75" customHeight="1" x14ac:dyDescent="0.2"/>
    <row r="21015" ht="12.75" customHeight="1" x14ac:dyDescent="0.2"/>
    <row r="21016" ht="12.75" customHeight="1" x14ac:dyDescent="0.2"/>
    <row r="21017" ht="12.75" customHeight="1" x14ac:dyDescent="0.2"/>
    <row r="21018" ht="12.75" customHeight="1" x14ac:dyDescent="0.2"/>
    <row r="21019" ht="12.75" customHeight="1" x14ac:dyDescent="0.2"/>
    <row r="21020" ht="12.75" customHeight="1" x14ac:dyDescent="0.2"/>
    <row r="21021" ht="12.75" customHeight="1" x14ac:dyDescent="0.2"/>
    <row r="21022" ht="12.75" customHeight="1" x14ac:dyDescent="0.2"/>
    <row r="21023" ht="12.75" customHeight="1" x14ac:dyDescent="0.2"/>
    <row r="21024" ht="12.75" customHeight="1" x14ac:dyDescent="0.2"/>
    <row r="21025" ht="12.75" customHeight="1" x14ac:dyDescent="0.2"/>
    <row r="21026" ht="12.75" customHeight="1" x14ac:dyDescent="0.2"/>
    <row r="21027" ht="12.75" customHeight="1" x14ac:dyDescent="0.2"/>
    <row r="21028" ht="12.75" customHeight="1" x14ac:dyDescent="0.2"/>
    <row r="21029" ht="12.75" customHeight="1" x14ac:dyDescent="0.2"/>
    <row r="21030" ht="12.75" customHeight="1" x14ac:dyDescent="0.2"/>
    <row r="21031" ht="12.75" customHeight="1" x14ac:dyDescent="0.2"/>
    <row r="21032" ht="12.75" customHeight="1" x14ac:dyDescent="0.2"/>
    <row r="21033" ht="12.75" customHeight="1" x14ac:dyDescent="0.2"/>
    <row r="21034" ht="12.75" customHeight="1" x14ac:dyDescent="0.2"/>
    <row r="21035" ht="12.75" customHeight="1" x14ac:dyDescent="0.2"/>
    <row r="21036" ht="12.75" customHeight="1" x14ac:dyDescent="0.2"/>
    <row r="21037" ht="12.75" customHeight="1" x14ac:dyDescent="0.2"/>
    <row r="21038" ht="12.75" customHeight="1" x14ac:dyDescent="0.2"/>
    <row r="21039" ht="12.75" customHeight="1" x14ac:dyDescent="0.2"/>
    <row r="21040" ht="12.75" customHeight="1" x14ac:dyDescent="0.2"/>
    <row r="21041" ht="12.75" customHeight="1" x14ac:dyDescent="0.2"/>
    <row r="21042" ht="12.75" customHeight="1" x14ac:dyDescent="0.2"/>
    <row r="21043" ht="12.75" customHeight="1" x14ac:dyDescent="0.2"/>
    <row r="21044" ht="12.75" customHeight="1" x14ac:dyDescent="0.2"/>
    <row r="21045" ht="12.75" customHeight="1" x14ac:dyDescent="0.2"/>
    <row r="21046" ht="12.75" customHeight="1" x14ac:dyDescent="0.2"/>
    <row r="21047" ht="12.75" customHeight="1" x14ac:dyDescent="0.2"/>
    <row r="21048" ht="12.75" customHeight="1" x14ac:dyDescent="0.2"/>
    <row r="21049" ht="12.75" customHeight="1" x14ac:dyDescent="0.2"/>
    <row r="21050" ht="12.75" customHeight="1" x14ac:dyDescent="0.2"/>
    <row r="21051" ht="12.75" customHeight="1" x14ac:dyDescent="0.2"/>
    <row r="21052" ht="12.75" customHeight="1" x14ac:dyDescent="0.2"/>
    <row r="21053" ht="12.75" customHeight="1" x14ac:dyDescent="0.2"/>
    <row r="21054" ht="12.75" customHeight="1" x14ac:dyDescent="0.2"/>
    <row r="21055" ht="12.75" customHeight="1" x14ac:dyDescent="0.2"/>
    <row r="21056" ht="12.75" customHeight="1" x14ac:dyDescent="0.2"/>
    <row r="21057" ht="12.75" customHeight="1" x14ac:dyDescent="0.2"/>
    <row r="21058" ht="12.75" customHeight="1" x14ac:dyDescent="0.2"/>
    <row r="21059" ht="12.75" customHeight="1" x14ac:dyDescent="0.2"/>
    <row r="21060" ht="12.75" customHeight="1" x14ac:dyDescent="0.2"/>
    <row r="21061" ht="12.75" customHeight="1" x14ac:dyDescent="0.2"/>
    <row r="21062" ht="12.75" customHeight="1" x14ac:dyDescent="0.2"/>
    <row r="21063" ht="12.75" customHeight="1" x14ac:dyDescent="0.2"/>
    <row r="21064" ht="12.75" customHeight="1" x14ac:dyDescent="0.2"/>
    <row r="21065" ht="12.75" customHeight="1" x14ac:dyDescent="0.2"/>
    <row r="21066" ht="12.75" customHeight="1" x14ac:dyDescent="0.2"/>
    <row r="21067" ht="12.75" customHeight="1" x14ac:dyDescent="0.2"/>
    <row r="21068" ht="12.75" customHeight="1" x14ac:dyDescent="0.2"/>
    <row r="21069" ht="12.75" customHeight="1" x14ac:dyDescent="0.2"/>
    <row r="21070" ht="12.75" customHeight="1" x14ac:dyDescent="0.2"/>
    <row r="21071" ht="12.75" customHeight="1" x14ac:dyDescent="0.2"/>
    <row r="21072" ht="12.75" customHeight="1" x14ac:dyDescent="0.2"/>
    <row r="21073" ht="12.75" customHeight="1" x14ac:dyDescent="0.2"/>
    <row r="21074" ht="12.75" customHeight="1" x14ac:dyDescent="0.2"/>
    <row r="21075" ht="12.75" customHeight="1" x14ac:dyDescent="0.2"/>
    <row r="21076" ht="12.75" customHeight="1" x14ac:dyDescent="0.2"/>
    <row r="21077" ht="12.75" customHeight="1" x14ac:dyDescent="0.2"/>
    <row r="21078" ht="12.75" customHeight="1" x14ac:dyDescent="0.2"/>
    <row r="21079" ht="12.75" customHeight="1" x14ac:dyDescent="0.2"/>
    <row r="21080" ht="12.75" customHeight="1" x14ac:dyDescent="0.2"/>
    <row r="21081" ht="12.75" customHeight="1" x14ac:dyDescent="0.2"/>
    <row r="21082" ht="12.75" customHeight="1" x14ac:dyDescent="0.2"/>
    <row r="21083" ht="12.75" customHeight="1" x14ac:dyDescent="0.2"/>
    <row r="21084" ht="12.75" customHeight="1" x14ac:dyDescent="0.2"/>
    <row r="21085" ht="12.75" customHeight="1" x14ac:dyDescent="0.2"/>
    <row r="21086" ht="12.75" customHeight="1" x14ac:dyDescent="0.2"/>
    <row r="21087" ht="12.75" customHeight="1" x14ac:dyDescent="0.2"/>
    <row r="21088" ht="12.75" customHeight="1" x14ac:dyDescent="0.2"/>
    <row r="21089" ht="12.75" customHeight="1" x14ac:dyDescent="0.2"/>
    <row r="21090" ht="12.75" customHeight="1" x14ac:dyDescent="0.2"/>
    <row r="21091" ht="12.75" customHeight="1" x14ac:dyDescent="0.2"/>
    <row r="21092" ht="12.75" customHeight="1" x14ac:dyDescent="0.2"/>
    <row r="21093" ht="12.75" customHeight="1" x14ac:dyDescent="0.2"/>
    <row r="21094" ht="12.75" customHeight="1" x14ac:dyDescent="0.2"/>
    <row r="21095" ht="12.75" customHeight="1" x14ac:dyDescent="0.2"/>
    <row r="21096" ht="12.75" customHeight="1" x14ac:dyDescent="0.2"/>
    <row r="21097" ht="12.75" customHeight="1" x14ac:dyDescent="0.2"/>
    <row r="21098" ht="12.75" customHeight="1" x14ac:dyDescent="0.2"/>
    <row r="21099" ht="12.75" customHeight="1" x14ac:dyDescent="0.2"/>
    <row r="21100" ht="12.75" customHeight="1" x14ac:dyDescent="0.2"/>
    <row r="21101" ht="12.75" customHeight="1" x14ac:dyDescent="0.2"/>
    <row r="21102" ht="12.75" customHeight="1" x14ac:dyDescent="0.2"/>
    <row r="21103" ht="12.75" customHeight="1" x14ac:dyDescent="0.2"/>
    <row r="21104" ht="12.75" customHeight="1" x14ac:dyDescent="0.2"/>
    <row r="21105" ht="12.75" customHeight="1" x14ac:dyDescent="0.2"/>
    <row r="21106" ht="12.75" customHeight="1" x14ac:dyDescent="0.2"/>
    <row r="21107" ht="12.75" customHeight="1" x14ac:dyDescent="0.2"/>
    <row r="21108" ht="12.75" customHeight="1" x14ac:dyDescent="0.2"/>
    <row r="21109" ht="12.75" customHeight="1" x14ac:dyDescent="0.2"/>
    <row r="21110" ht="12.75" customHeight="1" x14ac:dyDescent="0.2"/>
    <row r="21111" ht="12.75" customHeight="1" x14ac:dyDescent="0.2"/>
    <row r="21112" ht="12.75" customHeight="1" x14ac:dyDescent="0.2"/>
    <row r="21113" ht="12.75" customHeight="1" x14ac:dyDescent="0.2"/>
    <row r="21114" ht="12.75" customHeight="1" x14ac:dyDescent="0.2"/>
    <row r="21115" ht="12.75" customHeight="1" x14ac:dyDescent="0.2"/>
    <row r="21116" ht="12.75" customHeight="1" x14ac:dyDescent="0.2"/>
    <row r="21117" ht="12.75" customHeight="1" x14ac:dyDescent="0.2"/>
    <row r="21118" ht="12.75" customHeight="1" x14ac:dyDescent="0.2"/>
    <row r="21119" ht="12.75" customHeight="1" x14ac:dyDescent="0.2"/>
    <row r="21120" ht="12.75" customHeight="1" x14ac:dyDescent="0.2"/>
    <row r="21121" ht="12.75" customHeight="1" x14ac:dyDescent="0.2"/>
    <row r="21122" ht="12.75" customHeight="1" x14ac:dyDescent="0.2"/>
    <row r="21123" ht="12.75" customHeight="1" x14ac:dyDescent="0.2"/>
    <row r="21124" ht="12.75" customHeight="1" x14ac:dyDescent="0.2"/>
    <row r="21125" ht="12.75" customHeight="1" x14ac:dyDescent="0.2"/>
    <row r="21126" ht="12.75" customHeight="1" x14ac:dyDescent="0.2"/>
    <row r="21127" ht="12.75" customHeight="1" x14ac:dyDescent="0.2"/>
    <row r="21128" ht="12.75" customHeight="1" x14ac:dyDescent="0.2"/>
    <row r="21129" ht="12.75" customHeight="1" x14ac:dyDescent="0.2"/>
    <row r="21130" ht="12.75" customHeight="1" x14ac:dyDescent="0.2"/>
    <row r="21131" ht="12.75" customHeight="1" x14ac:dyDescent="0.2"/>
    <row r="21132" ht="12.75" customHeight="1" x14ac:dyDescent="0.2"/>
    <row r="21133" ht="12.75" customHeight="1" x14ac:dyDescent="0.2"/>
    <row r="21134" ht="12.75" customHeight="1" x14ac:dyDescent="0.2"/>
    <row r="21135" ht="12.75" customHeight="1" x14ac:dyDescent="0.2"/>
    <row r="21136" ht="12.75" customHeight="1" x14ac:dyDescent="0.2"/>
    <row r="21137" ht="12.75" customHeight="1" x14ac:dyDescent="0.2"/>
    <row r="21138" ht="12.75" customHeight="1" x14ac:dyDescent="0.2"/>
    <row r="21139" ht="12.75" customHeight="1" x14ac:dyDescent="0.2"/>
    <row r="21140" ht="12.75" customHeight="1" x14ac:dyDescent="0.2"/>
    <row r="21141" ht="12.75" customHeight="1" x14ac:dyDescent="0.2"/>
    <row r="21142" ht="12.75" customHeight="1" x14ac:dyDescent="0.2"/>
    <row r="21143" ht="12.75" customHeight="1" x14ac:dyDescent="0.2"/>
    <row r="21144" ht="12.75" customHeight="1" x14ac:dyDescent="0.2"/>
    <row r="21145" ht="12.75" customHeight="1" x14ac:dyDescent="0.2"/>
    <row r="21146" ht="12.75" customHeight="1" x14ac:dyDescent="0.2"/>
    <row r="21147" ht="12.75" customHeight="1" x14ac:dyDescent="0.2"/>
    <row r="21148" ht="12.75" customHeight="1" x14ac:dyDescent="0.2"/>
    <row r="21149" ht="12.75" customHeight="1" x14ac:dyDescent="0.2"/>
    <row r="21150" ht="12.75" customHeight="1" x14ac:dyDescent="0.2"/>
    <row r="21151" ht="12.75" customHeight="1" x14ac:dyDescent="0.2"/>
    <row r="21152" ht="12.75" customHeight="1" x14ac:dyDescent="0.2"/>
    <row r="21153" ht="12.75" customHeight="1" x14ac:dyDescent="0.2"/>
    <row r="21154" ht="12.75" customHeight="1" x14ac:dyDescent="0.2"/>
    <row r="21155" ht="12.75" customHeight="1" x14ac:dyDescent="0.2"/>
    <row r="21156" ht="12.75" customHeight="1" x14ac:dyDescent="0.2"/>
    <row r="21157" ht="12.75" customHeight="1" x14ac:dyDescent="0.2"/>
    <row r="21158" ht="12.75" customHeight="1" x14ac:dyDescent="0.2"/>
    <row r="21159" ht="12.75" customHeight="1" x14ac:dyDescent="0.2"/>
    <row r="21160" ht="12.75" customHeight="1" x14ac:dyDescent="0.2"/>
    <row r="21161" ht="12.75" customHeight="1" x14ac:dyDescent="0.2"/>
    <row r="21162" ht="12.75" customHeight="1" x14ac:dyDescent="0.2"/>
    <row r="21163" ht="12.75" customHeight="1" x14ac:dyDescent="0.2"/>
    <row r="21164" ht="12.75" customHeight="1" x14ac:dyDescent="0.2"/>
    <row r="21165" ht="12.75" customHeight="1" x14ac:dyDescent="0.2"/>
    <row r="21166" ht="12.75" customHeight="1" x14ac:dyDescent="0.2"/>
    <row r="21167" ht="12.75" customHeight="1" x14ac:dyDescent="0.2"/>
    <row r="21168" ht="12.75" customHeight="1" x14ac:dyDescent="0.2"/>
    <row r="21169" ht="12.75" customHeight="1" x14ac:dyDescent="0.2"/>
    <row r="21170" ht="12.75" customHeight="1" x14ac:dyDescent="0.2"/>
    <row r="21171" ht="12.75" customHeight="1" x14ac:dyDescent="0.2"/>
    <row r="21172" ht="12.75" customHeight="1" x14ac:dyDescent="0.2"/>
    <row r="21173" ht="12.75" customHeight="1" x14ac:dyDescent="0.2"/>
    <row r="21174" ht="12.75" customHeight="1" x14ac:dyDescent="0.2"/>
    <row r="21175" ht="12.75" customHeight="1" x14ac:dyDescent="0.2"/>
    <row r="21176" ht="12.75" customHeight="1" x14ac:dyDescent="0.2"/>
    <row r="21177" ht="12.75" customHeight="1" x14ac:dyDescent="0.2"/>
    <row r="21178" ht="12.75" customHeight="1" x14ac:dyDescent="0.2"/>
    <row r="21179" ht="12.75" customHeight="1" x14ac:dyDescent="0.2"/>
    <row r="21180" ht="12.75" customHeight="1" x14ac:dyDescent="0.2"/>
    <row r="21181" ht="12.75" customHeight="1" x14ac:dyDescent="0.2"/>
    <row r="21182" ht="12.75" customHeight="1" x14ac:dyDescent="0.2"/>
    <row r="21183" ht="12.75" customHeight="1" x14ac:dyDescent="0.2"/>
    <row r="21184" ht="12.75" customHeight="1" x14ac:dyDescent="0.2"/>
    <row r="21185" ht="12.75" customHeight="1" x14ac:dyDescent="0.2"/>
    <row r="21186" ht="12.75" customHeight="1" x14ac:dyDescent="0.2"/>
    <row r="21187" ht="12.75" customHeight="1" x14ac:dyDescent="0.2"/>
    <row r="21188" ht="12.75" customHeight="1" x14ac:dyDescent="0.2"/>
    <row r="21189" ht="12.75" customHeight="1" x14ac:dyDescent="0.2"/>
    <row r="21190" ht="12.75" customHeight="1" x14ac:dyDescent="0.2"/>
    <row r="21191" ht="12.75" customHeight="1" x14ac:dyDescent="0.2"/>
    <row r="21192" ht="12.75" customHeight="1" x14ac:dyDescent="0.2"/>
    <row r="21193" ht="12.75" customHeight="1" x14ac:dyDescent="0.2"/>
    <row r="21194" ht="12.75" customHeight="1" x14ac:dyDescent="0.2"/>
    <row r="21195" ht="12.75" customHeight="1" x14ac:dyDescent="0.2"/>
    <row r="21196" ht="12.75" customHeight="1" x14ac:dyDescent="0.2"/>
    <row r="21197" ht="12.75" customHeight="1" x14ac:dyDescent="0.2"/>
    <row r="21198" ht="12.75" customHeight="1" x14ac:dyDescent="0.2"/>
    <row r="21199" ht="12.75" customHeight="1" x14ac:dyDescent="0.2"/>
    <row r="21200" ht="12.75" customHeight="1" x14ac:dyDescent="0.2"/>
    <row r="21201" ht="12.75" customHeight="1" x14ac:dyDescent="0.2"/>
    <row r="21202" ht="12.75" customHeight="1" x14ac:dyDescent="0.2"/>
    <row r="21203" ht="12.75" customHeight="1" x14ac:dyDescent="0.2"/>
    <row r="21204" ht="12.75" customHeight="1" x14ac:dyDescent="0.2"/>
    <row r="21205" ht="12.75" customHeight="1" x14ac:dyDescent="0.2"/>
    <row r="21206" ht="12.75" customHeight="1" x14ac:dyDescent="0.2"/>
    <row r="21207" ht="12.75" customHeight="1" x14ac:dyDescent="0.2"/>
    <row r="21208" ht="12.75" customHeight="1" x14ac:dyDescent="0.2"/>
    <row r="21209" ht="12.75" customHeight="1" x14ac:dyDescent="0.2"/>
    <row r="21210" ht="12.75" customHeight="1" x14ac:dyDescent="0.2"/>
    <row r="21211" ht="12.75" customHeight="1" x14ac:dyDescent="0.2"/>
    <row r="21212" ht="12.75" customHeight="1" x14ac:dyDescent="0.2"/>
    <row r="21213" ht="12.75" customHeight="1" x14ac:dyDescent="0.2"/>
    <row r="21214" ht="12.75" customHeight="1" x14ac:dyDescent="0.2"/>
    <row r="21215" ht="12.75" customHeight="1" x14ac:dyDescent="0.2"/>
    <row r="21216" ht="12.75" customHeight="1" x14ac:dyDescent="0.2"/>
    <row r="21217" ht="12.75" customHeight="1" x14ac:dyDescent="0.2"/>
    <row r="21218" ht="12.75" customHeight="1" x14ac:dyDescent="0.2"/>
    <row r="21219" ht="12.75" customHeight="1" x14ac:dyDescent="0.2"/>
    <row r="21220" ht="12.75" customHeight="1" x14ac:dyDescent="0.2"/>
    <row r="21221" ht="12.75" customHeight="1" x14ac:dyDescent="0.2"/>
    <row r="21222" ht="12.75" customHeight="1" x14ac:dyDescent="0.2"/>
    <row r="21223" ht="12.75" customHeight="1" x14ac:dyDescent="0.2"/>
    <row r="21224" ht="12.75" customHeight="1" x14ac:dyDescent="0.2"/>
    <row r="21225" ht="12.75" customHeight="1" x14ac:dyDescent="0.2"/>
    <row r="21226" ht="12.75" customHeight="1" x14ac:dyDescent="0.2"/>
    <row r="21227" ht="12.75" customHeight="1" x14ac:dyDescent="0.2"/>
    <row r="21228" ht="12.75" customHeight="1" x14ac:dyDescent="0.2"/>
    <row r="21229" ht="12.75" customHeight="1" x14ac:dyDescent="0.2"/>
    <row r="21230" ht="12.75" customHeight="1" x14ac:dyDescent="0.2"/>
    <row r="21231" ht="12.75" customHeight="1" x14ac:dyDescent="0.2"/>
    <row r="21232" ht="12.75" customHeight="1" x14ac:dyDescent="0.2"/>
    <row r="21233" ht="12.75" customHeight="1" x14ac:dyDescent="0.2"/>
    <row r="21234" ht="12.75" customHeight="1" x14ac:dyDescent="0.2"/>
    <row r="21235" ht="12.75" customHeight="1" x14ac:dyDescent="0.2"/>
    <row r="21236" ht="12.75" customHeight="1" x14ac:dyDescent="0.2"/>
    <row r="21237" ht="12.75" customHeight="1" x14ac:dyDescent="0.2"/>
    <row r="21238" ht="12.75" customHeight="1" x14ac:dyDescent="0.2"/>
    <row r="21239" ht="12.75" customHeight="1" x14ac:dyDescent="0.2"/>
    <row r="21240" ht="12.75" customHeight="1" x14ac:dyDescent="0.2"/>
    <row r="21241" ht="12.75" customHeight="1" x14ac:dyDescent="0.2"/>
    <row r="21242" ht="12.75" customHeight="1" x14ac:dyDescent="0.2"/>
    <row r="21243" ht="12.75" customHeight="1" x14ac:dyDescent="0.2"/>
    <row r="21244" ht="12.75" customHeight="1" x14ac:dyDescent="0.2"/>
    <row r="21245" ht="12.75" customHeight="1" x14ac:dyDescent="0.2"/>
    <row r="21246" ht="12.75" customHeight="1" x14ac:dyDescent="0.2"/>
    <row r="21247" ht="12.75" customHeight="1" x14ac:dyDescent="0.2"/>
    <row r="21248" ht="12.75" customHeight="1" x14ac:dyDescent="0.2"/>
    <row r="21249" ht="12.75" customHeight="1" x14ac:dyDescent="0.2"/>
    <row r="21250" ht="12.75" customHeight="1" x14ac:dyDescent="0.2"/>
    <row r="21251" ht="12.75" customHeight="1" x14ac:dyDescent="0.2"/>
    <row r="21252" ht="12.75" customHeight="1" x14ac:dyDescent="0.2"/>
    <row r="21253" ht="12.75" customHeight="1" x14ac:dyDescent="0.2"/>
    <row r="21254" ht="12.75" customHeight="1" x14ac:dyDescent="0.2"/>
    <row r="21255" ht="12.75" customHeight="1" x14ac:dyDescent="0.2"/>
    <row r="21256" ht="12.75" customHeight="1" x14ac:dyDescent="0.2"/>
    <row r="21257" ht="12.75" customHeight="1" x14ac:dyDescent="0.2"/>
    <row r="21258" ht="12.75" customHeight="1" x14ac:dyDescent="0.2"/>
    <row r="21259" ht="12.75" customHeight="1" x14ac:dyDescent="0.2"/>
    <row r="21260" ht="12.75" customHeight="1" x14ac:dyDescent="0.2"/>
    <row r="21261" ht="12.75" customHeight="1" x14ac:dyDescent="0.2"/>
    <row r="21262" ht="12.75" customHeight="1" x14ac:dyDescent="0.2"/>
    <row r="21263" ht="12.75" customHeight="1" x14ac:dyDescent="0.2"/>
    <row r="21264" ht="12.75" customHeight="1" x14ac:dyDescent="0.2"/>
    <row r="21265" ht="12.75" customHeight="1" x14ac:dyDescent="0.2"/>
    <row r="21266" ht="12.75" customHeight="1" x14ac:dyDescent="0.2"/>
    <row r="21267" ht="12.75" customHeight="1" x14ac:dyDescent="0.2"/>
    <row r="21268" ht="12.75" customHeight="1" x14ac:dyDescent="0.2"/>
    <row r="21269" ht="12.75" customHeight="1" x14ac:dyDescent="0.2"/>
    <row r="21270" ht="12.75" customHeight="1" x14ac:dyDescent="0.2"/>
    <row r="21271" ht="12.75" customHeight="1" x14ac:dyDescent="0.2"/>
    <row r="21272" ht="12.75" customHeight="1" x14ac:dyDescent="0.2"/>
    <row r="21273" ht="12.75" customHeight="1" x14ac:dyDescent="0.2"/>
    <row r="21274" ht="12.75" customHeight="1" x14ac:dyDescent="0.2"/>
    <row r="21275" ht="12.75" customHeight="1" x14ac:dyDescent="0.2"/>
    <row r="21276" ht="12.75" customHeight="1" x14ac:dyDescent="0.2"/>
    <row r="21277" ht="12.75" customHeight="1" x14ac:dyDescent="0.2"/>
    <row r="21278" ht="12.75" customHeight="1" x14ac:dyDescent="0.2"/>
    <row r="21279" ht="12.75" customHeight="1" x14ac:dyDescent="0.2"/>
    <row r="21280" ht="12.75" customHeight="1" x14ac:dyDescent="0.2"/>
    <row r="21281" ht="12.75" customHeight="1" x14ac:dyDescent="0.2"/>
    <row r="21282" ht="12.75" customHeight="1" x14ac:dyDescent="0.2"/>
    <row r="21283" ht="12.75" customHeight="1" x14ac:dyDescent="0.2"/>
    <row r="21284" ht="12.75" customHeight="1" x14ac:dyDescent="0.2"/>
    <row r="21285" ht="12.75" customHeight="1" x14ac:dyDescent="0.2"/>
    <row r="21286" ht="12.75" customHeight="1" x14ac:dyDescent="0.2"/>
    <row r="21287" ht="12.75" customHeight="1" x14ac:dyDescent="0.2"/>
    <row r="21288" ht="12.75" customHeight="1" x14ac:dyDescent="0.2"/>
    <row r="21289" ht="12.75" customHeight="1" x14ac:dyDescent="0.2"/>
    <row r="21290" ht="12.75" customHeight="1" x14ac:dyDescent="0.2"/>
    <row r="21291" ht="12.75" customHeight="1" x14ac:dyDescent="0.2"/>
    <row r="21292" ht="12.75" customHeight="1" x14ac:dyDescent="0.2"/>
    <row r="21293" ht="12.75" customHeight="1" x14ac:dyDescent="0.2"/>
    <row r="21294" ht="12.75" customHeight="1" x14ac:dyDescent="0.2"/>
    <row r="21295" ht="12.75" customHeight="1" x14ac:dyDescent="0.2"/>
    <row r="21296" ht="12.75" customHeight="1" x14ac:dyDescent="0.2"/>
    <row r="21297" ht="12.75" customHeight="1" x14ac:dyDescent="0.2"/>
    <row r="21298" ht="12.75" customHeight="1" x14ac:dyDescent="0.2"/>
    <row r="21299" ht="12.75" customHeight="1" x14ac:dyDescent="0.2"/>
    <row r="21300" ht="12.75" customHeight="1" x14ac:dyDescent="0.2"/>
    <row r="21301" ht="12.75" customHeight="1" x14ac:dyDescent="0.2"/>
    <row r="21302" ht="12.75" customHeight="1" x14ac:dyDescent="0.2"/>
    <row r="21303" ht="12.75" customHeight="1" x14ac:dyDescent="0.2"/>
    <row r="21304" ht="12.75" customHeight="1" x14ac:dyDescent="0.2"/>
    <row r="21305" ht="12.75" customHeight="1" x14ac:dyDescent="0.2"/>
    <row r="21306" ht="12.75" customHeight="1" x14ac:dyDescent="0.2"/>
    <row r="21307" ht="12.75" customHeight="1" x14ac:dyDescent="0.2"/>
    <row r="21308" ht="12.75" customHeight="1" x14ac:dyDescent="0.2"/>
    <row r="21309" ht="12.75" customHeight="1" x14ac:dyDescent="0.2"/>
    <row r="21310" ht="12.75" customHeight="1" x14ac:dyDescent="0.2"/>
    <row r="21311" ht="12.75" customHeight="1" x14ac:dyDescent="0.2"/>
    <row r="21312" ht="12.75" customHeight="1" x14ac:dyDescent="0.2"/>
    <row r="21313" ht="12.75" customHeight="1" x14ac:dyDescent="0.2"/>
    <row r="21314" ht="12.75" customHeight="1" x14ac:dyDescent="0.2"/>
    <row r="21315" ht="12.75" customHeight="1" x14ac:dyDescent="0.2"/>
    <row r="21316" ht="12.75" customHeight="1" x14ac:dyDescent="0.2"/>
    <row r="21317" ht="12.75" customHeight="1" x14ac:dyDescent="0.2"/>
    <row r="21318" ht="12.75" customHeight="1" x14ac:dyDescent="0.2"/>
    <row r="21319" ht="12.75" customHeight="1" x14ac:dyDescent="0.2"/>
    <row r="21320" ht="12.75" customHeight="1" x14ac:dyDescent="0.2"/>
    <row r="21321" ht="12.75" customHeight="1" x14ac:dyDescent="0.2"/>
    <row r="21322" ht="12.75" customHeight="1" x14ac:dyDescent="0.2"/>
    <row r="21323" ht="12.75" customHeight="1" x14ac:dyDescent="0.2"/>
    <row r="21324" ht="12.75" customHeight="1" x14ac:dyDescent="0.2"/>
    <row r="21325" ht="12.75" customHeight="1" x14ac:dyDescent="0.2"/>
    <row r="21326" ht="12.75" customHeight="1" x14ac:dyDescent="0.2"/>
    <row r="21327" ht="12.75" customHeight="1" x14ac:dyDescent="0.2"/>
    <row r="21328" ht="12.75" customHeight="1" x14ac:dyDescent="0.2"/>
    <row r="21329" ht="12.75" customHeight="1" x14ac:dyDescent="0.2"/>
    <row r="21330" ht="12.75" customHeight="1" x14ac:dyDescent="0.2"/>
    <row r="21331" ht="12.75" customHeight="1" x14ac:dyDescent="0.2"/>
    <row r="21332" ht="12.75" customHeight="1" x14ac:dyDescent="0.2"/>
    <row r="21333" ht="12.75" customHeight="1" x14ac:dyDescent="0.2"/>
    <row r="21334" ht="12.75" customHeight="1" x14ac:dyDescent="0.2"/>
    <row r="21335" ht="12.75" customHeight="1" x14ac:dyDescent="0.2"/>
    <row r="21336" ht="12.75" customHeight="1" x14ac:dyDescent="0.2"/>
    <row r="21337" ht="12.75" customHeight="1" x14ac:dyDescent="0.2"/>
    <row r="21338" ht="12.75" customHeight="1" x14ac:dyDescent="0.2"/>
    <row r="21339" ht="12.75" customHeight="1" x14ac:dyDescent="0.2"/>
    <row r="21340" ht="12.75" customHeight="1" x14ac:dyDescent="0.2"/>
    <row r="21341" ht="12.75" customHeight="1" x14ac:dyDescent="0.2"/>
    <row r="21342" ht="12.75" customHeight="1" x14ac:dyDescent="0.2"/>
    <row r="21343" ht="12.75" customHeight="1" x14ac:dyDescent="0.2"/>
    <row r="21344" ht="12.75" customHeight="1" x14ac:dyDescent="0.2"/>
    <row r="21345" ht="12.75" customHeight="1" x14ac:dyDescent="0.2"/>
    <row r="21346" ht="12.75" customHeight="1" x14ac:dyDescent="0.2"/>
    <row r="21347" ht="12.75" customHeight="1" x14ac:dyDescent="0.2"/>
    <row r="21348" ht="12.75" customHeight="1" x14ac:dyDescent="0.2"/>
    <row r="21349" ht="12.75" customHeight="1" x14ac:dyDescent="0.2"/>
    <row r="21350" ht="12.75" customHeight="1" x14ac:dyDescent="0.2"/>
    <row r="21351" ht="12.75" customHeight="1" x14ac:dyDescent="0.2"/>
    <row r="21352" ht="12.75" customHeight="1" x14ac:dyDescent="0.2"/>
    <row r="21353" ht="12.75" customHeight="1" x14ac:dyDescent="0.2"/>
    <row r="21354" ht="12.75" customHeight="1" x14ac:dyDescent="0.2"/>
    <row r="21355" ht="12.75" customHeight="1" x14ac:dyDescent="0.2"/>
    <row r="21356" ht="12.75" customHeight="1" x14ac:dyDescent="0.2"/>
    <row r="21357" ht="12.75" customHeight="1" x14ac:dyDescent="0.2"/>
    <row r="21358" ht="12.75" customHeight="1" x14ac:dyDescent="0.2"/>
    <row r="21359" ht="12.75" customHeight="1" x14ac:dyDescent="0.2"/>
    <row r="21360" ht="12.75" customHeight="1" x14ac:dyDescent="0.2"/>
    <row r="21361" ht="12.75" customHeight="1" x14ac:dyDescent="0.2"/>
    <row r="21362" ht="12.75" customHeight="1" x14ac:dyDescent="0.2"/>
    <row r="21363" ht="12.75" customHeight="1" x14ac:dyDescent="0.2"/>
    <row r="21364" ht="12.75" customHeight="1" x14ac:dyDescent="0.2"/>
    <row r="21365" ht="12.75" customHeight="1" x14ac:dyDescent="0.2"/>
    <row r="21366" ht="12.75" customHeight="1" x14ac:dyDescent="0.2"/>
    <row r="21367" ht="12.75" customHeight="1" x14ac:dyDescent="0.2"/>
    <row r="21368" ht="12.75" customHeight="1" x14ac:dyDescent="0.2"/>
    <row r="21369" ht="12.75" customHeight="1" x14ac:dyDescent="0.2"/>
    <row r="21370" ht="12.75" customHeight="1" x14ac:dyDescent="0.2"/>
    <row r="21371" ht="12.75" customHeight="1" x14ac:dyDescent="0.2"/>
    <row r="21372" ht="12.75" customHeight="1" x14ac:dyDescent="0.2"/>
    <row r="21373" ht="12.75" customHeight="1" x14ac:dyDescent="0.2"/>
    <row r="21374" ht="12.75" customHeight="1" x14ac:dyDescent="0.2"/>
    <row r="21375" ht="12.75" customHeight="1" x14ac:dyDescent="0.2"/>
    <row r="21376" ht="12.75" customHeight="1" x14ac:dyDescent="0.2"/>
    <row r="21377" ht="12.75" customHeight="1" x14ac:dyDescent="0.2"/>
    <row r="21378" ht="12.75" customHeight="1" x14ac:dyDescent="0.2"/>
    <row r="21379" ht="12.75" customHeight="1" x14ac:dyDescent="0.2"/>
    <row r="21380" ht="12.75" customHeight="1" x14ac:dyDescent="0.2"/>
    <row r="21381" ht="12.75" customHeight="1" x14ac:dyDescent="0.2"/>
    <row r="21382" ht="12.75" customHeight="1" x14ac:dyDescent="0.2"/>
    <row r="21383" ht="12.75" customHeight="1" x14ac:dyDescent="0.2"/>
    <row r="21384" ht="12.75" customHeight="1" x14ac:dyDescent="0.2"/>
    <row r="21385" ht="12.75" customHeight="1" x14ac:dyDescent="0.2"/>
    <row r="21386" ht="12.75" customHeight="1" x14ac:dyDescent="0.2"/>
    <row r="21387" ht="12.75" customHeight="1" x14ac:dyDescent="0.2"/>
    <row r="21388" ht="12.75" customHeight="1" x14ac:dyDescent="0.2"/>
    <row r="21389" ht="12.75" customHeight="1" x14ac:dyDescent="0.2"/>
    <row r="21390" ht="12.75" customHeight="1" x14ac:dyDescent="0.2"/>
    <row r="21391" ht="12.75" customHeight="1" x14ac:dyDescent="0.2"/>
    <row r="21392" ht="12.75" customHeight="1" x14ac:dyDescent="0.2"/>
    <row r="21393" ht="12.75" customHeight="1" x14ac:dyDescent="0.2"/>
    <row r="21394" ht="12.75" customHeight="1" x14ac:dyDescent="0.2"/>
    <row r="21395" ht="12.75" customHeight="1" x14ac:dyDescent="0.2"/>
    <row r="21396" ht="12.75" customHeight="1" x14ac:dyDescent="0.2"/>
    <row r="21397" ht="12.75" customHeight="1" x14ac:dyDescent="0.2"/>
    <row r="21398" ht="12.75" customHeight="1" x14ac:dyDescent="0.2"/>
    <row r="21399" ht="12.75" customHeight="1" x14ac:dyDescent="0.2"/>
    <row r="21400" ht="12.75" customHeight="1" x14ac:dyDescent="0.2"/>
    <row r="21401" ht="12.75" customHeight="1" x14ac:dyDescent="0.2"/>
    <row r="21402" ht="12.75" customHeight="1" x14ac:dyDescent="0.2"/>
    <row r="21403" ht="12.75" customHeight="1" x14ac:dyDescent="0.2"/>
    <row r="21404" ht="12.75" customHeight="1" x14ac:dyDescent="0.2"/>
    <row r="21405" ht="12.75" customHeight="1" x14ac:dyDescent="0.2"/>
    <row r="21406" ht="12.75" customHeight="1" x14ac:dyDescent="0.2"/>
    <row r="21407" ht="12.75" customHeight="1" x14ac:dyDescent="0.2"/>
    <row r="21408" ht="12.75" customHeight="1" x14ac:dyDescent="0.2"/>
    <row r="21409" ht="12.75" customHeight="1" x14ac:dyDescent="0.2"/>
    <row r="21410" ht="12.75" customHeight="1" x14ac:dyDescent="0.2"/>
    <row r="21411" ht="12.75" customHeight="1" x14ac:dyDescent="0.2"/>
    <row r="21412" ht="12.75" customHeight="1" x14ac:dyDescent="0.2"/>
    <row r="21413" ht="12.75" customHeight="1" x14ac:dyDescent="0.2"/>
    <row r="21414" ht="12.75" customHeight="1" x14ac:dyDescent="0.2"/>
    <row r="21415" ht="12.75" customHeight="1" x14ac:dyDescent="0.2"/>
    <row r="21416" ht="12.75" customHeight="1" x14ac:dyDescent="0.2"/>
    <row r="21417" ht="12.75" customHeight="1" x14ac:dyDescent="0.2"/>
    <row r="21418" ht="12.75" customHeight="1" x14ac:dyDescent="0.2"/>
    <row r="21419" ht="12.75" customHeight="1" x14ac:dyDescent="0.2"/>
    <row r="21420" ht="12.75" customHeight="1" x14ac:dyDescent="0.2"/>
    <row r="21421" ht="12.75" customHeight="1" x14ac:dyDescent="0.2"/>
    <row r="21422" ht="12.75" customHeight="1" x14ac:dyDescent="0.2"/>
    <row r="21423" ht="12.75" customHeight="1" x14ac:dyDescent="0.2"/>
    <row r="21424" ht="12.75" customHeight="1" x14ac:dyDescent="0.2"/>
    <row r="21425" ht="12.75" customHeight="1" x14ac:dyDescent="0.2"/>
    <row r="21426" ht="12.75" customHeight="1" x14ac:dyDescent="0.2"/>
    <row r="21427" ht="12.75" customHeight="1" x14ac:dyDescent="0.2"/>
    <row r="21428" ht="12.75" customHeight="1" x14ac:dyDescent="0.2"/>
    <row r="21429" ht="12.75" customHeight="1" x14ac:dyDescent="0.2"/>
    <row r="21430" ht="12.75" customHeight="1" x14ac:dyDescent="0.2"/>
    <row r="21431" ht="12.75" customHeight="1" x14ac:dyDescent="0.2"/>
    <row r="21432" ht="12.75" customHeight="1" x14ac:dyDescent="0.2"/>
    <row r="21433" ht="12.75" customHeight="1" x14ac:dyDescent="0.2"/>
    <row r="21434" ht="12.75" customHeight="1" x14ac:dyDescent="0.2"/>
    <row r="21435" ht="12.75" customHeight="1" x14ac:dyDescent="0.2"/>
    <row r="21436" ht="12.75" customHeight="1" x14ac:dyDescent="0.2"/>
    <row r="21437" ht="12.75" customHeight="1" x14ac:dyDescent="0.2"/>
    <row r="21438" ht="12.75" customHeight="1" x14ac:dyDescent="0.2"/>
    <row r="21439" ht="12.75" customHeight="1" x14ac:dyDescent="0.2"/>
    <row r="21440" ht="12.75" customHeight="1" x14ac:dyDescent="0.2"/>
    <row r="21441" ht="12.75" customHeight="1" x14ac:dyDescent="0.2"/>
    <row r="21442" ht="12.75" customHeight="1" x14ac:dyDescent="0.2"/>
    <row r="21443" ht="12.75" customHeight="1" x14ac:dyDescent="0.2"/>
    <row r="21444" ht="12.75" customHeight="1" x14ac:dyDescent="0.2"/>
    <row r="21445" ht="12.75" customHeight="1" x14ac:dyDescent="0.2"/>
    <row r="21446" ht="12.75" customHeight="1" x14ac:dyDescent="0.2"/>
    <row r="21447" ht="12.75" customHeight="1" x14ac:dyDescent="0.2"/>
    <row r="21448" ht="12.75" customHeight="1" x14ac:dyDescent="0.2"/>
    <row r="21449" ht="12.75" customHeight="1" x14ac:dyDescent="0.2"/>
    <row r="21450" ht="12.75" customHeight="1" x14ac:dyDescent="0.2"/>
    <row r="21451" ht="12.75" customHeight="1" x14ac:dyDescent="0.2"/>
    <row r="21452" ht="12.75" customHeight="1" x14ac:dyDescent="0.2"/>
    <row r="21453" ht="12.75" customHeight="1" x14ac:dyDescent="0.2"/>
    <row r="21454" ht="12.75" customHeight="1" x14ac:dyDescent="0.2"/>
    <row r="21455" ht="12.75" customHeight="1" x14ac:dyDescent="0.2"/>
    <row r="21456" ht="12.75" customHeight="1" x14ac:dyDescent="0.2"/>
    <row r="21457" ht="12.75" customHeight="1" x14ac:dyDescent="0.2"/>
    <row r="21458" ht="12.75" customHeight="1" x14ac:dyDescent="0.2"/>
    <row r="21459" ht="12.75" customHeight="1" x14ac:dyDescent="0.2"/>
    <row r="21460" ht="12.75" customHeight="1" x14ac:dyDescent="0.2"/>
    <row r="21461" ht="12.75" customHeight="1" x14ac:dyDescent="0.2"/>
    <row r="21462" ht="12.75" customHeight="1" x14ac:dyDescent="0.2"/>
    <row r="21463" ht="12.75" customHeight="1" x14ac:dyDescent="0.2"/>
    <row r="21464" ht="12.75" customHeight="1" x14ac:dyDescent="0.2"/>
    <row r="21465" ht="12.75" customHeight="1" x14ac:dyDescent="0.2"/>
    <row r="21466" ht="12.75" customHeight="1" x14ac:dyDescent="0.2"/>
    <row r="21467" ht="12.75" customHeight="1" x14ac:dyDescent="0.2"/>
    <row r="21468" ht="12.75" customHeight="1" x14ac:dyDescent="0.2"/>
    <row r="21469" ht="12.75" customHeight="1" x14ac:dyDescent="0.2"/>
    <row r="21470" ht="12.75" customHeight="1" x14ac:dyDescent="0.2"/>
    <row r="21471" ht="12.75" customHeight="1" x14ac:dyDescent="0.2"/>
    <row r="21472" ht="12.75" customHeight="1" x14ac:dyDescent="0.2"/>
    <row r="21473" ht="12.75" customHeight="1" x14ac:dyDescent="0.2"/>
    <row r="21474" ht="12.75" customHeight="1" x14ac:dyDescent="0.2"/>
    <row r="21475" ht="12.75" customHeight="1" x14ac:dyDescent="0.2"/>
    <row r="21476" ht="12.75" customHeight="1" x14ac:dyDescent="0.2"/>
    <row r="21477" ht="12.75" customHeight="1" x14ac:dyDescent="0.2"/>
    <row r="21478" ht="12.75" customHeight="1" x14ac:dyDescent="0.2"/>
    <row r="21479" ht="12.75" customHeight="1" x14ac:dyDescent="0.2"/>
    <row r="21480" ht="12.75" customHeight="1" x14ac:dyDescent="0.2"/>
    <row r="21481" ht="12.75" customHeight="1" x14ac:dyDescent="0.2"/>
    <row r="21482" ht="12.75" customHeight="1" x14ac:dyDescent="0.2"/>
    <row r="21483" ht="12.75" customHeight="1" x14ac:dyDescent="0.2"/>
    <row r="21484" ht="12.75" customHeight="1" x14ac:dyDescent="0.2"/>
    <row r="21485" ht="12.75" customHeight="1" x14ac:dyDescent="0.2"/>
    <row r="21486" ht="12.75" customHeight="1" x14ac:dyDescent="0.2"/>
    <row r="21487" ht="12.75" customHeight="1" x14ac:dyDescent="0.2"/>
    <row r="21488" ht="12.75" customHeight="1" x14ac:dyDescent="0.2"/>
    <row r="21489" ht="12.75" customHeight="1" x14ac:dyDescent="0.2"/>
    <row r="21490" ht="12.75" customHeight="1" x14ac:dyDescent="0.2"/>
    <row r="21491" ht="12.75" customHeight="1" x14ac:dyDescent="0.2"/>
    <row r="21492" ht="12.75" customHeight="1" x14ac:dyDescent="0.2"/>
    <row r="21493" ht="12.75" customHeight="1" x14ac:dyDescent="0.2"/>
    <row r="21494" ht="12.75" customHeight="1" x14ac:dyDescent="0.2"/>
    <row r="21495" ht="12.75" customHeight="1" x14ac:dyDescent="0.2"/>
    <row r="21496" ht="12.75" customHeight="1" x14ac:dyDescent="0.2"/>
    <row r="21497" ht="12.75" customHeight="1" x14ac:dyDescent="0.2"/>
    <row r="21498" ht="12.75" customHeight="1" x14ac:dyDescent="0.2"/>
    <row r="21499" ht="12.75" customHeight="1" x14ac:dyDescent="0.2"/>
    <row r="21500" ht="12.75" customHeight="1" x14ac:dyDescent="0.2"/>
    <row r="21501" ht="12.75" customHeight="1" x14ac:dyDescent="0.2"/>
    <row r="21502" ht="12.75" customHeight="1" x14ac:dyDescent="0.2"/>
    <row r="21503" ht="12.75" customHeight="1" x14ac:dyDescent="0.2"/>
    <row r="21504" ht="12.75" customHeight="1" x14ac:dyDescent="0.2"/>
    <row r="21505" ht="12.75" customHeight="1" x14ac:dyDescent="0.2"/>
    <row r="21506" ht="12.75" customHeight="1" x14ac:dyDescent="0.2"/>
    <row r="21507" ht="12.75" customHeight="1" x14ac:dyDescent="0.2"/>
    <row r="21508" ht="12.75" customHeight="1" x14ac:dyDescent="0.2"/>
    <row r="21509" ht="12.75" customHeight="1" x14ac:dyDescent="0.2"/>
    <row r="21510" ht="12.75" customHeight="1" x14ac:dyDescent="0.2"/>
    <row r="21511" ht="12.75" customHeight="1" x14ac:dyDescent="0.2"/>
    <row r="21512" ht="12.75" customHeight="1" x14ac:dyDescent="0.2"/>
    <row r="21513" ht="12.75" customHeight="1" x14ac:dyDescent="0.2"/>
    <row r="21514" ht="12.75" customHeight="1" x14ac:dyDescent="0.2"/>
    <row r="21515" ht="12.75" customHeight="1" x14ac:dyDescent="0.2"/>
    <row r="21516" ht="12.75" customHeight="1" x14ac:dyDescent="0.2"/>
    <row r="21517" ht="12.75" customHeight="1" x14ac:dyDescent="0.2"/>
    <row r="21518" ht="12.75" customHeight="1" x14ac:dyDescent="0.2"/>
    <row r="21519" ht="12.75" customHeight="1" x14ac:dyDescent="0.2"/>
    <row r="21520" ht="12.75" customHeight="1" x14ac:dyDescent="0.2"/>
    <row r="21521" ht="12.75" customHeight="1" x14ac:dyDescent="0.2"/>
    <row r="21522" ht="12.75" customHeight="1" x14ac:dyDescent="0.2"/>
    <row r="21523" ht="12.75" customHeight="1" x14ac:dyDescent="0.2"/>
    <row r="21524" ht="12.75" customHeight="1" x14ac:dyDescent="0.2"/>
    <row r="21525" ht="12.75" customHeight="1" x14ac:dyDescent="0.2"/>
    <row r="21526" ht="12.75" customHeight="1" x14ac:dyDescent="0.2"/>
    <row r="21527" ht="12.75" customHeight="1" x14ac:dyDescent="0.2"/>
    <row r="21528" ht="12.75" customHeight="1" x14ac:dyDescent="0.2"/>
    <row r="21529" ht="12.75" customHeight="1" x14ac:dyDescent="0.2"/>
    <row r="21530" ht="12.75" customHeight="1" x14ac:dyDescent="0.2"/>
    <row r="21531" ht="12.75" customHeight="1" x14ac:dyDescent="0.2"/>
    <row r="21532" ht="12.75" customHeight="1" x14ac:dyDescent="0.2"/>
    <row r="21533" ht="12.75" customHeight="1" x14ac:dyDescent="0.2"/>
    <row r="21534" ht="12.75" customHeight="1" x14ac:dyDescent="0.2"/>
    <row r="21535" ht="12.75" customHeight="1" x14ac:dyDescent="0.2"/>
    <row r="21536" ht="12.75" customHeight="1" x14ac:dyDescent="0.2"/>
    <row r="21537" ht="12.75" customHeight="1" x14ac:dyDescent="0.2"/>
    <row r="21538" ht="12.75" customHeight="1" x14ac:dyDescent="0.2"/>
    <row r="21539" ht="12.75" customHeight="1" x14ac:dyDescent="0.2"/>
    <row r="21540" ht="12.75" customHeight="1" x14ac:dyDescent="0.2"/>
    <row r="21541" ht="12.75" customHeight="1" x14ac:dyDescent="0.2"/>
    <row r="21542" ht="12.75" customHeight="1" x14ac:dyDescent="0.2"/>
    <row r="21543" ht="12.75" customHeight="1" x14ac:dyDescent="0.2"/>
    <row r="21544" ht="12.75" customHeight="1" x14ac:dyDescent="0.2"/>
    <row r="21545" ht="12.75" customHeight="1" x14ac:dyDescent="0.2"/>
    <row r="21546" ht="12.75" customHeight="1" x14ac:dyDescent="0.2"/>
    <row r="21547" ht="12.75" customHeight="1" x14ac:dyDescent="0.2"/>
    <row r="21548" ht="12.75" customHeight="1" x14ac:dyDescent="0.2"/>
    <row r="21549" ht="12.75" customHeight="1" x14ac:dyDescent="0.2"/>
    <row r="21550" ht="12.75" customHeight="1" x14ac:dyDescent="0.2"/>
    <row r="21551" ht="12.75" customHeight="1" x14ac:dyDescent="0.2"/>
    <row r="21552" ht="12.75" customHeight="1" x14ac:dyDescent="0.2"/>
    <row r="21553" ht="12.75" customHeight="1" x14ac:dyDescent="0.2"/>
    <row r="21554" ht="12.75" customHeight="1" x14ac:dyDescent="0.2"/>
    <row r="21555" ht="12.75" customHeight="1" x14ac:dyDescent="0.2"/>
    <row r="21556" ht="12.75" customHeight="1" x14ac:dyDescent="0.2"/>
    <row r="21557" ht="12.75" customHeight="1" x14ac:dyDescent="0.2"/>
    <row r="21558" ht="12.75" customHeight="1" x14ac:dyDescent="0.2"/>
    <row r="21559" ht="12.75" customHeight="1" x14ac:dyDescent="0.2"/>
    <row r="21560" ht="12.75" customHeight="1" x14ac:dyDescent="0.2"/>
    <row r="21561" ht="12.75" customHeight="1" x14ac:dyDescent="0.2"/>
    <row r="21562" ht="12.75" customHeight="1" x14ac:dyDescent="0.2"/>
    <row r="21563" ht="12.75" customHeight="1" x14ac:dyDescent="0.2"/>
    <row r="21564" ht="12.75" customHeight="1" x14ac:dyDescent="0.2"/>
    <row r="21565" ht="12.75" customHeight="1" x14ac:dyDescent="0.2"/>
    <row r="21566" ht="12.75" customHeight="1" x14ac:dyDescent="0.2"/>
    <row r="21567" ht="12.75" customHeight="1" x14ac:dyDescent="0.2"/>
    <row r="21568" ht="12.75" customHeight="1" x14ac:dyDescent="0.2"/>
    <row r="21569" ht="12.75" customHeight="1" x14ac:dyDescent="0.2"/>
    <row r="21570" ht="12.75" customHeight="1" x14ac:dyDescent="0.2"/>
    <row r="21571" ht="12.75" customHeight="1" x14ac:dyDescent="0.2"/>
    <row r="21572" ht="12.75" customHeight="1" x14ac:dyDescent="0.2"/>
    <row r="21573" ht="12.75" customHeight="1" x14ac:dyDescent="0.2"/>
    <row r="21574" ht="12.75" customHeight="1" x14ac:dyDescent="0.2"/>
    <row r="21575" ht="12.75" customHeight="1" x14ac:dyDescent="0.2"/>
    <row r="21576" ht="12.75" customHeight="1" x14ac:dyDescent="0.2"/>
    <row r="21577" ht="12.75" customHeight="1" x14ac:dyDescent="0.2"/>
    <row r="21578" ht="12.75" customHeight="1" x14ac:dyDescent="0.2"/>
    <row r="21579" ht="12.75" customHeight="1" x14ac:dyDescent="0.2"/>
    <row r="21580" ht="12.75" customHeight="1" x14ac:dyDescent="0.2"/>
    <row r="21581" ht="12.75" customHeight="1" x14ac:dyDescent="0.2"/>
    <row r="21582" ht="12.75" customHeight="1" x14ac:dyDescent="0.2"/>
    <row r="21583" ht="12.75" customHeight="1" x14ac:dyDescent="0.2"/>
    <row r="21584" ht="12.75" customHeight="1" x14ac:dyDescent="0.2"/>
    <row r="21585" ht="12.75" customHeight="1" x14ac:dyDescent="0.2"/>
    <row r="21586" ht="12.75" customHeight="1" x14ac:dyDescent="0.2"/>
    <row r="21587" ht="12.75" customHeight="1" x14ac:dyDescent="0.2"/>
    <row r="21588" ht="12.75" customHeight="1" x14ac:dyDescent="0.2"/>
    <row r="21589" ht="12.75" customHeight="1" x14ac:dyDescent="0.2"/>
    <row r="21590" ht="12.75" customHeight="1" x14ac:dyDescent="0.2"/>
    <row r="21591" ht="12.75" customHeight="1" x14ac:dyDescent="0.2"/>
    <row r="21592" ht="12.75" customHeight="1" x14ac:dyDescent="0.2"/>
    <row r="21593" ht="12.75" customHeight="1" x14ac:dyDescent="0.2"/>
    <row r="21594" ht="12.75" customHeight="1" x14ac:dyDescent="0.2"/>
    <row r="21595" ht="12.75" customHeight="1" x14ac:dyDescent="0.2"/>
    <row r="21596" ht="12.75" customHeight="1" x14ac:dyDescent="0.2"/>
    <row r="21597" ht="12.75" customHeight="1" x14ac:dyDescent="0.2"/>
    <row r="21598" ht="12.75" customHeight="1" x14ac:dyDescent="0.2"/>
    <row r="21599" ht="12.75" customHeight="1" x14ac:dyDescent="0.2"/>
    <row r="21600" ht="12.75" customHeight="1" x14ac:dyDescent="0.2"/>
    <row r="21601" ht="12.75" customHeight="1" x14ac:dyDescent="0.2"/>
    <row r="21602" ht="12.75" customHeight="1" x14ac:dyDescent="0.2"/>
    <row r="21603" ht="12.75" customHeight="1" x14ac:dyDescent="0.2"/>
    <row r="21604" ht="12.75" customHeight="1" x14ac:dyDescent="0.2"/>
    <row r="21605" ht="12.75" customHeight="1" x14ac:dyDescent="0.2"/>
    <row r="21606" ht="12.75" customHeight="1" x14ac:dyDescent="0.2"/>
    <row r="21607" ht="12.75" customHeight="1" x14ac:dyDescent="0.2"/>
    <row r="21608" ht="12.75" customHeight="1" x14ac:dyDescent="0.2"/>
    <row r="21609" ht="12.75" customHeight="1" x14ac:dyDescent="0.2"/>
    <row r="21610" ht="12.75" customHeight="1" x14ac:dyDescent="0.2"/>
    <row r="21611" ht="12.75" customHeight="1" x14ac:dyDescent="0.2"/>
    <row r="21612" ht="12.75" customHeight="1" x14ac:dyDescent="0.2"/>
    <row r="21613" ht="12.75" customHeight="1" x14ac:dyDescent="0.2"/>
    <row r="21614" ht="12.75" customHeight="1" x14ac:dyDescent="0.2"/>
    <row r="21615" ht="12.75" customHeight="1" x14ac:dyDescent="0.2"/>
    <row r="21616" ht="12.75" customHeight="1" x14ac:dyDescent="0.2"/>
    <row r="21617" ht="12.75" customHeight="1" x14ac:dyDescent="0.2"/>
    <row r="21618" ht="12.75" customHeight="1" x14ac:dyDescent="0.2"/>
    <row r="21619" ht="12.75" customHeight="1" x14ac:dyDescent="0.2"/>
    <row r="21620" ht="12.75" customHeight="1" x14ac:dyDescent="0.2"/>
    <row r="21621" ht="12.75" customHeight="1" x14ac:dyDescent="0.2"/>
    <row r="21622" ht="12.75" customHeight="1" x14ac:dyDescent="0.2"/>
    <row r="21623" ht="12.75" customHeight="1" x14ac:dyDescent="0.2"/>
    <row r="21624" ht="12.75" customHeight="1" x14ac:dyDescent="0.2"/>
    <row r="21625" ht="12.75" customHeight="1" x14ac:dyDescent="0.2"/>
    <row r="21626" ht="12.75" customHeight="1" x14ac:dyDescent="0.2"/>
    <row r="21627" ht="12.75" customHeight="1" x14ac:dyDescent="0.2"/>
    <row r="21628" ht="12.75" customHeight="1" x14ac:dyDescent="0.2"/>
    <row r="21629" ht="12.75" customHeight="1" x14ac:dyDescent="0.2"/>
    <row r="21630" ht="12.75" customHeight="1" x14ac:dyDescent="0.2"/>
    <row r="21631" ht="12.75" customHeight="1" x14ac:dyDescent="0.2"/>
    <row r="21632" ht="12.75" customHeight="1" x14ac:dyDescent="0.2"/>
    <row r="21633" ht="12.75" customHeight="1" x14ac:dyDescent="0.2"/>
    <row r="21634" ht="12.75" customHeight="1" x14ac:dyDescent="0.2"/>
    <row r="21635" ht="12.75" customHeight="1" x14ac:dyDescent="0.2"/>
    <row r="21636" ht="12.75" customHeight="1" x14ac:dyDescent="0.2"/>
    <row r="21637" ht="12.75" customHeight="1" x14ac:dyDescent="0.2"/>
    <row r="21638" ht="12.75" customHeight="1" x14ac:dyDescent="0.2"/>
    <row r="21639" ht="12.75" customHeight="1" x14ac:dyDescent="0.2"/>
    <row r="21640" ht="12.75" customHeight="1" x14ac:dyDescent="0.2"/>
    <row r="21641" ht="12.75" customHeight="1" x14ac:dyDescent="0.2"/>
    <row r="21642" ht="12.75" customHeight="1" x14ac:dyDescent="0.2"/>
    <row r="21643" ht="12.75" customHeight="1" x14ac:dyDescent="0.2"/>
    <row r="21644" ht="12.75" customHeight="1" x14ac:dyDescent="0.2"/>
    <row r="21645" ht="12.75" customHeight="1" x14ac:dyDescent="0.2"/>
    <row r="21646" ht="12.75" customHeight="1" x14ac:dyDescent="0.2"/>
    <row r="21647" ht="12.75" customHeight="1" x14ac:dyDescent="0.2"/>
    <row r="21648" ht="12.75" customHeight="1" x14ac:dyDescent="0.2"/>
    <row r="21649" ht="12.75" customHeight="1" x14ac:dyDescent="0.2"/>
    <row r="21650" ht="12.75" customHeight="1" x14ac:dyDescent="0.2"/>
    <row r="21651" ht="12.75" customHeight="1" x14ac:dyDescent="0.2"/>
    <row r="21652" ht="12.75" customHeight="1" x14ac:dyDescent="0.2"/>
    <row r="21653" ht="12.75" customHeight="1" x14ac:dyDescent="0.2"/>
    <row r="21654" ht="12.75" customHeight="1" x14ac:dyDescent="0.2"/>
    <row r="21655" ht="12.75" customHeight="1" x14ac:dyDescent="0.2"/>
    <row r="21656" ht="12.75" customHeight="1" x14ac:dyDescent="0.2"/>
    <row r="21657" ht="12.75" customHeight="1" x14ac:dyDescent="0.2"/>
    <row r="21658" ht="12.75" customHeight="1" x14ac:dyDescent="0.2"/>
    <row r="21659" ht="12.75" customHeight="1" x14ac:dyDescent="0.2"/>
    <row r="21660" ht="12.75" customHeight="1" x14ac:dyDescent="0.2"/>
    <row r="21661" ht="12.75" customHeight="1" x14ac:dyDescent="0.2"/>
    <row r="21662" ht="12.75" customHeight="1" x14ac:dyDescent="0.2"/>
    <row r="21663" ht="12.75" customHeight="1" x14ac:dyDescent="0.2"/>
    <row r="21664" ht="12.75" customHeight="1" x14ac:dyDescent="0.2"/>
    <row r="21665" ht="12.75" customHeight="1" x14ac:dyDescent="0.2"/>
    <row r="21666" ht="12.75" customHeight="1" x14ac:dyDescent="0.2"/>
    <row r="21667" ht="12.75" customHeight="1" x14ac:dyDescent="0.2"/>
    <row r="21668" ht="12.75" customHeight="1" x14ac:dyDescent="0.2"/>
    <row r="21669" ht="12.75" customHeight="1" x14ac:dyDescent="0.2"/>
    <row r="21670" ht="12.75" customHeight="1" x14ac:dyDescent="0.2"/>
    <row r="21671" ht="12.75" customHeight="1" x14ac:dyDescent="0.2"/>
    <row r="21672" ht="12.75" customHeight="1" x14ac:dyDescent="0.2"/>
    <row r="21673" ht="12.75" customHeight="1" x14ac:dyDescent="0.2"/>
    <row r="21674" ht="12.75" customHeight="1" x14ac:dyDescent="0.2"/>
    <row r="21675" ht="12.75" customHeight="1" x14ac:dyDescent="0.2"/>
    <row r="21676" ht="12.75" customHeight="1" x14ac:dyDescent="0.2"/>
    <row r="21677" ht="12.75" customHeight="1" x14ac:dyDescent="0.2"/>
    <row r="21678" ht="12.75" customHeight="1" x14ac:dyDescent="0.2"/>
    <row r="21679" ht="12.75" customHeight="1" x14ac:dyDescent="0.2"/>
    <row r="21680" ht="12.75" customHeight="1" x14ac:dyDescent="0.2"/>
    <row r="21681" ht="12.75" customHeight="1" x14ac:dyDescent="0.2"/>
    <row r="21682" ht="12.75" customHeight="1" x14ac:dyDescent="0.2"/>
    <row r="21683" ht="12.75" customHeight="1" x14ac:dyDescent="0.2"/>
    <row r="21684" ht="12.75" customHeight="1" x14ac:dyDescent="0.2"/>
    <row r="21685" ht="12.75" customHeight="1" x14ac:dyDescent="0.2"/>
    <row r="21686" ht="12.75" customHeight="1" x14ac:dyDescent="0.2"/>
    <row r="21687" ht="12.75" customHeight="1" x14ac:dyDescent="0.2"/>
    <row r="21688" ht="12.75" customHeight="1" x14ac:dyDescent="0.2"/>
    <row r="21689" ht="12.75" customHeight="1" x14ac:dyDescent="0.2"/>
    <row r="21690" ht="12.75" customHeight="1" x14ac:dyDescent="0.2"/>
    <row r="21691" ht="12.75" customHeight="1" x14ac:dyDescent="0.2"/>
    <row r="21692" ht="12.75" customHeight="1" x14ac:dyDescent="0.2"/>
    <row r="21693" ht="12.75" customHeight="1" x14ac:dyDescent="0.2"/>
    <row r="21694" ht="12.75" customHeight="1" x14ac:dyDescent="0.2"/>
    <row r="21695" ht="12.75" customHeight="1" x14ac:dyDescent="0.2"/>
    <row r="21696" ht="12.75" customHeight="1" x14ac:dyDescent="0.2"/>
    <row r="21697" ht="12.75" customHeight="1" x14ac:dyDescent="0.2"/>
    <row r="21698" ht="12.75" customHeight="1" x14ac:dyDescent="0.2"/>
    <row r="21699" ht="12.75" customHeight="1" x14ac:dyDescent="0.2"/>
    <row r="21700" ht="12.75" customHeight="1" x14ac:dyDescent="0.2"/>
    <row r="21701" ht="12.75" customHeight="1" x14ac:dyDescent="0.2"/>
    <row r="21702" ht="12.75" customHeight="1" x14ac:dyDescent="0.2"/>
    <row r="21703" ht="12.75" customHeight="1" x14ac:dyDescent="0.2"/>
    <row r="21704" ht="12.75" customHeight="1" x14ac:dyDescent="0.2"/>
    <row r="21705" ht="12.75" customHeight="1" x14ac:dyDescent="0.2"/>
    <row r="21706" ht="12.75" customHeight="1" x14ac:dyDescent="0.2"/>
    <row r="21707" ht="12.75" customHeight="1" x14ac:dyDescent="0.2"/>
    <row r="21708" ht="12.75" customHeight="1" x14ac:dyDescent="0.2"/>
    <row r="21709" ht="12.75" customHeight="1" x14ac:dyDescent="0.2"/>
    <row r="21710" ht="12.75" customHeight="1" x14ac:dyDescent="0.2"/>
    <row r="21711" ht="12.75" customHeight="1" x14ac:dyDescent="0.2"/>
    <row r="21712" ht="12.75" customHeight="1" x14ac:dyDescent="0.2"/>
    <row r="21713" ht="12.75" customHeight="1" x14ac:dyDescent="0.2"/>
    <row r="21714" ht="12.75" customHeight="1" x14ac:dyDescent="0.2"/>
    <row r="21715" ht="12.75" customHeight="1" x14ac:dyDescent="0.2"/>
    <row r="21716" ht="12.75" customHeight="1" x14ac:dyDescent="0.2"/>
    <row r="21717" ht="12.75" customHeight="1" x14ac:dyDescent="0.2"/>
    <row r="21718" ht="12.75" customHeight="1" x14ac:dyDescent="0.2"/>
    <row r="21719" ht="12.75" customHeight="1" x14ac:dyDescent="0.2"/>
    <row r="21720" ht="12.75" customHeight="1" x14ac:dyDescent="0.2"/>
    <row r="21721" ht="12.75" customHeight="1" x14ac:dyDescent="0.2"/>
    <row r="21722" ht="12.75" customHeight="1" x14ac:dyDescent="0.2"/>
    <row r="21723" ht="12.75" customHeight="1" x14ac:dyDescent="0.2"/>
    <row r="21724" ht="12.75" customHeight="1" x14ac:dyDescent="0.2"/>
    <row r="21725" ht="12.75" customHeight="1" x14ac:dyDescent="0.2"/>
    <row r="21726" ht="12.75" customHeight="1" x14ac:dyDescent="0.2"/>
    <row r="21727" ht="12.75" customHeight="1" x14ac:dyDescent="0.2"/>
    <row r="21728" ht="12.75" customHeight="1" x14ac:dyDescent="0.2"/>
    <row r="21729" ht="12.75" customHeight="1" x14ac:dyDescent="0.2"/>
    <row r="21730" ht="12.75" customHeight="1" x14ac:dyDescent="0.2"/>
    <row r="21731" ht="12.75" customHeight="1" x14ac:dyDescent="0.2"/>
    <row r="21732" ht="12.75" customHeight="1" x14ac:dyDescent="0.2"/>
    <row r="21733" ht="12.75" customHeight="1" x14ac:dyDescent="0.2"/>
    <row r="21734" ht="12.75" customHeight="1" x14ac:dyDescent="0.2"/>
    <row r="21735" ht="12.75" customHeight="1" x14ac:dyDescent="0.2"/>
    <row r="21736" ht="12.75" customHeight="1" x14ac:dyDescent="0.2"/>
    <row r="21737" ht="12.75" customHeight="1" x14ac:dyDescent="0.2"/>
    <row r="21738" ht="12.75" customHeight="1" x14ac:dyDescent="0.2"/>
    <row r="21739" ht="12.75" customHeight="1" x14ac:dyDescent="0.2"/>
    <row r="21740" ht="12.75" customHeight="1" x14ac:dyDescent="0.2"/>
    <row r="21741" ht="12.75" customHeight="1" x14ac:dyDescent="0.2"/>
    <row r="21742" ht="12.75" customHeight="1" x14ac:dyDescent="0.2"/>
    <row r="21743" ht="12.75" customHeight="1" x14ac:dyDescent="0.2"/>
    <row r="21744" ht="12.75" customHeight="1" x14ac:dyDescent="0.2"/>
    <row r="21745" ht="12.75" customHeight="1" x14ac:dyDescent="0.2"/>
    <row r="21746" ht="12.75" customHeight="1" x14ac:dyDescent="0.2"/>
    <row r="21747" ht="12.75" customHeight="1" x14ac:dyDescent="0.2"/>
    <row r="21748" ht="12.75" customHeight="1" x14ac:dyDescent="0.2"/>
    <row r="21749" ht="12.75" customHeight="1" x14ac:dyDescent="0.2"/>
    <row r="21750" ht="12.75" customHeight="1" x14ac:dyDescent="0.2"/>
    <row r="21751" ht="12.75" customHeight="1" x14ac:dyDescent="0.2"/>
    <row r="21752" ht="12.75" customHeight="1" x14ac:dyDescent="0.2"/>
    <row r="21753" ht="12.75" customHeight="1" x14ac:dyDescent="0.2"/>
    <row r="21754" ht="12.75" customHeight="1" x14ac:dyDescent="0.2"/>
    <row r="21755" ht="12.75" customHeight="1" x14ac:dyDescent="0.2"/>
    <row r="21756" ht="12.75" customHeight="1" x14ac:dyDescent="0.2"/>
    <row r="21757" ht="12.75" customHeight="1" x14ac:dyDescent="0.2"/>
    <row r="21758" ht="12.75" customHeight="1" x14ac:dyDescent="0.2"/>
    <row r="21759" ht="12.75" customHeight="1" x14ac:dyDescent="0.2"/>
    <row r="21760" ht="12.75" customHeight="1" x14ac:dyDescent="0.2"/>
    <row r="21761" ht="12.75" customHeight="1" x14ac:dyDescent="0.2"/>
    <row r="21762" ht="12.75" customHeight="1" x14ac:dyDescent="0.2"/>
    <row r="21763" ht="12.75" customHeight="1" x14ac:dyDescent="0.2"/>
    <row r="21764" ht="12.75" customHeight="1" x14ac:dyDescent="0.2"/>
    <row r="21765" ht="12.75" customHeight="1" x14ac:dyDescent="0.2"/>
    <row r="21766" ht="12.75" customHeight="1" x14ac:dyDescent="0.2"/>
    <row r="21767" ht="12.75" customHeight="1" x14ac:dyDescent="0.2"/>
    <row r="21768" ht="12.75" customHeight="1" x14ac:dyDescent="0.2"/>
    <row r="21769" ht="12.75" customHeight="1" x14ac:dyDescent="0.2"/>
    <row r="21770" ht="12.75" customHeight="1" x14ac:dyDescent="0.2"/>
    <row r="21771" ht="12.75" customHeight="1" x14ac:dyDescent="0.2"/>
    <row r="21772" ht="12.75" customHeight="1" x14ac:dyDescent="0.2"/>
    <row r="21773" ht="12.75" customHeight="1" x14ac:dyDescent="0.2"/>
    <row r="21774" ht="12.75" customHeight="1" x14ac:dyDescent="0.2"/>
    <row r="21775" ht="12.75" customHeight="1" x14ac:dyDescent="0.2"/>
    <row r="21776" ht="12.75" customHeight="1" x14ac:dyDescent="0.2"/>
    <row r="21777" ht="12.75" customHeight="1" x14ac:dyDescent="0.2"/>
    <row r="21778" ht="12.75" customHeight="1" x14ac:dyDescent="0.2"/>
    <row r="21779" ht="12.75" customHeight="1" x14ac:dyDescent="0.2"/>
    <row r="21780" ht="12.75" customHeight="1" x14ac:dyDescent="0.2"/>
    <row r="21781" ht="12.75" customHeight="1" x14ac:dyDescent="0.2"/>
    <row r="21782" ht="12.75" customHeight="1" x14ac:dyDescent="0.2"/>
    <row r="21783" ht="12.75" customHeight="1" x14ac:dyDescent="0.2"/>
    <row r="21784" ht="12.75" customHeight="1" x14ac:dyDescent="0.2"/>
    <row r="21785" ht="12.75" customHeight="1" x14ac:dyDescent="0.2"/>
    <row r="21786" ht="12.75" customHeight="1" x14ac:dyDescent="0.2"/>
    <row r="21787" ht="12.75" customHeight="1" x14ac:dyDescent="0.2"/>
    <row r="21788" ht="12.75" customHeight="1" x14ac:dyDescent="0.2"/>
    <row r="21789" ht="12.75" customHeight="1" x14ac:dyDescent="0.2"/>
    <row r="21790" ht="12.75" customHeight="1" x14ac:dyDescent="0.2"/>
    <row r="21791" ht="12.75" customHeight="1" x14ac:dyDescent="0.2"/>
    <row r="21792" ht="12.75" customHeight="1" x14ac:dyDescent="0.2"/>
    <row r="21793" ht="12.75" customHeight="1" x14ac:dyDescent="0.2"/>
    <row r="21794" ht="12.75" customHeight="1" x14ac:dyDescent="0.2"/>
    <row r="21795" ht="12.75" customHeight="1" x14ac:dyDescent="0.2"/>
    <row r="21796" ht="12.75" customHeight="1" x14ac:dyDescent="0.2"/>
    <row r="21797" ht="12.75" customHeight="1" x14ac:dyDescent="0.2"/>
    <row r="21798" ht="12.75" customHeight="1" x14ac:dyDescent="0.2"/>
    <row r="21799" ht="12.75" customHeight="1" x14ac:dyDescent="0.2"/>
    <row r="21800" ht="12.75" customHeight="1" x14ac:dyDescent="0.2"/>
    <row r="21801" ht="12.75" customHeight="1" x14ac:dyDescent="0.2"/>
    <row r="21802" ht="12.75" customHeight="1" x14ac:dyDescent="0.2"/>
    <row r="21803" ht="12.75" customHeight="1" x14ac:dyDescent="0.2"/>
    <row r="21804" ht="12.75" customHeight="1" x14ac:dyDescent="0.2"/>
    <row r="21805" ht="12.75" customHeight="1" x14ac:dyDescent="0.2"/>
    <row r="21806" ht="12.75" customHeight="1" x14ac:dyDescent="0.2"/>
    <row r="21807" ht="12.75" customHeight="1" x14ac:dyDescent="0.2"/>
    <row r="21808" ht="12.75" customHeight="1" x14ac:dyDescent="0.2"/>
    <row r="21809" ht="12.75" customHeight="1" x14ac:dyDescent="0.2"/>
    <row r="21810" ht="12.75" customHeight="1" x14ac:dyDescent="0.2"/>
    <row r="21811" ht="12.75" customHeight="1" x14ac:dyDescent="0.2"/>
    <row r="21812" ht="12.75" customHeight="1" x14ac:dyDescent="0.2"/>
    <row r="21813" ht="12.75" customHeight="1" x14ac:dyDescent="0.2"/>
    <row r="21814" ht="12.75" customHeight="1" x14ac:dyDescent="0.2"/>
    <row r="21815" ht="12.75" customHeight="1" x14ac:dyDescent="0.2"/>
    <row r="21816" ht="12.75" customHeight="1" x14ac:dyDescent="0.2"/>
    <row r="21817" ht="12.75" customHeight="1" x14ac:dyDescent="0.2"/>
    <row r="21818" ht="12.75" customHeight="1" x14ac:dyDescent="0.2"/>
    <row r="21819" ht="12.75" customHeight="1" x14ac:dyDescent="0.2"/>
    <row r="21820" ht="12.75" customHeight="1" x14ac:dyDescent="0.2"/>
    <row r="21821" ht="12.75" customHeight="1" x14ac:dyDescent="0.2"/>
    <row r="21822" ht="12.75" customHeight="1" x14ac:dyDescent="0.2"/>
    <row r="21823" ht="12.75" customHeight="1" x14ac:dyDescent="0.2"/>
    <row r="21824" ht="12.75" customHeight="1" x14ac:dyDescent="0.2"/>
    <row r="21825" ht="12.75" customHeight="1" x14ac:dyDescent="0.2"/>
    <row r="21826" ht="12.75" customHeight="1" x14ac:dyDescent="0.2"/>
    <row r="21827" ht="12.75" customHeight="1" x14ac:dyDescent="0.2"/>
    <row r="21828" ht="12.75" customHeight="1" x14ac:dyDescent="0.2"/>
    <row r="21829" ht="12.75" customHeight="1" x14ac:dyDescent="0.2"/>
    <row r="21830" ht="12.75" customHeight="1" x14ac:dyDescent="0.2"/>
    <row r="21831" ht="12.75" customHeight="1" x14ac:dyDescent="0.2"/>
    <row r="21832" ht="12.75" customHeight="1" x14ac:dyDescent="0.2"/>
    <row r="21833" ht="12.75" customHeight="1" x14ac:dyDescent="0.2"/>
    <row r="21834" ht="12.75" customHeight="1" x14ac:dyDescent="0.2"/>
    <row r="21835" ht="12.75" customHeight="1" x14ac:dyDescent="0.2"/>
    <row r="21836" ht="12.75" customHeight="1" x14ac:dyDescent="0.2"/>
    <row r="21837" ht="12.75" customHeight="1" x14ac:dyDescent="0.2"/>
    <row r="21838" ht="12.75" customHeight="1" x14ac:dyDescent="0.2"/>
    <row r="21839" ht="12.75" customHeight="1" x14ac:dyDescent="0.2"/>
    <row r="21840" ht="12.75" customHeight="1" x14ac:dyDescent="0.2"/>
    <row r="21841" ht="12.75" customHeight="1" x14ac:dyDescent="0.2"/>
    <row r="21842" ht="12.75" customHeight="1" x14ac:dyDescent="0.2"/>
    <row r="21843" ht="12.75" customHeight="1" x14ac:dyDescent="0.2"/>
    <row r="21844" ht="12.75" customHeight="1" x14ac:dyDescent="0.2"/>
    <row r="21845" ht="12.75" customHeight="1" x14ac:dyDescent="0.2"/>
    <row r="21846" ht="12.75" customHeight="1" x14ac:dyDescent="0.2"/>
    <row r="21847" ht="12.75" customHeight="1" x14ac:dyDescent="0.2"/>
    <row r="21848" ht="12.75" customHeight="1" x14ac:dyDescent="0.2"/>
    <row r="21849" ht="12.75" customHeight="1" x14ac:dyDescent="0.2"/>
    <row r="21850" ht="12.75" customHeight="1" x14ac:dyDescent="0.2"/>
    <row r="21851" ht="12.75" customHeight="1" x14ac:dyDescent="0.2"/>
    <row r="21852" ht="12.75" customHeight="1" x14ac:dyDescent="0.2"/>
    <row r="21853" ht="12.75" customHeight="1" x14ac:dyDescent="0.2"/>
    <row r="21854" ht="12.75" customHeight="1" x14ac:dyDescent="0.2"/>
    <row r="21855" ht="12.75" customHeight="1" x14ac:dyDescent="0.2"/>
    <row r="21856" ht="12.75" customHeight="1" x14ac:dyDescent="0.2"/>
    <row r="21857" ht="12.75" customHeight="1" x14ac:dyDescent="0.2"/>
    <row r="21858" ht="12.75" customHeight="1" x14ac:dyDescent="0.2"/>
    <row r="21859" ht="12.75" customHeight="1" x14ac:dyDescent="0.2"/>
    <row r="21860" ht="12.75" customHeight="1" x14ac:dyDescent="0.2"/>
    <row r="21861" ht="12.75" customHeight="1" x14ac:dyDescent="0.2"/>
    <row r="21862" ht="12.75" customHeight="1" x14ac:dyDescent="0.2"/>
    <row r="21863" ht="12.75" customHeight="1" x14ac:dyDescent="0.2"/>
    <row r="21864" ht="12.75" customHeight="1" x14ac:dyDescent="0.2"/>
    <row r="21865" ht="12.75" customHeight="1" x14ac:dyDescent="0.2"/>
    <row r="21866" ht="12.75" customHeight="1" x14ac:dyDescent="0.2"/>
    <row r="21867" ht="12.75" customHeight="1" x14ac:dyDescent="0.2"/>
    <row r="21868" ht="12.75" customHeight="1" x14ac:dyDescent="0.2"/>
    <row r="21869" ht="12.75" customHeight="1" x14ac:dyDescent="0.2"/>
    <row r="21870" ht="12.75" customHeight="1" x14ac:dyDescent="0.2"/>
    <row r="21871" ht="12.75" customHeight="1" x14ac:dyDescent="0.2"/>
    <row r="21872" ht="12.75" customHeight="1" x14ac:dyDescent="0.2"/>
    <row r="21873" ht="12.75" customHeight="1" x14ac:dyDescent="0.2"/>
    <row r="21874" ht="12.75" customHeight="1" x14ac:dyDescent="0.2"/>
    <row r="21875" ht="12.75" customHeight="1" x14ac:dyDescent="0.2"/>
    <row r="21876" ht="12.75" customHeight="1" x14ac:dyDescent="0.2"/>
    <row r="21877" ht="12.75" customHeight="1" x14ac:dyDescent="0.2"/>
    <row r="21878" ht="12.75" customHeight="1" x14ac:dyDescent="0.2"/>
    <row r="21879" ht="12.75" customHeight="1" x14ac:dyDescent="0.2"/>
    <row r="21880" ht="12.75" customHeight="1" x14ac:dyDescent="0.2"/>
    <row r="21881" ht="12.75" customHeight="1" x14ac:dyDescent="0.2"/>
    <row r="21882" ht="12.75" customHeight="1" x14ac:dyDescent="0.2"/>
    <row r="21883" ht="12.75" customHeight="1" x14ac:dyDescent="0.2"/>
    <row r="21884" ht="12.75" customHeight="1" x14ac:dyDescent="0.2"/>
    <row r="21885" ht="12.75" customHeight="1" x14ac:dyDescent="0.2"/>
    <row r="21886" ht="12.75" customHeight="1" x14ac:dyDescent="0.2"/>
    <row r="21887" ht="12.75" customHeight="1" x14ac:dyDescent="0.2"/>
    <row r="21888" ht="12.75" customHeight="1" x14ac:dyDescent="0.2"/>
    <row r="21889" ht="12.75" customHeight="1" x14ac:dyDescent="0.2"/>
    <row r="21890" ht="12.75" customHeight="1" x14ac:dyDescent="0.2"/>
    <row r="21891" ht="12.75" customHeight="1" x14ac:dyDescent="0.2"/>
    <row r="21892" ht="12.75" customHeight="1" x14ac:dyDescent="0.2"/>
    <row r="21893" ht="12.75" customHeight="1" x14ac:dyDescent="0.2"/>
    <row r="21894" ht="12.75" customHeight="1" x14ac:dyDescent="0.2"/>
    <row r="21895" ht="12.75" customHeight="1" x14ac:dyDescent="0.2"/>
    <row r="21896" ht="12.75" customHeight="1" x14ac:dyDescent="0.2"/>
    <row r="21897" ht="12.75" customHeight="1" x14ac:dyDescent="0.2"/>
    <row r="21898" ht="12.75" customHeight="1" x14ac:dyDescent="0.2"/>
    <row r="21899" ht="12.75" customHeight="1" x14ac:dyDescent="0.2"/>
    <row r="21900" ht="12.75" customHeight="1" x14ac:dyDescent="0.2"/>
    <row r="21901" ht="12.75" customHeight="1" x14ac:dyDescent="0.2"/>
    <row r="21902" ht="12.75" customHeight="1" x14ac:dyDescent="0.2"/>
    <row r="21903" ht="12.75" customHeight="1" x14ac:dyDescent="0.2"/>
    <row r="21904" ht="12.75" customHeight="1" x14ac:dyDescent="0.2"/>
    <row r="21905" ht="12.75" customHeight="1" x14ac:dyDescent="0.2"/>
    <row r="21906" ht="12.75" customHeight="1" x14ac:dyDescent="0.2"/>
    <row r="21907" ht="12.75" customHeight="1" x14ac:dyDescent="0.2"/>
    <row r="21908" ht="12.75" customHeight="1" x14ac:dyDescent="0.2"/>
    <row r="21909" ht="12.75" customHeight="1" x14ac:dyDescent="0.2"/>
    <row r="21910" ht="12.75" customHeight="1" x14ac:dyDescent="0.2"/>
    <row r="21911" ht="12.75" customHeight="1" x14ac:dyDescent="0.2"/>
    <row r="21912" ht="12.75" customHeight="1" x14ac:dyDescent="0.2"/>
    <row r="21913" ht="12.75" customHeight="1" x14ac:dyDescent="0.2"/>
    <row r="21914" ht="12.75" customHeight="1" x14ac:dyDescent="0.2"/>
    <row r="21915" ht="12.75" customHeight="1" x14ac:dyDescent="0.2"/>
    <row r="21916" ht="12.75" customHeight="1" x14ac:dyDescent="0.2"/>
    <row r="21917" ht="12.75" customHeight="1" x14ac:dyDescent="0.2"/>
    <row r="21918" ht="12.75" customHeight="1" x14ac:dyDescent="0.2"/>
    <row r="21919" ht="12.75" customHeight="1" x14ac:dyDescent="0.2"/>
    <row r="21920" ht="12.75" customHeight="1" x14ac:dyDescent="0.2"/>
    <row r="21921" ht="12.75" customHeight="1" x14ac:dyDescent="0.2"/>
    <row r="21922" ht="12.75" customHeight="1" x14ac:dyDescent="0.2"/>
    <row r="21923" ht="12.75" customHeight="1" x14ac:dyDescent="0.2"/>
    <row r="21924" ht="12.75" customHeight="1" x14ac:dyDescent="0.2"/>
    <row r="21925" ht="12.75" customHeight="1" x14ac:dyDescent="0.2"/>
    <row r="21926" ht="12.75" customHeight="1" x14ac:dyDescent="0.2"/>
    <row r="21927" ht="12.75" customHeight="1" x14ac:dyDescent="0.2"/>
    <row r="21928" ht="12.75" customHeight="1" x14ac:dyDescent="0.2"/>
    <row r="21929" ht="12.75" customHeight="1" x14ac:dyDescent="0.2"/>
    <row r="21930" ht="12.75" customHeight="1" x14ac:dyDescent="0.2"/>
    <row r="21931" ht="12.75" customHeight="1" x14ac:dyDescent="0.2"/>
    <row r="21932" ht="12.75" customHeight="1" x14ac:dyDescent="0.2"/>
    <row r="21933" ht="12.75" customHeight="1" x14ac:dyDescent="0.2"/>
    <row r="21934" ht="12.75" customHeight="1" x14ac:dyDescent="0.2"/>
    <row r="21935" ht="12.75" customHeight="1" x14ac:dyDescent="0.2"/>
    <row r="21936" ht="12.75" customHeight="1" x14ac:dyDescent="0.2"/>
    <row r="21937" ht="12.75" customHeight="1" x14ac:dyDescent="0.2"/>
    <row r="21938" ht="12.75" customHeight="1" x14ac:dyDescent="0.2"/>
    <row r="21939" ht="12.75" customHeight="1" x14ac:dyDescent="0.2"/>
    <row r="21940" ht="12.75" customHeight="1" x14ac:dyDescent="0.2"/>
    <row r="21941" ht="12.75" customHeight="1" x14ac:dyDescent="0.2"/>
    <row r="21942" ht="12.75" customHeight="1" x14ac:dyDescent="0.2"/>
    <row r="21943" ht="12.75" customHeight="1" x14ac:dyDescent="0.2"/>
    <row r="21944" ht="12.75" customHeight="1" x14ac:dyDescent="0.2"/>
    <row r="21945" ht="12.75" customHeight="1" x14ac:dyDescent="0.2"/>
    <row r="21946" ht="12.75" customHeight="1" x14ac:dyDescent="0.2"/>
    <row r="21947" ht="12.75" customHeight="1" x14ac:dyDescent="0.2"/>
    <row r="21948" ht="12.75" customHeight="1" x14ac:dyDescent="0.2"/>
    <row r="21949" ht="12.75" customHeight="1" x14ac:dyDescent="0.2"/>
    <row r="21950" ht="12.75" customHeight="1" x14ac:dyDescent="0.2"/>
    <row r="21951" ht="12.75" customHeight="1" x14ac:dyDescent="0.2"/>
    <row r="21952" ht="12.75" customHeight="1" x14ac:dyDescent="0.2"/>
    <row r="21953" ht="12.75" customHeight="1" x14ac:dyDescent="0.2"/>
    <row r="21954" ht="12.75" customHeight="1" x14ac:dyDescent="0.2"/>
    <row r="21955" ht="12.75" customHeight="1" x14ac:dyDescent="0.2"/>
    <row r="21956" ht="12.75" customHeight="1" x14ac:dyDescent="0.2"/>
    <row r="21957" ht="12.75" customHeight="1" x14ac:dyDescent="0.2"/>
    <row r="21958" ht="12.75" customHeight="1" x14ac:dyDescent="0.2"/>
    <row r="21959" ht="12.75" customHeight="1" x14ac:dyDescent="0.2"/>
    <row r="21960" ht="12.75" customHeight="1" x14ac:dyDescent="0.2"/>
    <row r="21961" ht="12.75" customHeight="1" x14ac:dyDescent="0.2"/>
    <row r="21962" ht="12.75" customHeight="1" x14ac:dyDescent="0.2"/>
    <row r="21963" ht="12.75" customHeight="1" x14ac:dyDescent="0.2"/>
    <row r="21964" ht="12.75" customHeight="1" x14ac:dyDescent="0.2"/>
    <row r="21965" ht="12.75" customHeight="1" x14ac:dyDescent="0.2"/>
    <row r="21966" ht="12.75" customHeight="1" x14ac:dyDescent="0.2"/>
    <row r="21967" ht="12.75" customHeight="1" x14ac:dyDescent="0.2"/>
    <row r="21968" ht="12.75" customHeight="1" x14ac:dyDescent="0.2"/>
    <row r="21969" ht="12.75" customHeight="1" x14ac:dyDescent="0.2"/>
    <row r="21970" ht="12.75" customHeight="1" x14ac:dyDescent="0.2"/>
    <row r="21971" ht="12.75" customHeight="1" x14ac:dyDescent="0.2"/>
    <row r="21972" ht="12.75" customHeight="1" x14ac:dyDescent="0.2"/>
    <row r="21973" ht="12.75" customHeight="1" x14ac:dyDescent="0.2"/>
    <row r="21974" ht="12.75" customHeight="1" x14ac:dyDescent="0.2"/>
    <row r="21975" ht="12.75" customHeight="1" x14ac:dyDescent="0.2"/>
    <row r="21976" ht="12.75" customHeight="1" x14ac:dyDescent="0.2"/>
    <row r="21977" ht="12.75" customHeight="1" x14ac:dyDescent="0.2"/>
    <row r="21978" ht="12.75" customHeight="1" x14ac:dyDescent="0.2"/>
    <row r="21979" ht="12.75" customHeight="1" x14ac:dyDescent="0.2"/>
    <row r="21980" ht="12.75" customHeight="1" x14ac:dyDescent="0.2"/>
    <row r="21981" ht="12.75" customHeight="1" x14ac:dyDescent="0.2"/>
    <row r="21982" ht="12.75" customHeight="1" x14ac:dyDescent="0.2"/>
    <row r="21983" ht="12.75" customHeight="1" x14ac:dyDescent="0.2"/>
    <row r="21984" ht="12.75" customHeight="1" x14ac:dyDescent="0.2"/>
    <row r="21985" ht="12.75" customHeight="1" x14ac:dyDescent="0.2"/>
    <row r="21986" ht="12.75" customHeight="1" x14ac:dyDescent="0.2"/>
    <row r="21987" ht="12.75" customHeight="1" x14ac:dyDescent="0.2"/>
    <row r="21988" ht="12.75" customHeight="1" x14ac:dyDescent="0.2"/>
    <row r="21989" ht="12.75" customHeight="1" x14ac:dyDescent="0.2"/>
    <row r="21990" ht="12.75" customHeight="1" x14ac:dyDescent="0.2"/>
    <row r="21991" ht="12.75" customHeight="1" x14ac:dyDescent="0.2"/>
    <row r="21992" ht="12.75" customHeight="1" x14ac:dyDescent="0.2"/>
    <row r="21993" ht="12.75" customHeight="1" x14ac:dyDescent="0.2"/>
    <row r="21994" ht="12.75" customHeight="1" x14ac:dyDescent="0.2"/>
    <row r="21995" ht="12.75" customHeight="1" x14ac:dyDescent="0.2"/>
    <row r="21996" ht="12.75" customHeight="1" x14ac:dyDescent="0.2"/>
    <row r="21997" ht="12.75" customHeight="1" x14ac:dyDescent="0.2"/>
    <row r="21998" ht="12.75" customHeight="1" x14ac:dyDescent="0.2"/>
    <row r="21999" ht="12.75" customHeight="1" x14ac:dyDescent="0.2"/>
    <row r="22000" ht="12.75" customHeight="1" x14ac:dyDescent="0.2"/>
    <row r="22001" ht="12.75" customHeight="1" x14ac:dyDescent="0.2"/>
    <row r="22002" ht="12.75" customHeight="1" x14ac:dyDescent="0.2"/>
    <row r="22003" ht="12.75" customHeight="1" x14ac:dyDescent="0.2"/>
    <row r="22004" ht="12.75" customHeight="1" x14ac:dyDescent="0.2"/>
    <row r="22005" ht="12.75" customHeight="1" x14ac:dyDescent="0.2"/>
    <row r="22006" ht="12.75" customHeight="1" x14ac:dyDescent="0.2"/>
    <row r="22007" ht="12.75" customHeight="1" x14ac:dyDescent="0.2"/>
    <row r="22008" ht="12.75" customHeight="1" x14ac:dyDescent="0.2"/>
    <row r="22009" ht="12.75" customHeight="1" x14ac:dyDescent="0.2"/>
    <row r="22010" ht="12.75" customHeight="1" x14ac:dyDescent="0.2"/>
    <row r="22011" ht="12.75" customHeight="1" x14ac:dyDescent="0.2"/>
    <row r="22012" ht="12.75" customHeight="1" x14ac:dyDescent="0.2"/>
    <row r="22013" ht="12.75" customHeight="1" x14ac:dyDescent="0.2"/>
    <row r="22014" ht="12.75" customHeight="1" x14ac:dyDescent="0.2"/>
    <row r="22015" ht="12.75" customHeight="1" x14ac:dyDescent="0.2"/>
    <row r="22016" ht="12.75" customHeight="1" x14ac:dyDescent="0.2"/>
    <row r="22017" ht="12.75" customHeight="1" x14ac:dyDescent="0.2"/>
    <row r="22018" ht="12.75" customHeight="1" x14ac:dyDescent="0.2"/>
    <row r="22019" ht="12.75" customHeight="1" x14ac:dyDescent="0.2"/>
    <row r="22020" ht="12.75" customHeight="1" x14ac:dyDescent="0.2"/>
    <row r="22021" ht="12.75" customHeight="1" x14ac:dyDescent="0.2"/>
    <row r="22022" ht="12.75" customHeight="1" x14ac:dyDescent="0.2"/>
    <row r="22023" ht="12.75" customHeight="1" x14ac:dyDescent="0.2"/>
    <row r="22024" ht="12.75" customHeight="1" x14ac:dyDescent="0.2"/>
    <row r="22025" ht="12.75" customHeight="1" x14ac:dyDescent="0.2"/>
    <row r="22026" ht="12.75" customHeight="1" x14ac:dyDescent="0.2"/>
    <row r="22027" ht="12.75" customHeight="1" x14ac:dyDescent="0.2"/>
    <row r="22028" ht="12.75" customHeight="1" x14ac:dyDescent="0.2"/>
    <row r="22029" ht="12.75" customHeight="1" x14ac:dyDescent="0.2"/>
    <row r="22030" ht="12.75" customHeight="1" x14ac:dyDescent="0.2"/>
    <row r="22031" ht="12.75" customHeight="1" x14ac:dyDescent="0.2"/>
    <row r="22032" ht="12.75" customHeight="1" x14ac:dyDescent="0.2"/>
    <row r="22033" ht="12.75" customHeight="1" x14ac:dyDescent="0.2"/>
    <row r="22034" ht="12.75" customHeight="1" x14ac:dyDescent="0.2"/>
    <row r="22035" ht="12.75" customHeight="1" x14ac:dyDescent="0.2"/>
    <row r="22036" ht="12.75" customHeight="1" x14ac:dyDescent="0.2"/>
    <row r="22037" ht="12.75" customHeight="1" x14ac:dyDescent="0.2"/>
    <row r="22038" ht="12.75" customHeight="1" x14ac:dyDescent="0.2"/>
    <row r="22039" ht="12.75" customHeight="1" x14ac:dyDescent="0.2"/>
    <row r="22040" ht="12.75" customHeight="1" x14ac:dyDescent="0.2"/>
    <row r="22041" ht="12.75" customHeight="1" x14ac:dyDescent="0.2"/>
    <row r="22042" ht="12.75" customHeight="1" x14ac:dyDescent="0.2"/>
    <row r="22043" ht="12.75" customHeight="1" x14ac:dyDescent="0.2"/>
    <row r="22044" ht="12.75" customHeight="1" x14ac:dyDescent="0.2"/>
    <row r="22045" ht="12.75" customHeight="1" x14ac:dyDescent="0.2"/>
    <row r="22046" ht="12.75" customHeight="1" x14ac:dyDescent="0.2"/>
    <row r="22047" ht="12.75" customHeight="1" x14ac:dyDescent="0.2"/>
    <row r="22048" ht="12.75" customHeight="1" x14ac:dyDescent="0.2"/>
    <row r="22049" ht="12.75" customHeight="1" x14ac:dyDescent="0.2"/>
    <row r="22050" ht="12.75" customHeight="1" x14ac:dyDescent="0.2"/>
    <row r="22051" ht="12.75" customHeight="1" x14ac:dyDescent="0.2"/>
    <row r="22052" ht="12.75" customHeight="1" x14ac:dyDescent="0.2"/>
    <row r="22053" ht="12.75" customHeight="1" x14ac:dyDescent="0.2"/>
    <row r="22054" ht="12.75" customHeight="1" x14ac:dyDescent="0.2"/>
    <row r="22055" ht="12.75" customHeight="1" x14ac:dyDescent="0.2"/>
    <row r="22056" ht="12.75" customHeight="1" x14ac:dyDescent="0.2"/>
    <row r="22057" ht="12.75" customHeight="1" x14ac:dyDescent="0.2"/>
    <row r="22058" ht="12.75" customHeight="1" x14ac:dyDescent="0.2"/>
    <row r="22059" ht="12.75" customHeight="1" x14ac:dyDescent="0.2"/>
    <row r="22060" ht="12.75" customHeight="1" x14ac:dyDescent="0.2"/>
    <row r="22061" ht="12.75" customHeight="1" x14ac:dyDescent="0.2"/>
    <row r="22062" ht="12.75" customHeight="1" x14ac:dyDescent="0.2"/>
    <row r="22063" ht="12.75" customHeight="1" x14ac:dyDescent="0.2"/>
    <row r="22064" ht="12.75" customHeight="1" x14ac:dyDescent="0.2"/>
    <row r="22065" ht="12.75" customHeight="1" x14ac:dyDescent="0.2"/>
    <row r="22066" ht="12.75" customHeight="1" x14ac:dyDescent="0.2"/>
    <row r="22067" ht="12.75" customHeight="1" x14ac:dyDescent="0.2"/>
    <row r="22068" ht="12.75" customHeight="1" x14ac:dyDescent="0.2"/>
    <row r="22069" ht="12.75" customHeight="1" x14ac:dyDescent="0.2"/>
    <row r="22070" ht="12.75" customHeight="1" x14ac:dyDescent="0.2"/>
    <row r="22071" ht="12.75" customHeight="1" x14ac:dyDescent="0.2"/>
    <row r="22072" ht="12.75" customHeight="1" x14ac:dyDescent="0.2"/>
    <row r="22073" ht="12.75" customHeight="1" x14ac:dyDescent="0.2"/>
    <row r="22074" ht="12.75" customHeight="1" x14ac:dyDescent="0.2"/>
    <row r="22075" ht="12.75" customHeight="1" x14ac:dyDescent="0.2"/>
    <row r="22076" ht="12.75" customHeight="1" x14ac:dyDescent="0.2"/>
    <row r="22077" ht="12.75" customHeight="1" x14ac:dyDescent="0.2"/>
    <row r="22078" ht="12.75" customHeight="1" x14ac:dyDescent="0.2"/>
    <row r="22079" ht="12.75" customHeight="1" x14ac:dyDescent="0.2"/>
    <row r="22080" ht="12.75" customHeight="1" x14ac:dyDescent="0.2"/>
    <row r="22081" ht="12.75" customHeight="1" x14ac:dyDescent="0.2"/>
    <row r="22082" ht="12.75" customHeight="1" x14ac:dyDescent="0.2"/>
    <row r="22083" ht="12.75" customHeight="1" x14ac:dyDescent="0.2"/>
    <row r="22084" ht="12.75" customHeight="1" x14ac:dyDescent="0.2"/>
    <row r="22085" ht="12.75" customHeight="1" x14ac:dyDescent="0.2"/>
    <row r="22086" ht="12.75" customHeight="1" x14ac:dyDescent="0.2"/>
    <row r="22087" ht="12.75" customHeight="1" x14ac:dyDescent="0.2"/>
    <row r="22088" ht="12.75" customHeight="1" x14ac:dyDescent="0.2"/>
    <row r="22089" ht="12.75" customHeight="1" x14ac:dyDescent="0.2"/>
    <row r="22090" ht="12.75" customHeight="1" x14ac:dyDescent="0.2"/>
    <row r="22091" ht="12.75" customHeight="1" x14ac:dyDescent="0.2"/>
    <row r="22092" ht="12.75" customHeight="1" x14ac:dyDescent="0.2"/>
    <row r="22093" ht="12.75" customHeight="1" x14ac:dyDescent="0.2"/>
    <row r="22094" ht="12.75" customHeight="1" x14ac:dyDescent="0.2"/>
    <row r="22095" ht="12.75" customHeight="1" x14ac:dyDescent="0.2"/>
    <row r="22096" ht="12.75" customHeight="1" x14ac:dyDescent="0.2"/>
    <row r="22097" ht="12.75" customHeight="1" x14ac:dyDescent="0.2"/>
    <row r="22098" ht="12.75" customHeight="1" x14ac:dyDescent="0.2"/>
    <row r="22099" ht="12.75" customHeight="1" x14ac:dyDescent="0.2"/>
    <row r="22100" ht="12.75" customHeight="1" x14ac:dyDescent="0.2"/>
    <row r="22101" ht="12.75" customHeight="1" x14ac:dyDescent="0.2"/>
    <row r="22102" ht="12.75" customHeight="1" x14ac:dyDescent="0.2"/>
    <row r="22103" ht="12.75" customHeight="1" x14ac:dyDescent="0.2"/>
    <row r="22104" ht="12.75" customHeight="1" x14ac:dyDescent="0.2"/>
    <row r="22105" ht="12.75" customHeight="1" x14ac:dyDescent="0.2"/>
    <row r="22106" ht="12.75" customHeight="1" x14ac:dyDescent="0.2"/>
    <row r="22107" ht="12.75" customHeight="1" x14ac:dyDescent="0.2"/>
    <row r="22108" ht="12.75" customHeight="1" x14ac:dyDescent="0.2"/>
    <row r="22109" ht="12.75" customHeight="1" x14ac:dyDescent="0.2"/>
    <row r="22110" ht="12.75" customHeight="1" x14ac:dyDescent="0.2"/>
    <row r="22111" ht="12.75" customHeight="1" x14ac:dyDescent="0.2"/>
    <row r="22112" ht="12.75" customHeight="1" x14ac:dyDescent="0.2"/>
    <row r="22113" ht="12.75" customHeight="1" x14ac:dyDescent="0.2"/>
    <row r="22114" ht="12.75" customHeight="1" x14ac:dyDescent="0.2"/>
    <row r="22115" ht="12.75" customHeight="1" x14ac:dyDescent="0.2"/>
    <row r="22116" ht="12.75" customHeight="1" x14ac:dyDescent="0.2"/>
    <row r="22117" ht="12.75" customHeight="1" x14ac:dyDescent="0.2"/>
    <row r="22118" ht="12.75" customHeight="1" x14ac:dyDescent="0.2"/>
    <row r="22119" ht="12.75" customHeight="1" x14ac:dyDescent="0.2"/>
    <row r="22120" ht="12.75" customHeight="1" x14ac:dyDescent="0.2"/>
    <row r="22121" ht="12.75" customHeight="1" x14ac:dyDescent="0.2"/>
    <row r="22122" ht="12.75" customHeight="1" x14ac:dyDescent="0.2"/>
    <row r="22123" ht="12.75" customHeight="1" x14ac:dyDescent="0.2"/>
    <row r="22124" ht="12.75" customHeight="1" x14ac:dyDescent="0.2"/>
    <row r="22125" ht="12.75" customHeight="1" x14ac:dyDescent="0.2"/>
    <row r="22126" ht="12.75" customHeight="1" x14ac:dyDescent="0.2"/>
    <row r="22127" ht="12.75" customHeight="1" x14ac:dyDescent="0.2"/>
    <row r="22128" ht="12.75" customHeight="1" x14ac:dyDescent="0.2"/>
    <row r="22129" ht="12.75" customHeight="1" x14ac:dyDescent="0.2"/>
    <row r="22130" ht="12.75" customHeight="1" x14ac:dyDescent="0.2"/>
    <row r="22131" ht="12.75" customHeight="1" x14ac:dyDescent="0.2"/>
    <row r="22132" ht="12.75" customHeight="1" x14ac:dyDescent="0.2"/>
    <row r="22133" ht="12.75" customHeight="1" x14ac:dyDescent="0.2"/>
    <row r="22134" ht="12.75" customHeight="1" x14ac:dyDescent="0.2"/>
    <row r="22135" ht="12.75" customHeight="1" x14ac:dyDescent="0.2"/>
    <row r="22136" ht="12.75" customHeight="1" x14ac:dyDescent="0.2"/>
    <row r="22137" ht="12.75" customHeight="1" x14ac:dyDescent="0.2"/>
    <row r="22138" ht="12.75" customHeight="1" x14ac:dyDescent="0.2"/>
    <row r="22139" ht="12.75" customHeight="1" x14ac:dyDescent="0.2"/>
    <row r="22140" ht="12.75" customHeight="1" x14ac:dyDescent="0.2"/>
    <row r="22141" ht="12.75" customHeight="1" x14ac:dyDescent="0.2"/>
    <row r="22142" ht="12.75" customHeight="1" x14ac:dyDescent="0.2"/>
    <row r="22143" ht="12.75" customHeight="1" x14ac:dyDescent="0.2"/>
    <row r="22144" ht="12.75" customHeight="1" x14ac:dyDescent="0.2"/>
    <row r="22145" ht="12.75" customHeight="1" x14ac:dyDescent="0.2"/>
    <row r="22146" ht="12.75" customHeight="1" x14ac:dyDescent="0.2"/>
    <row r="22147" ht="12.75" customHeight="1" x14ac:dyDescent="0.2"/>
    <row r="22148" ht="12.75" customHeight="1" x14ac:dyDescent="0.2"/>
    <row r="22149" ht="12.75" customHeight="1" x14ac:dyDescent="0.2"/>
    <row r="22150" ht="12.75" customHeight="1" x14ac:dyDescent="0.2"/>
    <row r="22151" ht="12.75" customHeight="1" x14ac:dyDescent="0.2"/>
    <row r="22152" ht="12.75" customHeight="1" x14ac:dyDescent="0.2"/>
    <row r="22153" ht="12.75" customHeight="1" x14ac:dyDescent="0.2"/>
    <row r="22154" ht="12.75" customHeight="1" x14ac:dyDescent="0.2"/>
    <row r="22155" ht="12.75" customHeight="1" x14ac:dyDescent="0.2"/>
    <row r="22156" ht="12.75" customHeight="1" x14ac:dyDescent="0.2"/>
    <row r="22157" ht="12.75" customHeight="1" x14ac:dyDescent="0.2"/>
    <row r="22158" ht="12.75" customHeight="1" x14ac:dyDescent="0.2"/>
    <row r="22159" ht="12.75" customHeight="1" x14ac:dyDescent="0.2"/>
    <row r="22160" ht="12.75" customHeight="1" x14ac:dyDescent="0.2"/>
    <row r="22161" ht="12.75" customHeight="1" x14ac:dyDescent="0.2"/>
    <row r="22162" ht="12.75" customHeight="1" x14ac:dyDescent="0.2"/>
    <row r="22163" ht="12.75" customHeight="1" x14ac:dyDescent="0.2"/>
    <row r="22164" ht="12.75" customHeight="1" x14ac:dyDescent="0.2"/>
    <row r="22165" ht="12.75" customHeight="1" x14ac:dyDescent="0.2"/>
    <row r="22166" ht="12.75" customHeight="1" x14ac:dyDescent="0.2"/>
    <row r="22167" ht="12.75" customHeight="1" x14ac:dyDescent="0.2"/>
    <row r="22168" ht="12.75" customHeight="1" x14ac:dyDescent="0.2"/>
    <row r="22169" ht="12.75" customHeight="1" x14ac:dyDescent="0.2"/>
    <row r="22170" ht="12.75" customHeight="1" x14ac:dyDescent="0.2"/>
    <row r="22171" ht="12.75" customHeight="1" x14ac:dyDescent="0.2"/>
    <row r="22172" ht="12.75" customHeight="1" x14ac:dyDescent="0.2"/>
    <row r="22173" ht="12.75" customHeight="1" x14ac:dyDescent="0.2"/>
    <row r="22174" ht="12.75" customHeight="1" x14ac:dyDescent="0.2"/>
    <row r="22175" ht="12.75" customHeight="1" x14ac:dyDescent="0.2"/>
    <row r="22176" ht="12.75" customHeight="1" x14ac:dyDescent="0.2"/>
    <row r="22177" ht="12.75" customHeight="1" x14ac:dyDescent="0.2"/>
    <row r="22178" ht="12.75" customHeight="1" x14ac:dyDescent="0.2"/>
    <row r="22179" ht="12.75" customHeight="1" x14ac:dyDescent="0.2"/>
    <row r="22180" ht="12.75" customHeight="1" x14ac:dyDescent="0.2"/>
    <row r="22181" ht="12.75" customHeight="1" x14ac:dyDescent="0.2"/>
    <row r="22182" ht="12.75" customHeight="1" x14ac:dyDescent="0.2"/>
    <row r="22183" ht="12.75" customHeight="1" x14ac:dyDescent="0.2"/>
    <row r="22184" ht="12.75" customHeight="1" x14ac:dyDescent="0.2"/>
    <row r="22185" ht="12.75" customHeight="1" x14ac:dyDescent="0.2"/>
    <row r="22186" ht="12.75" customHeight="1" x14ac:dyDescent="0.2"/>
    <row r="22187" ht="12.75" customHeight="1" x14ac:dyDescent="0.2"/>
    <row r="22188" ht="12.75" customHeight="1" x14ac:dyDescent="0.2"/>
    <row r="22189" ht="12.75" customHeight="1" x14ac:dyDescent="0.2"/>
    <row r="22190" ht="12.75" customHeight="1" x14ac:dyDescent="0.2"/>
    <row r="22191" ht="12.75" customHeight="1" x14ac:dyDescent="0.2"/>
    <row r="22192" ht="12.75" customHeight="1" x14ac:dyDescent="0.2"/>
    <row r="22193" ht="12.75" customHeight="1" x14ac:dyDescent="0.2"/>
    <row r="22194" ht="12.75" customHeight="1" x14ac:dyDescent="0.2"/>
    <row r="22195" ht="12.75" customHeight="1" x14ac:dyDescent="0.2"/>
    <row r="22196" ht="12.75" customHeight="1" x14ac:dyDescent="0.2"/>
    <row r="22197" ht="12.75" customHeight="1" x14ac:dyDescent="0.2"/>
    <row r="22198" ht="12.75" customHeight="1" x14ac:dyDescent="0.2"/>
    <row r="22199" ht="12.75" customHeight="1" x14ac:dyDescent="0.2"/>
    <row r="22200" ht="12.75" customHeight="1" x14ac:dyDescent="0.2"/>
    <row r="22201" ht="12.75" customHeight="1" x14ac:dyDescent="0.2"/>
    <row r="22202" ht="12.75" customHeight="1" x14ac:dyDescent="0.2"/>
    <row r="22203" ht="12.75" customHeight="1" x14ac:dyDescent="0.2"/>
    <row r="22204" ht="12.75" customHeight="1" x14ac:dyDescent="0.2"/>
    <row r="22205" ht="12.75" customHeight="1" x14ac:dyDescent="0.2"/>
    <row r="22206" ht="12.75" customHeight="1" x14ac:dyDescent="0.2"/>
    <row r="22207" ht="12.75" customHeight="1" x14ac:dyDescent="0.2"/>
    <row r="22208" ht="12.75" customHeight="1" x14ac:dyDescent="0.2"/>
    <row r="22209" ht="12.75" customHeight="1" x14ac:dyDescent="0.2"/>
    <row r="22210" ht="12.75" customHeight="1" x14ac:dyDescent="0.2"/>
    <row r="22211" ht="12.75" customHeight="1" x14ac:dyDescent="0.2"/>
    <row r="22212" ht="12.75" customHeight="1" x14ac:dyDescent="0.2"/>
    <row r="22213" ht="12.75" customHeight="1" x14ac:dyDescent="0.2"/>
    <row r="22214" ht="12.75" customHeight="1" x14ac:dyDescent="0.2"/>
    <row r="22215" ht="12.75" customHeight="1" x14ac:dyDescent="0.2"/>
    <row r="22216" ht="12.75" customHeight="1" x14ac:dyDescent="0.2"/>
    <row r="22217" ht="12.75" customHeight="1" x14ac:dyDescent="0.2"/>
    <row r="22218" ht="12.75" customHeight="1" x14ac:dyDescent="0.2"/>
    <row r="22219" ht="12.75" customHeight="1" x14ac:dyDescent="0.2"/>
    <row r="22220" ht="12.75" customHeight="1" x14ac:dyDescent="0.2"/>
    <row r="22221" ht="12.75" customHeight="1" x14ac:dyDescent="0.2"/>
    <row r="22222" ht="12.75" customHeight="1" x14ac:dyDescent="0.2"/>
    <row r="22223" ht="12.75" customHeight="1" x14ac:dyDescent="0.2"/>
    <row r="22224" ht="12.75" customHeight="1" x14ac:dyDescent="0.2"/>
    <row r="22225" ht="12.75" customHeight="1" x14ac:dyDescent="0.2"/>
    <row r="22226" ht="12.75" customHeight="1" x14ac:dyDescent="0.2"/>
    <row r="22227" ht="12.75" customHeight="1" x14ac:dyDescent="0.2"/>
    <row r="22228" ht="12.75" customHeight="1" x14ac:dyDescent="0.2"/>
    <row r="22229" ht="12.75" customHeight="1" x14ac:dyDescent="0.2"/>
    <row r="22230" ht="12.75" customHeight="1" x14ac:dyDescent="0.2"/>
    <row r="22231" ht="12.75" customHeight="1" x14ac:dyDescent="0.2"/>
    <row r="22232" ht="12.75" customHeight="1" x14ac:dyDescent="0.2"/>
    <row r="22233" ht="12.75" customHeight="1" x14ac:dyDescent="0.2"/>
    <row r="22234" ht="12.75" customHeight="1" x14ac:dyDescent="0.2"/>
    <row r="22235" ht="12.75" customHeight="1" x14ac:dyDescent="0.2"/>
    <row r="22236" ht="12.75" customHeight="1" x14ac:dyDescent="0.2"/>
    <row r="22237" ht="12.75" customHeight="1" x14ac:dyDescent="0.2"/>
    <row r="22238" ht="12.75" customHeight="1" x14ac:dyDescent="0.2"/>
    <row r="22239" ht="12.75" customHeight="1" x14ac:dyDescent="0.2"/>
    <row r="22240" ht="12.75" customHeight="1" x14ac:dyDescent="0.2"/>
    <row r="22241" ht="12.75" customHeight="1" x14ac:dyDescent="0.2"/>
    <row r="22242" ht="12.75" customHeight="1" x14ac:dyDescent="0.2"/>
    <row r="22243" ht="12.75" customHeight="1" x14ac:dyDescent="0.2"/>
    <row r="22244" ht="12.75" customHeight="1" x14ac:dyDescent="0.2"/>
    <row r="22245" ht="12.75" customHeight="1" x14ac:dyDescent="0.2"/>
    <row r="22246" ht="12.75" customHeight="1" x14ac:dyDescent="0.2"/>
    <row r="22247" ht="12.75" customHeight="1" x14ac:dyDescent="0.2"/>
    <row r="22248" ht="12.75" customHeight="1" x14ac:dyDescent="0.2"/>
    <row r="22249" ht="12.75" customHeight="1" x14ac:dyDescent="0.2"/>
    <row r="22250" ht="12.75" customHeight="1" x14ac:dyDescent="0.2"/>
    <row r="22251" ht="12.75" customHeight="1" x14ac:dyDescent="0.2"/>
    <row r="22252" ht="12.75" customHeight="1" x14ac:dyDescent="0.2"/>
    <row r="22253" ht="12.75" customHeight="1" x14ac:dyDescent="0.2"/>
    <row r="22254" ht="12.75" customHeight="1" x14ac:dyDescent="0.2"/>
    <row r="22255" ht="12.75" customHeight="1" x14ac:dyDescent="0.2"/>
    <row r="22256" ht="12.75" customHeight="1" x14ac:dyDescent="0.2"/>
    <row r="22257" ht="12.75" customHeight="1" x14ac:dyDescent="0.2"/>
    <row r="22258" ht="12.75" customHeight="1" x14ac:dyDescent="0.2"/>
    <row r="22259" ht="12.75" customHeight="1" x14ac:dyDescent="0.2"/>
    <row r="22260" ht="12.75" customHeight="1" x14ac:dyDescent="0.2"/>
    <row r="22261" ht="12.75" customHeight="1" x14ac:dyDescent="0.2"/>
    <row r="22262" ht="12.75" customHeight="1" x14ac:dyDescent="0.2"/>
    <row r="22263" ht="12.75" customHeight="1" x14ac:dyDescent="0.2"/>
    <row r="22264" ht="12.75" customHeight="1" x14ac:dyDescent="0.2"/>
    <row r="22265" ht="12.75" customHeight="1" x14ac:dyDescent="0.2"/>
    <row r="22266" ht="12.75" customHeight="1" x14ac:dyDescent="0.2"/>
    <row r="22267" ht="12.75" customHeight="1" x14ac:dyDescent="0.2"/>
    <row r="22268" ht="12.75" customHeight="1" x14ac:dyDescent="0.2"/>
    <row r="22269" ht="12.75" customHeight="1" x14ac:dyDescent="0.2"/>
    <row r="22270" ht="12.75" customHeight="1" x14ac:dyDescent="0.2"/>
    <row r="22271" ht="12.75" customHeight="1" x14ac:dyDescent="0.2"/>
    <row r="22272" ht="12.75" customHeight="1" x14ac:dyDescent="0.2"/>
    <row r="22273" ht="12.75" customHeight="1" x14ac:dyDescent="0.2"/>
    <row r="22274" ht="12.75" customHeight="1" x14ac:dyDescent="0.2"/>
    <row r="22275" ht="12.75" customHeight="1" x14ac:dyDescent="0.2"/>
    <row r="22276" ht="12.75" customHeight="1" x14ac:dyDescent="0.2"/>
    <row r="22277" ht="12.75" customHeight="1" x14ac:dyDescent="0.2"/>
    <row r="22278" ht="12.75" customHeight="1" x14ac:dyDescent="0.2"/>
    <row r="22279" ht="12.75" customHeight="1" x14ac:dyDescent="0.2"/>
    <row r="22280" ht="12.75" customHeight="1" x14ac:dyDescent="0.2"/>
    <row r="22281" ht="12.75" customHeight="1" x14ac:dyDescent="0.2"/>
    <row r="22282" ht="12.75" customHeight="1" x14ac:dyDescent="0.2"/>
    <row r="22283" ht="12.75" customHeight="1" x14ac:dyDescent="0.2"/>
    <row r="22284" ht="12.75" customHeight="1" x14ac:dyDescent="0.2"/>
    <row r="22285" ht="12.75" customHeight="1" x14ac:dyDescent="0.2"/>
    <row r="22286" ht="12.75" customHeight="1" x14ac:dyDescent="0.2"/>
    <row r="22287" ht="12.75" customHeight="1" x14ac:dyDescent="0.2"/>
    <row r="22288" ht="12.75" customHeight="1" x14ac:dyDescent="0.2"/>
    <row r="22289" ht="12.75" customHeight="1" x14ac:dyDescent="0.2"/>
    <row r="22290" ht="12.75" customHeight="1" x14ac:dyDescent="0.2"/>
    <row r="22291" ht="12.75" customHeight="1" x14ac:dyDescent="0.2"/>
    <row r="22292" ht="12.75" customHeight="1" x14ac:dyDescent="0.2"/>
    <row r="22293" ht="12.75" customHeight="1" x14ac:dyDescent="0.2"/>
    <row r="22294" ht="12.75" customHeight="1" x14ac:dyDescent="0.2"/>
    <row r="22295" ht="12.75" customHeight="1" x14ac:dyDescent="0.2"/>
    <row r="22296" ht="12.75" customHeight="1" x14ac:dyDescent="0.2"/>
    <row r="22297" ht="12.75" customHeight="1" x14ac:dyDescent="0.2"/>
    <row r="22298" ht="12.75" customHeight="1" x14ac:dyDescent="0.2"/>
    <row r="22299" ht="12.75" customHeight="1" x14ac:dyDescent="0.2"/>
    <row r="22300" ht="12.75" customHeight="1" x14ac:dyDescent="0.2"/>
    <row r="22301" ht="12.75" customHeight="1" x14ac:dyDescent="0.2"/>
    <row r="22302" ht="12.75" customHeight="1" x14ac:dyDescent="0.2"/>
    <row r="22303" ht="12.75" customHeight="1" x14ac:dyDescent="0.2"/>
    <row r="22304" ht="12.75" customHeight="1" x14ac:dyDescent="0.2"/>
    <row r="22305" ht="12.75" customHeight="1" x14ac:dyDescent="0.2"/>
    <row r="22306" ht="12.75" customHeight="1" x14ac:dyDescent="0.2"/>
    <row r="22307" ht="12.75" customHeight="1" x14ac:dyDescent="0.2"/>
    <row r="22308" ht="12.75" customHeight="1" x14ac:dyDescent="0.2"/>
    <row r="22309" ht="12.75" customHeight="1" x14ac:dyDescent="0.2"/>
    <row r="22310" ht="12.75" customHeight="1" x14ac:dyDescent="0.2"/>
    <row r="22311" ht="12.75" customHeight="1" x14ac:dyDescent="0.2"/>
    <row r="22312" ht="12.75" customHeight="1" x14ac:dyDescent="0.2"/>
    <row r="22313" ht="12.75" customHeight="1" x14ac:dyDescent="0.2"/>
    <row r="22314" ht="12.75" customHeight="1" x14ac:dyDescent="0.2"/>
    <row r="22315" ht="12.75" customHeight="1" x14ac:dyDescent="0.2"/>
    <row r="22316" ht="12.75" customHeight="1" x14ac:dyDescent="0.2"/>
    <row r="22317" ht="12.75" customHeight="1" x14ac:dyDescent="0.2"/>
    <row r="22318" ht="12.75" customHeight="1" x14ac:dyDescent="0.2"/>
    <row r="22319" ht="12.75" customHeight="1" x14ac:dyDescent="0.2"/>
    <row r="22320" ht="12.75" customHeight="1" x14ac:dyDescent="0.2"/>
    <row r="22321" ht="12.75" customHeight="1" x14ac:dyDescent="0.2"/>
    <row r="22322" ht="12.75" customHeight="1" x14ac:dyDescent="0.2"/>
    <row r="22323" ht="12.75" customHeight="1" x14ac:dyDescent="0.2"/>
    <row r="22324" ht="12.75" customHeight="1" x14ac:dyDescent="0.2"/>
    <row r="22325" ht="12.75" customHeight="1" x14ac:dyDescent="0.2"/>
    <row r="22326" ht="12.75" customHeight="1" x14ac:dyDescent="0.2"/>
    <row r="22327" ht="12.75" customHeight="1" x14ac:dyDescent="0.2"/>
    <row r="22328" ht="12.75" customHeight="1" x14ac:dyDescent="0.2"/>
    <row r="22329" ht="12.75" customHeight="1" x14ac:dyDescent="0.2"/>
    <row r="22330" ht="12.75" customHeight="1" x14ac:dyDescent="0.2"/>
    <row r="22331" ht="12.75" customHeight="1" x14ac:dyDescent="0.2"/>
    <row r="22332" ht="12.75" customHeight="1" x14ac:dyDescent="0.2"/>
    <row r="22333" ht="12.75" customHeight="1" x14ac:dyDescent="0.2"/>
    <row r="22334" ht="12.75" customHeight="1" x14ac:dyDescent="0.2"/>
    <row r="22335" ht="12.75" customHeight="1" x14ac:dyDescent="0.2"/>
    <row r="22336" ht="12.75" customHeight="1" x14ac:dyDescent="0.2"/>
    <row r="22337" ht="12.75" customHeight="1" x14ac:dyDescent="0.2"/>
    <row r="22338" ht="12.75" customHeight="1" x14ac:dyDescent="0.2"/>
    <row r="22339" ht="12.75" customHeight="1" x14ac:dyDescent="0.2"/>
    <row r="22340" ht="12.75" customHeight="1" x14ac:dyDescent="0.2"/>
    <row r="22341" ht="12.75" customHeight="1" x14ac:dyDescent="0.2"/>
    <row r="22342" ht="12.75" customHeight="1" x14ac:dyDescent="0.2"/>
    <row r="22343" ht="12.75" customHeight="1" x14ac:dyDescent="0.2"/>
    <row r="22344" ht="12.75" customHeight="1" x14ac:dyDescent="0.2"/>
    <row r="22345" ht="12.75" customHeight="1" x14ac:dyDescent="0.2"/>
    <row r="22346" ht="12.75" customHeight="1" x14ac:dyDescent="0.2"/>
    <row r="22347" ht="12.75" customHeight="1" x14ac:dyDescent="0.2"/>
    <row r="22348" ht="12.75" customHeight="1" x14ac:dyDescent="0.2"/>
    <row r="22349" ht="12.75" customHeight="1" x14ac:dyDescent="0.2"/>
    <row r="22350" ht="12.75" customHeight="1" x14ac:dyDescent="0.2"/>
    <row r="22351" ht="12.75" customHeight="1" x14ac:dyDescent="0.2"/>
    <row r="22352" ht="12.75" customHeight="1" x14ac:dyDescent="0.2"/>
    <row r="22353" ht="12.75" customHeight="1" x14ac:dyDescent="0.2"/>
    <row r="22354" ht="12.75" customHeight="1" x14ac:dyDescent="0.2"/>
    <row r="22355" ht="12.75" customHeight="1" x14ac:dyDescent="0.2"/>
    <row r="22356" ht="12.75" customHeight="1" x14ac:dyDescent="0.2"/>
    <row r="22357" ht="12.75" customHeight="1" x14ac:dyDescent="0.2"/>
    <row r="22358" ht="12.75" customHeight="1" x14ac:dyDescent="0.2"/>
    <row r="22359" ht="12.75" customHeight="1" x14ac:dyDescent="0.2"/>
    <row r="22360" ht="12.75" customHeight="1" x14ac:dyDescent="0.2"/>
    <row r="22361" ht="12.75" customHeight="1" x14ac:dyDescent="0.2"/>
    <row r="22362" ht="12.75" customHeight="1" x14ac:dyDescent="0.2"/>
    <row r="22363" ht="12.75" customHeight="1" x14ac:dyDescent="0.2"/>
    <row r="22364" ht="12.75" customHeight="1" x14ac:dyDescent="0.2"/>
    <row r="22365" ht="12.75" customHeight="1" x14ac:dyDescent="0.2"/>
    <row r="22366" ht="12.75" customHeight="1" x14ac:dyDescent="0.2"/>
    <row r="22367" ht="12.75" customHeight="1" x14ac:dyDescent="0.2"/>
    <row r="22368" ht="12.75" customHeight="1" x14ac:dyDescent="0.2"/>
    <row r="22369" ht="12.75" customHeight="1" x14ac:dyDescent="0.2"/>
    <row r="22370" ht="12.75" customHeight="1" x14ac:dyDescent="0.2"/>
    <row r="22371" ht="12.75" customHeight="1" x14ac:dyDescent="0.2"/>
    <row r="22372" ht="12.75" customHeight="1" x14ac:dyDescent="0.2"/>
    <row r="22373" ht="12.75" customHeight="1" x14ac:dyDescent="0.2"/>
    <row r="22374" ht="12.75" customHeight="1" x14ac:dyDescent="0.2"/>
    <row r="22375" ht="12.75" customHeight="1" x14ac:dyDescent="0.2"/>
    <row r="22376" ht="12.75" customHeight="1" x14ac:dyDescent="0.2"/>
    <row r="22377" ht="12.75" customHeight="1" x14ac:dyDescent="0.2"/>
    <row r="22378" ht="12.75" customHeight="1" x14ac:dyDescent="0.2"/>
    <row r="22379" ht="12.75" customHeight="1" x14ac:dyDescent="0.2"/>
    <row r="22380" ht="12.75" customHeight="1" x14ac:dyDescent="0.2"/>
    <row r="22381" ht="12.75" customHeight="1" x14ac:dyDescent="0.2"/>
    <row r="22382" ht="12.75" customHeight="1" x14ac:dyDescent="0.2"/>
    <row r="22383" ht="12.75" customHeight="1" x14ac:dyDescent="0.2"/>
    <row r="22384" ht="12.75" customHeight="1" x14ac:dyDescent="0.2"/>
    <row r="22385" ht="12.75" customHeight="1" x14ac:dyDescent="0.2"/>
    <row r="22386" ht="12.75" customHeight="1" x14ac:dyDescent="0.2"/>
    <row r="22387" ht="12.75" customHeight="1" x14ac:dyDescent="0.2"/>
    <row r="22388" ht="12.75" customHeight="1" x14ac:dyDescent="0.2"/>
    <row r="22389" ht="12.75" customHeight="1" x14ac:dyDescent="0.2"/>
    <row r="22390" ht="12.75" customHeight="1" x14ac:dyDescent="0.2"/>
    <row r="22391" ht="12.75" customHeight="1" x14ac:dyDescent="0.2"/>
    <row r="22392" ht="12.75" customHeight="1" x14ac:dyDescent="0.2"/>
    <row r="22393" ht="12.75" customHeight="1" x14ac:dyDescent="0.2"/>
    <row r="22394" ht="12.75" customHeight="1" x14ac:dyDescent="0.2"/>
    <row r="22395" ht="12.75" customHeight="1" x14ac:dyDescent="0.2"/>
    <row r="22396" ht="12.75" customHeight="1" x14ac:dyDescent="0.2"/>
    <row r="22397" ht="12.75" customHeight="1" x14ac:dyDescent="0.2"/>
    <row r="22398" ht="12.75" customHeight="1" x14ac:dyDescent="0.2"/>
    <row r="22399" ht="12.75" customHeight="1" x14ac:dyDescent="0.2"/>
    <row r="22400" ht="12.75" customHeight="1" x14ac:dyDescent="0.2"/>
    <row r="22401" ht="12.75" customHeight="1" x14ac:dyDescent="0.2"/>
    <row r="22402" ht="12.75" customHeight="1" x14ac:dyDescent="0.2"/>
    <row r="22403" ht="12.75" customHeight="1" x14ac:dyDescent="0.2"/>
    <row r="22404" ht="12.75" customHeight="1" x14ac:dyDescent="0.2"/>
    <row r="22405" ht="12.75" customHeight="1" x14ac:dyDescent="0.2"/>
    <row r="22406" ht="12.75" customHeight="1" x14ac:dyDescent="0.2"/>
    <row r="22407" ht="12.75" customHeight="1" x14ac:dyDescent="0.2"/>
    <row r="22408" ht="12.75" customHeight="1" x14ac:dyDescent="0.2"/>
    <row r="22409" ht="12.75" customHeight="1" x14ac:dyDescent="0.2"/>
    <row r="22410" ht="12.75" customHeight="1" x14ac:dyDescent="0.2"/>
    <row r="22411" ht="12.75" customHeight="1" x14ac:dyDescent="0.2"/>
    <row r="22412" ht="12.75" customHeight="1" x14ac:dyDescent="0.2"/>
    <row r="22413" ht="12.75" customHeight="1" x14ac:dyDescent="0.2"/>
    <row r="22414" ht="12.75" customHeight="1" x14ac:dyDescent="0.2"/>
    <row r="22415" ht="12.75" customHeight="1" x14ac:dyDescent="0.2"/>
    <row r="22416" ht="12.75" customHeight="1" x14ac:dyDescent="0.2"/>
    <row r="22417" ht="12.75" customHeight="1" x14ac:dyDescent="0.2"/>
    <row r="22418" ht="12.75" customHeight="1" x14ac:dyDescent="0.2"/>
    <row r="22419" ht="12.75" customHeight="1" x14ac:dyDescent="0.2"/>
    <row r="22420" ht="12.75" customHeight="1" x14ac:dyDescent="0.2"/>
    <row r="22421" ht="12.75" customHeight="1" x14ac:dyDescent="0.2"/>
    <row r="22422" ht="12.75" customHeight="1" x14ac:dyDescent="0.2"/>
    <row r="22423" ht="12.75" customHeight="1" x14ac:dyDescent="0.2"/>
    <row r="22424" ht="12.75" customHeight="1" x14ac:dyDescent="0.2"/>
    <row r="22425" ht="12.75" customHeight="1" x14ac:dyDescent="0.2"/>
    <row r="22426" ht="12.75" customHeight="1" x14ac:dyDescent="0.2"/>
    <row r="22427" ht="12.75" customHeight="1" x14ac:dyDescent="0.2"/>
    <row r="22428" ht="12.75" customHeight="1" x14ac:dyDescent="0.2"/>
    <row r="22429" ht="12.75" customHeight="1" x14ac:dyDescent="0.2"/>
    <row r="22430" ht="12.75" customHeight="1" x14ac:dyDescent="0.2"/>
    <row r="22431" ht="12.75" customHeight="1" x14ac:dyDescent="0.2"/>
    <row r="22432" ht="12.75" customHeight="1" x14ac:dyDescent="0.2"/>
    <row r="22433" ht="12.75" customHeight="1" x14ac:dyDescent="0.2"/>
    <row r="22434" ht="12.75" customHeight="1" x14ac:dyDescent="0.2"/>
    <row r="22435" ht="12.75" customHeight="1" x14ac:dyDescent="0.2"/>
    <row r="22436" ht="12.75" customHeight="1" x14ac:dyDescent="0.2"/>
    <row r="22437" ht="12.75" customHeight="1" x14ac:dyDescent="0.2"/>
    <row r="22438" ht="12.75" customHeight="1" x14ac:dyDescent="0.2"/>
    <row r="22439" ht="12.75" customHeight="1" x14ac:dyDescent="0.2"/>
    <row r="22440" ht="12.75" customHeight="1" x14ac:dyDescent="0.2"/>
    <row r="22441" ht="12.75" customHeight="1" x14ac:dyDescent="0.2"/>
    <row r="22442" ht="12.75" customHeight="1" x14ac:dyDescent="0.2"/>
    <row r="22443" ht="12.75" customHeight="1" x14ac:dyDescent="0.2"/>
    <row r="22444" ht="12.75" customHeight="1" x14ac:dyDescent="0.2"/>
    <row r="22445" ht="12.75" customHeight="1" x14ac:dyDescent="0.2"/>
    <row r="22446" ht="12.75" customHeight="1" x14ac:dyDescent="0.2"/>
    <row r="22447" ht="12.75" customHeight="1" x14ac:dyDescent="0.2"/>
    <row r="22448" ht="12.75" customHeight="1" x14ac:dyDescent="0.2"/>
    <row r="22449" ht="12.75" customHeight="1" x14ac:dyDescent="0.2"/>
    <row r="22450" ht="12.75" customHeight="1" x14ac:dyDescent="0.2"/>
    <row r="22451" ht="12.75" customHeight="1" x14ac:dyDescent="0.2"/>
    <row r="22452" ht="12.75" customHeight="1" x14ac:dyDescent="0.2"/>
    <row r="22453" ht="12.75" customHeight="1" x14ac:dyDescent="0.2"/>
    <row r="22454" ht="12.75" customHeight="1" x14ac:dyDescent="0.2"/>
    <row r="22455" ht="12.75" customHeight="1" x14ac:dyDescent="0.2"/>
    <row r="22456" ht="12.75" customHeight="1" x14ac:dyDescent="0.2"/>
    <row r="22457" ht="12.75" customHeight="1" x14ac:dyDescent="0.2"/>
    <row r="22458" ht="12.75" customHeight="1" x14ac:dyDescent="0.2"/>
    <row r="22459" ht="12.75" customHeight="1" x14ac:dyDescent="0.2"/>
    <row r="22460" ht="12.75" customHeight="1" x14ac:dyDescent="0.2"/>
    <row r="22461" ht="12.75" customHeight="1" x14ac:dyDescent="0.2"/>
    <row r="22462" ht="12.75" customHeight="1" x14ac:dyDescent="0.2"/>
    <row r="22463" ht="12.75" customHeight="1" x14ac:dyDescent="0.2"/>
    <row r="22464" ht="12.75" customHeight="1" x14ac:dyDescent="0.2"/>
    <row r="22465" ht="12.75" customHeight="1" x14ac:dyDescent="0.2"/>
    <row r="22466" ht="12.75" customHeight="1" x14ac:dyDescent="0.2"/>
    <row r="22467" ht="12.75" customHeight="1" x14ac:dyDescent="0.2"/>
    <row r="22468" ht="12.75" customHeight="1" x14ac:dyDescent="0.2"/>
    <row r="22469" ht="12.75" customHeight="1" x14ac:dyDescent="0.2"/>
    <row r="22470" ht="12.75" customHeight="1" x14ac:dyDescent="0.2"/>
    <row r="22471" ht="12.75" customHeight="1" x14ac:dyDescent="0.2"/>
    <row r="22472" ht="12.75" customHeight="1" x14ac:dyDescent="0.2"/>
    <row r="22473" ht="12.75" customHeight="1" x14ac:dyDescent="0.2"/>
    <row r="22474" ht="12.75" customHeight="1" x14ac:dyDescent="0.2"/>
    <row r="22475" ht="12.75" customHeight="1" x14ac:dyDescent="0.2"/>
    <row r="22476" ht="12.75" customHeight="1" x14ac:dyDescent="0.2"/>
    <row r="22477" ht="12.75" customHeight="1" x14ac:dyDescent="0.2"/>
    <row r="22478" ht="12.75" customHeight="1" x14ac:dyDescent="0.2"/>
    <row r="22479" ht="12.75" customHeight="1" x14ac:dyDescent="0.2"/>
    <row r="22480" ht="12.75" customHeight="1" x14ac:dyDescent="0.2"/>
    <row r="22481" ht="12.75" customHeight="1" x14ac:dyDescent="0.2"/>
    <row r="22482" ht="12.75" customHeight="1" x14ac:dyDescent="0.2"/>
    <row r="22483" ht="12.75" customHeight="1" x14ac:dyDescent="0.2"/>
    <row r="22484" ht="12.75" customHeight="1" x14ac:dyDescent="0.2"/>
    <row r="22485" ht="12.75" customHeight="1" x14ac:dyDescent="0.2"/>
    <row r="22486" ht="12.75" customHeight="1" x14ac:dyDescent="0.2"/>
    <row r="22487" ht="12.75" customHeight="1" x14ac:dyDescent="0.2"/>
    <row r="22488" ht="12.75" customHeight="1" x14ac:dyDescent="0.2"/>
    <row r="22489" ht="12.75" customHeight="1" x14ac:dyDescent="0.2"/>
    <row r="22490" ht="12.75" customHeight="1" x14ac:dyDescent="0.2"/>
    <row r="22491" ht="12.75" customHeight="1" x14ac:dyDescent="0.2"/>
    <row r="22492" ht="12.75" customHeight="1" x14ac:dyDescent="0.2"/>
    <row r="22493" ht="12.75" customHeight="1" x14ac:dyDescent="0.2"/>
    <row r="22494" ht="12.75" customHeight="1" x14ac:dyDescent="0.2"/>
    <row r="22495" ht="12.75" customHeight="1" x14ac:dyDescent="0.2"/>
    <row r="22496" ht="12.75" customHeight="1" x14ac:dyDescent="0.2"/>
    <row r="22497" ht="12.75" customHeight="1" x14ac:dyDescent="0.2"/>
    <row r="22498" ht="12.75" customHeight="1" x14ac:dyDescent="0.2"/>
    <row r="22499" ht="12.75" customHeight="1" x14ac:dyDescent="0.2"/>
    <row r="22500" ht="12.75" customHeight="1" x14ac:dyDescent="0.2"/>
    <row r="22501" ht="12.75" customHeight="1" x14ac:dyDescent="0.2"/>
    <row r="22502" ht="12.75" customHeight="1" x14ac:dyDescent="0.2"/>
    <row r="22503" ht="12.75" customHeight="1" x14ac:dyDescent="0.2"/>
    <row r="22504" ht="12.75" customHeight="1" x14ac:dyDescent="0.2"/>
    <row r="22505" ht="12.75" customHeight="1" x14ac:dyDescent="0.2"/>
    <row r="22506" ht="12.75" customHeight="1" x14ac:dyDescent="0.2"/>
    <row r="22507" ht="12.75" customHeight="1" x14ac:dyDescent="0.2"/>
    <row r="22508" ht="12.75" customHeight="1" x14ac:dyDescent="0.2"/>
    <row r="22509" ht="12.75" customHeight="1" x14ac:dyDescent="0.2"/>
    <row r="22510" ht="12.75" customHeight="1" x14ac:dyDescent="0.2"/>
    <row r="22511" ht="12.75" customHeight="1" x14ac:dyDescent="0.2"/>
    <row r="22512" ht="12.75" customHeight="1" x14ac:dyDescent="0.2"/>
    <row r="22513" ht="12.75" customHeight="1" x14ac:dyDescent="0.2"/>
    <row r="22514" ht="12.75" customHeight="1" x14ac:dyDescent="0.2"/>
    <row r="22515" ht="12.75" customHeight="1" x14ac:dyDescent="0.2"/>
    <row r="22516" ht="12.75" customHeight="1" x14ac:dyDescent="0.2"/>
    <row r="22517" ht="12.75" customHeight="1" x14ac:dyDescent="0.2"/>
    <row r="22518" ht="12.75" customHeight="1" x14ac:dyDescent="0.2"/>
    <row r="22519" ht="12.75" customHeight="1" x14ac:dyDescent="0.2"/>
    <row r="22520" ht="12.75" customHeight="1" x14ac:dyDescent="0.2"/>
    <row r="22521" ht="12.75" customHeight="1" x14ac:dyDescent="0.2"/>
    <row r="22522" ht="12.75" customHeight="1" x14ac:dyDescent="0.2"/>
    <row r="22523" ht="12.75" customHeight="1" x14ac:dyDescent="0.2"/>
    <row r="22524" ht="12.75" customHeight="1" x14ac:dyDescent="0.2"/>
    <row r="22525" ht="12.75" customHeight="1" x14ac:dyDescent="0.2"/>
    <row r="22526" ht="12.75" customHeight="1" x14ac:dyDescent="0.2"/>
    <row r="22527" ht="12.75" customHeight="1" x14ac:dyDescent="0.2"/>
    <row r="22528" ht="12.75" customHeight="1" x14ac:dyDescent="0.2"/>
    <row r="22529" ht="12.75" customHeight="1" x14ac:dyDescent="0.2"/>
    <row r="22530" ht="12.75" customHeight="1" x14ac:dyDescent="0.2"/>
    <row r="22531" ht="12.75" customHeight="1" x14ac:dyDescent="0.2"/>
    <row r="22532" ht="12.75" customHeight="1" x14ac:dyDescent="0.2"/>
    <row r="22533" ht="12.75" customHeight="1" x14ac:dyDescent="0.2"/>
    <row r="22534" ht="12.75" customHeight="1" x14ac:dyDescent="0.2"/>
    <row r="22535" ht="12.75" customHeight="1" x14ac:dyDescent="0.2"/>
    <row r="22536" ht="12.75" customHeight="1" x14ac:dyDescent="0.2"/>
    <row r="22537" ht="12.75" customHeight="1" x14ac:dyDescent="0.2"/>
    <row r="22538" ht="12.75" customHeight="1" x14ac:dyDescent="0.2"/>
    <row r="22539" ht="12.75" customHeight="1" x14ac:dyDescent="0.2"/>
    <row r="22540" ht="12.75" customHeight="1" x14ac:dyDescent="0.2"/>
    <row r="22541" ht="12.75" customHeight="1" x14ac:dyDescent="0.2"/>
    <row r="22542" ht="12.75" customHeight="1" x14ac:dyDescent="0.2"/>
    <row r="22543" ht="12.75" customHeight="1" x14ac:dyDescent="0.2"/>
    <row r="22544" ht="12.75" customHeight="1" x14ac:dyDescent="0.2"/>
    <row r="22545" ht="12.75" customHeight="1" x14ac:dyDescent="0.2"/>
    <row r="22546" ht="12.75" customHeight="1" x14ac:dyDescent="0.2"/>
    <row r="22547" ht="12.75" customHeight="1" x14ac:dyDescent="0.2"/>
    <row r="22548" ht="12.75" customHeight="1" x14ac:dyDescent="0.2"/>
    <row r="22549" ht="12.75" customHeight="1" x14ac:dyDescent="0.2"/>
    <row r="22550" ht="12.75" customHeight="1" x14ac:dyDescent="0.2"/>
    <row r="22551" ht="12.75" customHeight="1" x14ac:dyDescent="0.2"/>
    <row r="22552" ht="12.75" customHeight="1" x14ac:dyDescent="0.2"/>
    <row r="22553" ht="12.75" customHeight="1" x14ac:dyDescent="0.2"/>
    <row r="22554" ht="12.75" customHeight="1" x14ac:dyDescent="0.2"/>
    <row r="22555" ht="12.75" customHeight="1" x14ac:dyDescent="0.2"/>
    <row r="22556" ht="12.75" customHeight="1" x14ac:dyDescent="0.2"/>
    <row r="22557" ht="12.75" customHeight="1" x14ac:dyDescent="0.2"/>
    <row r="22558" ht="12.75" customHeight="1" x14ac:dyDescent="0.2"/>
    <row r="22559" ht="12.75" customHeight="1" x14ac:dyDescent="0.2"/>
    <row r="22560" ht="12.75" customHeight="1" x14ac:dyDescent="0.2"/>
    <row r="22561" ht="12.75" customHeight="1" x14ac:dyDescent="0.2"/>
    <row r="22562" ht="12.75" customHeight="1" x14ac:dyDescent="0.2"/>
    <row r="22563" ht="12.75" customHeight="1" x14ac:dyDescent="0.2"/>
    <row r="22564" ht="12.75" customHeight="1" x14ac:dyDescent="0.2"/>
    <row r="22565" ht="12.75" customHeight="1" x14ac:dyDescent="0.2"/>
    <row r="22566" ht="12.75" customHeight="1" x14ac:dyDescent="0.2"/>
    <row r="22567" ht="12.75" customHeight="1" x14ac:dyDescent="0.2"/>
    <row r="22568" ht="12.75" customHeight="1" x14ac:dyDescent="0.2"/>
    <row r="22569" ht="12.75" customHeight="1" x14ac:dyDescent="0.2"/>
    <row r="22570" ht="12.75" customHeight="1" x14ac:dyDescent="0.2"/>
    <row r="22571" ht="12.75" customHeight="1" x14ac:dyDescent="0.2"/>
    <row r="22572" ht="12.75" customHeight="1" x14ac:dyDescent="0.2"/>
    <row r="22573" ht="12.75" customHeight="1" x14ac:dyDescent="0.2"/>
    <row r="22574" ht="12.75" customHeight="1" x14ac:dyDescent="0.2"/>
    <row r="22575" ht="12.75" customHeight="1" x14ac:dyDescent="0.2"/>
    <row r="22576" ht="12.75" customHeight="1" x14ac:dyDescent="0.2"/>
    <row r="22577" ht="12.75" customHeight="1" x14ac:dyDescent="0.2"/>
    <row r="22578" ht="12.75" customHeight="1" x14ac:dyDescent="0.2"/>
    <row r="22579" ht="12.75" customHeight="1" x14ac:dyDescent="0.2"/>
    <row r="22580" ht="12.75" customHeight="1" x14ac:dyDescent="0.2"/>
    <row r="22581" ht="12.75" customHeight="1" x14ac:dyDescent="0.2"/>
    <row r="22582" ht="12.75" customHeight="1" x14ac:dyDescent="0.2"/>
    <row r="22583" ht="12.75" customHeight="1" x14ac:dyDescent="0.2"/>
    <row r="22584" ht="12.75" customHeight="1" x14ac:dyDescent="0.2"/>
    <row r="22585" ht="12.75" customHeight="1" x14ac:dyDescent="0.2"/>
    <row r="22586" ht="12.75" customHeight="1" x14ac:dyDescent="0.2"/>
    <row r="22587" ht="12.75" customHeight="1" x14ac:dyDescent="0.2"/>
    <row r="22588" ht="12.75" customHeight="1" x14ac:dyDescent="0.2"/>
    <row r="22589" ht="12.75" customHeight="1" x14ac:dyDescent="0.2"/>
    <row r="22590" ht="12.75" customHeight="1" x14ac:dyDescent="0.2"/>
    <row r="22591" ht="12.75" customHeight="1" x14ac:dyDescent="0.2"/>
    <row r="22592" ht="12.75" customHeight="1" x14ac:dyDescent="0.2"/>
    <row r="22593" ht="12.75" customHeight="1" x14ac:dyDescent="0.2"/>
    <row r="22594" ht="12.75" customHeight="1" x14ac:dyDescent="0.2"/>
    <row r="22595" ht="12.75" customHeight="1" x14ac:dyDescent="0.2"/>
    <row r="22596" ht="12.75" customHeight="1" x14ac:dyDescent="0.2"/>
    <row r="22597" ht="12.75" customHeight="1" x14ac:dyDescent="0.2"/>
    <row r="22598" ht="12.75" customHeight="1" x14ac:dyDescent="0.2"/>
    <row r="22599" ht="12.75" customHeight="1" x14ac:dyDescent="0.2"/>
    <row r="22600" ht="12.75" customHeight="1" x14ac:dyDescent="0.2"/>
    <row r="22601" ht="12.75" customHeight="1" x14ac:dyDescent="0.2"/>
    <row r="22602" ht="12.75" customHeight="1" x14ac:dyDescent="0.2"/>
    <row r="22603" ht="12.75" customHeight="1" x14ac:dyDescent="0.2"/>
    <row r="22604" ht="12.75" customHeight="1" x14ac:dyDescent="0.2"/>
    <row r="22605" ht="12.75" customHeight="1" x14ac:dyDescent="0.2"/>
    <row r="22606" ht="12.75" customHeight="1" x14ac:dyDescent="0.2"/>
    <row r="22607" ht="12.75" customHeight="1" x14ac:dyDescent="0.2"/>
    <row r="22608" ht="12.75" customHeight="1" x14ac:dyDescent="0.2"/>
    <row r="22609" ht="12.75" customHeight="1" x14ac:dyDescent="0.2"/>
    <row r="22610" ht="12.75" customHeight="1" x14ac:dyDescent="0.2"/>
    <row r="22611" ht="12.75" customHeight="1" x14ac:dyDescent="0.2"/>
    <row r="22612" ht="12.75" customHeight="1" x14ac:dyDescent="0.2"/>
    <row r="22613" ht="12.75" customHeight="1" x14ac:dyDescent="0.2"/>
    <row r="22614" ht="12.75" customHeight="1" x14ac:dyDescent="0.2"/>
    <row r="22615" ht="12.75" customHeight="1" x14ac:dyDescent="0.2"/>
    <row r="22616" ht="12.75" customHeight="1" x14ac:dyDescent="0.2"/>
    <row r="22617" ht="12.75" customHeight="1" x14ac:dyDescent="0.2"/>
    <row r="22618" ht="12.75" customHeight="1" x14ac:dyDescent="0.2"/>
    <row r="22619" ht="12.75" customHeight="1" x14ac:dyDescent="0.2"/>
    <row r="22620" ht="12.75" customHeight="1" x14ac:dyDescent="0.2"/>
    <row r="22621" ht="12.75" customHeight="1" x14ac:dyDescent="0.2"/>
    <row r="22622" ht="12.75" customHeight="1" x14ac:dyDescent="0.2"/>
    <row r="22623" ht="12.75" customHeight="1" x14ac:dyDescent="0.2"/>
    <row r="22624" ht="12.75" customHeight="1" x14ac:dyDescent="0.2"/>
    <row r="22625" ht="12.75" customHeight="1" x14ac:dyDescent="0.2"/>
    <row r="22626" ht="12.75" customHeight="1" x14ac:dyDescent="0.2"/>
    <row r="22627" ht="12.75" customHeight="1" x14ac:dyDescent="0.2"/>
    <row r="22628" ht="12.75" customHeight="1" x14ac:dyDescent="0.2"/>
    <row r="22629" ht="12.75" customHeight="1" x14ac:dyDescent="0.2"/>
    <row r="22630" ht="12.75" customHeight="1" x14ac:dyDescent="0.2"/>
    <row r="22631" ht="12.75" customHeight="1" x14ac:dyDescent="0.2"/>
    <row r="22632" ht="12.75" customHeight="1" x14ac:dyDescent="0.2"/>
    <row r="22633" ht="12.75" customHeight="1" x14ac:dyDescent="0.2"/>
    <row r="22634" ht="12.75" customHeight="1" x14ac:dyDescent="0.2"/>
    <row r="22635" ht="12.75" customHeight="1" x14ac:dyDescent="0.2"/>
    <row r="22636" ht="12.75" customHeight="1" x14ac:dyDescent="0.2"/>
    <row r="22637" ht="12.75" customHeight="1" x14ac:dyDescent="0.2"/>
    <row r="22638" ht="12.75" customHeight="1" x14ac:dyDescent="0.2"/>
    <row r="22639" ht="12.75" customHeight="1" x14ac:dyDescent="0.2"/>
    <row r="22640" ht="12.75" customHeight="1" x14ac:dyDescent="0.2"/>
    <row r="22641" ht="12.75" customHeight="1" x14ac:dyDescent="0.2"/>
    <row r="22642" ht="12.75" customHeight="1" x14ac:dyDescent="0.2"/>
    <row r="22643" ht="12.75" customHeight="1" x14ac:dyDescent="0.2"/>
    <row r="22644" ht="12.75" customHeight="1" x14ac:dyDescent="0.2"/>
    <row r="22645" ht="12.75" customHeight="1" x14ac:dyDescent="0.2"/>
    <row r="22646" ht="12.75" customHeight="1" x14ac:dyDescent="0.2"/>
    <row r="22647" ht="12.75" customHeight="1" x14ac:dyDescent="0.2"/>
    <row r="22648" ht="12.75" customHeight="1" x14ac:dyDescent="0.2"/>
    <row r="22649" ht="12.75" customHeight="1" x14ac:dyDescent="0.2"/>
    <row r="22650" ht="12.75" customHeight="1" x14ac:dyDescent="0.2"/>
    <row r="22651" ht="12.75" customHeight="1" x14ac:dyDescent="0.2"/>
    <row r="22652" ht="12.75" customHeight="1" x14ac:dyDescent="0.2"/>
    <row r="22653" ht="12.75" customHeight="1" x14ac:dyDescent="0.2"/>
    <row r="22654" ht="12.75" customHeight="1" x14ac:dyDescent="0.2"/>
    <row r="22655" ht="12.75" customHeight="1" x14ac:dyDescent="0.2"/>
    <row r="22656" ht="12.75" customHeight="1" x14ac:dyDescent="0.2"/>
    <row r="22657" ht="12.75" customHeight="1" x14ac:dyDescent="0.2"/>
    <row r="22658" ht="12.75" customHeight="1" x14ac:dyDescent="0.2"/>
    <row r="22659" ht="12.75" customHeight="1" x14ac:dyDescent="0.2"/>
    <row r="22660" ht="12.75" customHeight="1" x14ac:dyDescent="0.2"/>
    <row r="22661" ht="12.75" customHeight="1" x14ac:dyDescent="0.2"/>
    <row r="22662" ht="12.75" customHeight="1" x14ac:dyDescent="0.2"/>
    <row r="22663" ht="12.75" customHeight="1" x14ac:dyDescent="0.2"/>
    <row r="22664" ht="12.75" customHeight="1" x14ac:dyDescent="0.2"/>
    <row r="22665" ht="12.75" customHeight="1" x14ac:dyDescent="0.2"/>
    <row r="22666" ht="12.75" customHeight="1" x14ac:dyDescent="0.2"/>
    <row r="22667" ht="12.75" customHeight="1" x14ac:dyDescent="0.2"/>
    <row r="22668" ht="12.75" customHeight="1" x14ac:dyDescent="0.2"/>
    <row r="22669" ht="12.75" customHeight="1" x14ac:dyDescent="0.2"/>
    <row r="22670" ht="12.75" customHeight="1" x14ac:dyDescent="0.2"/>
    <row r="22671" ht="12.75" customHeight="1" x14ac:dyDescent="0.2"/>
    <row r="22672" ht="12.75" customHeight="1" x14ac:dyDescent="0.2"/>
    <row r="22673" ht="12.75" customHeight="1" x14ac:dyDescent="0.2"/>
    <row r="22674" ht="12.75" customHeight="1" x14ac:dyDescent="0.2"/>
    <row r="22675" ht="12.75" customHeight="1" x14ac:dyDescent="0.2"/>
    <row r="22676" ht="12.75" customHeight="1" x14ac:dyDescent="0.2"/>
    <row r="22677" ht="12.75" customHeight="1" x14ac:dyDescent="0.2"/>
    <row r="22678" ht="12.75" customHeight="1" x14ac:dyDescent="0.2"/>
    <row r="22679" ht="12.75" customHeight="1" x14ac:dyDescent="0.2"/>
    <row r="22680" ht="12.75" customHeight="1" x14ac:dyDescent="0.2"/>
    <row r="22681" ht="12.75" customHeight="1" x14ac:dyDescent="0.2"/>
    <row r="22682" ht="12.75" customHeight="1" x14ac:dyDescent="0.2"/>
    <row r="22683" ht="12.75" customHeight="1" x14ac:dyDescent="0.2"/>
    <row r="22684" ht="12.75" customHeight="1" x14ac:dyDescent="0.2"/>
    <row r="22685" ht="12.75" customHeight="1" x14ac:dyDescent="0.2"/>
    <row r="22686" ht="12.75" customHeight="1" x14ac:dyDescent="0.2"/>
    <row r="22687" ht="12.75" customHeight="1" x14ac:dyDescent="0.2"/>
    <row r="22688" ht="12.75" customHeight="1" x14ac:dyDescent="0.2"/>
    <row r="22689" ht="12.75" customHeight="1" x14ac:dyDescent="0.2"/>
    <row r="22690" ht="12.75" customHeight="1" x14ac:dyDescent="0.2"/>
    <row r="22691" ht="12.75" customHeight="1" x14ac:dyDescent="0.2"/>
    <row r="22692" ht="12.75" customHeight="1" x14ac:dyDescent="0.2"/>
    <row r="22693" ht="12.75" customHeight="1" x14ac:dyDescent="0.2"/>
    <row r="22694" ht="12.75" customHeight="1" x14ac:dyDescent="0.2"/>
    <row r="22695" ht="12.75" customHeight="1" x14ac:dyDescent="0.2"/>
    <row r="22696" ht="12.75" customHeight="1" x14ac:dyDescent="0.2"/>
    <row r="22697" ht="12.75" customHeight="1" x14ac:dyDescent="0.2"/>
    <row r="22698" ht="12.75" customHeight="1" x14ac:dyDescent="0.2"/>
    <row r="22699" ht="12.75" customHeight="1" x14ac:dyDescent="0.2"/>
    <row r="22700" ht="12.75" customHeight="1" x14ac:dyDescent="0.2"/>
    <row r="22701" ht="12.75" customHeight="1" x14ac:dyDescent="0.2"/>
    <row r="22702" ht="12.75" customHeight="1" x14ac:dyDescent="0.2"/>
    <row r="22703" ht="12.75" customHeight="1" x14ac:dyDescent="0.2"/>
    <row r="22704" ht="12.75" customHeight="1" x14ac:dyDescent="0.2"/>
    <row r="22705" ht="12.75" customHeight="1" x14ac:dyDescent="0.2"/>
    <row r="22706" ht="12.75" customHeight="1" x14ac:dyDescent="0.2"/>
    <row r="22707" ht="12.75" customHeight="1" x14ac:dyDescent="0.2"/>
    <row r="22708" ht="12.75" customHeight="1" x14ac:dyDescent="0.2"/>
    <row r="22709" ht="12.75" customHeight="1" x14ac:dyDescent="0.2"/>
    <row r="22710" ht="12.75" customHeight="1" x14ac:dyDescent="0.2"/>
    <row r="22711" ht="12.75" customHeight="1" x14ac:dyDescent="0.2"/>
    <row r="22712" ht="12.75" customHeight="1" x14ac:dyDescent="0.2"/>
    <row r="22713" ht="12.75" customHeight="1" x14ac:dyDescent="0.2"/>
    <row r="22714" ht="12.75" customHeight="1" x14ac:dyDescent="0.2"/>
    <row r="22715" ht="12.75" customHeight="1" x14ac:dyDescent="0.2"/>
    <row r="22716" ht="12.75" customHeight="1" x14ac:dyDescent="0.2"/>
    <row r="22717" ht="12.75" customHeight="1" x14ac:dyDescent="0.2"/>
    <row r="22718" ht="12.75" customHeight="1" x14ac:dyDescent="0.2"/>
    <row r="22719" ht="12.75" customHeight="1" x14ac:dyDescent="0.2"/>
    <row r="22720" ht="12.75" customHeight="1" x14ac:dyDescent="0.2"/>
    <row r="22721" ht="12.75" customHeight="1" x14ac:dyDescent="0.2"/>
    <row r="22722" ht="12.75" customHeight="1" x14ac:dyDescent="0.2"/>
    <row r="22723" ht="12.75" customHeight="1" x14ac:dyDescent="0.2"/>
    <row r="22724" ht="12.75" customHeight="1" x14ac:dyDescent="0.2"/>
    <row r="22725" ht="12.75" customHeight="1" x14ac:dyDescent="0.2"/>
    <row r="22726" ht="12.75" customHeight="1" x14ac:dyDescent="0.2"/>
    <row r="22727" ht="12.75" customHeight="1" x14ac:dyDescent="0.2"/>
    <row r="22728" ht="12.75" customHeight="1" x14ac:dyDescent="0.2"/>
    <row r="22729" ht="12.75" customHeight="1" x14ac:dyDescent="0.2"/>
    <row r="22730" ht="12.75" customHeight="1" x14ac:dyDescent="0.2"/>
    <row r="22731" ht="12.75" customHeight="1" x14ac:dyDescent="0.2"/>
    <row r="22732" ht="12.75" customHeight="1" x14ac:dyDescent="0.2"/>
    <row r="22733" ht="12.75" customHeight="1" x14ac:dyDescent="0.2"/>
    <row r="22734" ht="12.75" customHeight="1" x14ac:dyDescent="0.2"/>
    <row r="22735" ht="12.75" customHeight="1" x14ac:dyDescent="0.2"/>
    <row r="22736" ht="12.75" customHeight="1" x14ac:dyDescent="0.2"/>
    <row r="22737" ht="12.75" customHeight="1" x14ac:dyDescent="0.2"/>
    <row r="22738" ht="12.75" customHeight="1" x14ac:dyDescent="0.2"/>
    <row r="22739" ht="12.75" customHeight="1" x14ac:dyDescent="0.2"/>
    <row r="22740" ht="12.75" customHeight="1" x14ac:dyDescent="0.2"/>
    <row r="22741" ht="12.75" customHeight="1" x14ac:dyDescent="0.2"/>
    <row r="22742" ht="12.75" customHeight="1" x14ac:dyDescent="0.2"/>
    <row r="22743" ht="12.75" customHeight="1" x14ac:dyDescent="0.2"/>
    <row r="22744" ht="12.75" customHeight="1" x14ac:dyDescent="0.2"/>
    <row r="22745" ht="12.75" customHeight="1" x14ac:dyDescent="0.2"/>
    <row r="22746" ht="12.75" customHeight="1" x14ac:dyDescent="0.2"/>
    <row r="22747" ht="12.75" customHeight="1" x14ac:dyDescent="0.2"/>
    <row r="22748" ht="12.75" customHeight="1" x14ac:dyDescent="0.2"/>
    <row r="22749" ht="12.75" customHeight="1" x14ac:dyDescent="0.2"/>
    <row r="22750" ht="12.75" customHeight="1" x14ac:dyDescent="0.2"/>
    <row r="22751" ht="12.75" customHeight="1" x14ac:dyDescent="0.2"/>
    <row r="22752" ht="12.75" customHeight="1" x14ac:dyDescent="0.2"/>
    <row r="22753" ht="12.75" customHeight="1" x14ac:dyDescent="0.2"/>
    <row r="22754" ht="12.75" customHeight="1" x14ac:dyDescent="0.2"/>
    <row r="22755" ht="12.75" customHeight="1" x14ac:dyDescent="0.2"/>
    <row r="22756" ht="12.75" customHeight="1" x14ac:dyDescent="0.2"/>
    <row r="22757" ht="12.75" customHeight="1" x14ac:dyDescent="0.2"/>
    <row r="22758" ht="12.75" customHeight="1" x14ac:dyDescent="0.2"/>
    <row r="22759" ht="12.75" customHeight="1" x14ac:dyDescent="0.2"/>
    <row r="22760" ht="12.75" customHeight="1" x14ac:dyDescent="0.2"/>
    <row r="22761" ht="12.75" customHeight="1" x14ac:dyDescent="0.2"/>
    <row r="22762" ht="12.75" customHeight="1" x14ac:dyDescent="0.2"/>
    <row r="22763" ht="12.75" customHeight="1" x14ac:dyDescent="0.2"/>
    <row r="22764" ht="12.75" customHeight="1" x14ac:dyDescent="0.2"/>
    <row r="22765" ht="12.75" customHeight="1" x14ac:dyDescent="0.2"/>
    <row r="22766" ht="12.75" customHeight="1" x14ac:dyDescent="0.2"/>
    <row r="22767" ht="12.75" customHeight="1" x14ac:dyDescent="0.2"/>
    <row r="22768" ht="12.75" customHeight="1" x14ac:dyDescent="0.2"/>
    <row r="22769" ht="12.75" customHeight="1" x14ac:dyDescent="0.2"/>
    <row r="22770" ht="12.75" customHeight="1" x14ac:dyDescent="0.2"/>
    <row r="22771" ht="12.75" customHeight="1" x14ac:dyDescent="0.2"/>
    <row r="22772" ht="12.75" customHeight="1" x14ac:dyDescent="0.2"/>
    <row r="22773" ht="12.75" customHeight="1" x14ac:dyDescent="0.2"/>
    <row r="22774" ht="12.75" customHeight="1" x14ac:dyDescent="0.2"/>
    <row r="22775" ht="12.75" customHeight="1" x14ac:dyDescent="0.2"/>
    <row r="22776" ht="12.75" customHeight="1" x14ac:dyDescent="0.2"/>
    <row r="22777" ht="12.75" customHeight="1" x14ac:dyDescent="0.2"/>
    <row r="22778" ht="12.75" customHeight="1" x14ac:dyDescent="0.2"/>
    <row r="22779" ht="12.75" customHeight="1" x14ac:dyDescent="0.2"/>
    <row r="22780" ht="12.75" customHeight="1" x14ac:dyDescent="0.2"/>
    <row r="22781" ht="12.75" customHeight="1" x14ac:dyDescent="0.2"/>
    <row r="22782" ht="12.75" customHeight="1" x14ac:dyDescent="0.2"/>
    <row r="22783" ht="12.75" customHeight="1" x14ac:dyDescent="0.2"/>
    <row r="22784" ht="12.75" customHeight="1" x14ac:dyDescent="0.2"/>
    <row r="22785" ht="12.75" customHeight="1" x14ac:dyDescent="0.2"/>
    <row r="22786" ht="12.75" customHeight="1" x14ac:dyDescent="0.2"/>
    <row r="22787" ht="12.75" customHeight="1" x14ac:dyDescent="0.2"/>
    <row r="22788" ht="12.75" customHeight="1" x14ac:dyDescent="0.2"/>
    <row r="22789" ht="12.75" customHeight="1" x14ac:dyDescent="0.2"/>
    <row r="22790" ht="12.75" customHeight="1" x14ac:dyDescent="0.2"/>
    <row r="22791" ht="12.75" customHeight="1" x14ac:dyDescent="0.2"/>
    <row r="22792" ht="12.75" customHeight="1" x14ac:dyDescent="0.2"/>
    <row r="22793" ht="12.75" customHeight="1" x14ac:dyDescent="0.2"/>
    <row r="22794" ht="12.75" customHeight="1" x14ac:dyDescent="0.2"/>
    <row r="22795" ht="12.75" customHeight="1" x14ac:dyDescent="0.2"/>
    <row r="22796" ht="12.75" customHeight="1" x14ac:dyDescent="0.2"/>
    <row r="22797" ht="12.75" customHeight="1" x14ac:dyDescent="0.2"/>
    <row r="22798" ht="12.75" customHeight="1" x14ac:dyDescent="0.2"/>
    <row r="22799" ht="12.75" customHeight="1" x14ac:dyDescent="0.2"/>
    <row r="22800" ht="12.75" customHeight="1" x14ac:dyDescent="0.2"/>
    <row r="22801" ht="12.75" customHeight="1" x14ac:dyDescent="0.2"/>
    <row r="22802" ht="12.75" customHeight="1" x14ac:dyDescent="0.2"/>
    <row r="22803" ht="12.75" customHeight="1" x14ac:dyDescent="0.2"/>
    <row r="22804" ht="12.75" customHeight="1" x14ac:dyDescent="0.2"/>
    <row r="22805" ht="12.75" customHeight="1" x14ac:dyDescent="0.2"/>
    <row r="22806" ht="12.75" customHeight="1" x14ac:dyDescent="0.2"/>
    <row r="22807" ht="12.75" customHeight="1" x14ac:dyDescent="0.2"/>
    <row r="22808" ht="12.75" customHeight="1" x14ac:dyDescent="0.2"/>
    <row r="22809" ht="12.75" customHeight="1" x14ac:dyDescent="0.2"/>
    <row r="22810" ht="12.75" customHeight="1" x14ac:dyDescent="0.2"/>
    <row r="22811" ht="12.75" customHeight="1" x14ac:dyDescent="0.2"/>
    <row r="22812" ht="12.75" customHeight="1" x14ac:dyDescent="0.2"/>
    <row r="22813" ht="12.75" customHeight="1" x14ac:dyDescent="0.2"/>
    <row r="22814" ht="12.75" customHeight="1" x14ac:dyDescent="0.2"/>
    <row r="22815" ht="12.75" customHeight="1" x14ac:dyDescent="0.2"/>
    <row r="22816" ht="12.75" customHeight="1" x14ac:dyDescent="0.2"/>
    <row r="22817" ht="12.75" customHeight="1" x14ac:dyDescent="0.2"/>
    <row r="22818" ht="12.75" customHeight="1" x14ac:dyDescent="0.2"/>
    <row r="22819" ht="12.75" customHeight="1" x14ac:dyDescent="0.2"/>
    <row r="22820" ht="12.75" customHeight="1" x14ac:dyDescent="0.2"/>
    <row r="22821" ht="12.75" customHeight="1" x14ac:dyDescent="0.2"/>
    <row r="22822" ht="12.75" customHeight="1" x14ac:dyDescent="0.2"/>
    <row r="22823" ht="12.75" customHeight="1" x14ac:dyDescent="0.2"/>
    <row r="22824" ht="12.75" customHeight="1" x14ac:dyDescent="0.2"/>
    <row r="22825" ht="12.75" customHeight="1" x14ac:dyDescent="0.2"/>
    <row r="22826" ht="12.75" customHeight="1" x14ac:dyDescent="0.2"/>
    <row r="22827" ht="12.75" customHeight="1" x14ac:dyDescent="0.2"/>
    <row r="22828" ht="12.75" customHeight="1" x14ac:dyDescent="0.2"/>
    <row r="22829" ht="12.75" customHeight="1" x14ac:dyDescent="0.2"/>
    <row r="22830" ht="12.75" customHeight="1" x14ac:dyDescent="0.2"/>
    <row r="22831" ht="12.75" customHeight="1" x14ac:dyDescent="0.2"/>
    <row r="22832" ht="12.75" customHeight="1" x14ac:dyDescent="0.2"/>
    <row r="22833" ht="12.75" customHeight="1" x14ac:dyDescent="0.2"/>
    <row r="22834" ht="12.75" customHeight="1" x14ac:dyDescent="0.2"/>
    <row r="22835" ht="12.75" customHeight="1" x14ac:dyDescent="0.2"/>
    <row r="22836" ht="12.75" customHeight="1" x14ac:dyDescent="0.2"/>
    <row r="22837" ht="12.75" customHeight="1" x14ac:dyDescent="0.2"/>
    <row r="22838" ht="12.75" customHeight="1" x14ac:dyDescent="0.2"/>
    <row r="22839" ht="12.75" customHeight="1" x14ac:dyDescent="0.2"/>
    <row r="22840" ht="12.75" customHeight="1" x14ac:dyDescent="0.2"/>
    <row r="22841" ht="12.75" customHeight="1" x14ac:dyDescent="0.2"/>
    <row r="22842" ht="12.75" customHeight="1" x14ac:dyDescent="0.2"/>
    <row r="22843" ht="12.75" customHeight="1" x14ac:dyDescent="0.2"/>
    <row r="22844" ht="12.75" customHeight="1" x14ac:dyDescent="0.2"/>
    <row r="22845" ht="12.75" customHeight="1" x14ac:dyDescent="0.2"/>
    <row r="22846" ht="12.75" customHeight="1" x14ac:dyDescent="0.2"/>
    <row r="22847" ht="12.75" customHeight="1" x14ac:dyDescent="0.2"/>
    <row r="22848" ht="12.75" customHeight="1" x14ac:dyDescent="0.2"/>
    <row r="22849" ht="12.75" customHeight="1" x14ac:dyDescent="0.2"/>
    <row r="22850" ht="12.75" customHeight="1" x14ac:dyDescent="0.2"/>
    <row r="22851" ht="12.75" customHeight="1" x14ac:dyDescent="0.2"/>
    <row r="22852" ht="12.75" customHeight="1" x14ac:dyDescent="0.2"/>
    <row r="22853" ht="12.75" customHeight="1" x14ac:dyDescent="0.2"/>
    <row r="22854" ht="12.75" customHeight="1" x14ac:dyDescent="0.2"/>
    <row r="22855" ht="12.75" customHeight="1" x14ac:dyDescent="0.2"/>
    <row r="22856" ht="12.75" customHeight="1" x14ac:dyDescent="0.2"/>
    <row r="22857" ht="12.75" customHeight="1" x14ac:dyDescent="0.2"/>
    <row r="22858" ht="12.75" customHeight="1" x14ac:dyDescent="0.2"/>
    <row r="22859" ht="12.75" customHeight="1" x14ac:dyDescent="0.2"/>
    <row r="22860" ht="12.75" customHeight="1" x14ac:dyDescent="0.2"/>
    <row r="22861" ht="12.75" customHeight="1" x14ac:dyDescent="0.2"/>
    <row r="22862" ht="12.75" customHeight="1" x14ac:dyDescent="0.2"/>
    <row r="22863" ht="12.75" customHeight="1" x14ac:dyDescent="0.2"/>
    <row r="22864" ht="12.75" customHeight="1" x14ac:dyDescent="0.2"/>
    <row r="22865" ht="12.75" customHeight="1" x14ac:dyDescent="0.2"/>
    <row r="22866" ht="12.75" customHeight="1" x14ac:dyDescent="0.2"/>
    <row r="22867" ht="12.75" customHeight="1" x14ac:dyDescent="0.2"/>
    <row r="22868" ht="12.75" customHeight="1" x14ac:dyDescent="0.2"/>
    <row r="22869" ht="12.75" customHeight="1" x14ac:dyDescent="0.2"/>
    <row r="22870" ht="12.75" customHeight="1" x14ac:dyDescent="0.2"/>
    <row r="22871" ht="12.75" customHeight="1" x14ac:dyDescent="0.2"/>
    <row r="22872" ht="12.75" customHeight="1" x14ac:dyDescent="0.2"/>
    <row r="22873" ht="12.75" customHeight="1" x14ac:dyDescent="0.2"/>
    <row r="22874" ht="12.75" customHeight="1" x14ac:dyDescent="0.2"/>
    <row r="22875" ht="12.75" customHeight="1" x14ac:dyDescent="0.2"/>
    <row r="22876" ht="12.75" customHeight="1" x14ac:dyDescent="0.2"/>
    <row r="22877" ht="12.75" customHeight="1" x14ac:dyDescent="0.2"/>
    <row r="22878" ht="12.75" customHeight="1" x14ac:dyDescent="0.2"/>
    <row r="22879" ht="12.75" customHeight="1" x14ac:dyDescent="0.2"/>
    <row r="22880" ht="12.75" customHeight="1" x14ac:dyDescent="0.2"/>
    <row r="22881" ht="12.75" customHeight="1" x14ac:dyDescent="0.2"/>
    <row r="22882" ht="12.75" customHeight="1" x14ac:dyDescent="0.2"/>
    <row r="22883" ht="12.75" customHeight="1" x14ac:dyDescent="0.2"/>
    <row r="22884" ht="12.75" customHeight="1" x14ac:dyDescent="0.2"/>
    <row r="22885" ht="12.75" customHeight="1" x14ac:dyDescent="0.2"/>
    <row r="22886" ht="12.75" customHeight="1" x14ac:dyDescent="0.2"/>
    <row r="22887" ht="12.75" customHeight="1" x14ac:dyDescent="0.2"/>
    <row r="22888" ht="12.75" customHeight="1" x14ac:dyDescent="0.2"/>
    <row r="22889" ht="12.75" customHeight="1" x14ac:dyDescent="0.2"/>
    <row r="22890" ht="12.75" customHeight="1" x14ac:dyDescent="0.2"/>
    <row r="22891" ht="12.75" customHeight="1" x14ac:dyDescent="0.2"/>
    <row r="22892" ht="12.75" customHeight="1" x14ac:dyDescent="0.2"/>
    <row r="22893" ht="12.75" customHeight="1" x14ac:dyDescent="0.2"/>
    <row r="22894" ht="12.75" customHeight="1" x14ac:dyDescent="0.2"/>
    <row r="22895" ht="12.75" customHeight="1" x14ac:dyDescent="0.2"/>
    <row r="22896" ht="12.75" customHeight="1" x14ac:dyDescent="0.2"/>
    <row r="22897" ht="12.75" customHeight="1" x14ac:dyDescent="0.2"/>
    <row r="22898" ht="12.75" customHeight="1" x14ac:dyDescent="0.2"/>
    <row r="22899" ht="12.75" customHeight="1" x14ac:dyDescent="0.2"/>
    <row r="22900" ht="12.75" customHeight="1" x14ac:dyDescent="0.2"/>
    <row r="22901" ht="12.75" customHeight="1" x14ac:dyDescent="0.2"/>
    <row r="22902" ht="12.75" customHeight="1" x14ac:dyDescent="0.2"/>
    <row r="22903" ht="12.75" customHeight="1" x14ac:dyDescent="0.2"/>
    <row r="22904" ht="12.75" customHeight="1" x14ac:dyDescent="0.2"/>
    <row r="22905" ht="12.75" customHeight="1" x14ac:dyDescent="0.2"/>
    <row r="22906" ht="12.75" customHeight="1" x14ac:dyDescent="0.2"/>
    <row r="22907" ht="12.75" customHeight="1" x14ac:dyDescent="0.2"/>
    <row r="22908" ht="12.75" customHeight="1" x14ac:dyDescent="0.2"/>
    <row r="22909" ht="12.75" customHeight="1" x14ac:dyDescent="0.2"/>
    <row r="22910" ht="12.75" customHeight="1" x14ac:dyDescent="0.2"/>
    <row r="22911" ht="12.75" customHeight="1" x14ac:dyDescent="0.2"/>
    <row r="22912" ht="12.75" customHeight="1" x14ac:dyDescent="0.2"/>
    <row r="22913" ht="12.75" customHeight="1" x14ac:dyDescent="0.2"/>
    <row r="22914" ht="12.75" customHeight="1" x14ac:dyDescent="0.2"/>
    <row r="22915" ht="12.75" customHeight="1" x14ac:dyDescent="0.2"/>
    <row r="22916" ht="12.75" customHeight="1" x14ac:dyDescent="0.2"/>
    <row r="22917" ht="12.75" customHeight="1" x14ac:dyDescent="0.2"/>
    <row r="22918" ht="12.75" customHeight="1" x14ac:dyDescent="0.2"/>
    <row r="22919" ht="12.75" customHeight="1" x14ac:dyDescent="0.2"/>
    <row r="22920" ht="12.75" customHeight="1" x14ac:dyDescent="0.2"/>
    <row r="22921" ht="12.75" customHeight="1" x14ac:dyDescent="0.2"/>
    <row r="22922" ht="12.75" customHeight="1" x14ac:dyDescent="0.2"/>
    <row r="22923" ht="12.75" customHeight="1" x14ac:dyDescent="0.2"/>
    <row r="22924" ht="12.75" customHeight="1" x14ac:dyDescent="0.2"/>
    <row r="22925" ht="12.75" customHeight="1" x14ac:dyDescent="0.2"/>
    <row r="22926" ht="12.75" customHeight="1" x14ac:dyDescent="0.2"/>
    <row r="22927" ht="12.75" customHeight="1" x14ac:dyDescent="0.2"/>
    <row r="22928" ht="12.75" customHeight="1" x14ac:dyDescent="0.2"/>
    <row r="22929" ht="12.75" customHeight="1" x14ac:dyDescent="0.2"/>
    <row r="22930" ht="12.75" customHeight="1" x14ac:dyDescent="0.2"/>
    <row r="22931" ht="12.75" customHeight="1" x14ac:dyDescent="0.2"/>
    <row r="22932" ht="12.75" customHeight="1" x14ac:dyDescent="0.2"/>
    <row r="22933" ht="12.75" customHeight="1" x14ac:dyDescent="0.2"/>
    <row r="22934" ht="12.75" customHeight="1" x14ac:dyDescent="0.2"/>
    <row r="22935" ht="12.75" customHeight="1" x14ac:dyDescent="0.2"/>
    <row r="22936" ht="12.75" customHeight="1" x14ac:dyDescent="0.2"/>
    <row r="22937" ht="12.75" customHeight="1" x14ac:dyDescent="0.2"/>
    <row r="22938" ht="12.75" customHeight="1" x14ac:dyDescent="0.2"/>
    <row r="22939" ht="12.75" customHeight="1" x14ac:dyDescent="0.2"/>
    <row r="22940" ht="12.75" customHeight="1" x14ac:dyDescent="0.2"/>
    <row r="22941" ht="12.75" customHeight="1" x14ac:dyDescent="0.2"/>
    <row r="22942" ht="12.75" customHeight="1" x14ac:dyDescent="0.2"/>
    <row r="22943" ht="12.75" customHeight="1" x14ac:dyDescent="0.2"/>
    <row r="22944" ht="12.75" customHeight="1" x14ac:dyDescent="0.2"/>
    <row r="22945" ht="12.75" customHeight="1" x14ac:dyDescent="0.2"/>
    <row r="22946" ht="12.75" customHeight="1" x14ac:dyDescent="0.2"/>
    <row r="22947" ht="12.75" customHeight="1" x14ac:dyDescent="0.2"/>
    <row r="22948" ht="12.75" customHeight="1" x14ac:dyDescent="0.2"/>
    <row r="22949" ht="12.75" customHeight="1" x14ac:dyDescent="0.2"/>
    <row r="22950" ht="12.75" customHeight="1" x14ac:dyDescent="0.2"/>
    <row r="22951" ht="12.75" customHeight="1" x14ac:dyDescent="0.2"/>
    <row r="22952" ht="12.75" customHeight="1" x14ac:dyDescent="0.2"/>
    <row r="22953" ht="12.75" customHeight="1" x14ac:dyDescent="0.2"/>
    <row r="22954" ht="12.75" customHeight="1" x14ac:dyDescent="0.2"/>
    <row r="22955" ht="12.75" customHeight="1" x14ac:dyDescent="0.2"/>
    <row r="22956" ht="12.75" customHeight="1" x14ac:dyDescent="0.2"/>
    <row r="22957" ht="12.75" customHeight="1" x14ac:dyDescent="0.2"/>
    <row r="22958" ht="12.75" customHeight="1" x14ac:dyDescent="0.2"/>
    <row r="22959" ht="12.75" customHeight="1" x14ac:dyDescent="0.2"/>
    <row r="22960" ht="12.75" customHeight="1" x14ac:dyDescent="0.2"/>
    <row r="22961" ht="12.75" customHeight="1" x14ac:dyDescent="0.2"/>
    <row r="22962" ht="12.75" customHeight="1" x14ac:dyDescent="0.2"/>
    <row r="22963" ht="12.75" customHeight="1" x14ac:dyDescent="0.2"/>
    <row r="22964" ht="12.75" customHeight="1" x14ac:dyDescent="0.2"/>
    <row r="22965" ht="12.75" customHeight="1" x14ac:dyDescent="0.2"/>
    <row r="22966" ht="12.75" customHeight="1" x14ac:dyDescent="0.2"/>
    <row r="22967" ht="12.75" customHeight="1" x14ac:dyDescent="0.2"/>
    <row r="22968" ht="12.75" customHeight="1" x14ac:dyDescent="0.2"/>
    <row r="22969" ht="12.75" customHeight="1" x14ac:dyDescent="0.2"/>
    <row r="22970" ht="12.75" customHeight="1" x14ac:dyDescent="0.2"/>
    <row r="22971" ht="12.75" customHeight="1" x14ac:dyDescent="0.2"/>
    <row r="22972" ht="12.75" customHeight="1" x14ac:dyDescent="0.2"/>
    <row r="22973" ht="12.75" customHeight="1" x14ac:dyDescent="0.2"/>
    <row r="22974" ht="12.75" customHeight="1" x14ac:dyDescent="0.2"/>
    <row r="22975" ht="12.75" customHeight="1" x14ac:dyDescent="0.2"/>
    <row r="22976" ht="12.75" customHeight="1" x14ac:dyDescent="0.2"/>
    <row r="22977" ht="12.75" customHeight="1" x14ac:dyDescent="0.2"/>
    <row r="22978" ht="12.75" customHeight="1" x14ac:dyDescent="0.2"/>
    <row r="22979" ht="12.75" customHeight="1" x14ac:dyDescent="0.2"/>
    <row r="22980" ht="12.75" customHeight="1" x14ac:dyDescent="0.2"/>
    <row r="22981" ht="12.75" customHeight="1" x14ac:dyDescent="0.2"/>
    <row r="22982" ht="12.75" customHeight="1" x14ac:dyDescent="0.2"/>
    <row r="22983" ht="12.75" customHeight="1" x14ac:dyDescent="0.2"/>
    <row r="22984" ht="12.75" customHeight="1" x14ac:dyDescent="0.2"/>
    <row r="22985" ht="12.75" customHeight="1" x14ac:dyDescent="0.2"/>
    <row r="22986" ht="12.75" customHeight="1" x14ac:dyDescent="0.2"/>
    <row r="22987" ht="12.75" customHeight="1" x14ac:dyDescent="0.2"/>
    <row r="22988" ht="12.75" customHeight="1" x14ac:dyDescent="0.2"/>
    <row r="22989" ht="12.75" customHeight="1" x14ac:dyDescent="0.2"/>
    <row r="22990" ht="12.75" customHeight="1" x14ac:dyDescent="0.2"/>
    <row r="22991" ht="12.75" customHeight="1" x14ac:dyDescent="0.2"/>
    <row r="22992" ht="12.75" customHeight="1" x14ac:dyDescent="0.2"/>
    <row r="22993" ht="12.75" customHeight="1" x14ac:dyDescent="0.2"/>
    <row r="22994" ht="12.75" customHeight="1" x14ac:dyDescent="0.2"/>
    <row r="22995" ht="12.75" customHeight="1" x14ac:dyDescent="0.2"/>
    <row r="22996" ht="12.75" customHeight="1" x14ac:dyDescent="0.2"/>
    <row r="22997" ht="12.75" customHeight="1" x14ac:dyDescent="0.2"/>
    <row r="22998" ht="12.75" customHeight="1" x14ac:dyDescent="0.2"/>
    <row r="22999" ht="12.75" customHeight="1" x14ac:dyDescent="0.2"/>
    <row r="23000" ht="12.75" customHeight="1" x14ac:dyDescent="0.2"/>
    <row r="23001" ht="12.75" customHeight="1" x14ac:dyDescent="0.2"/>
    <row r="23002" ht="12.75" customHeight="1" x14ac:dyDescent="0.2"/>
    <row r="23003" ht="12.75" customHeight="1" x14ac:dyDescent="0.2"/>
    <row r="23004" ht="12.75" customHeight="1" x14ac:dyDescent="0.2"/>
    <row r="23005" ht="12.75" customHeight="1" x14ac:dyDescent="0.2"/>
    <row r="23006" ht="12.75" customHeight="1" x14ac:dyDescent="0.2"/>
    <row r="23007" ht="12.75" customHeight="1" x14ac:dyDescent="0.2"/>
    <row r="23008" ht="12.75" customHeight="1" x14ac:dyDescent="0.2"/>
    <row r="23009" ht="12.75" customHeight="1" x14ac:dyDescent="0.2"/>
    <row r="23010" ht="12.75" customHeight="1" x14ac:dyDescent="0.2"/>
    <row r="23011" ht="12.75" customHeight="1" x14ac:dyDescent="0.2"/>
    <row r="23012" ht="12.75" customHeight="1" x14ac:dyDescent="0.2"/>
    <row r="23013" ht="12.75" customHeight="1" x14ac:dyDescent="0.2"/>
    <row r="23014" ht="12.75" customHeight="1" x14ac:dyDescent="0.2"/>
    <row r="23015" ht="12.75" customHeight="1" x14ac:dyDescent="0.2"/>
    <row r="23016" ht="12.75" customHeight="1" x14ac:dyDescent="0.2"/>
    <row r="23017" ht="12.75" customHeight="1" x14ac:dyDescent="0.2"/>
    <row r="23018" ht="12.75" customHeight="1" x14ac:dyDescent="0.2"/>
    <row r="23019" ht="12.75" customHeight="1" x14ac:dyDescent="0.2"/>
    <row r="23020" ht="12.75" customHeight="1" x14ac:dyDescent="0.2"/>
    <row r="23021" ht="12.75" customHeight="1" x14ac:dyDescent="0.2"/>
    <row r="23022" ht="12.75" customHeight="1" x14ac:dyDescent="0.2"/>
    <row r="23023" ht="12.75" customHeight="1" x14ac:dyDescent="0.2"/>
    <row r="23024" ht="12.75" customHeight="1" x14ac:dyDescent="0.2"/>
    <row r="23025" ht="12.75" customHeight="1" x14ac:dyDescent="0.2"/>
    <row r="23026" ht="12.75" customHeight="1" x14ac:dyDescent="0.2"/>
    <row r="23027" ht="12.75" customHeight="1" x14ac:dyDescent="0.2"/>
    <row r="23028" ht="12.75" customHeight="1" x14ac:dyDescent="0.2"/>
    <row r="23029" ht="12.75" customHeight="1" x14ac:dyDescent="0.2"/>
    <row r="23030" ht="12.75" customHeight="1" x14ac:dyDescent="0.2"/>
    <row r="23031" ht="12.75" customHeight="1" x14ac:dyDescent="0.2"/>
    <row r="23032" ht="12.75" customHeight="1" x14ac:dyDescent="0.2"/>
    <row r="23033" ht="12.75" customHeight="1" x14ac:dyDescent="0.2"/>
    <row r="23034" ht="12.75" customHeight="1" x14ac:dyDescent="0.2"/>
    <row r="23035" ht="12.75" customHeight="1" x14ac:dyDescent="0.2"/>
    <row r="23036" ht="12.75" customHeight="1" x14ac:dyDescent="0.2"/>
    <row r="23037" ht="12.75" customHeight="1" x14ac:dyDescent="0.2"/>
    <row r="23038" ht="12.75" customHeight="1" x14ac:dyDescent="0.2"/>
    <row r="23039" ht="12.75" customHeight="1" x14ac:dyDescent="0.2"/>
    <row r="23040" ht="12.75" customHeight="1" x14ac:dyDescent="0.2"/>
    <row r="23041" ht="12.75" customHeight="1" x14ac:dyDescent="0.2"/>
    <row r="23042" ht="12.75" customHeight="1" x14ac:dyDescent="0.2"/>
    <row r="23043" ht="12.75" customHeight="1" x14ac:dyDescent="0.2"/>
    <row r="23044" ht="12.75" customHeight="1" x14ac:dyDescent="0.2"/>
    <row r="23045" ht="12.75" customHeight="1" x14ac:dyDescent="0.2"/>
    <row r="23046" ht="12.75" customHeight="1" x14ac:dyDescent="0.2"/>
    <row r="23047" ht="12.75" customHeight="1" x14ac:dyDescent="0.2"/>
    <row r="23048" ht="12.75" customHeight="1" x14ac:dyDescent="0.2"/>
    <row r="23049" ht="12.75" customHeight="1" x14ac:dyDescent="0.2"/>
    <row r="23050" ht="12.75" customHeight="1" x14ac:dyDescent="0.2"/>
    <row r="23051" ht="12.75" customHeight="1" x14ac:dyDescent="0.2"/>
    <row r="23052" ht="12.75" customHeight="1" x14ac:dyDescent="0.2"/>
    <row r="23053" ht="12.75" customHeight="1" x14ac:dyDescent="0.2"/>
    <row r="23054" ht="12.75" customHeight="1" x14ac:dyDescent="0.2"/>
    <row r="23055" ht="12.75" customHeight="1" x14ac:dyDescent="0.2"/>
    <row r="23056" ht="12.75" customHeight="1" x14ac:dyDescent="0.2"/>
    <row r="23057" ht="12.75" customHeight="1" x14ac:dyDescent="0.2"/>
    <row r="23058" ht="12.75" customHeight="1" x14ac:dyDescent="0.2"/>
    <row r="23059" ht="12.75" customHeight="1" x14ac:dyDescent="0.2"/>
    <row r="23060" ht="12.75" customHeight="1" x14ac:dyDescent="0.2"/>
    <row r="23061" ht="12.75" customHeight="1" x14ac:dyDescent="0.2"/>
    <row r="23062" ht="12.75" customHeight="1" x14ac:dyDescent="0.2"/>
    <row r="23063" ht="12.75" customHeight="1" x14ac:dyDescent="0.2"/>
    <row r="23064" ht="12.75" customHeight="1" x14ac:dyDescent="0.2"/>
    <row r="23065" ht="12.75" customHeight="1" x14ac:dyDescent="0.2"/>
    <row r="23066" ht="12.75" customHeight="1" x14ac:dyDescent="0.2"/>
    <row r="23067" ht="12.75" customHeight="1" x14ac:dyDescent="0.2"/>
    <row r="23068" ht="12.75" customHeight="1" x14ac:dyDescent="0.2"/>
    <row r="23069" ht="12.75" customHeight="1" x14ac:dyDescent="0.2"/>
    <row r="23070" ht="12.75" customHeight="1" x14ac:dyDescent="0.2"/>
    <row r="23071" ht="12.75" customHeight="1" x14ac:dyDescent="0.2"/>
    <row r="23072" ht="12.75" customHeight="1" x14ac:dyDescent="0.2"/>
    <row r="23073" ht="12.75" customHeight="1" x14ac:dyDescent="0.2"/>
    <row r="23074" ht="12.75" customHeight="1" x14ac:dyDescent="0.2"/>
    <row r="23075" ht="12.75" customHeight="1" x14ac:dyDescent="0.2"/>
    <row r="23076" ht="12.75" customHeight="1" x14ac:dyDescent="0.2"/>
    <row r="23077" ht="12.75" customHeight="1" x14ac:dyDescent="0.2"/>
    <row r="23078" ht="12.75" customHeight="1" x14ac:dyDescent="0.2"/>
    <row r="23079" ht="12.75" customHeight="1" x14ac:dyDescent="0.2"/>
    <row r="23080" ht="12.75" customHeight="1" x14ac:dyDescent="0.2"/>
    <row r="23081" ht="12.75" customHeight="1" x14ac:dyDescent="0.2"/>
    <row r="23082" ht="12.75" customHeight="1" x14ac:dyDescent="0.2"/>
    <row r="23083" ht="12.75" customHeight="1" x14ac:dyDescent="0.2"/>
    <row r="23084" ht="12.75" customHeight="1" x14ac:dyDescent="0.2"/>
    <row r="23085" ht="12.75" customHeight="1" x14ac:dyDescent="0.2"/>
    <row r="23086" ht="12.75" customHeight="1" x14ac:dyDescent="0.2"/>
    <row r="23087" ht="12.75" customHeight="1" x14ac:dyDescent="0.2"/>
    <row r="23088" ht="12.75" customHeight="1" x14ac:dyDescent="0.2"/>
    <row r="23089" ht="12.75" customHeight="1" x14ac:dyDescent="0.2"/>
    <row r="23090" ht="12.75" customHeight="1" x14ac:dyDescent="0.2"/>
    <row r="23091" ht="12.75" customHeight="1" x14ac:dyDescent="0.2"/>
    <row r="23092" ht="12.75" customHeight="1" x14ac:dyDescent="0.2"/>
    <row r="23093" ht="12.75" customHeight="1" x14ac:dyDescent="0.2"/>
    <row r="23094" ht="12.75" customHeight="1" x14ac:dyDescent="0.2"/>
    <row r="23095" ht="12.75" customHeight="1" x14ac:dyDescent="0.2"/>
    <row r="23096" ht="12.75" customHeight="1" x14ac:dyDescent="0.2"/>
    <row r="23097" ht="12.75" customHeight="1" x14ac:dyDescent="0.2"/>
    <row r="23098" ht="12.75" customHeight="1" x14ac:dyDescent="0.2"/>
    <row r="23099" ht="12.75" customHeight="1" x14ac:dyDescent="0.2"/>
    <row r="23100" ht="12.75" customHeight="1" x14ac:dyDescent="0.2"/>
    <row r="23101" ht="12.75" customHeight="1" x14ac:dyDescent="0.2"/>
    <row r="23102" ht="12.75" customHeight="1" x14ac:dyDescent="0.2"/>
    <row r="23103" ht="12.75" customHeight="1" x14ac:dyDescent="0.2"/>
    <row r="23104" ht="12.75" customHeight="1" x14ac:dyDescent="0.2"/>
    <row r="23105" ht="12.75" customHeight="1" x14ac:dyDescent="0.2"/>
    <row r="23106" ht="12.75" customHeight="1" x14ac:dyDescent="0.2"/>
    <row r="23107" ht="12.75" customHeight="1" x14ac:dyDescent="0.2"/>
    <row r="23108" ht="12.75" customHeight="1" x14ac:dyDescent="0.2"/>
    <row r="23109" ht="12.75" customHeight="1" x14ac:dyDescent="0.2"/>
    <row r="23110" ht="12.75" customHeight="1" x14ac:dyDescent="0.2"/>
    <row r="23111" ht="12.75" customHeight="1" x14ac:dyDescent="0.2"/>
    <row r="23112" ht="12.75" customHeight="1" x14ac:dyDescent="0.2"/>
    <row r="23113" ht="12.75" customHeight="1" x14ac:dyDescent="0.2"/>
    <row r="23114" ht="12.75" customHeight="1" x14ac:dyDescent="0.2"/>
    <row r="23115" ht="12.75" customHeight="1" x14ac:dyDescent="0.2"/>
    <row r="23116" ht="12.75" customHeight="1" x14ac:dyDescent="0.2"/>
    <row r="23117" ht="12.75" customHeight="1" x14ac:dyDescent="0.2"/>
    <row r="23118" ht="12.75" customHeight="1" x14ac:dyDescent="0.2"/>
    <row r="23119" ht="12.75" customHeight="1" x14ac:dyDescent="0.2"/>
    <row r="23120" ht="12.75" customHeight="1" x14ac:dyDescent="0.2"/>
    <row r="23121" ht="12.75" customHeight="1" x14ac:dyDescent="0.2"/>
    <row r="23122" ht="12.75" customHeight="1" x14ac:dyDescent="0.2"/>
    <row r="23123" ht="12.75" customHeight="1" x14ac:dyDescent="0.2"/>
    <row r="23124" ht="12.75" customHeight="1" x14ac:dyDescent="0.2"/>
    <row r="23125" ht="12.75" customHeight="1" x14ac:dyDescent="0.2"/>
    <row r="23126" ht="12.75" customHeight="1" x14ac:dyDescent="0.2"/>
    <row r="23127" ht="12.75" customHeight="1" x14ac:dyDescent="0.2"/>
    <row r="23128" ht="12.75" customHeight="1" x14ac:dyDescent="0.2"/>
    <row r="23129" ht="12.75" customHeight="1" x14ac:dyDescent="0.2"/>
    <row r="23130" ht="12.75" customHeight="1" x14ac:dyDescent="0.2"/>
    <row r="23131" ht="12.75" customHeight="1" x14ac:dyDescent="0.2"/>
    <row r="23132" ht="12.75" customHeight="1" x14ac:dyDescent="0.2"/>
    <row r="23133" ht="12.75" customHeight="1" x14ac:dyDescent="0.2"/>
    <row r="23134" ht="12.75" customHeight="1" x14ac:dyDescent="0.2"/>
    <row r="23135" ht="12.75" customHeight="1" x14ac:dyDescent="0.2"/>
    <row r="23136" ht="12.75" customHeight="1" x14ac:dyDescent="0.2"/>
    <row r="23137" ht="12.75" customHeight="1" x14ac:dyDescent="0.2"/>
    <row r="23138" ht="12.75" customHeight="1" x14ac:dyDescent="0.2"/>
    <row r="23139" ht="12.75" customHeight="1" x14ac:dyDescent="0.2"/>
    <row r="23140" ht="12.75" customHeight="1" x14ac:dyDescent="0.2"/>
    <row r="23141" ht="12.75" customHeight="1" x14ac:dyDescent="0.2"/>
    <row r="23142" ht="12.75" customHeight="1" x14ac:dyDescent="0.2"/>
    <row r="23143" ht="12.75" customHeight="1" x14ac:dyDescent="0.2"/>
    <row r="23144" ht="12.75" customHeight="1" x14ac:dyDescent="0.2"/>
    <row r="23145" ht="12.75" customHeight="1" x14ac:dyDescent="0.2"/>
    <row r="23146" ht="12.75" customHeight="1" x14ac:dyDescent="0.2"/>
    <row r="23147" ht="12.75" customHeight="1" x14ac:dyDescent="0.2"/>
    <row r="23148" ht="12.75" customHeight="1" x14ac:dyDescent="0.2"/>
    <row r="23149" ht="12.75" customHeight="1" x14ac:dyDescent="0.2"/>
    <row r="23150" ht="12.75" customHeight="1" x14ac:dyDescent="0.2"/>
    <row r="23151" ht="12.75" customHeight="1" x14ac:dyDescent="0.2"/>
    <row r="23152" ht="12.75" customHeight="1" x14ac:dyDescent="0.2"/>
    <row r="23153" ht="12.75" customHeight="1" x14ac:dyDescent="0.2"/>
    <row r="23154" ht="12.75" customHeight="1" x14ac:dyDescent="0.2"/>
    <row r="23155" ht="12.75" customHeight="1" x14ac:dyDescent="0.2"/>
    <row r="23156" ht="12.75" customHeight="1" x14ac:dyDescent="0.2"/>
    <row r="23157" ht="12.75" customHeight="1" x14ac:dyDescent="0.2"/>
    <row r="23158" ht="12.75" customHeight="1" x14ac:dyDescent="0.2"/>
    <row r="23159" ht="12.75" customHeight="1" x14ac:dyDescent="0.2"/>
    <row r="23160" ht="12.75" customHeight="1" x14ac:dyDescent="0.2"/>
    <row r="23161" ht="12.75" customHeight="1" x14ac:dyDescent="0.2"/>
    <row r="23162" ht="12.75" customHeight="1" x14ac:dyDescent="0.2"/>
    <row r="23163" ht="12.75" customHeight="1" x14ac:dyDescent="0.2"/>
    <row r="23164" ht="12.75" customHeight="1" x14ac:dyDescent="0.2"/>
    <row r="23165" ht="12.75" customHeight="1" x14ac:dyDescent="0.2"/>
    <row r="23166" ht="12.75" customHeight="1" x14ac:dyDescent="0.2"/>
    <row r="23167" ht="12.75" customHeight="1" x14ac:dyDescent="0.2"/>
    <row r="23168" ht="12.75" customHeight="1" x14ac:dyDescent="0.2"/>
    <row r="23169" ht="12.75" customHeight="1" x14ac:dyDescent="0.2"/>
    <row r="23170" ht="12.75" customHeight="1" x14ac:dyDescent="0.2"/>
    <row r="23171" ht="12.75" customHeight="1" x14ac:dyDescent="0.2"/>
    <row r="23172" ht="12.75" customHeight="1" x14ac:dyDescent="0.2"/>
    <row r="23173" ht="12.75" customHeight="1" x14ac:dyDescent="0.2"/>
    <row r="23174" ht="12.75" customHeight="1" x14ac:dyDescent="0.2"/>
    <row r="23175" ht="12.75" customHeight="1" x14ac:dyDescent="0.2"/>
    <row r="23176" ht="12.75" customHeight="1" x14ac:dyDescent="0.2"/>
    <row r="23177" ht="12.75" customHeight="1" x14ac:dyDescent="0.2"/>
    <row r="23178" ht="12.75" customHeight="1" x14ac:dyDescent="0.2"/>
    <row r="23179" ht="12.75" customHeight="1" x14ac:dyDescent="0.2"/>
    <row r="23180" ht="12.75" customHeight="1" x14ac:dyDescent="0.2"/>
    <row r="23181" ht="12.75" customHeight="1" x14ac:dyDescent="0.2"/>
    <row r="23182" ht="12.75" customHeight="1" x14ac:dyDescent="0.2"/>
    <row r="23183" ht="12.75" customHeight="1" x14ac:dyDescent="0.2"/>
    <row r="23184" ht="12.75" customHeight="1" x14ac:dyDescent="0.2"/>
    <row r="23185" ht="12.75" customHeight="1" x14ac:dyDescent="0.2"/>
    <row r="23186" ht="12.75" customHeight="1" x14ac:dyDescent="0.2"/>
    <row r="23187" ht="12.75" customHeight="1" x14ac:dyDescent="0.2"/>
    <row r="23188" ht="12.75" customHeight="1" x14ac:dyDescent="0.2"/>
    <row r="23189" ht="12.75" customHeight="1" x14ac:dyDescent="0.2"/>
    <row r="23190" ht="12.75" customHeight="1" x14ac:dyDescent="0.2"/>
    <row r="23191" ht="12.75" customHeight="1" x14ac:dyDescent="0.2"/>
    <row r="23192" ht="12.75" customHeight="1" x14ac:dyDescent="0.2"/>
    <row r="23193" ht="12.75" customHeight="1" x14ac:dyDescent="0.2"/>
    <row r="23194" ht="12.75" customHeight="1" x14ac:dyDescent="0.2"/>
    <row r="23195" ht="12.75" customHeight="1" x14ac:dyDescent="0.2"/>
    <row r="23196" ht="12.75" customHeight="1" x14ac:dyDescent="0.2"/>
    <row r="23197" ht="12.75" customHeight="1" x14ac:dyDescent="0.2"/>
    <row r="23198" ht="12.75" customHeight="1" x14ac:dyDescent="0.2"/>
    <row r="23199" ht="12.75" customHeight="1" x14ac:dyDescent="0.2"/>
    <row r="23200" ht="12.75" customHeight="1" x14ac:dyDescent="0.2"/>
    <row r="23201" ht="12.75" customHeight="1" x14ac:dyDescent="0.2"/>
    <row r="23202" ht="12.75" customHeight="1" x14ac:dyDescent="0.2"/>
    <row r="23203" ht="12.75" customHeight="1" x14ac:dyDescent="0.2"/>
    <row r="23204" ht="12.75" customHeight="1" x14ac:dyDescent="0.2"/>
    <row r="23205" ht="12.75" customHeight="1" x14ac:dyDescent="0.2"/>
    <row r="23206" ht="12.75" customHeight="1" x14ac:dyDescent="0.2"/>
    <row r="23207" ht="12.75" customHeight="1" x14ac:dyDescent="0.2"/>
    <row r="23208" ht="12.75" customHeight="1" x14ac:dyDescent="0.2"/>
    <row r="23209" ht="12.75" customHeight="1" x14ac:dyDescent="0.2"/>
    <row r="23210" ht="12.75" customHeight="1" x14ac:dyDescent="0.2"/>
    <row r="23211" ht="12.75" customHeight="1" x14ac:dyDescent="0.2"/>
    <row r="23212" ht="12.75" customHeight="1" x14ac:dyDescent="0.2"/>
    <row r="23213" ht="12.75" customHeight="1" x14ac:dyDescent="0.2"/>
    <row r="23214" ht="12.75" customHeight="1" x14ac:dyDescent="0.2"/>
    <row r="23215" ht="12.75" customHeight="1" x14ac:dyDescent="0.2"/>
    <row r="23216" ht="12.75" customHeight="1" x14ac:dyDescent="0.2"/>
    <row r="23217" ht="12.75" customHeight="1" x14ac:dyDescent="0.2"/>
    <row r="23218" ht="12.75" customHeight="1" x14ac:dyDescent="0.2"/>
    <row r="23219" ht="12.75" customHeight="1" x14ac:dyDescent="0.2"/>
    <row r="23220" ht="12.75" customHeight="1" x14ac:dyDescent="0.2"/>
    <row r="23221" ht="12.75" customHeight="1" x14ac:dyDescent="0.2"/>
    <row r="23222" ht="12.75" customHeight="1" x14ac:dyDescent="0.2"/>
    <row r="23223" ht="12.75" customHeight="1" x14ac:dyDescent="0.2"/>
    <row r="23224" ht="12.75" customHeight="1" x14ac:dyDescent="0.2"/>
    <row r="23225" ht="12.75" customHeight="1" x14ac:dyDescent="0.2"/>
    <row r="23226" ht="12.75" customHeight="1" x14ac:dyDescent="0.2"/>
    <row r="23227" ht="12.75" customHeight="1" x14ac:dyDescent="0.2"/>
    <row r="23228" ht="12.75" customHeight="1" x14ac:dyDescent="0.2"/>
    <row r="23229" ht="12.75" customHeight="1" x14ac:dyDescent="0.2"/>
    <row r="23230" ht="12.75" customHeight="1" x14ac:dyDescent="0.2"/>
    <row r="23231" ht="12.75" customHeight="1" x14ac:dyDescent="0.2"/>
    <row r="23232" ht="12.75" customHeight="1" x14ac:dyDescent="0.2"/>
    <row r="23233" ht="12.75" customHeight="1" x14ac:dyDescent="0.2"/>
    <row r="23234" ht="12.75" customHeight="1" x14ac:dyDescent="0.2"/>
    <row r="23235" ht="12.75" customHeight="1" x14ac:dyDescent="0.2"/>
    <row r="23236" ht="12.75" customHeight="1" x14ac:dyDescent="0.2"/>
    <row r="23237" ht="12.75" customHeight="1" x14ac:dyDescent="0.2"/>
    <row r="23238" ht="12.75" customHeight="1" x14ac:dyDescent="0.2"/>
    <row r="23239" ht="12.75" customHeight="1" x14ac:dyDescent="0.2"/>
    <row r="23240" ht="12.75" customHeight="1" x14ac:dyDescent="0.2"/>
    <row r="23241" ht="12.75" customHeight="1" x14ac:dyDescent="0.2"/>
    <row r="23242" ht="12.75" customHeight="1" x14ac:dyDescent="0.2"/>
    <row r="23243" ht="12.75" customHeight="1" x14ac:dyDescent="0.2"/>
    <row r="23244" ht="12.75" customHeight="1" x14ac:dyDescent="0.2"/>
    <row r="23245" ht="12.75" customHeight="1" x14ac:dyDescent="0.2"/>
    <row r="23246" ht="12.75" customHeight="1" x14ac:dyDescent="0.2"/>
    <row r="23247" ht="12.75" customHeight="1" x14ac:dyDescent="0.2"/>
    <row r="23248" ht="12.75" customHeight="1" x14ac:dyDescent="0.2"/>
    <row r="23249" ht="12.75" customHeight="1" x14ac:dyDescent="0.2"/>
    <row r="23250" ht="12.75" customHeight="1" x14ac:dyDescent="0.2"/>
    <row r="23251" ht="12.75" customHeight="1" x14ac:dyDescent="0.2"/>
    <row r="23252" ht="12.75" customHeight="1" x14ac:dyDescent="0.2"/>
    <row r="23253" ht="12.75" customHeight="1" x14ac:dyDescent="0.2"/>
    <row r="23254" ht="12.75" customHeight="1" x14ac:dyDescent="0.2"/>
    <row r="23255" ht="12.75" customHeight="1" x14ac:dyDescent="0.2"/>
    <row r="23256" ht="12.75" customHeight="1" x14ac:dyDescent="0.2"/>
    <row r="23257" ht="12.75" customHeight="1" x14ac:dyDescent="0.2"/>
    <row r="23258" ht="12.75" customHeight="1" x14ac:dyDescent="0.2"/>
    <row r="23259" ht="12.75" customHeight="1" x14ac:dyDescent="0.2"/>
    <row r="23260" ht="12.75" customHeight="1" x14ac:dyDescent="0.2"/>
    <row r="23261" ht="12.75" customHeight="1" x14ac:dyDescent="0.2"/>
    <row r="23262" ht="12.75" customHeight="1" x14ac:dyDescent="0.2"/>
    <row r="23263" ht="12.75" customHeight="1" x14ac:dyDescent="0.2"/>
    <row r="23264" ht="12.75" customHeight="1" x14ac:dyDescent="0.2"/>
    <row r="23265" ht="12.75" customHeight="1" x14ac:dyDescent="0.2"/>
    <row r="23266" ht="12.75" customHeight="1" x14ac:dyDescent="0.2"/>
    <row r="23267" ht="12.75" customHeight="1" x14ac:dyDescent="0.2"/>
    <row r="23268" ht="12.75" customHeight="1" x14ac:dyDescent="0.2"/>
    <row r="23269" ht="12.75" customHeight="1" x14ac:dyDescent="0.2"/>
    <row r="23270" ht="12.75" customHeight="1" x14ac:dyDescent="0.2"/>
    <row r="23271" ht="12.75" customHeight="1" x14ac:dyDescent="0.2"/>
    <row r="23272" ht="12.75" customHeight="1" x14ac:dyDescent="0.2"/>
    <row r="23273" ht="12.75" customHeight="1" x14ac:dyDescent="0.2"/>
    <row r="23274" ht="12.75" customHeight="1" x14ac:dyDescent="0.2"/>
    <row r="23275" ht="12.75" customHeight="1" x14ac:dyDescent="0.2"/>
    <row r="23276" ht="12.75" customHeight="1" x14ac:dyDescent="0.2"/>
    <row r="23277" ht="12.75" customHeight="1" x14ac:dyDescent="0.2"/>
    <row r="23278" ht="12.75" customHeight="1" x14ac:dyDescent="0.2"/>
    <row r="23279" ht="12.75" customHeight="1" x14ac:dyDescent="0.2"/>
    <row r="23280" ht="12.75" customHeight="1" x14ac:dyDescent="0.2"/>
    <row r="23281" ht="12.75" customHeight="1" x14ac:dyDescent="0.2"/>
    <row r="23282" ht="12.75" customHeight="1" x14ac:dyDescent="0.2"/>
    <row r="23283" ht="12.75" customHeight="1" x14ac:dyDescent="0.2"/>
    <row r="23284" ht="12.75" customHeight="1" x14ac:dyDescent="0.2"/>
    <row r="23285" ht="12.75" customHeight="1" x14ac:dyDescent="0.2"/>
    <row r="23286" ht="12.75" customHeight="1" x14ac:dyDescent="0.2"/>
    <row r="23287" ht="12.75" customHeight="1" x14ac:dyDescent="0.2"/>
    <row r="23288" ht="12.75" customHeight="1" x14ac:dyDescent="0.2"/>
    <row r="23289" ht="12.75" customHeight="1" x14ac:dyDescent="0.2"/>
    <row r="23290" ht="12.75" customHeight="1" x14ac:dyDescent="0.2"/>
    <row r="23291" ht="12.75" customHeight="1" x14ac:dyDescent="0.2"/>
    <row r="23292" ht="12.75" customHeight="1" x14ac:dyDescent="0.2"/>
    <row r="23293" ht="12.75" customHeight="1" x14ac:dyDescent="0.2"/>
    <row r="23294" ht="12.75" customHeight="1" x14ac:dyDescent="0.2"/>
    <row r="23295" ht="12.75" customHeight="1" x14ac:dyDescent="0.2"/>
    <row r="23296" ht="12.75" customHeight="1" x14ac:dyDescent="0.2"/>
    <row r="23297" ht="12.75" customHeight="1" x14ac:dyDescent="0.2"/>
    <row r="23298" ht="12.75" customHeight="1" x14ac:dyDescent="0.2"/>
    <row r="23299" ht="12.75" customHeight="1" x14ac:dyDescent="0.2"/>
    <row r="23300" ht="12.75" customHeight="1" x14ac:dyDescent="0.2"/>
    <row r="23301" ht="12.75" customHeight="1" x14ac:dyDescent="0.2"/>
    <row r="23302" ht="12.75" customHeight="1" x14ac:dyDescent="0.2"/>
    <row r="23303" ht="12.75" customHeight="1" x14ac:dyDescent="0.2"/>
    <row r="23304" ht="12.75" customHeight="1" x14ac:dyDescent="0.2"/>
    <row r="23305" ht="12.75" customHeight="1" x14ac:dyDescent="0.2"/>
    <row r="23306" ht="12.75" customHeight="1" x14ac:dyDescent="0.2"/>
    <row r="23307" ht="12.75" customHeight="1" x14ac:dyDescent="0.2"/>
    <row r="23308" ht="12.75" customHeight="1" x14ac:dyDescent="0.2"/>
    <row r="23309" ht="12.75" customHeight="1" x14ac:dyDescent="0.2"/>
    <row r="23310" ht="12.75" customHeight="1" x14ac:dyDescent="0.2"/>
    <row r="23311" ht="12.75" customHeight="1" x14ac:dyDescent="0.2"/>
    <row r="23312" ht="12.75" customHeight="1" x14ac:dyDescent="0.2"/>
    <row r="23313" ht="12.75" customHeight="1" x14ac:dyDescent="0.2"/>
    <row r="23314" ht="12.75" customHeight="1" x14ac:dyDescent="0.2"/>
    <row r="23315" ht="12.75" customHeight="1" x14ac:dyDescent="0.2"/>
    <row r="23316" ht="12.75" customHeight="1" x14ac:dyDescent="0.2"/>
    <row r="23317" ht="12.75" customHeight="1" x14ac:dyDescent="0.2"/>
    <row r="23318" ht="12.75" customHeight="1" x14ac:dyDescent="0.2"/>
    <row r="23319" ht="12.75" customHeight="1" x14ac:dyDescent="0.2"/>
    <row r="23320" ht="12.75" customHeight="1" x14ac:dyDescent="0.2"/>
    <row r="23321" ht="12.75" customHeight="1" x14ac:dyDescent="0.2"/>
    <row r="23322" ht="12.75" customHeight="1" x14ac:dyDescent="0.2"/>
    <row r="23323" ht="12.75" customHeight="1" x14ac:dyDescent="0.2"/>
    <row r="23324" ht="12.75" customHeight="1" x14ac:dyDescent="0.2"/>
    <row r="23325" ht="12.75" customHeight="1" x14ac:dyDescent="0.2"/>
    <row r="23326" ht="12.75" customHeight="1" x14ac:dyDescent="0.2"/>
    <row r="23327" ht="12.75" customHeight="1" x14ac:dyDescent="0.2"/>
    <row r="23328" ht="12.75" customHeight="1" x14ac:dyDescent="0.2"/>
    <row r="23329" ht="12.75" customHeight="1" x14ac:dyDescent="0.2"/>
    <row r="23330" ht="12.75" customHeight="1" x14ac:dyDescent="0.2"/>
    <row r="23331" ht="12.75" customHeight="1" x14ac:dyDescent="0.2"/>
    <row r="23332" ht="12.75" customHeight="1" x14ac:dyDescent="0.2"/>
    <row r="23333" ht="12.75" customHeight="1" x14ac:dyDescent="0.2"/>
    <row r="23334" ht="12.75" customHeight="1" x14ac:dyDescent="0.2"/>
    <row r="23335" ht="12.75" customHeight="1" x14ac:dyDescent="0.2"/>
    <row r="23336" ht="12.75" customHeight="1" x14ac:dyDescent="0.2"/>
    <row r="23337" ht="12.75" customHeight="1" x14ac:dyDescent="0.2"/>
    <row r="23338" ht="12.75" customHeight="1" x14ac:dyDescent="0.2"/>
    <row r="23339" ht="12.75" customHeight="1" x14ac:dyDescent="0.2"/>
    <row r="23340" ht="12.75" customHeight="1" x14ac:dyDescent="0.2"/>
    <row r="23341" ht="12.75" customHeight="1" x14ac:dyDescent="0.2"/>
    <row r="23342" ht="12.75" customHeight="1" x14ac:dyDescent="0.2"/>
    <row r="23343" ht="12.75" customHeight="1" x14ac:dyDescent="0.2"/>
    <row r="23344" ht="12.75" customHeight="1" x14ac:dyDescent="0.2"/>
    <row r="23345" ht="12.75" customHeight="1" x14ac:dyDescent="0.2"/>
    <row r="23346" ht="12.75" customHeight="1" x14ac:dyDescent="0.2"/>
    <row r="23347" ht="12.75" customHeight="1" x14ac:dyDescent="0.2"/>
    <row r="23348" ht="12.75" customHeight="1" x14ac:dyDescent="0.2"/>
    <row r="23349" ht="12.75" customHeight="1" x14ac:dyDescent="0.2"/>
    <row r="23350" ht="12.75" customHeight="1" x14ac:dyDescent="0.2"/>
    <row r="23351" ht="12.75" customHeight="1" x14ac:dyDescent="0.2"/>
    <row r="23352" ht="12.75" customHeight="1" x14ac:dyDescent="0.2"/>
    <row r="23353" ht="12.75" customHeight="1" x14ac:dyDescent="0.2"/>
    <row r="23354" ht="12.75" customHeight="1" x14ac:dyDescent="0.2"/>
    <row r="23355" ht="12.75" customHeight="1" x14ac:dyDescent="0.2"/>
    <row r="23356" ht="12.75" customHeight="1" x14ac:dyDescent="0.2"/>
    <row r="23357" ht="12.75" customHeight="1" x14ac:dyDescent="0.2"/>
    <row r="23358" ht="12.75" customHeight="1" x14ac:dyDescent="0.2"/>
    <row r="23359" ht="12.75" customHeight="1" x14ac:dyDescent="0.2"/>
    <row r="23360" ht="12.75" customHeight="1" x14ac:dyDescent="0.2"/>
    <row r="23361" ht="12.75" customHeight="1" x14ac:dyDescent="0.2"/>
    <row r="23362" ht="12.75" customHeight="1" x14ac:dyDescent="0.2"/>
    <row r="23363" ht="12.75" customHeight="1" x14ac:dyDescent="0.2"/>
    <row r="23364" ht="12.75" customHeight="1" x14ac:dyDescent="0.2"/>
    <row r="23365" ht="12.75" customHeight="1" x14ac:dyDescent="0.2"/>
    <row r="23366" ht="12.75" customHeight="1" x14ac:dyDescent="0.2"/>
    <row r="23367" ht="12.75" customHeight="1" x14ac:dyDescent="0.2"/>
    <row r="23368" ht="12.75" customHeight="1" x14ac:dyDescent="0.2"/>
    <row r="23369" ht="12.75" customHeight="1" x14ac:dyDescent="0.2"/>
    <row r="23370" ht="12.75" customHeight="1" x14ac:dyDescent="0.2"/>
    <row r="23371" ht="12.75" customHeight="1" x14ac:dyDescent="0.2"/>
    <row r="23372" ht="12.75" customHeight="1" x14ac:dyDescent="0.2"/>
    <row r="23373" ht="12.75" customHeight="1" x14ac:dyDescent="0.2"/>
    <row r="23374" ht="12.75" customHeight="1" x14ac:dyDescent="0.2"/>
    <row r="23375" ht="12.75" customHeight="1" x14ac:dyDescent="0.2"/>
    <row r="23376" ht="12.75" customHeight="1" x14ac:dyDescent="0.2"/>
    <row r="23377" ht="12.75" customHeight="1" x14ac:dyDescent="0.2"/>
    <row r="23378" ht="12.75" customHeight="1" x14ac:dyDescent="0.2"/>
    <row r="23379" ht="12.75" customHeight="1" x14ac:dyDescent="0.2"/>
    <row r="23380" ht="12.75" customHeight="1" x14ac:dyDescent="0.2"/>
    <row r="23381" ht="12.75" customHeight="1" x14ac:dyDescent="0.2"/>
    <row r="23382" ht="12.75" customHeight="1" x14ac:dyDescent="0.2"/>
    <row r="23383" ht="12.75" customHeight="1" x14ac:dyDescent="0.2"/>
    <row r="23384" ht="12.75" customHeight="1" x14ac:dyDescent="0.2"/>
    <row r="23385" ht="12.75" customHeight="1" x14ac:dyDescent="0.2"/>
    <row r="23386" ht="12.75" customHeight="1" x14ac:dyDescent="0.2"/>
    <row r="23387" ht="12.75" customHeight="1" x14ac:dyDescent="0.2"/>
    <row r="23388" ht="12.75" customHeight="1" x14ac:dyDescent="0.2"/>
    <row r="23389" ht="12.75" customHeight="1" x14ac:dyDescent="0.2"/>
    <row r="23390" ht="12.75" customHeight="1" x14ac:dyDescent="0.2"/>
    <row r="23391" ht="12.75" customHeight="1" x14ac:dyDescent="0.2"/>
    <row r="23392" ht="12.75" customHeight="1" x14ac:dyDescent="0.2"/>
    <row r="23393" ht="12.75" customHeight="1" x14ac:dyDescent="0.2"/>
    <row r="23394" ht="12.75" customHeight="1" x14ac:dyDescent="0.2"/>
    <row r="23395" ht="12.75" customHeight="1" x14ac:dyDescent="0.2"/>
    <row r="23396" ht="12.75" customHeight="1" x14ac:dyDescent="0.2"/>
    <row r="23397" ht="12.75" customHeight="1" x14ac:dyDescent="0.2"/>
    <row r="23398" ht="12.75" customHeight="1" x14ac:dyDescent="0.2"/>
    <row r="23399" ht="12.75" customHeight="1" x14ac:dyDescent="0.2"/>
    <row r="23400" ht="12.75" customHeight="1" x14ac:dyDescent="0.2"/>
    <row r="23401" ht="12.75" customHeight="1" x14ac:dyDescent="0.2"/>
    <row r="23402" ht="12.75" customHeight="1" x14ac:dyDescent="0.2"/>
    <row r="23403" ht="12.75" customHeight="1" x14ac:dyDescent="0.2"/>
    <row r="23404" ht="12.75" customHeight="1" x14ac:dyDescent="0.2"/>
    <row r="23405" ht="12.75" customHeight="1" x14ac:dyDescent="0.2"/>
    <row r="23406" ht="12.75" customHeight="1" x14ac:dyDescent="0.2"/>
    <row r="23407" ht="12.75" customHeight="1" x14ac:dyDescent="0.2"/>
    <row r="23408" ht="12.75" customHeight="1" x14ac:dyDescent="0.2"/>
    <row r="23409" ht="12.75" customHeight="1" x14ac:dyDescent="0.2"/>
    <row r="23410" ht="12.75" customHeight="1" x14ac:dyDescent="0.2"/>
    <row r="23411" ht="12.75" customHeight="1" x14ac:dyDescent="0.2"/>
    <row r="23412" ht="12.75" customHeight="1" x14ac:dyDescent="0.2"/>
    <row r="23413" ht="12.75" customHeight="1" x14ac:dyDescent="0.2"/>
    <row r="23414" ht="12.75" customHeight="1" x14ac:dyDescent="0.2"/>
    <row r="23415" ht="12.75" customHeight="1" x14ac:dyDescent="0.2"/>
    <row r="23416" ht="12.75" customHeight="1" x14ac:dyDescent="0.2"/>
    <row r="23417" ht="12.75" customHeight="1" x14ac:dyDescent="0.2"/>
    <row r="23418" ht="12.75" customHeight="1" x14ac:dyDescent="0.2"/>
    <row r="23419" ht="12.75" customHeight="1" x14ac:dyDescent="0.2"/>
    <row r="23420" ht="12.75" customHeight="1" x14ac:dyDescent="0.2"/>
    <row r="23421" ht="12.75" customHeight="1" x14ac:dyDescent="0.2"/>
    <row r="23422" ht="12.75" customHeight="1" x14ac:dyDescent="0.2"/>
    <row r="23423" ht="12.75" customHeight="1" x14ac:dyDescent="0.2"/>
    <row r="23424" ht="12.75" customHeight="1" x14ac:dyDescent="0.2"/>
    <row r="23425" ht="12.75" customHeight="1" x14ac:dyDescent="0.2"/>
    <row r="23426" ht="12.75" customHeight="1" x14ac:dyDescent="0.2"/>
    <row r="23427" ht="12.75" customHeight="1" x14ac:dyDescent="0.2"/>
    <row r="23428" ht="12.75" customHeight="1" x14ac:dyDescent="0.2"/>
    <row r="23429" ht="12.75" customHeight="1" x14ac:dyDescent="0.2"/>
    <row r="23430" ht="12.75" customHeight="1" x14ac:dyDescent="0.2"/>
    <row r="23431" ht="12.75" customHeight="1" x14ac:dyDescent="0.2"/>
    <row r="23432" ht="12.75" customHeight="1" x14ac:dyDescent="0.2"/>
    <row r="23433" ht="12.75" customHeight="1" x14ac:dyDescent="0.2"/>
    <row r="23434" ht="12.75" customHeight="1" x14ac:dyDescent="0.2"/>
    <row r="23435" ht="12.75" customHeight="1" x14ac:dyDescent="0.2"/>
    <row r="23436" ht="12.75" customHeight="1" x14ac:dyDescent="0.2"/>
    <row r="23437" ht="12.75" customHeight="1" x14ac:dyDescent="0.2"/>
    <row r="23438" ht="12.75" customHeight="1" x14ac:dyDescent="0.2"/>
    <row r="23439" ht="12.75" customHeight="1" x14ac:dyDescent="0.2"/>
    <row r="23440" ht="12.75" customHeight="1" x14ac:dyDescent="0.2"/>
    <row r="23441" ht="12.75" customHeight="1" x14ac:dyDescent="0.2"/>
    <row r="23442" ht="12.75" customHeight="1" x14ac:dyDescent="0.2"/>
    <row r="23443" ht="12.75" customHeight="1" x14ac:dyDescent="0.2"/>
    <row r="23444" ht="12.75" customHeight="1" x14ac:dyDescent="0.2"/>
    <row r="23445" ht="12.75" customHeight="1" x14ac:dyDescent="0.2"/>
    <row r="23446" ht="12.75" customHeight="1" x14ac:dyDescent="0.2"/>
    <row r="23447" ht="12.75" customHeight="1" x14ac:dyDescent="0.2"/>
    <row r="23448" ht="12.75" customHeight="1" x14ac:dyDescent="0.2"/>
    <row r="23449" ht="12.75" customHeight="1" x14ac:dyDescent="0.2"/>
    <row r="23450" ht="12.75" customHeight="1" x14ac:dyDescent="0.2"/>
    <row r="23451" ht="12.75" customHeight="1" x14ac:dyDescent="0.2"/>
    <row r="23452" ht="12.75" customHeight="1" x14ac:dyDescent="0.2"/>
    <row r="23453" ht="12.75" customHeight="1" x14ac:dyDescent="0.2"/>
    <row r="23454" ht="12.75" customHeight="1" x14ac:dyDescent="0.2"/>
    <row r="23455" ht="12.75" customHeight="1" x14ac:dyDescent="0.2"/>
    <row r="23456" ht="12.75" customHeight="1" x14ac:dyDescent="0.2"/>
    <row r="23457" ht="12.75" customHeight="1" x14ac:dyDescent="0.2"/>
    <row r="23458" ht="12.75" customHeight="1" x14ac:dyDescent="0.2"/>
    <row r="23459" ht="12.75" customHeight="1" x14ac:dyDescent="0.2"/>
    <row r="23460" ht="12.75" customHeight="1" x14ac:dyDescent="0.2"/>
    <row r="23461" ht="12.75" customHeight="1" x14ac:dyDescent="0.2"/>
    <row r="23462" ht="12.75" customHeight="1" x14ac:dyDescent="0.2"/>
    <row r="23463" ht="12.75" customHeight="1" x14ac:dyDescent="0.2"/>
    <row r="23464" ht="12.75" customHeight="1" x14ac:dyDescent="0.2"/>
    <row r="23465" ht="12.75" customHeight="1" x14ac:dyDescent="0.2"/>
    <row r="23466" ht="12.75" customHeight="1" x14ac:dyDescent="0.2"/>
    <row r="23467" ht="12.75" customHeight="1" x14ac:dyDescent="0.2"/>
    <row r="23468" ht="12.75" customHeight="1" x14ac:dyDescent="0.2"/>
    <row r="23469" ht="12.75" customHeight="1" x14ac:dyDescent="0.2"/>
    <row r="23470" ht="12.75" customHeight="1" x14ac:dyDescent="0.2"/>
    <row r="23471" ht="12.75" customHeight="1" x14ac:dyDescent="0.2"/>
    <row r="23472" ht="12.75" customHeight="1" x14ac:dyDescent="0.2"/>
    <row r="23473" ht="12.75" customHeight="1" x14ac:dyDescent="0.2"/>
    <row r="23474" ht="12.75" customHeight="1" x14ac:dyDescent="0.2"/>
    <row r="23475" ht="12.75" customHeight="1" x14ac:dyDescent="0.2"/>
    <row r="23476" ht="12.75" customHeight="1" x14ac:dyDescent="0.2"/>
    <row r="23477" ht="12.75" customHeight="1" x14ac:dyDescent="0.2"/>
    <row r="23478" ht="12.75" customHeight="1" x14ac:dyDescent="0.2"/>
    <row r="23479" ht="12.75" customHeight="1" x14ac:dyDescent="0.2"/>
    <row r="23480" ht="12.75" customHeight="1" x14ac:dyDescent="0.2"/>
    <row r="23481" ht="12.75" customHeight="1" x14ac:dyDescent="0.2"/>
    <row r="23482" ht="12.75" customHeight="1" x14ac:dyDescent="0.2"/>
    <row r="23483" ht="12.75" customHeight="1" x14ac:dyDescent="0.2"/>
    <row r="23484" ht="12.75" customHeight="1" x14ac:dyDescent="0.2"/>
    <row r="23485" ht="12.75" customHeight="1" x14ac:dyDescent="0.2"/>
    <row r="23486" ht="12.75" customHeight="1" x14ac:dyDescent="0.2"/>
    <row r="23487" ht="12.75" customHeight="1" x14ac:dyDescent="0.2"/>
    <row r="23488" ht="12.75" customHeight="1" x14ac:dyDescent="0.2"/>
    <row r="23489" ht="12.75" customHeight="1" x14ac:dyDescent="0.2"/>
    <row r="23490" ht="12.75" customHeight="1" x14ac:dyDescent="0.2"/>
    <row r="23491" ht="12.75" customHeight="1" x14ac:dyDescent="0.2"/>
    <row r="23492" ht="12.75" customHeight="1" x14ac:dyDescent="0.2"/>
    <row r="23493" ht="12.75" customHeight="1" x14ac:dyDescent="0.2"/>
    <row r="23494" ht="12.75" customHeight="1" x14ac:dyDescent="0.2"/>
    <row r="23495" ht="12.75" customHeight="1" x14ac:dyDescent="0.2"/>
    <row r="23496" ht="12.75" customHeight="1" x14ac:dyDescent="0.2"/>
    <row r="23497" ht="12.75" customHeight="1" x14ac:dyDescent="0.2"/>
    <row r="23498" ht="12.75" customHeight="1" x14ac:dyDescent="0.2"/>
    <row r="23499" ht="12.75" customHeight="1" x14ac:dyDescent="0.2"/>
    <row r="23500" ht="12.75" customHeight="1" x14ac:dyDescent="0.2"/>
    <row r="23501" ht="12.75" customHeight="1" x14ac:dyDescent="0.2"/>
    <row r="23502" ht="12.75" customHeight="1" x14ac:dyDescent="0.2"/>
    <row r="23503" ht="12.75" customHeight="1" x14ac:dyDescent="0.2"/>
    <row r="23504" ht="12.75" customHeight="1" x14ac:dyDescent="0.2"/>
    <row r="23505" ht="12.75" customHeight="1" x14ac:dyDescent="0.2"/>
    <row r="23506" ht="12.75" customHeight="1" x14ac:dyDescent="0.2"/>
    <row r="23507" ht="12.75" customHeight="1" x14ac:dyDescent="0.2"/>
    <row r="23508" ht="12.75" customHeight="1" x14ac:dyDescent="0.2"/>
    <row r="23509" ht="12.75" customHeight="1" x14ac:dyDescent="0.2"/>
    <row r="23510" ht="12.75" customHeight="1" x14ac:dyDescent="0.2"/>
    <row r="23511" ht="12.75" customHeight="1" x14ac:dyDescent="0.2"/>
    <row r="23512" ht="12.75" customHeight="1" x14ac:dyDescent="0.2"/>
    <row r="23513" ht="12.75" customHeight="1" x14ac:dyDescent="0.2"/>
    <row r="23514" ht="12.75" customHeight="1" x14ac:dyDescent="0.2"/>
    <row r="23515" ht="12.75" customHeight="1" x14ac:dyDescent="0.2"/>
    <row r="23516" ht="12.75" customHeight="1" x14ac:dyDescent="0.2"/>
    <row r="23517" ht="12.75" customHeight="1" x14ac:dyDescent="0.2"/>
    <row r="23518" ht="12.75" customHeight="1" x14ac:dyDescent="0.2"/>
    <row r="23519" ht="12.75" customHeight="1" x14ac:dyDescent="0.2"/>
    <row r="23520" ht="12.75" customHeight="1" x14ac:dyDescent="0.2"/>
    <row r="23521" ht="12.75" customHeight="1" x14ac:dyDescent="0.2"/>
    <row r="23522" ht="12.75" customHeight="1" x14ac:dyDescent="0.2"/>
    <row r="23523" ht="12.75" customHeight="1" x14ac:dyDescent="0.2"/>
    <row r="23524" ht="12.75" customHeight="1" x14ac:dyDescent="0.2"/>
    <row r="23525" ht="12.75" customHeight="1" x14ac:dyDescent="0.2"/>
    <row r="23526" ht="12.75" customHeight="1" x14ac:dyDescent="0.2"/>
    <row r="23527" ht="12.75" customHeight="1" x14ac:dyDescent="0.2"/>
    <row r="23528" ht="12.75" customHeight="1" x14ac:dyDescent="0.2"/>
    <row r="23529" ht="12.75" customHeight="1" x14ac:dyDescent="0.2"/>
    <row r="23530" ht="12.75" customHeight="1" x14ac:dyDescent="0.2"/>
    <row r="23531" ht="12.75" customHeight="1" x14ac:dyDescent="0.2"/>
    <row r="23532" ht="12.75" customHeight="1" x14ac:dyDescent="0.2"/>
    <row r="23533" ht="12.75" customHeight="1" x14ac:dyDescent="0.2"/>
    <row r="23534" ht="12.75" customHeight="1" x14ac:dyDescent="0.2"/>
    <row r="23535" ht="12.75" customHeight="1" x14ac:dyDescent="0.2"/>
    <row r="23536" ht="12.75" customHeight="1" x14ac:dyDescent="0.2"/>
    <row r="23537" ht="12.75" customHeight="1" x14ac:dyDescent="0.2"/>
    <row r="23538" ht="12.75" customHeight="1" x14ac:dyDescent="0.2"/>
    <row r="23539" ht="12.75" customHeight="1" x14ac:dyDescent="0.2"/>
    <row r="23540" ht="12.75" customHeight="1" x14ac:dyDescent="0.2"/>
    <row r="23541" ht="12.75" customHeight="1" x14ac:dyDescent="0.2"/>
    <row r="23542" ht="12.75" customHeight="1" x14ac:dyDescent="0.2"/>
    <row r="23543" ht="12.75" customHeight="1" x14ac:dyDescent="0.2"/>
    <row r="23544" ht="12.75" customHeight="1" x14ac:dyDescent="0.2"/>
    <row r="23545" ht="12.75" customHeight="1" x14ac:dyDescent="0.2"/>
    <row r="23546" ht="12.75" customHeight="1" x14ac:dyDescent="0.2"/>
    <row r="23547" ht="12.75" customHeight="1" x14ac:dyDescent="0.2"/>
    <row r="23548" ht="12.75" customHeight="1" x14ac:dyDescent="0.2"/>
    <row r="23549" ht="12.75" customHeight="1" x14ac:dyDescent="0.2"/>
    <row r="23550" ht="12.75" customHeight="1" x14ac:dyDescent="0.2"/>
    <row r="23551" ht="12.75" customHeight="1" x14ac:dyDescent="0.2"/>
    <row r="23552" ht="12.75" customHeight="1" x14ac:dyDescent="0.2"/>
    <row r="23553" ht="12.75" customHeight="1" x14ac:dyDescent="0.2"/>
    <row r="23554" ht="12.75" customHeight="1" x14ac:dyDescent="0.2"/>
    <row r="23555" ht="12.75" customHeight="1" x14ac:dyDescent="0.2"/>
    <row r="23556" ht="12.75" customHeight="1" x14ac:dyDescent="0.2"/>
    <row r="23557" ht="12.75" customHeight="1" x14ac:dyDescent="0.2"/>
    <row r="23558" ht="12.75" customHeight="1" x14ac:dyDescent="0.2"/>
    <row r="23559" ht="12.75" customHeight="1" x14ac:dyDescent="0.2"/>
    <row r="23560" ht="12.75" customHeight="1" x14ac:dyDescent="0.2"/>
    <row r="23561" ht="12.75" customHeight="1" x14ac:dyDescent="0.2"/>
    <row r="23562" ht="12.75" customHeight="1" x14ac:dyDescent="0.2"/>
    <row r="23563" ht="12.75" customHeight="1" x14ac:dyDescent="0.2"/>
    <row r="23564" ht="12.75" customHeight="1" x14ac:dyDescent="0.2"/>
    <row r="23565" ht="12.75" customHeight="1" x14ac:dyDescent="0.2"/>
    <row r="23566" ht="12.75" customHeight="1" x14ac:dyDescent="0.2"/>
    <row r="23567" ht="12.75" customHeight="1" x14ac:dyDescent="0.2"/>
    <row r="23568" ht="12.75" customHeight="1" x14ac:dyDescent="0.2"/>
    <row r="23569" ht="12.75" customHeight="1" x14ac:dyDescent="0.2"/>
    <row r="23570" ht="12.75" customHeight="1" x14ac:dyDescent="0.2"/>
    <row r="23571" ht="12.75" customHeight="1" x14ac:dyDescent="0.2"/>
    <row r="23572" ht="12.75" customHeight="1" x14ac:dyDescent="0.2"/>
    <row r="23573" ht="12.75" customHeight="1" x14ac:dyDescent="0.2"/>
    <row r="23574" ht="12.75" customHeight="1" x14ac:dyDescent="0.2"/>
    <row r="23575" ht="12.75" customHeight="1" x14ac:dyDescent="0.2"/>
    <row r="23576" ht="12.75" customHeight="1" x14ac:dyDescent="0.2"/>
    <row r="23577" ht="12.75" customHeight="1" x14ac:dyDescent="0.2"/>
    <row r="23578" ht="12.75" customHeight="1" x14ac:dyDescent="0.2"/>
    <row r="23579" ht="12.75" customHeight="1" x14ac:dyDescent="0.2"/>
    <row r="23580" ht="12.75" customHeight="1" x14ac:dyDescent="0.2"/>
    <row r="23581" ht="12.75" customHeight="1" x14ac:dyDescent="0.2"/>
    <row r="23582" ht="12.75" customHeight="1" x14ac:dyDescent="0.2"/>
    <row r="23583" ht="12.75" customHeight="1" x14ac:dyDescent="0.2"/>
    <row r="23584" ht="12.75" customHeight="1" x14ac:dyDescent="0.2"/>
    <row r="23585" ht="12.75" customHeight="1" x14ac:dyDescent="0.2"/>
    <row r="23586" ht="12.75" customHeight="1" x14ac:dyDescent="0.2"/>
    <row r="23587" ht="12.75" customHeight="1" x14ac:dyDescent="0.2"/>
    <row r="23588" ht="12.75" customHeight="1" x14ac:dyDescent="0.2"/>
    <row r="23589" ht="12.75" customHeight="1" x14ac:dyDescent="0.2"/>
    <row r="23590" ht="12.75" customHeight="1" x14ac:dyDescent="0.2"/>
    <row r="23591" ht="12.75" customHeight="1" x14ac:dyDescent="0.2"/>
    <row r="23592" ht="12.75" customHeight="1" x14ac:dyDescent="0.2"/>
    <row r="23593" ht="12.75" customHeight="1" x14ac:dyDescent="0.2"/>
    <row r="23594" ht="12.75" customHeight="1" x14ac:dyDescent="0.2"/>
    <row r="23595" ht="12.75" customHeight="1" x14ac:dyDescent="0.2"/>
    <row r="23596" ht="12.75" customHeight="1" x14ac:dyDescent="0.2"/>
    <row r="23597" ht="12.75" customHeight="1" x14ac:dyDescent="0.2"/>
    <row r="23598" ht="12.75" customHeight="1" x14ac:dyDescent="0.2"/>
    <row r="23599" ht="12.75" customHeight="1" x14ac:dyDescent="0.2"/>
    <row r="23600" ht="12.75" customHeight="1" x14ac:dyDescent="0.2"/>
    <row r="23601" ht="12.75" customHeight="1" x14ac:dyDescent="0.2"/>
    <row r="23602" ht="12.75" customHeight="1" x14ac:dyDescent="0.2"/>
    <row r="23603" ht="12.75" customHeight="1" x14ac:dyDescent="0.2"/>
    <row r="23604" ht="12.75" customHeight="1" x14ac:dyDescent="0.2"/>
    <row r="23605" ht="12.75" customHeight="1" x14ac:dyDescent="0.2"/>
    <row r="23606" ht="12.75" customHeight="1" x14ac:dyDescent="0.2"/>
    <row r="23607" ht="12.75" customHeight="1" x14ac:dyDescent="0.2"/>
    <row r="23608" ht="12.75" customHeight="1" x14ac:dyDescent="0.2"/>
    <row r="23609" ht="12.75" customHeight="1" x14ac:dyDescent="0.2"/>
    <row r="23610" ht="12.75" customHeight="1" x14ac:dyDescent="0.2"/>
    <row r="23611" ht="12.75" customHeight="1" x14ac:dyDescent="0.2"/>
    <row r="23612" ht="12.75" customHeight="1" x14ac:dyDescent="0.2"/>
    <row r="23613" ht="12.75" customHeight="1" x14ac:dyDescent="0.2"/>
    <row r="23614" ht="12.75" customHeight="1" x14ac:dyDescent="0.2"/>
    <row r="23615" ht="12.75" customHeight="1" x14ac:dyDescent="0.2"/>
    <row r="23616" ht="12.75" customHeight="1" x14ac:dyDescent="0.2"/>
    <row r="23617" ht="12.75" customHeight="1" x14ac:dyDescent="0.2"/>
    <row r="23618" ht="12.75" customHeight="1" x14ac:dyDescent="0.2"/>
    <row r="23619" ht="12.75" customHeight="1" x14ac:dyDescent="0.2"/>
    <row r="23620" ht="12.75" customHeight="1" x14ac:dyDescent="0.2"/>
    <row r="23621" ht="12.75" customHeight="1" x14ac:dyDescent="0.2"/>
    <row r="23622" ht="12.75" customHeight="1" x14ac:dyDescent="0.2"/>
    <row r="23623" ht="12.75" customHeight="1" x14ac:dyDescent="0.2"/>
    <row r="23624" ht="12.75" customHeight="1" x14ac:dyDescent="0.2"/>
    <row r="23625" ht="12.75" customHeight="1" x14ac:dyDescent="0.2"/>
    <row r="23626" ht="12.75" customHeight="1" x14ac:dyDescent="0.2"/>
    <row r="23627" ht="12.75" customHeight="1" x14ac:dyDescent="0.2"/>
    <row r="23628" ht="12.75" customHeight="1" x14ac:dyDescent="0.2"/>
    <row r="23629" ht="12.75" customHeight="1" x14ac:dyDescent="0.2"/>
    <row r="23630" ht="12.75" customHeight="1" x14ac:dyDescent="0.2"/>
    <row r="23631" ht="12.75" customHeight="1" x14ac:dyDescent="0.2"/>
    <row r="23632" ht="12.75" customHeight="1" x14ac:dyDescent="0.2"/>
    <row r="23633" ht="12.75" customHeight="1" x14ac:dyDescent="0.2"/>
    <row r="23634" ht="12.75" customHeight="1" x14ac:dyDescent="0.2"/>
    <row r="23635" ht="12.75" customHeight="1" x14ac:dyDescent="0.2"/>
    <row r="23636" ht="12.75" customHeight="1" x14ac:dyDescent="0.2"/>
    <row r="23637" ht="12.75" customHeight="1" x14ac:dyDescent="0.2"/>
    <row r="23638" ht="12.75" customHeight="1" x14ac:dyDescent="0.2"/>
    <row r="23639" ht="12.75" customHeight="1" x14ac:dyDescent="0.2"/>
    <row r="23640" ht="12.75" customHeight="1" x14ac:dyDescent="0.2"/>
    <row r="23641" ht="12.75" customHeight="1" x14ac:dyDescent="0.2"/>
    <row r="23642" ht="12.75" customHeight="1" x14ac:dyDescent="0.2"/>
    <row r="23643" ht="12.75" customHeight="1" x14ac:dyDescent="0.2"/>
    <row r="23644" ht="12.75" customHeight="1" x14ac:dyDescent="0.2"/>
    <row r="23645" ht="12.75" customHeight="1" x14ac:dyDescent="0.2"/>
    <row r="23646" ht="12.75" customHeight="1" x14ac:dyDescent="0.2"/>
    <row r="23647" ht="12.75" customHeight="1" x14ac:dyDescent="0.2"/>
    <row r="23648" ht="12.75" customHeight="1" x14ac:dyDescent="0.2"/>
    <row r="23649" ht="12.75" customHeight="1" x14ac:dyDescent="0.2"/>
    <row r="23650" ht="12.75" customHeight="1" x14ac:dyDescent="0.2"/>
    <row r="23651" ht="12.75" customHeight="1" x14ac:dyDescent="0.2"/>
    <row r="23652" ht="12.75" customHeight="1" x14ac:dyDescent="0.2"/>
    <row r="23653" ht="12.75" customHeight="1" x14ac:dyDescent="0.2"/>
    <row r="23654" ht="12.75" customHeight="1" x14ac:dyDescent="0.2"/>
    <row r="23655" ht="12.75" customHeight="1" x14ac:dyDescent="0.2"/>
    <row r="23656" ht="12.75" customHeight="1" x14ac:dyDescent="0.2"/>
    <row r="23657" ht="12.75" customHeight="1" x14ac:dyDescent="0.2"/>
    <row r="23658" ht="12.75" customHeight="1" x14ac:dyDescent="0.2"/>
    <row r="23659" ht="12.75" customHeight="1" x14ac:dyDescent="0.2"/>
    <row r="23660" ht="12.75" customHeight="1" x14ac:dyDescent="0.2"/>
    <row r="23661" ht="12.75" customHeight="1" x14ac:dyDescent="0.2"/>
    <row r="23662" ht="12.75" customHeight="1" x14ac:dyDescent="0.2"/>
    <row r="23663" ht="12.75" customHeight="1" x14ac:dyDescent="0.2"/>
    <row r="23664" ht="12.75" customHeight="1" x14ac:dyDescent="0.2"/>
    <row r="23665" ht="12.75" customHeight="1" x14ac:dyDescent="0.2"/>
    <row r="23666" ht="12.75" customHeight="1" x14ac:dyDescent="0.2"/>
    <row r="23667" ht="12.75" customHeight="1" x14ac:dyDescent="0.2"/>
    <row r="23668" ht="12.75" customHeight="1" x14ac:dyDescent="0.2"/>
    <row r="23669" ht="12.75" customHeight="1" x14ac:dyDescent="0.2"/>
    <row r="23670" ht="12.75" customHeight="1" x14ac:dyDescent="0.2"/>
    <row r="23671" ht="12.75" customHeight="1" x14ac:dyDescent="0.2"/>
    <row r="23672" ht="12.75" customHeight="1" x14ac:dyDescent="0.2"/>
    <row r="23673" ht="12.75" customHeight="1" x14ac:dyDescent="0.2"/>
    <row r="23674" ht="12.75" customHeight="1" x14ac:dyDescent="0.2"/>
    <row r="23675" ht="12.75" customHeight="1" x14ac:dyDescent="0.2"/>
    <row r="23676" ht="12.75" customHeight="1" x14ac:dyDescent="0.2"/>
    <row r="23677" ht="12.75" customHeight="1" x14ac:dyDescent="0.2"/>
    <row r="23678" ht="12.75" customHeight="1" x14ac:dyDescent="0.2"/>
    <row r="23679" ht="12.75" customHeight="1" x14ac:dyDescent="0.2"/>
    <row r="23680" ht="12.75" customHeight="1" x14ac:dyDescent="0.2"/>
    <row r="23681" ht="12.75" customHeight="1" x14ac:dyDescent="0.2"/>
    <row r="23682" ht="12.75" customHeight="1" x14ac:dyDescent="0.2"/>
    <row r="23683" ht="12.75" customHeight="1" x14ac:dyDescent="0.2"/>
    <row r="23684" ht="12.75" customHeight="1" x14ac:dyDescent="0.2"/>
    <row r="23685" ht="12.75" customHeight="1" x14ac:dyDescent="0.2"/>
    <row r="23686" ht="12.75" customHeight="1" x14ac:dyDescent="0.2"/>
    <row r="23687" ht="12.75" customHeight="1" x14ac:dyDescent="0.2"/>
    <row r="23688" ht="12.75" customHeight="1" x14ac:dyDescent="0.2"/>
    <row r="23689" ht="12.75" customHeight="1" x14ac:dyDescent="0.2"/>
    <row r="23690" ht="12.75" customHeight="1" x14ac:dyDescent="0.2"/>
    <row r="23691" ht="12.75" customHeight="1" x14ac:dyDescent="0.2"/>
    <row r="23692" ht="12.75" customHeight="1" x14ac:dyDescent="0.2"/>
    <row r="23693" ht="12.75" customHeight="1" x14ac:dyDescent="0.2"/>
    <row r="23694" ht="12.75" customHeight="1" x14ac:dyDescent="0.2"/>
    <row r="23695" ht="12.75" customHeight="1" x14ac:dyDescent="0.2"/>
    <row r="23696" ht="12.75" customHeight="1" x14ac:dyDescent="0.2"/>
    <row r="23697" ht="12.75" customHeight="1" x14ac:dyDescent="0.2"/>
    <row r="23698" ht="12.75" customHeight="1" x14ac:dyDescent="0.2"/>
    <row r="23699" ht="12.75" customHeight="1" x14ac:dyDescent="0.2"/>
    <row r="23700" ht="12.75" customHeight="1" x14ac:dyDescent="0.2"/>
    <row r="23701" ht="12.75" customHeight="1" x14ac:dyDescent="0.2"/>
    <row r="23702" ht="12.75" customHeight="1" x14ac:dyDescent="0.2"/>
    <row r="23703" ht="12.75" customHeight="1" x14ac:dyDescent="0.2"/>
    <row r="23704" ht="12.75" customHeight="1" x14ac:dyDescent="0.2"/>
    <row r="23705" ht="12.75" customHeight="1" x14ac:dyDescent="0.2"/>
    <row r="23706" ht="12.75" customHeight="1" x14ac:dyDescent="0.2"/>
    <row r="23707" ht="12.75" customHeight="1" x14ac:dyDescent="0.2"/>
    <row r="23708" ht="12.75" customHeight="1" x14ac:dyDescent="0.2"/>
    <row r="23709" ht="12.75" customHeight="1" x14ac:dyDescent="0.2"/>
    <row r="23710" ht="12.75" customHeight="1" x14ac:dyDescent="0.2"/>
    <row r="23711" ht="12.75" customHeight="1" x14ac:dyDescent="0.2"/>
    <row r="23712" ht="12.75" customHeight="1" x14ac:dyDescent="0.2"/>
    <row r="23713" ht="12.75" customHeight="1" x14ac:dyDescent="0.2"/>
    <row r="23714" ht="12.75" customHeight="1" x14ac:dyDescent="0.2"/>
    <row r="23715" ht="12.75" customHeight="1" x14ac:dyDescent="0.2"/>
    <row r="23716" ht="12.75" customHeight="1" x14ac:dyDescent="0.2"/>
    <row r="23717" ht="12.75" customHeight="1" x14ac:dyDescent="0.2"/>
    <row r="23718" ht="12.75" customHeight="1" x14ac:dyDescent="0.2"/>
    <row r="23719" ht="12.75" customHeight="1" x14ac:dyDescent="0.2"/>
    <row r="23720" ht="12.75" customHeight="1" x14ac:dyDescent="0.2"/>
    <row r="23721" ht="12.75" customHeight="1" x14ac:dyDescent="0.2"/>
    <row r="23722" ht="12.75" customHeight="1" x14ac:dyDescent="0.2"/>
    <row r="23723" ht="12.75" customHeight="1" x14ac:dyDescent="0.2"/>
    <row r="23724" ht="12.75" customHeight="1" x14ac:dyDescent="0.2"/>
    <row r="23725" ht="12.75" customHeight="1" x14ac:dyDescent="0.2"/>
    <row r="23726" ht="12.75" customHeight="1" x14ac:dyDescent="0.2"/>
    <row r="23727" ht="12.75" customHeight="1" x14ac:dyDescent="0.2"/>
    <row r="23728" ht="12.75" customHeight="1" x14ac:dyDescent="0.2"/>
    <row r="23729" ht="12.75" customHeight="1" x14ac:dyDescent="0.2"/>
    <row r="23730" ht="12.75" customHeight="1" x14ac:dyDescent="0.2"/>
    <row r="23731" ht="12.75" customHeight="1" x14ac:dyDescent="0.2"/>
    <row r="23732" ht="12.75" customHeight="1" x14ac:dyDescent="0.2"/>
    <row r="23733" ht="12.75" customHeight="1" x14ac:dyDescent="0.2"/>
    <row r="23734" ht="12.75" customHeight="1" x14ac:dyDescent="0.2"/>
    <row r="23735" ht="12.75" customHeight="1" x14ac:dyDescent="0.2"/>
    <row r="23736" ht="12.75" customHeight="1" x14ac:dyDescent="0.2"/>
    <row r="23737" ht="12.75" customHeight="1" x14ac:dyDescent="0.2"/>
    <row r="23738" ht="12.75" customHeight="1" x14ac:dyDescent="0.2"/>
    <row r="23739" ht="12.75" customHeight="1" x14ac:dyDescent="0.2"/>
    <row r="23740" ht="12.75" customHeight="1" x14ac:dyDescent="0.2"/>
    <row r="23741" ht="12.75" customHeight="1" x14ac:dyDescent="0.2"/>
    <row r="23742" ht="12.75" customHeight="1" x14ac:dyDescent="0.2"/>
    <row r="23743" ht="12.75" customHeight="1" x14ac:dyDescent="0.2"/>
    <row r="23744" ht="12.75" customHeight="1" x14ac:dyDescent="0.2"/>
    <row r="23745" ht="12.75" customHeight="1" x14ac:dyDescent="0.2"/>
    <row r="23746" ht="12.75" customHeight="1" x14ac:dyDescent="0.2"/>
    <row r="23747" ht="12.75" customHeight="1" x14ac:dyDescent="0.2"/>
    <row r="23748" ht="12.75" customHeight="1" x14ac:dyDescent="0.2"/>
    <row r="23749" ht="12.75" customHeight="1" x14ac:dyDescent="0.2"/>
    <row r="23750" ht="12.75" customHeight="1" x14ac:dyDescent="0.2"/>
    <row r="23751" ht="12.75" customHeight="1" x14ac:dyDescent="0.2"/>
    <row r="23752" ht="12.75" customHeight="1" x14ac:dyDescent="0.2"/>
    <row r="23753" ht="12.75" customHeight="1" x14ac:dyDescent="0.2"/>
    <row r="23754" ht="12.75" customHeight="1" x14ac:dyDescent="0.2"/>
    <row r="23755" ht="12.75" customHeight="1" x14ac:dyDescent="0.2"/>
    <row r="23756" ht="12.75" customHeight="1" x14ac:dyDescent="0.2"/>
    <row r="23757" ht="12.75" customHeight="1" x14ac:dyDescent="0.2"/>
    <row r="23758" ht="12.75" customHeight="1" x14ac:dyDescent="0.2"/>
    <row r="23759" ht="12.75" customHeight="1" x14ac:dyDescent="0.2"/>
    <row r="23760" ht="12.75" customHeight="1" x14ac:dyDescent="0.2"/>
    <row r="23761" ht="12.75" customHeight="1" x14ac:dyDescent="0.2"/>
    <row r="23762" ht="12.75" customHeight="1" x14ac:dyDescent="0.2"/>
    <row r="23763" ht="12.75" customHeight="1" x14ac:dyDescent="0.2"/>
    <row r="23764" ht="12.75" customHeight="1" x14ac:dyDescent="0.2"/>
    <row r="23765" ht="12.75" customHeight="1" x14ac:dyDescent="0.2"/>
    <row r="23766" ht="12.75" customHeight="1" x14ac:dyDescent="0.2"/>
    <row r="23767" ht="12.75" customHeight="1" x14ac:dyDescent="0.2"/>
    <row r="23768" ht="12.75" customHeight="1" x14ac:dyDescent="0.2"/>
    <row r="23769" ht="12.75" customHeight="1" x14ac:dyDescent="0.2"/>
    <row r="23770" ht="12.75" customHeight="1" x14ac:dyDescent="0.2"/>
    <row r="23771" ht="12.75" customHeight="1" x14ac:dyDescent="0.2"/>
    <row r="23772" ht="12.75" customHeight="1" x14ac:dyDescent="0.2"/>
    <row r="23773" ht="12.75" customHeight="1" x14ac:dyDescent="0.2"/>
    <row r="23774" ht="12.75" customHeight="1" x14ac:dyDescent="0.2"/>
    <row r="23775" ht="12.75" customHeight="1" x14ac:dyDescent="0.2"/>
    <row r="23776" ht="12.75" customHeight="1" x14ac:dyDescent="0.2"/>
    <row r="23777" ht="12.75" customHeight="1" x14ac:dyDescent="0.2"/>
    <row r="23778" ht="12.75" customHeight="1" x14ac:dyDescent="0.2"/>
    <row r="23779" ht="12.75" customHeight="1" x14ac:dyDescent="0.2"/>
    <row r="23780" ht="12.75" customHeight="1" x14ac:dyDescent="0.2"/>
    <row r="23781" ht="12.75" customHeight="1" x14ac:dyDescent="0.2"/>
    <row r="23782" ht="12.75" customHeight="1" x14ac:dyDescent="0.2"/>
    <row r="23783" ht="12.75" customHeight="1" x14ac:dyDescent="0.2"/>
    <row r="23784" ht="12.75" customHeight="1" x14ac:dyDescent="0.2"/>
    <row r="23785" ht="12.75" customHeight="1" x14ac:dyDescent="0.2"/>
    <row r="23786" ht="12.75" customHeight="1" x14ac:dyDescent="0.2"/>
    <row r="23787" ht="12.75" customHeight="1" x14ac:dyDescent="0.2"/>
    <row r="23788" ht="12.75" customHeight="1" x14ac:dyDescent="0.2"/>
    <row r="23789" ht="12.75" customHeight="1" x14ac:dyDescent="0.2"/>
    <row r="23790" ht="12.75" customHeight="1" x14ac:dyDescent="0.2"/>
    <row r="23791" ht="12.75" customHeight="1" x14ac:dyDescent="0.2"/>
    <row r="23792" ht="12.75" customHeight="1" x14ac:dyDescent="0.2"/>
    <row r="23793" ht="12.75" customHeight="1" x14ac:dyDescent="0.2"/>
    <row r="23794" ht="12.75" customHeight="1" x14ac:dyDescent="0.2"/>
    <row r="23795" ht="12.75" customHeight="1" x14ac:dyDescent="0.2"/>
    <row r="23796" ht="12.75" customHeight="1" x14ac:dyDescent="0.2"/>
    <row r="23797" ht="12.75" customHeight="1" x14ac:dyDescent="0.2"/>
    <row r="23798" ht="12.75" customHeight="1" x14ac:dyDescent="0.2"/>
    <row r="23799" ht="12.75" customHeight="1" x14ac:dyDescent="0.2"/>
    <row r="23800" ht="12.75" customHeight="1" x14ac:dyDescent="0.2"/>
    <row r="23801" ht="12.75" customHeight="1" x14ac:dyDescent="0.2"/>
    <row r="23802" ht="12.75" customHeight="1" x14ac:dyDescent="0.2"/>
    <row r="23803" ht="12.75" customHeight="1" x14ac:dyDescent="0.2"/>
    <row r="23804" ht="12.75" customHeight="1" x14ac:dyDescent="0.2"/>
    <row r="23805" ht="12.75" customHeight="1" x14ac:dyDescent="0.2"/>
    <row r="23806" ht="12.75" customHeight="1" x14ac:dyDescent="0.2"/>
    <row r="23807" ht="12.75" customHeight="1" x14ac:dyDescent="0.2"/>
    <row r="23808" ht="12.75" customHeight="1" x14ac:dyDescent="0.2"/>
    <row r="23809" ht="12.75" customHeight="1" x14ac:dyDescent="0.2"/>
    <row r="23810" ht="12.75" customHeight="1" x14ac:dyDescent="0.2"/>
    <row r="23811" ht="12.75" customHeight="1" x14ac:dyDescent="0.2"/>
    <row r="23812" ht="12.75" customHeight="1" x14ac:dyDescent="0.2"/>
    <row r="23813" ht="12.75" customHeight="1" x14ac:dyDescent="0.2"/>
    <row r="23814" ht="12.75" customHeight="1" x14ac:dyDescent="0.2"/>
    <row r="23815" ht="12.75" customHeight="1" x14ac:dyDescent="0.2"/>
    <row r="23816" ht="12.75" customHeight="1" x14ac:dyDescent="0.2"/>
    <row r="23817" ht="12.75" customHeight="1" x14ac:dyDescent="0.2"/>
    <row r="23818" ht="12.75" customHeight="1" x14ac:dyDescent="0.2"/>
    <row r="23819" ht="12.75" customHeight="1" x14ac:dyDescent="0.2"/>
    <row r="23820" ht="12.75" customHeight="1" x14ac:dyDescent="0.2"/>
    <row r="23821" ht="12.75" customHeight="1" x14ac:dyDescent="0.2"/>
    <row r="23822" ht="12.75" customHeight="1" x14ac:dyDescent="0.2"/>
    <row r="23823" ht="12.75" customHeight="1" x14ac:dyDescent="0.2"/>
    <row r="23824" ht="12.75" customHeight="1" x14ac:dyDescent="0.2"/>
    <row r="23825" ht="12.75" customHeight="1" x14ac:dyDescent="0.2"/>
    <row r="23826" ht="12.75" customHeight="1" x14ac:dyDescent="0.2"/>
    <row r="23827" ht="12.75" customHeight="1" x14ac:dyDescent="0.2"/>
    <row r="23828" ht="12.75" customHeight="1" x14ac:dyDescent="0.2"/>
    <row r="23829" ht="12.75" customHeight="1" x14ac:dyDescent="0.2"/>
    <row r="23830" ht="12.75" customHeight="1" x14ac:dyDescent="0.2"/>
    <row r="23831" ht="12.75" customHeight="1" x14ac:dyDescent="0.2"/>
    <row r="23832" ht="12.75" customHeight="1" x14ac:dyDescent="0.2"/>
    <row r="23833" ht="12.75" customHeight="1" x14ac:dyDescent="0.2"/>
    <row r="23834" ht="12.75" customHeight="1" x14ac:dyDescent="0.2"/>
    <row r="23835" ht="12.75" customHeight="1" x14ac:dyDescent="0.2"/>
    <row r="23836" ht="12.75" customHeight="1" x14ac:dyDescent="0.2"/>
    <row r="23837" ht="12.75" customHeight="1" x14ac:dyDescent="0.2"/>
    <row r="23838" ht="12.75" customHeight="1" x14ac:dyDescent="0.2"/>
    <row r="23839" ht="12.75" customHeight="1" x14ac:dyDescent="0.2"/>
    <row r="23840" ht="12.75" customHeight="1" x14ac:dyDescent="0.2"/>
    <row r="23841" ht="12.75" customHeight="1" x14ac:dyDescent="0.2"/>
    <row r="23842" ht="12.75" customHeight="1" x14ac:dyDescent="0.2"/>
    <row r="23843" ht="12.75" customHeight="1" x14ac:dyDescent="0.2"/>
    <row r="23844" ht="12.75" customHeight="1" x14ac:dyDescent="0.2"/>
    <row r="23845" ht="12.75" customHeight="1" x14ac:dyDescent="0.2"/>
    <row r="23846" ht="12.75" customHeight="1" x14ac:dyDescent="0.2"/>
    <row r="23847" ht="12.75" customHeight="1" x14ac:dyDescent="0.2"/>
    <row r="23848" ht="12.75" customHeight="1" x14ac:dyDescent="0.2"/>
    <row r="23849" ht="12.75" customHeight="1" x14ac:dyDescent="0.2"/>
    <row r="23850" ht="12.75" customHeight="1" x14ac:dyDescent="0.2"/>
    <row r="23851" ht="12.75" customHeight="1" x14ac:dyDescent="0.2"/>
    <row r="23852" ht="12.75" customHeight="1" x14ac:dyDescent="0.2"/>
    <row r="23853" ht="12.75" customHeight="1" x14ac:dyDescent="0.2"/>
    <row r="23854" ht="12.75" customHeight="1" x14ac:dyDescent="0.2"/>
    <row r="23855" ht="12.75" customHeight="1" x14ac:dyDescent="0.2"/>
    <row r="23856" ht="12.75" customHeight="1" x14ac:dyDescent="0.2"/>
    <row r="23857" ht="12.75" customHeight="1" x14ac:dyDescent="0.2"/>
    <row r="23858" ht="12.75" customHeight="1" x14ac:dyDescent="0.2"/>
    <row r="23859" ht="12.75" customHeight="1" x14ac:dyDescent="0.2"/>
    <row r="23860" ht="12.75" customHeight="1" x14ac:dyDescent="0.2"/>
    <row r="23861" ht="12.75" customHeight="1" x14ac:dyDescent="0.2"/>
    <row r="23862" ht="12.75" customHeight="1" x14ac:dyDescent="0.2"/>
    <row r="23863" ht="12.75" customHeight="1" x14ac:dyDescent="0.2"/>
    <row r="23864" ht="12.75" customHeight="1" x14ac:dyDescent="0.2"/>
    <row r="23865" ht="12.75" customHeight="1" x14ac:dyDescent="0.2"/>
    <row r="23866" ht="12.75" customHeight="1" x14ac:dyDescent="0.2"/>
    <row r="23867" ht="12.75" customHeight="1" x14ac:dyDescent="0.2"/>
    <row r="23868" ht="12.75" customHeight="1" x14ac:dyDescent="0.2"/>
    <row r="23869" ht="12.75" customHeight="1" x14ac:dyDescent="0.2"/>
    <row r="23870" ht="12.75" customHeight="1" x14ac:dyDescent="0.2"/>
    <row r="23871" ht="12.75" customHeight="1" x14ac:dyDescent="0.2"/>
    <row r="23872" ht="12.75" customHeight="1" x14ac:dyDescent="0.2"/>
    <row r="23873" ht="12.75" customHeight="1" x14ac:dyDescent="0.2"/>
    <row r="23874" ht="12.75" customHeight="1" x14ac:dyDescent="0.2"/>
    <row r="23875" ht="12.75" customHeight="1" x14ac:dyDescent="0.2"/>
    <row r="23876" ht="12.75" customHeight="1" x14ac:dyDescent="0.2"/>
    <row r="23877" ht="12.75" customHeight="1" x14ac:dyDescent="0.2"/>
    <row r="23878" ht="12.75" customHeight="1" x14ac:dyDescent="0.2"/>
    <row r="23879" ht="12.75" customHeight="1" x14ac:dyDescent="0.2"/>
    <row r="23880" ht="12.75" customHeight="1" x14ac:dyDescent="0.2"/>
    <row r="23881" ht="12.75" customHeight="1" x14ac:dyDescent="0.2"/>
    <row r="23882" ht="12.75" customHeight="1" x14ac:dyDescent="0.2"/>
    <row r="23883" ht="12.75" customHeight="1" x14ac:dyDescent="0.2"/>
    <row r="23884" ht="12.75" customHeight="1" x14ac:dyDescent="0.2"/>
    <row r="23885" ht="12.75" customHeight="1" x14ac:dyDescent="0.2"/>
    <row r="23886" ht="12.75" customHeight="1" x14ac:dyDescent="0.2"/>
    <row r="23887" ht="12.75" customHeight="1" x14ac:dyDescent="0.2"/>
    <row r="23888" ht="12.75" customHeight="1" x14ac:dyDescent="0.2"/>
    <row r="23889" ht="12.75" customHeight="1" x14ac:dyDescent="0.2"/>
    <row r="23890" ht="12.75" customHeight="1" x14ac:dyDescent="0.2"/>
    <row r="23891" ht="12.75" customHeight="1" x14ac:dyDescent="0.2"/>
    <row r="23892" ht="12.75" customHeight="1" x14ac:dyDescent="0.2"/>
    <row r="23893" ht="12.75" customHeight="1" x14ac:dyDescent="0.2"/>
    <row r="23894" ht="12.75" customHeight="1" x14ac:dyDescent="0.2"/>
    <row r="23895" ht="12.75" customHeight="1" x14ac:dyDescent="0.2"/>
    <row r="23896" ht="12.75" customHeight="1" x14ac:dyDescent="0.2"/>
    <row r="23897" ht="12.75" customHeight="1" x14ac:dyDescent="0.2"/>
    <row r="23898" ht="12.75" customHeight="1" x14ac:dyDescent="0.2"/>
    <row r="23899" ht="12.75" customHeight="1" x14ac:dyDescent="0.2"/>
    <row r="23900" ht="12.75" customHeight="1" x14ac:dyDescent="0.2"/>
    <row r="23901" ht="12.75" customHeight="1" x14ac:dyDescent="0.2"/>
    <row r="23902" ht="12.75" customHeight="1" x14ac:dyDescent="0.2"/>
    <row r="23903" ht="12.75" customHeight="1" x14ac:dyDescent="0.2"/>
    <row r="23904" ht="12.75" customHeight="1" x14ac:dyDescent="0.2"/>
    <row r="23905" ht="12.75" customHeight="1" x14ac:dyDescent="0.2"/>
    <row r="23906" ht="12.75" customHeight="1" x14ac:dyDescent="0.2"/>
    <row r="23907" ht="12.75" customHeight="1" x14ac:dyDescent="0.2"/>
    <row r="23908" ht="12.75" customHeight="1" x14ac:dyDescent="0.2"/>
    <row r="23909" ht="12.75" customHeight="1" x14ac:dyDescent="0.2"/>
    <row r="23910" ht="12.75" customHeight="1" x14ac:dyDescent="0.2"/>
    <row r="23911" ht="12.75" customHeight="1" x14ac:dyDescent="0.2"/>
    <row r="23912" ht="12.75" customHeight="1" x14ac:dyDescent="0.2"/>
    <row r="23913" ht="12.75" customHeight="1" x14ac:dyDescent="0.2"/>
    <row r="23914" ht="12.75" customHeight="1" x14ac:dyDescent="0.2"/>
    <row r="23915" ht="12.75" customHeight="1" x14ac:dyDescent="0.2"/>
    <row r="23916" ht="12.75" customHeight="1" x14ac:dyDescent="0.2"/>
    <row r="23917" ht="12.75" customHeight="1" x14ac:dyDescent="0.2"/>
    <row r="23918" ht="12.75" customHeight="1" x14ac:dyDescent="0.2"/>
    <row r="23919" ht="12.75" customHeight="1" x14ac:dyDescent="0.2"/>
    <row r="23920" ht="12.75" customHeight="1" x14ac:dyDescent="0.2"/>
    <row r="23921" ht="12.75" customHeight="1" x14ac:dyDescent="0.2"/>
    <row r="23922" ht="12.75" customHeight="1" x14ac:dyDescent="0.2"/>
    <row r="23923" ht="12.75" customHeight="1" x14ac:dyDescent="0.2"/>
    <row r="23924" ht="12.75" customHeight="1" x14ac:dyDescent="0.2"/>
    <row r="23925" ht="12.75" customHeight="1" x14ac:dyDescent="0.2"/>
    <row r="23926" ht="12.75" customHeight="1" x14ac:dyDescent="0.2"/>
    <row r="23927" ht="12.75" customHeight="1" x14ac:dyDescent="0.2"/>
    <row r="23928" ht="12.75" customHeight="1" x14ac:dyDescent="0.2"/>
    <row r="23929" ht="12.75" customHeight="1" x14ac:dyDescent="0.2"/>
    <row r="23930" ht="12.75" customHeight="1" x14ac:dyDescent="0.2"/>
    <row r="23931" ht="12.75" customHeight="1" x14ac:dyDescent="0.2"/>
    <row r="23932" ht="12.75" customHeight="1" x14ac:dyDescent="0.2"/>
    <row r="23933" ht="12.75" customHeight="1" x14ac:dyDescent="0.2"/>
    <row r="23934" ht="12.75" customHeight="1" x14ac:dyDescent="0.2"/>
    <row r="23935" ht="12.75" customHeight="1" x14ac:dyDescent="0.2"/>
    <row r="23936" ht="12.75" customHeight="1" x14ac:dyDescent="0.2"/>
    <row r="23937" ht="12.75" customHeight="1" x14ac:dyDescent="0.2"/>
    <row r="23938" ht="12.75" customHeight="1" x14ac:dyDescent="0.2"/>
    <row r="23939" ht="12.75" customHeight="1" x14ac:dyDescent="0.2"/>
    <row r="23940" ht="12.75" customHeight="1" x14ac:dyDescent="0.2"/>
    <row r="23941" ht="12.75" customHeight="1" x14ac:dyDescent="0.2"/>
    <row r="23942" ht="12.75" customHeight="1" x14ac:dyDescent="0.2"/>
    <row r="23943" ht="12.75" customHeight="1" x14ac:dyDescent="0.2"/>
    <row r="23944" ht="12.75" customHeight="1" x14ac:dyDescent="0.2"/>
    <row r="23945" ht="12.75" customHeight="1" x14ac:dyDescent="0.2"/>
    <row r="23946" ht="12.75" customHeight="1" x14ac:dyDescent="0.2"/>
    <row r="23947" ht="12.75" customHeight="1" x14ac:dyDescent="0.2"/>
    <row r="23948" ht="12.75" customHeight="1" x14ac:dyDescent="0.2"/>
    <row r="23949" ht="12.75" customHeight="1" x14ac:dyDescent="0.2"/>
    <row r="23950" ht="12.75" customHeight="1" x14ac:dyDescent="0.2"/>
    <row r="23951" ht="12.75" customHeight="1" x14ac:dyDescent="0.2"/>
    <row r="23952" ht="12.75" customHeight="1" x14ac:dyDescent="0.2"/>
    <row r="23953" ht="12.75" customHeight="1" x14ac:dyDescent="0.2"/>
    <row r="23954" ht="12.75" customHeight="1" x14ac:dyDescent="0.2"/>
    <row r="23955" ht="12.75" customHeight="1" x14ac:dyDescent="0.2"/>
    <row r="23956" ht="12.75" customHeight="1" x14ac:dyDescent="0.2"/>
    <row r="23957" ht="12.75" customHeight="1" x14ac:dyDescent="0.2"/>
    <row r="23958" ht="12.75" customHeight="1" x14ac:dyDescent="0.2"/>
    <row r="23959" ht="12.75" customHeight="1" x14ac:dyDescent="0.2"/>
    <row r="23960" ht="12.75" customHeight="1" x14ac:dyDescent="0.2"/>
    <row r="23961" ht="12.75" customHeight="1" x14ac:dyDescent="0.2"/>
    <row r="23962" ht="12.75" customHeight="1" x14ac:dyDescent="0.2"/>
    <row r="23963" ht="12.75" customHeight="1" x14ac:dyDescent="0.2"/>
    <row r="23964" ht="12.75" customHeight="1" x14ac:dyDescent="0.2"/>
    <row r="23965" ht="12.75" customHeight="1" x14ac:dyDescent="0.2"/>
    <row r="23966" ht="12.75" customHeight="1" x14ac:dyDescent="0.2"/>
    <row r="23967" ht="12.75" customHeight="1" x14ac:dyDescent="0.2"/>
    <row r="23968" ht="12.75" customHeight="1" x14ac:dyDescent="0.2"/>
    <row r="23969" ht="12.75" customHeight="1" x14ac:dyDescent="0.2"/>
    <row r="23970" ht="12.75" customHeight="1" x14ac:dyDescent="0.2"/>
    <row r="23971" ht="12.75" customHeight="1" x14ac:dyDescent="0.2"/>
    <row r="23972" ht="12.75" customHeight="1" x14ac:dyDescent="0.2"/>
    <row r="23973" ht="12.75" customHeight="1" x14ac:dyDescent="0.2"/>
    <row r="23974" ht="12.75" customHeight="1" x14ac:dyDescent="0.2"/>
    <row r="23975" ht="12.75" customHeight="1" x14ac:dyDescent="0.2"/>
    <row r="23976" ht="12.75" customHeight="1" x14ac:dyDescent="0.2"/>
    <row r="23977" ht="12.75" customHeight="1" x14ac:dyDescent="0.2"/>
    <row r="23978" ht="12.75" customHeight="1" x14ac:dyDescent="0.2"/>
    <row r="23979" ht="12.75" customHeight="1" x14ac:dyDescent="0.2"/>
    <row r="23980" ht="12.75" customHeight="1" x14ac:dyDescent="0.2"/>
    <row r="23981" ht="12.75" customHeight="1" x14ac:dyDescent="0.2"/>
    <row r="23982" ht="12.75" customHeight="1" x14ac:dyDescent="0.2"/>
    <row r="23983" ht="12.75" customHeight="1" x14ac:dyDescent="0.2"/>
    <row r="23984" ht="12.75" customHeight="1" x14ac:dyDescent="0.2"/>
    <row r="23985" ht="12.75" customHeight="1" x14ac:dyDescent="0.2"/>
    <row r="23986" ht="12.75" customHeight="1" x14ac:dyDescent="0.2"/>
    <row r="23987" ht="12.75" customHeight="1" x14ac:dyDescent="0.2"/>
    <row r="23988" ht="12.75" customHeight="1" x14ac:dyDescent="0.2"/>
    <row r="23989" ht="12.75" customHeight="1" x14ac:dyDescent="0.2"/>
    <row r="23990" ht="12.75" customHeight="1" x14ac:dyDescent="0.2"/>
    <row r="23991" ht="12.75" customHeight="1" x14ac:dyDescent="0.2"/>
    <row r="23992" ht="12.75" customHeight="1" x14ac:dyDescent="0.2"/>
    <row r="23993" ht="12.75" customHeight="1" x14ac:dyDescent="0.2"/>
    <row r="23994" ht="12.75" customHeight="1" x14ac:dyDescent="0.2"/>
    <row r="23995" ht="12.75" customHeight="1" x14ac:dyDescent="0.2"/>
    <row r="23996" ht="12.75" customHeight="1" x14ac:dyDescent="0.2"/>
    <row r="23997" ht="12.75" customHeight="1" x14ac:dyDescent="0.2"/>
    <row r="23998" ht="12.75" customHeight="1" x14ac:dyDescent="0.2"/>
    <row r="23999" ht="12.75" customHeight="1" x14ac:dyDescent="0.2"/>
    <row r="24000" ht="12.75" customHeight="1" x14ac:dyDescent="0.2"/>
    <row r="24001" ht="12.75" customHeight="1" x14ac:dyDescent="0.2"/>
    <row r="24002" ht="12.75" customHeight="1" x14ac:dyDescent="0.2"/>
    <row r="24003" ht="12.75" customHeight="1" x14ac:dyDescent="0.2"/>
    <row r="24004" ht="12.75" customHeight="1" x14ac:dyDescent="0.2"/>
    <row r="24005" ht="12.75" customHeight="1" x14ac:dyDescent="0.2"/>
    <row r="24006" ht="12.75" customHeight="1" x14ac:dyDescent="0.2"/>
    <row r="24007" ht="12.75" customHeight="1" x14ac:dyDescent="0.2"/>
    <row r="24008" ht="12.75" customHeight="1" x14ac:dyDescent="0.2"/>
    <row r="24009" ht="12.75" customHeight="1" x14ac:dyDescent="0.2"/>
    <row r="24010" ht="12.75" customHeight="1" x14ac:dyDescent="0.2"/>
    <row r="24011" ht="12.75" customHeight="1" x14ac:dyDescent="0.2"/>
    <row r="24012" ht="12.75" customHeight="1" x14ac:dyDescent="0.2"/>
    <row r="24013" ht="12.75" customHeight="1" x14ac:dyDescent="0.2"/>
    <row r="24014" ht="12.75" customHeight="1" x14ac:dyDescent="0.2"/>
    <row r="24015" ht="12.75" customHeight="1" x14ac:dyDescent="0.2"/>
    <row r="24016" ht="12.75" customHeight="1" x14ac:dyDescent="0.2"/>
    <row r="24017" ht="12.75" customHeight="1" x14ac:dyDescent="0.2"/>
    <row r="24018" ht="12.75" customHeight="1" x14ac:dyDescent="0.2"/>
    <row r="24019" ht="12.75" customHeight="1" x14ac:dyDescent="0.2"/>
    <row r="24020" ht="12.75" customHeight="1" x14ac:dyDescent="0.2"/>
    <row r="24021" ht="12.75" customHeight="1" x14ac:dyDescent="0.2"/>
    <row r="24022" ht="12.75" customHeight="1" x14ac:dyDescent="0.2"/>
    <row r="24023" ht="12.75" customHeight="1" x14ac:dyDescent="0.2"/>
    <row r="24024" ht="12.75" customHeight="1" x14ac:dyDescent="0.2"/>
    <row r="24025" ht="12.75" customHeight="1" x14ac:dyDescent="0.2"/>
    <row r="24026" ht="12.75" customHeight="1" x14ac:dyDescent="0.2"/>
    <row r="24027" ht="12.75" customHeight="1" x14ac:dyDescent="0.2"/>
    <row r="24028" ht="12.75" customHeight="1" x14ac:dyDescent="0.2"/>
    <row r="24029" ht="12.75" customHeight="1" x14ac:dyDescent="0.2"/>
    <row r="24030" ht="12.75" customHeight="1" x14ac:dyDescent="0.2"/>
    <row r="24031" ht="12.75" customHeight="1" x14ac:dyDescent="0.2"/>
    <row r="24032" ht="12.75" customHeight="1" x14ac:dyDescent="0.2"/>
    <row r="24033" ht="12.75" customHeight="1" x14ac:dyDescent="0.2"/>
    <row r="24034" ht="12.75" customHeight="1" x14ac:dyDescent="0.2"/>
    <row r="24035" ht="12.75" customHeight="1" x14ac:dyDescent="0.2"/>
    <row r="24036" ht="12.75" customHeight="1" x14ac:dyDescent="0.2"/>
    <row r="24037" ht="12.75" customHeight="1" x14ac:dyDescent="0.2"/>
    <row r="24038" ht="12.75" customHeight="1" x14ac:dyDescent="0.2"/>
    <row r="24039" ht="12.75" customHeight="1" x14ac:dyDescent="0.2"/>
    <row r="24040" ht="12.75" customHeight="1" x14ac:dyDescent="0.2"/>
    <row r="24041" ht="12.75" customHeight="1" x14ac:dyDescent="0.2"/>
    <row r="24042" ht="12.75" customHeight="1" x14ac:dyDescent="0.2"/>
    <row r="24043" ht="12.75" customHeight="1" x14ac:dyDescent="0.2"/>
    <row r="24044" ht="12.75" customHeight="1" x14ac:dyDescent="0.2"/>
    <row r="24045" ht="12.75" customHeight="1" x14ac:dyDescent="0.2"/>
    <row r="24046" ht="12.75" customHeight="1" x14ac:dyDescent="0.2"/>
    <row r="24047" ht="12.75" customHeight="1" x14ac:dyDescent="0.2"/>
    <row r="24048" ht="12.75" customHeight="1" x14ac:dyDescent="0.2"/>
    <row r="24049" ht="12.75" customHeight="1" x14ac:dyDescent="0.2"/>
    <row r="24050" ht="12.75" customHeight="1" x14ac:dyDescent="0.2"/>
    <row r="24051" ht="12.75" customHeight="1" x14ac:dyDescent="0.2"/>
    <row r="24052" ht="12.75" customHeight="1" x14ac:dyDescent="0.2"/>
    <row r="24053" ht="12.75" customHeight="1" x14ac:dyDescent="0.2"/>
    <row r="24054" ht="12.75" customHeight="1" x14ac:dyDescent="0.2"/>
    <row r="24055" ht="12.75" customHeight="1" x14ac:dyDescent="0.2"/>
    <row r="24056" ht="12.75" customHeight="1" x14ac:dyDescent="0.2"/>
    <row r="24057" ht="12.75" customHeight="1" x14ac:dyDescent="0.2"/>
    <row r="24058" ht="12.75" customHeight="1" x14ac:dyDescent="0.2"/>
    <row r="24059" ht="12.75" customHeight="1" x14ac:dyDescent="0.2"/>
    <row r="24060" ht="12.75" customHeight="1" x14ac:dyDescent="0.2"/>
    <row r="24061" ht="12.75" customHeight="1" x14ac:dyDescent="0.2"/>
    <row r="24062" ht="12.75" customHeight="1" x14ac:dyDescent="0.2"/>
    <row r="24063" ht="12.75" customHeight="1" x14ac:dyDescent="0.2"/>
    <row r="24064" ht="12.75" customHeight="1" x14ac:dyDescent="0.2"/>
    <row r="24065" ht="12.75" customHeight="1" x14ac:dyDescent="0.2"/>
    <row r="24066" ht="12.75" customHeight="1" x14ac:dyDescent="0.2"/>
    <row r="24067" ht="12.75" customHeight="1" x14ac:dyDescent="0.2"/>
    <row r="24068" ht="12.75" customHeight="1" x14ac:dyDescent="0.2"/>
    <row r="24069" ht="12.75" customHeight="1" x14ac:dyDescent="0.2"/>
    <row r="24070" ht="12.75" customHeight="1" x14ac:dyDescent="0.2"/>
    <row r="24071" ht="12.75" customHeight="1" x14ac:dyDescent="0.2"/>
    <row r="24072" ht="12.75" customHeight="1" x14ac:dyDescent="0.2"/>
    <row r="24073" ht="12.75" customHeight="1" x14ac:dyDescent="0.2"/>
    <row r="24074" ht="12.75" customHeight="1" x14ac:dyDescent="0.2"/>
    <row r="24075" ht="12.75" customHeight="1" x14ac:dyDescent="0.2"/>
    <row r="24076" ht="12.75" customHeight="1" x14ac:dyDescent="0.2"/>
    <row r="24077" ht="12.75" customHeight="1" x14ac:dyDescent="0.2"/>
    <row r="24078" ht="12.75" customHeight="1" x14ac:dyDescent="0.2"/>
    <row r="24079" ht="12.75" customHeight="1" x14ac:dyDescent="0.2"/>
    <row r="24080" ht="12.75" customHeight="1" x14ac:dyDescent="0.2"/>
    <row r="24081" ht="12.75" customHeight="1" x14ac:dyDescent="0.2"/>
    <row r="24082" ht="12.75" customHeight="1" x14ac:dyDescent="0.2"/>
    <row r="24083" ht="12.75" customHeight="1" x14ac:dyDescent="0.2"/>
    <row r="24084" ht="12.75" customHeight="1" x14ac:dyDescent="0.2"/>
    <row r="24085" ht="12.75" customHeight="1" x14ac:dyDescent="0.2"/>
    <row r="24086" ht="12.75" customHeight="1" x14ac:dyDescent="0.2"/>
    <row r="24087" ht="12.75" customHeight="1" x14ac:dyDescent="0.2"/>
    <row r="24088" ht="12.75" customHeight="1" x14ac:dyDescent="0.2"/>
    <row r="24089" ht="12.75" customHeight="1" x14ac:dyDescent="0.2"/>
    <row r="24090" ht="12.75" customHeight="1" x14ac:dyDescent="0.2"/>
    <row r="24091" ht="12.75" customHeight="1" x14ac:dyDescent="0.2"/>
    <row r="24092" ht="12.75" customHeight="1" x14ac:dyDescent="0.2"/>
    <row r="24093" ht="12.75" customHeight="1" x14ac:dyDescent="0.2"/>
    <row r="24094" ht="12.75" customHeight="1" x14ac:dyDescent="0.2"/>
    <row r="24095" ht="12.75" customHeight="1" x14ac:dyDescent="0.2"/>
    <row r="24096" ht="12.75" customHeight="1" x14ac:dyDescent="0.2"/>
    <row r="24097" ht="12.75" customHeight="1" x14ac:dyDescent="0.2"/>
    <row r="24098" ht="12.75" customHeight="1" x14ac:dyDescent="0.2"/>
    <row r="24099" ht="12.75" customHeight="1" x14ac:dyDescent="0.2"/>
    <row r="24100" ht="12.75" customHeight="1" x14ac:dyDescent="0.2"/>
    <row r="24101" ht="12.75" customHeight="1" x14ac:dyDescent="0.2"/>
    <row r="24102" ht="12.75" customHeight="1" x14ac:dyDescent="0.2"/>
    <row r="24103" ht="12.75" customHeight="1" x14ac:dyDescent="0.2"/>
    <row r="24104" ht="12.75" customHeight="1" x14ac:dyDescent="0.2"/>
    <row r="24105" ht="12.75" customHeight="1" x14ac:dyDescent="0.2"/>
    <row r="24106" ht="12.75" customHeight="1" x14ac:dyDescent="0.2"/>
    <row r="24107" ht="12.75" customHeight="1" x14ac:dyDescent="0.2"/>
    <row r="24108" ht="12.75" customHeight="1" x14ac:dyDescent="0.2"/>
    <row r="24109" ht="12.75" customHeight="1" x14ac:dyDescent="0.2"/>
    <row r="24110" ht="12.75" customHeight="1" x14ac:dyDescent="0.2"/>
    <row r="24111" ht="12.75" customHeight="1" x14ac:dyDescent="0.2"/>
    <row r="24112" ht="12.75" customHeight="1" x14ac:dyDescent="0.2"/>
    <row r="24113" ht="12.75" customHeight="1" x14ac:dyDescent="0.2"/>
    <row r="24114" ht="12.75" customHeight="1" x14ac:dyDescent="0.2"/>
    <row r="24115" ht="12.75" customHeight="1" x14ac:dyDescent="0.2"/>
    <row r="24116" ht="12.75" customHeight="1" x14ac:dyDescent="0.2"/>
    <row r="24117" ht="12.75" customHeight="1" x14ac:dyDescent="0.2"/>
    <row r="24118" ht="12.75" customHeight="1" x14ac:dyDescent="0.2"/>
    <row r="24119" ht="12.75" customHeight="1" x14ac:dyDescent="0.2"/>
    <row r="24120" ht="12.75" customHeight="1" x14ac:dyDescent="0.2"/>
    <row r="24121" ht="12.75" customHeight="1" x14ac:dyDescent="0.2"/>
    <row r="24122" ht="12.75" customHeight="1" x14ac:dyDescent="0.2"/>
    <row r="24123" ht="12.75" customHeight="1" x14ac:dyDescent="0.2"/>
    <row r="24124" ht="12.75" customHeight="1" x14ac:dyDescent="0.2"/>
    <row r="24125" ht="12.75" customHeight="1" x14ac:dyDescent="0.2"/>
    <row r="24126" ht="12.75" customHeight="1" x14ac:dyDescent="0.2"/>
    <row r="24127" ht="12.75" customHeight="1" x14ac:dyDescent="0.2"/>
    <row r="24128" ht="12.75" customHeight="1" x14ac:dyDescent="0.2"/>
    <row r="24129" ht="12.75" customHeight="1" x14ac:dyDescent="0.2"/>
    <row r="24130" ht="12.75" customHeight="1" x14ac:dyDescent="0.2"/>
    <row r="24131" ht="12.75" customHeight="1" x14ac:dyDescent="0.2"/>
    <row r="24132" ht="12.75" customHeight="1" x14ac:dyDescent="0.2"/>
    <row r="24133" ht="12.75" customHeight="1" x14ac:dyDescent="0.2"/>
    <row r="24134" ht="12.75" customHeight="1" x14ac:dyDescent="0.2"/>
    <row r="24135" ht="12.75" customHeight="1" x14ac:dyDescent="0.2"/>
    <row r="24136" ht="12.75" customHeight="1" x14ac:dyDescent="0.2"/>
    <row r="24137" ht="12.75" customHeight="1" x14ac:dyDescent="0.2"/>
    <row r="24138" ht="12.75" customHeight="1" x14ac:dyDescent="0.2"/>
    <row r="24139" ht="12.75" customHeight="1" x14ac:dyDescent="0.2"/>
    <row r="24140" ht="12.75" customHeight="1" x14ac:dyDescent="0.2"/>
    <row r="24141" ht="12.75" customHeight="1" x14ac:dyDescent="0.2"/>
    <row r="24142" ht="12.75" customHeight="1" x14ac:dyDescent="0.2"/>
    <row r="24143" ht="12.75" customHeight="1" x14ac:dyDescent="0.2"/>
    <row r="24144" ht="12.75" customHeight="1" x14ac:dyDescent="0.2"/>
    <row r="24145" ht="12.75" customHeight="1" x14ac:dyDescent="0.2"/>
    <row r="24146" ht="12.75" customHeight="1" x14ac:dyDescent="0.2"/>
    <row r="24147" ht="12.75" customHeight="1" x14ac:dyDescent="0.2"/>
    <row r="24148" ht="12.75" customHeight="1" x14ac:dyDescent="0.2"/>
    <row r="24149" ht="12.75" customHeight="1" x14ac:dyDescent="0.2"/>
    <row r="24150" ht="12.75" customHeight="1" x14ac:dyDescent="0.2"/>
    <row r="24151" ht="12.75" customHeight="1" x14ac:dyDescent="0.2"/>
    <row r="24152" ht="12.75" customHeight="1" x14ac:dyDescent="0.2"/>
    <row r="24153" ht="12.75" customHeight="1" x14ac:dyDescent="0.2"/>
    <row r="24154" ht="12.75" customHeight="1" x14ac:dyDescent="0.2"/>
    <row r="24155" ht="12.75" customHeight="1" x14ac:dyDescent="0.2"/>
    <row r="24156" ht="12.75" customHeight="1" x14ac:dyDescent="0.2"/>
    <row r="24157" ht="12.75" customHeight="1" x14ac:dyDescent="0.2"/>
    <row r="24158" ht="12.75" customHeight="1" x14ac:dyDescent="0.2"/>
    <row r="24159" ht="12.75" customHeight="1" x14ac:dyDescent="0.2"/>
    <row r="24160" ht="12.75" customHeight="1" x14ac:dyDescent="0.2"/>
    <row r="24161" ht="12.75" customHeight="1" x14ac:dyDescent="0.2"/>
    <row r="24162" ht="12.75" customHeight="1" x14ac:dyDescent="0.2"/>
    <row r="24163" ht="12.75" customHeight="1" x14ac:dyDescent="0.2"/>
    <row r="24164" ht="12.75" customHeight="1" x14ac:dyDescent="0.2"/>
    <row r="24165" ht="12.75" customHeight="1" x14ac:dyDescent="0.2"/>
    <row r="24166" ht="12.75" customHeight="1" x14ac:dyDescent="0.2"/>
    <row r="24167" ht="12.75" customHeight="1" x14ac:dyDescent="0.2"/>
    <row r="24168" ht="12.75" customHeight="1" x14ac:dyDescent="0.2"/>
    <row r="24169" ht="12.75" customHeight="1" x14ac:dyDescent="0.2"/>
    <row r="24170" ht="12.75" customHeight="1" x14ac:dyDescent="0.2"/>
    <row r="24171" ht="12.75" customHeight="1" x14ac:dyDescent="0.2"/>
    <row r="24172" ht="12.75" customHeight="1" x14ac:dyDescent="0.2"/>
    <row r="24173" ht="12.75" customHeight="1" x14ac:dyDescent="0.2"/>
    <row r="24174" ht="12.75" customHeight="1" x14ac:dyDescent="0.2"/>
    <row r="24175" ht="12.75" customHeight="1" x14ac:dyDescent="0.2"/>
    <row r="24176" ht="12.75" customHeight="1" x14ac:dyDescent="0.2"/>
    <row r="24177" ht="12.75" customHeight="1" x14ac:dyDescent="0.2"/>
    <row r="24178" ht="12.75" customHeight="1" x14ac:dyDescent="0.2"/>
    <row r="24179" ht="12.75" customHeight="1" x14ac:dyDescent="0.2"/>
    <row r="24180" ht="12.75" customHeight="1" x14ac:dyDescent="0.2"/>
    <row r="24181" ht="12.75" customHeight="1" x14ac:dyDescent="0.2"/>
    <row r="24182" ht="12.75" customHeight="1" x14ac:dyDescent="0.2"/>
    <row r="24183" ht="12.75" customHeight="1" x14ac:dyDescent="0.2"/>
    <row r="24184" ht="12.75" customHeight="1" x14ac:dyDescent="0.2"/>
    <row r="24185" ht="12.75" customHeight="1" x14ac:dyDescent="0.2"/>
    <row r="24186" ht="12.75" customHeight="1" x14ac:dyDescent="0.2"/>
    <row r="24187" ht="12.75" customHeight="1" x14ac:dyDescent="0.2"/>
    <row r="24188" ht="12.75" customHeight="1" x14ac:dyDescent="0.2"/>
    <row r="24189" ht="12.75" customHeight="1" x14ac:dyDescent="0.2"/>
    <row r="24190" ht="12.75" customHeight="1" x14ac:dyDescent="0.2"/>
    <row r="24191" ht="12.75" customHeight="1" x14ac:dyDescent="0.2"/>
    <row r="24192" ht="12.75" customHeight="1" x14ac:dyDescent="0.2"/>
    <row r="24193" ht="12.75" customHeight="1" x14ac:dyDescent="0.2"/>
    <row r="24194" ht="12.75" customHeight="1" x14ac:dyDescent="0.2"/>
    <row r="24195" ht="12.75" customHeight="1" x14ac:dyDescent="0.2"/>
    <row r="24196" ht="12.75" customHeight="1" x14ac:dyDescent="0.2"/>
    <row r="24197" ht="12.75" customHeight="1" x14ac:dyDescent="0.2"/>
    <row r="24198" ht="12.75" customHeight="1" x14ac:dyDescent="0.2"/>
    <row r="24199" ht="12.75" customHeight="1" x14ac:dyDescent="0.2"/>
    <row r="24200" ht="12.75" customHeight="1" x14ac:dyDescent="0.2"/>
    <row r="24201" ht="12.75" customHeight="1" x14ac:dyDescent="0.2"/>
    <row r="24202" ht="12.75" customHeight="1" x14ac:dyDescent="0.2"/>
    <row r="24203" ht="12.75" customHeight="1" x14ac:dyDescent="0.2"/>
    <row r="24204" ht="12.75" customHeight="1" x14ac:dyDescent="0.2"/>
    <row r="24205" ht="12.75" customHeight="1" x14ac:dyDescent="0.2"/>
    <row r="24206" ht="12.75" customHeight="1" x14ac:dyDescent="0.2"/>
    <row r="24207" ht="12.75" customHeight="1" x14ac:dyDescent="0.2"/>
    <row r="24208" ht="12.75" customHeight="1" x14ac:dyDescent="0.2"/>
    <row r="24209" ht="12.75" customHeight="1" x14ac:dyDescent="0.2"/>
    <row r="24210" ht="12.75" customHeight="1" x14ac:dyDescent="0.2"/>
    <row r="24211" ht="12.75" customHeight="1" x14ac:dyDescent="0.2"/>
    <row r="24212" ht="12.75" customHeight="1" x14ac:dyDescent="0.2"/>
    <row r="24213" ht="12.75" customHeight="1" x14ac:dyDescent="0.2"/>
    <row r="24214" ht="12.75" customHeight="1" x14ac:dyDescent="0.2"/>
    <row r="24215" ht="12.75" customHeight="1" x14ac:dyDescent="0.2"/>
    <row r="24216" ht="12.75" customHeight="1" x14ac:dyDescent="0.2"/>
    <row r="24217" ht="12.75" customHeight="1" x14ac:dyDescent="0.2"/>
    <row r="24218" ht="12.75" customHeight="1" x14ac:dyDescent="0.2"/>
    <row r="24219" ht="12.75" customHeight="1" x14ac:dyDescent="0.2"/>
    <row r="24220" ht="12.75" customHeight="1" x14ac:dyDescent="0.2"/>
    <row r="24221" ht="12.75" customHeight="1" x14ac:dyDescent="0.2"/>
    <row r="24222" ht="12.75" customHeight="1" x14ac:dyDescent="0.2"/>
    <row r="24223" ht="12.75" customHeight="1" x14ac:dyDescent="0.2"/>
    <row r="24224" ht="12.75" customHeight="1" x14ac:dyDescent="0.2"/>
    <row r="24225" ht="12.75" customHeight="1" x14ac:dyDescent="0.2"/>
    <row r="24226" ht="12.75" customHeight="1" x14ac:dyDescent="0.2"/>
    <row r="24227" ht="12.75" customHeight="1" x14ac:dyDescent="0.2"/>
    <row r="24228" ht="12.75" customHeight="1" x14ac:dyDescent="0.2"/>
    <row r="24229" ht="12.75" customHeight="1" x14ac:dyDescent="0.2"/>
    <row r="24230" ht="12.75" customHeight="1" x14ac:dyDescent="0.2"/>
    <row r="24231" ht="12.75" customHeight="1" x14ac:dyDescent="0.2"/>
    <row r="24232" ht="12.75" customHeight="1" x14ac:dyDescent="0.2"/>
    <row r="24233" ht="12.75" customHeight="1" x14ac:dyDescent="0.2"/>
    <row r="24234" ht="12.75" customHeight="1" x14ac:dyDescent="0.2"/>
    <row r="24235" ht="12.75" customHeight="1" x14ac:dyDescent="0.2"/>
    <row r="24236" ht="12.75" customHeight="1" x14ac:dyDescent="0.2"/>
    <row r="24237" ht="12.75" customHeight="1" x14ac:dyDescent="0.2"/>
    <row r="24238" ht="12.75" customHeight="1" x14ac:dyDescent="0.2"/>
    <row r="24239" ht="12.75" customHeight="1" x14ac:dyDescent="0.2"/>
    <row r="24240" ht="12.75" customHeight="1" x14ac:dyDescent="0.2"/>
    <row r="24241" ht="12.75" customHeight="1" x14ac:dyDescent="0.2"/>
    <row r="24242" ht="12.75" customHeight="1" x14ac:dyDescent="0.2"/>
    <row r="24243" ht="12.75" customHeight="1" x14ac:dyDescent="0.2"/>
    <row r="24244" ht="12.75" customHeight="1" x14ac:dyDescent="0.2"/>
    <row r="24245" ht="12.75" customHeight="1" x14ac:dyDescent="0.2"/>
    <row r="24246" ht="12.75" customHeight="1" x14ac:dyDescent="0.2"/>
    <row r="24247" ht="12.75" customHeight="1" x14ac:dyDescent="0.2"/>
    <row r="24248" ht="12.75" customHeight="1" x14ac:dyDescent="0.2"/>
    <row r="24249" ht="12.75" customHeight="1" x14ac:dyDescent="0.2"/>
    <row r="24250" ht="12.75" customHeight="1" x14ac:dyDescent="0.2"/>
    <row r="24251" ht="12.75" customHeight="1" x14ac:dyDescent="0.2"/>
    <row r="24252" ht="12.75" customHeight="1" x14ac:dyDescent="0.2"/>
    <row r="24253" ht="12.75" customHeight="1" x14ac:dyDescent="0.2"/>
    <row r="24254" ht="12.75" customHeight="1" x14ac:dyDescent="0.2"/>
    <row r="24255" ht="12.75" customHeight="1" x14ac:dyDescent="0.2"/>
    <row r="24256" ht="12.75" customHeight="1" x14ac:dyDescent="0.2"/>
    <row r="24257" ht="12.75" customHeight="1" x14ac:dyDescent="0.2"/>
    <row r="24258" ht="12.75" customHeight="1" x14ac:dyDescent="0.2"/>
    <row r="24259" ht="12.75" customHeight="1" x14ac:dyDescent="0.2"/>
    <row r="24260" ht="12.75" customHeight="1" x14ac:dyDescent="0.2"/>
    <row r="24261" ht="12.75" customHeight="1" x14ac:dyDescent="0.2"/>
    <row r="24262" ht="12.75" customHeight="1" x14ac:dyDescent="0.2"/>
    <row r="24263" ht="12.75" customHeight="1" x14ac:dyDescent="0.2"/>
    <row r="24264" ht="12.75" customHeight="1" x14ac:dyDescent="0.2"/>
    <row r="24265" ht="12.75" customHeight="1" x14ac:dyDescent="0.2"/>
    <row r="24266" ht="12.75" customHeight="1" x14ac:dyDescent="0.2"/>
    <row r="24267" ht="12.75" customHeight="1" x14ac:dyDescent="0.2"/>
    <row r="24268" ht="12.75" customHeight="1" x14ac:dyDescent="0.2"/>
    <row r="24269" ht="12.75" customHeight="1" x14ac:dyDescent="0.2"/>
    <row r="24270" ht="12.75" customHeight="1" x14ac:dyDescent="0.2"/>
    <row r="24271" ht="12.75" customHeight="1" x14ac:dyDescent="0.2"/>
    <row r="24272" ht="12.75" customHeight="1" x14ac:dyDescent="0.2"/>
    <row r="24273" ht="12.75" customHeight="1" x14ac:dyDescent="0.2"/>
    <row r="24274" ht="12.75" customHeight="1" x14ac:dyDescent="0.2"/>
    <row r="24275" ht="12.75" customHeight="1" x14ac:dyDescent="0.2"/>
    <row r="24276" ht="12.75" customHeight="1" x14ac:dyDescent="0.2"/>
    <row r="24277" ht="12.75" customHeight="1" x14ac:dyDescent="0.2"/>
    <row r="24278" ht="12.75" customHeight="1" x14ac:dyDescent="0.2"/>
    <row r="24279" ht="12.75" customHeight="1" x14ac:dyDescent="0.2"/>
    <row r="24280" ht="12.75" customHeight="1" x14ac:dyDescent="0.2"/>
    <row r="24281" ht="12.75" customHeight="1" x14ac:dyDescent="0.2"/>
    <row r="24282" ht="12.75" customHeight="1" x14ac:dyDescent="0.2"/>
    <row r="24283" ht="12.75" customHeight="1" x14ac:dyDescent="0.2"/>
    <row r="24284" ht="12.75" customHeight="1" x14ac:dyDescent="0.2"/>
    <row r="24285" ht="12.75" customHeight="1" x14ac:dyDescent="0.2"/>
    <row r="24286" ht="12.75" customHeight="1" x14ac:dyDescent="0.2"/>
    <row r="24287" ht="12.75" customHeight="1" x14ac:dyDescent="0.2"/>
    <row r="24288" ht="12.75" customHeight="1" x14ac:dyDescent="0.2"/>
    <row r="24289" ht="12.75" customHeight="1" x14ac:dyDescent="0.2"/>
    <row r="24290" ht="12.75" customHeight="1" x14ac:dyDescent="0.2"/>
    <row r="24291" ht="12.75" customHeight="1" x14ac:dyDescent="0.2"/>
    <row r="24292" ht="12.75" customHeight="1" x14ac:dyDescent="0.2"/>
    <row r="24293" ht="12.75" customHeight="1" x14ac:dyDescent="0.2"/>
    <row r="24294" ht="12.75" customHeight="1" x14ac:dyDescent="0.2"/>
    <row r="24295" ht="12.75" customHeight="1" x14ac:dyDescent="0.2"/>
    <row r="24296" ht="12.75" customHeight="1" x14ac:dyDescent="0.2"/>
    <row r="24297" ht="12.75" customHeight="1" x14ac:dyDescent="0.2"/>
    <row r="24298" ht="12.75" customHeight="1" x14ac:dyDescent="0.2"/>
    <row r="24299" ht="12.75" customHeight="1" x14ac:dyDescent="0.2"/>
    <row r="24300" ht="12.75" customHeight="1" x14ac:dyDescent="0.2"/>
    <row r="24301" ht="12.75" customHeight="1" x14ac:dyDescent="0.2"/>
    <row r="24302" ht="12.75" customHeight="1" x14ac:dyDescent="0.2"/>
    <row r="24303" ht="12.75" customHeight="1" x14ac:dyDescent="0.2"/>
    <row r="24304" ht="12.75" customHeight="1" x14ac:dyDescent="0.2"/>
    <row r="24305" ht="12.75" customHeight="1" x14ac:dyDescent="0.2"/>
    <row r="24306" ht="12.75" customHeight="1" x14ac:dyDescent="0.2"/>
    <row r="24307" ht="12.75" customHeight="1" x14ac:dyDescent="0.2"/>
    <row r="24308" ht="12.75" customHeight="1" x14ac:dyDescent="0.2"/>
    <row r="24309" ht="12.75" customHeight="1" x14ac:dyDescent="0.2"/>
    <row r="24310" ht="12.75" customHeight="1" x14ac:dyDescent="0.2"/>
    <row r="24311" ht="12.75" customHeight="1" x14ac:dyDescent="0.2"/>
    <row r="24312" ht="12.75" customHeight="1" x14ac:dyDescent="0.2"/>
    <row r="24313" ht="12.75" customHeight="1" x14ac:dyDescent="0.2"/>
    <row r="24314" ht="12.75" customHeight="1" x14ac:dyDescent="0.2"/>
    <row r="24315" ht="12.75" customHeight="1" x14ac:dyDescent="0.2"/>
    <row r="24316" ht="12.75" customHeight="1" x14ac:dyDescent="0.2"/>
    <row r="24317" ht="12.75" customHeight="1" x14ac:dyDescent="0.2"/>
    <row r="24318" ht="12.75" customHeight="1" x14ac:dyDescent="0.2"/>
    <row r="24319" ht="12.75" customHeight="1" x14ac:dyDescent="0.2"/>
    <row r="24320" ht="12.75" customHeight="1" x14ac:dyDescent="0.2"/>
    <row r="24321" ht="12.75" customHeight="1" x14ac:dyDescent="0.2"/>
    <row r="24322" ht="12.75" customHeight="1" x14ac:dyDescent="0.2"/>
    <row r="24323" ht="12.75" customHeight="1" x14ac:dyDescent="0.2"/>
    <row r="24324" ht="12.75" customHeight="1" x14ac:dyDescent="0.2"/>
    <row r="24325" ht="12.75" customHeight="1" x14ac:dyDescent="0.2"/>
    <row r="24326" ht="12.75" customHeight="1" x14ac:dyDescent="0.2"/>
    <row r="24327" ht="12.75" customHeight="1" x14ac:dyDescent="0.2"/>
    <row r="24328" ht="12.75" customHeight="1" x14ac:dyDescent="0.2"/>
    <row r="24329" ht="12.75" customHeight="1" x14ac:dyDescent="0.2"/>
    <row r="24330" ht="12.75" customHeight="1" x14ac:dyDescent="0.2"/>
    <row r="24331" ht="12.75" customHeight="1" x14ac:dyDescent="0.2"/>
    <row r="24332" ht="12.75" customHeight="1" x14ac:dyDescent="0.2"/>
    <row r="24333" ht="12.75" customHeight="1" x14ac:dyDescent="0.2"/>
    <row r="24334" ht="12.75" customHeight="1" x14ac:dyDescent="0.2"/>
    <row r="24335" ht="12.75" customHeight="1" x14ac:dyDescent="0.2"/>
    <row r="24336" ht="12.75" customHeight="1" x14ac:dyDescent="0.2"/>
    <row r="24337" ht="12.75" customHeight="1" x14ac:dyDescent="0.2"/>
    <row r="24338" ht="12.75" customHeight="1" x14ac:dyDescent="0.2"/>
    <row r="24339" ht="12.75" customHeight="1" x14ac:dyDescent="0.2"/>
    <row r="24340" ht="12.75" customHeight="1" x14ac:dyDescent="0.2"/>
    <row r="24341" ht="12.75" customHeight="1" x14ac:dyDescent="0.2"/>
    <row r="24342" ht="12.75" customHeight="1" x14ac:dyDescent="0.2"/>
    <row r="24343" ht="12.75" customHeight="1" x14ac:dyDescent="0.2"/>
    <row r="24344" ht="12.75" customHeight="1" x14ac:dyDescent="0.2"/>
    <row r="24345" ht="12.75" customHeight="1" x14ac:dyDescent="0.2"/>
    <row r="24346" ht="12.75" customHeight="1" x14ac:dyDescent="0.2"/>
    <row r="24347" ht="12.75" customHeight="1" x14ac:dyDescent="0.2"/>
    <row r="24348" ht="12.75" customHeight="1" x14ac:dyDescent="0.2"/>
    <row r="24349" ht="12.75" customHeight="1" x14ac:dyDescent="0.2"/>
    <row r="24350" ht="12.75" customHeight="1" x14ac:dyDescent="0.2"/>
    <row r="24351" ht="12.75" customHeight="1" x14ac:dyDescent="0.2"/>
    <row r="24352" ht="12.75" customHeight="1" x14ac:dyDescent="0.2"/>
    <row r="24353" ht="12.75" customHeight="1" x14ac:dyDescent="0.2"/>
    <row r="24354" ht="12.75" customHeight="1" x14ac:dyDescent="0.2"/>
    <row r="24355" ht="12.75" customHeight="1" x14ac:dyDescent="0.2"/>
    <row r="24356" ht="12.75" customHeight="1" x14ac:dyDescent="0.2"/>
    <row r="24357" ht="12.75" customHeight="1" x14ac:dyDescent="0.2"/>
    <row r="24358" ht="12.75" customHeight="1" x14ac:dyDescent="0.2"/>
    <row r="24359" ht="12.75" customHeight="1" x14ac:dyDescent="0.2"/>
    <row r="24360" ht="12.75" customHeight="1" x14ac:dyDescent="0.2"/>
    <row r="24361" ht="12.75" customHeight="1" x14ac:dyDescent="0.2"/>
    <row r="24362" ht="12.75" customHeight="1" x14ac:dyDescent="0.2"/>
    <row r="24363" ht="12.75" customHeight="1" x14ac:dyDescent="0.2"/>
    <row r="24364" ht="12.75" customHeight="1" x14ac:dyDescent="0.2"/>
    <row r="24365" ht="12.75" customHeight="1" x14ac:dyDescent="0.2"/>
    <row r="24366" ht="12.75" customHeight="1" x14ac:dyDescent="0.2"/>
    <row r="24367" ht="12.75" customHeight="1" x14ac:dyDescent="0.2"/>
    <row r="24368" ht="12.75" customHeight="1" x14ac:dyDescent="0.2"/>
    <row r="24369" ht="12.75" customHeight="1" x14ac:dyDescent="0.2"/>
    <row r="24370" ht="12.75" customHeight="1" x14ac:dyDescent="0.2"/>
    <row r="24371" ht="12.75" customHeight="1" x14ac:dyDescent="0.2"/>
    <row r="24372" ht="12.75" customHeight="1" x14ac:dyDescent="0.2"/>
    <row r="24373" ht="12.75" customHeight="1" x14ac:dyDescent="0.2"/>
    <row r="24374" ht="12.75" customHeight="1" x14ac:dyDescent="0.2"/>
    <row r="24375" ht="12.75" customHeight="1" x14ac:dyDescent="0.2"/>
    <row r="24376" ht="12.75" customHeight="1" x14ac:dyDescent="0.2"/>
    <row r="24377" ht="12.75" customHeight="1" x14ac:dyDescent="0.2"/>
    <row r="24378" ht="12.75" customHeight="1" x14ac:dyDescent="0.2"/>
    <row r="24379" ht="12.75" customHeight="1" x14ac:dyDescent="0.2"/>
    <row r="24380" ht="12.75" customHeight="1" x14ac:dyDescent="0.2"/>
    <row r="24381" ht="12.75" customHeight="1" x14ac:dyDescent="0.2"/>
    <row r="24382" ht="12.75" customHeight="1" x14ac:dyDescent="0.2"/>
    <row r="24383" ht="12.75" customHeight="1" x14ac:dyDescent="0.2"/>
    <row r="24384" ht="12.75" customHeight="1" x14ac:dyDescent="0.2"/>
    <row r="24385" ht="12.75" customHeight="1" x14ac:dyDescent="0.2"/>
    <row r="24386" ht="12.75" customHeight="1" x14ac:dyDescent="0.2"/>
    <row r="24387" ht="12.75" customHeight="1" x14ac:dyDescent="0.2"/>
    <row r="24388" ht="12.75" customHeight="1" x14ac:dyDescent="0.2"/>
    <row r="24389" ht="12.75" customHeight="1" x14ac:dyDescent="0.2"/>
    <row r="24390" ht="12.75" customHeight="1" x14ac:dyDescent="0.2"/>
    <row r="24391" ht="12.75" customHeight="1" x14ac:dyDescent="0.2"/>
    <row r="24392" ht="12.75" customHeight="1" x14ac:dyDescent="0.2"/>
    <row r="24393" ht="12.75" customHeight="1" x14ac:dyDescent="0.2"/>
    <row r="24394" ht="12.75" customHeight="1" x14ac:dyDescent="0.2"/>
    <row r="24395" ht="12.75" customHeight="1" x14ac:dyDescent="0.2"/>
    <row r="24396" ht="12.75" customHeight="1" x14ac:dyDescent="0.2"/>
    <row r="24397" ht="12.75" customHeight="1" x14ac:dyDescent="0.2"/>
    <row r="24398" ht="12.75" customHeight="1" x14ac:dyDescent="0.2"/>
    <row r="24399" ht="12.75" customHeight="1" x14ac:dyDescent="0.2"/>
    <row r="24400" ht="12.75" customHeight="1" x14ac:dyDescent="0.2"/>
    <row r="24401" ht="12.75" customHeight="1" x14ac:dyDescent="0.2"/>
    <row r="24402" ht="12.75" customHeight="1" x14ac:dyDescent="0.2"/>
    <row r="24403" ht="12.75" customHeight="1" x14ac:dyDescent="0.2"/>
    <row r="24404" ht="12.75" customHeight="1" x14ac:dyDescent="0.2"/>
    <row r="24405" ht="12.75" customHeight="1" x14ac:dyDescent="0.2"/>
    <row r="24406" ht="12.75" customHeight="1" x14ac:dyDescent="0.2"/>
    <row r="24407" ht="12.75" customHeight="1" x14ac:dyDescent="0.2"/>
    <row r="24408" ht="12.75" customHeight="1" x14ac:dyDescent="0.2"/>
    <row r="24409" ht="12.75" customHeight="1" x14ac:dyDescent="0.2"/>
    <row r="24410" ht="12.75" customHeight="1" x14ac:dyDescent="0.2"/>
    <row r="24411" ht="12.75" customHeight="1" x14ac:dyDescent="0.2"/>
    <row r="24412" ht="12.75" customHeight="1" x14ac:dyDescent="0.2"/>
    <row r="24413" ht="12.75" customHeight="1" x14ac:dyDescent="0.2"/>
    <row r="24414" ht="12.75" customHeight="1" x14ac:dyDescent="0.2"/>
    <row r="24415" ht="12.75" customHeight="1" x14ac:dyDescent="0.2"/>
    <row r="24416" ht="12.75" customHeight="1" x14ac:dyDescent="0.2"/>
    <row r="24417" ht="12.75" customHeight="1" x14ac:dyDescent="0.2"/>
    <row r="24418" ht="12.75" customHeight="1" x14ac:dyDescent="0.2"/>
    <row r="24419" ht="12.75" customHeight="1" x14ac:dyDescent="0.2"/>
    <row r="24420" ht="12.75" customHeight="1" x14ac:dyDescent="0.2"/>
    <row r="24421" ht="12.75" customHeight="1" x14ac:dyDescent="0.2"/>
    <row r="24422" ht="12.75" customHeight="1" x14ac:dyDescent="0.2"/>
    <row r="24423" ht="12.75" customHeight="1" x14ac:dyDescent="0.2"/>
    <row r="24424" ht="12.75" customHeight="1" x14ac:dyDescent="0.2"/>
    <row r="24425" ht="12.75" customHeight="1" x14ac:dyDescent="0.2"/>
    <row r="24426" ht="12.75" customHeight="1" x14ac:dyDescent="0.2"/>
    <row r="24427" ht="12.75" customHeight="1" x14ac:dyDescent="0.2"/>
    <row r="24428" ht="12.75" customHeight="1" x14ac:dyDescent="0.2"/>
    <row r="24429" ht="12.75" customHeight="1" x14ac:dyDescent="0.2"/>
    <row r="24430" ht="12.75" customHeight="1" x14ac:dyDescent="0.2"/>
    <row r="24431" ht="12.75" customHeight="1" x14ac:dyDescent="0.2"/>
    <row r="24432" ht="12.75" customHeight="1" x14ac:dyDescent="0.2"/>
    <row r="24433" ht="12.75" customHeight="1" x14ac:dyDescent="0.2"/>
    <row r="24434" ht="12.75" customHeight="1" x14ac:dyDescent="0.2"/>
    <row r="24435" ht="12.75" customHeight="1" x14ac:dyDescent="0.2"/>
    <row r="24436" ht="12.75" customHeight="1" x14ac:dyDescent="0.2"/>
    <row r="24437" ht="12.75" customHeight="1" x14ac:dyDescent="0.2"/>
    <row r="24438" ht="12.75" customHeight="1" x14ac:dyDescent="0.2"/>
    <row r="24439" ht="12.75" customHeight="1" x14ac:dyDescent="0.2"/>
    <row r="24440" ht="12.75" customHeight="1" x14ac:dyDescent="0.2"/>
    <row r="24441" ht="12.75" customHeight="1" x14ac:dyDescent="0.2"/>
    <row r="24442" ht="12.75" customHeight="1" x14ac:dyDescent="0.2"/>
    <row r="24443" ht="12.75" customHeight="1" x14ac:dyDescent="0.2"/>
    <row r="24444" ht="12.75" customHeight="1" x14ac:dyDescent="0.2"/>
    <row r="24445" ht="12.75" customHeight="1" x14ac:dyDescent="0.2"/>
    <row r="24446" ht="12.75" customHeight="1" x14ac:dyDescent="0.2"/>
    <row r="24447" ht="12.75" customHeight="1" x14ac:dyDescent="0.2"/>
    <row r="24448" ht="12.75" customHeight="1" x14ac:dyDescent="0.2"/>
    <row r="24449" ht="12.75" customHeight="1" x14ac:dyDescent="0.2"/>
    <row r="24450" ht="12.75" customHeight="1" x14ac:dyDescent="0.2"/>
    <row r="24451" ht="12.75" customHeight="1" x14ac:dyDescent="0.2"/>
    <row r="24452" ht="12.75" customHeight="1" x14ac:dyDescent="0.2"/>
    <row r="24453" ht="12.75" customHeight="1" x14ac:dyDescent="0.2"/>
    <row r="24454" ht="12.75" customHeight="1" x14ac:dyDescent="0.2"/>
    <row r="24455" ht="12.75" customHeight="1" x14ac:dyDescent="0.2"/>
    <row r="24456" ht="12.75" customHeight="1" x14ac:dyDescent="0.2"/>
    <row r="24457" ht="12.75" customHeight="1" x14ac:dyDescent="0.2"/>
    <row r="24458" ht="12.75" customHeight="1" x14ac:dyDescent="0.2"/>
    <row r="24459" ht="12.75" customHeight="1" x14ac:dyDescent="0.2"/>
    <row r="24460" ht="12.75" customHeight="1" x14ac:dyDescent="0.2"/>
    <row r="24461" ht="12.75" customHeight="1" x14ac:dyDescent="0.2"/>
    <row r="24462" ht="12.75" customHeight="1" x14ac:dyDescent="0.2"/>
    <row r="24463" ht="12.75" customHeight="1" x14ac:dyDescent="0.2"/>
    <row r="24464" ht="12.75" customHeight="1" x14ac:dyDescent="0.2"/>
    <row r="24465" ht="12.75" customHeight="1" x14ac:dyDescent="0.2"/>
    <row r="24466" ht="12.75" customHeight="1" x14ac:dyDescent="0.2"/>
    <row r="24467" ht="12.75" customHeight="1" x14ac:dyDescent="0.2"/>
    <row r="24468" ht="12.75" customHeight="1" x14ac:dyDescent="0.2"/>
    <row r="24469" ht="12.75" customHeight="1" x14ac:dyDescent="0.2"/>
    <row r="24470" ht="12.75" customHeight="1" x14ac:dyDescent="0.2"/>
    <row r="24471" ht="12.75" customHeight="1" x14ac:dyDescent="0.2"/>
    <row r="24472" ht="12.75" customHeight="1" x14ac:dyDescent="0.2"/>
    <row r="24473" ht="12.75" customHeight="1" x14ac:dyDescent="0.2"/>
    <row r="24474" ht="12.75" customHeight="1" x14ac:dyDescent="0.2"/>
    <row r="24475" ht="12.75" customHeight="1" x14ac:dyDescent="0.2"/>
    <row r="24476" ht="12.75" customHeight="1" x14ac:dyDescent="0.2"/>
    <row r="24477" ht="12.75" customHeight="1" x14ac:dyDescent="0.2"/>
    <row r="24478" ht="12.75" customHeight="1" x14ac:dyDescent="0.2"/>
    <row r="24479" ht="12.75" customHeight="1" x14ac:dyDescent="0.2"/>
    <row r="24480" ht="12.75" customHeight="1" x14ac:dyDescent="0.2"/>
    <row r="24481" ht="12.75" customHeight="1" x14ac:dyDescent="0.2"/>
    <row r="24482" ht="12.75" customHeight="1" x14ac:dyDescent="0.2"/>
    <row r="24483" ht="12.75" customHeight="1" x14ac:dyDescent="0.2"/>
    <row r="24484" ht="12.75" customHeight="1" x14ac:dyDescent="0.2"/>
    <row r="24485" ht="12.75" customHeight="1" x14ac:dyDescent="0.2"/>
    <row r="24486" ht="12.75" customHeight="1" x14ac:dyDescent="0.2"/>
    <row r="24487" ht="12.75" customHeight="1" x14ac:dyDescent="0.2"/>
    <row r="24488" ht="12.75" customHeight="1" x14ac:dyDescent="0.2"/>
    <row r="24489" ht="12.75" customHeight="1" x14ac:dyDescent="0.2"/>
    <row r="24490" ht="12.75" customHeight="1" x14ac:dyDescent="0.2"/>
    <row r="24491" ht="12.75" customHeight="1" x14ac:dyDescent="0.2"/>
    <row r="24492" ht="12.75" customHeight="1" x14ac:dyDescent="0.2"/>
    <row r="24493" ht="12.75" customHeight="1" x14ac:dyDescent="0.2"/>
    <row r="24494" ht="12.75" customHeight="1" x14ac:dyDescent="0.2"/>
    <row r="24495" ht="12.75" customHeight="1" x14ac:dyDescent="0.2"/>
    <row r="24496" ht="12.75" customHeight="1" x14ac:dyDescent="0.2"/>
    <row r="24497" ht="12.75" customHeight="1" x14ac:dyDescent="0.2"/>
    <row r="24498" ht="12.75" customHeight="1" x14ac:dyDescent="0.2"/>
    <row r="24499" ht="12.75" customHeight="1" x14ac:dyDescent="0.2"/>
    <row r="24500" ht="12.75" customHeight="1" x14ac:dyDescent="0.2"/>
    <row r="24501" ht="12.75" customHeight="1" x14ac:dyDescent="0.2"/>
    <row r="24502" ht="12.75" customHeight="1" x14ac:dyDescent="0.2"/>
    <row r="24503" ht="12.75" customHeight="1" x14ac:dyDescent="0.2"/>
    <row r="24504" ht="12.75" customHeight="1" x14ac:dyDescent="0.2"/>
    <row r="24505" ht="12.75" customHeight="1" x14ac:dyDescent="0.2"/>
    <row r="24506" ht="12.75" customHeight="1" x14ac:dyDescent="0.2"/>
    <row r="24507" ht="12.75" customHeight="1" x14ac:dyDescent="0.2"/>
    <row r="24508" ht="12.75" customHeight="1" x14ac:dyDescent="0.2"/>
    <row r="24509" ht="12.75" customHeight="1" x14ac:dyDescent="0.2"/>
    <row r="24510" ht="12.75" customHeight="1" x14ac:dyDescent="0.2"/>
    <row r="24511" ht="12.75" customHeight="1" x14ac:dyDescent="0.2"/>
    <row r="24512" ht="12.75" customHeight="1" x14ac:dyDescent="0.2"/>
    <row r="24513" ht="12.75" customHeight="1" x14ac:dyDescent="0.2"/>
    <row r="24514" ht="12.75" customHeight="1" x14ac:dyDescent="0.2"/>
    <row r="24515" ht="12.75" customHeight="1" x14ac:dyDescent="0.2"/>
    <row r="24516" ht="12.75" customHeight="1" x14ac:dyDescent="0.2"/>
    <row r="24517" ht="12.75" customHeight="1" x14ac:dyDescent="0.2"/>
    <row r="24518" ht="12.75" customHeight="1" x14ac:dyDescent="0.2"/>
    <row r="24519" ht="12.75" customHeight="1" x14ac:dyDescent="0.2"/>
    <row r="24520" ht="12.75" customHeight="1" x14ac:dyDescent="0.2"/>
    <row r="24521" ht="12.75" customHeight="1" x14ac:dyDescent="0.2"/>
    <row r="24522" ht="12.75" customHeight="1" x14ac:dyDescent="0.2"/>
    <row r="24523" ht="12.75" customHeight="1" x14ac:dyDescent="0.2"/>
    <row r="24524" ht="12.75" customHeight="1" x14ac:dyDescent="0.2"/>
    <row r="24525" ht="12.75" customHeight="1" x14ac:dyDescent="0.2"/>
    <row r="24526" ht="12.75" customHeight="1" x14ac:dyDescent="0.2"/>
    <row r="24527" ht="12.75" customHeight="1" x14ac:dyDescent="0.2"/>
    <row r="24528" ht="12.75" customHeight="1" x14ac:dyDescent="0.2"/>
    <row r="24529" ht="12.75" customHeight="1" x14ac:dyDescent="0.2"/>
    <row r="24530" ht="12.75" customHeight="1" x14ac:dyDescent="0.2"/>
    <row r="24531" ht="12.75" customHeight="1" x14ac:dyDescent="0.2"/>
    <row r="24532" ht="12.75" customHeight="1" x14ac:dyDescent="0.2"/>
    <row r="24533" ht="12.75" customHeight="1" x14ac:dyDescent="0.2"/>
    <row r="24534" ht="12.75" customHeight="1" x14ac:dyDescent="0.2"/>
    <row r="24535" ht="12.75" customHeight="1" x14ac:dyDescent="0.2"/>
    <row r="24536" ht="12.75" customHeight="1" x14ac:dyDescent="0.2"/>
    <row r="24537" ht="12.75" customHeight="1" x14ac:dyDescent="0.2"/>
    <row r="24538" ht="12.75" customHeight="1" x14ac:dyDescent="0.2"/>
    <row r="24539" ht="12.75" customHeight="1" x14ac:dyDescent="0.2"/>
    <row r="24540" ht="12.75" customHeight="1" x14ac:dyDescent="0.2"/>
    <row r="24541" ht="12.75" customHeight="1" x14ac:dyDescent="0.2"/>
    <row r="24542" ht="12.75" customHeight="1" x14ac:dyDescent="0.2"/>
    <row r="24543" ht="12.75" customHeight="1" x14ac:dyDescent="0.2"/>
    <row r="24544" ht="12.75" customHeight="1" x14ac:dyDescent="0.2"/>
    <row r="24545" ht="12.75" customHeight="1" x14ac:dyDescent="0.2"/>
    <row r="24546" ht="12.75" customHeight="1" x14ac:dyDescent="0.2"/>
    <row r="24547" ht="12.75" customHeight="1" x14ac:dyDescent="0.2"/>
    <row r="24548" ht="12.75" customHeight="1" x14ac:dyDescent="0.2"/>
    <row r="24549" ht="12.75" customHeight="1" x14ac:dyDescent="0.2"/>
    <row r="24550" ht="12.75" customHeight="1" x14ac:dyDescent="0.2"/>
    <row r="24551" ht="12.75" customHeight="1" x14ac:dyDescent="0.2"/>
    <row r="24552" ht="12.75" customHeight="1" x14ac:dyDescent="0.2"/>
    <row r="24553" ht="12.75" customHeight="1" x14ac:dyDescent="0.2"/>
    <row r="24554" ht="12.75" customHeight="1" x14ac:dyDescent="0.2"/>
    <row r="24555" ht="12.75" customHeight="1" x14ac:dyDescent="0.2"/>
    <row r="24556" ht="12.75" customHeight="1" x14ac:dyDescent="0.2"/>
    <row r="24557" ht="12.75" customHeight="1" x14ac:dyDescent="0.2"/>
    <row r="24558" ht="12.75" customHeight="1" x14ac:dyDescent="0.2"/>
    <row r="24559" ht="12.75" customHeight="1" x14ac:dyDescent="0.2"/>
    <row r="24560" ht="12.75" customHeight="1" x14ac:dyDescent="0.2"/>
    <row r="24561" ht="12.75" customHeight="1" x14ac:dyDescent="0.2"/>
    <row r="24562" ht="12.75" customHeight="1" x14ac:dyDescent="0.2"/>
    <row r="24563" ht="12.75" customHeight="1" x14ac:dyDescent="0.2"/>
    <row r="24564" ht="12.75" customHeight="1" x14ac:dyDescent="0.2"/>
    <row r="24565" ht="12.75" customHeight="1" x14ac:dyDescent="0.2"/>
    <row r="24566" ht="12.75" customHeight="1" x14ac:dyDescent="0.2"/>
    <row r="24567" ht="12.75" customHeight="1" x14ac:dyDescent="0.2"/>
    <row r="24568" ht="12.75" customHeight="1" x14ac:dyDescent="0.2"/>
    <row r="24569" ht="12.75" customHeight="1" x14ac:dyDescent="0.2"/>
    <row r="24570" ht="12.75" customHeight="1" x14ac:dyDescent="0.2"/>
    <row r="24571" ht="12.75" customHeight="1" x14ac:dyDescent="0.2"/>
    <row r="24572" ht="12.75" customHeight="1" x14ac:dyDescent="0.2"/>
    <row r="24573" ht="12.75" customHeight="1" x14ac:dyDescent="0.2"/>
    <row r="24574" ht="12.75" customHeight="1" x14ac:dyDescent="0.2"/>
    <row r="24575" ht="12.75" customHeight="1" x14ac:dyDescent="0.2"/>
    <row r="24576" ht="12.75" customHeight="1" x14ac:dyDescent="0.2"/>
    <row r="24577" ht="12.75" customHeight="1" x14ac:dyDescent="0.2"/>
    <row r="24578" ht="12.75" customHeight="1" x14ac:dyDescent="0.2"/>
    <row r="24579" ht="12.75" customHeight="1" x14ac:dyDescent="0.2"/>
    <row r="24580" ht="12.75" customHeight="1" x14ac:dyDescent="0.2"/>
    <row r="24581" ht="12.75" customHeight="1" x14ac:dyDescent="0.2"/>
    <row r="24582" ht="12.75" customHeight="1" x14ac:dyDescent="0.2"/>
    <row r="24583" ht="12.75" customHeight="1" x14ac:dyDescent="0.2"/>
    <row r="24584" ht="12.75" customHeight="1" x14ac:dyDescent="0.2"/>
    <row r="24585" ht="12.75" customHeight="1" x14ac:dyDescent="0.2"/>
    <row r="24586" ht="12.75" customHeight="1" x14ac:dyDescent="0.2"/>
    <row r="24587" ht="12.75" customHeight="1" x14ac:dyDescent="0.2"/>
    <row r="24588" ht="12.75" customHeight="1" x14ac:dyDescent="0.2"/>
    <row r="24589" ht="12.75" customHeight="1" x14ac:dyDescent="0.2"/>
    <row r="24590" ht="12.75" customHeight="1" x14ac:dyDescent="0.2"/>
    <row r="24591" ht="12.75" customHeight="1" x14ac:dyDescent="0.2"/>
    <row r="24592" ht="12.75" customHeight="1" x14ac:dyDescent="0.2"/>
    <row r="24593" ht="12.75" customHeight="1" x14ac:dyDescent="0.2"/>
    <row r="24594" ht="12.75" customHeight="1" x14ac:dyDescent="0.2"/>
    <row r="24595" ht="12.75" customHeight="1" x14ac:dyDescent="0.2"/>
    <row r="24596" ht="12.75" customHeight="1" x14ac:dyDescent="0.2"/>
    <row r="24597" ht="12.75" customHeight="1" x14ac:dyDescent="0.2"/>
    <row r="24598" ht="12.75" customHeight="1" x14ac:dyDescent="0.2"/>
    <row r="24599" ht="12.75" customHeight="1" x14ac:dyDescent="0.2"/>
    <row r="24600" ht="12.75" customHeight="1" x14ac:dyDescent="0.2"/>
    <row r="24601" ht="12.75" customHeight="1" x14ac:dyDescent="0.2"/>
    <row r="24602" ht="12.75" customHeight="1" x14ac:dyDescent="0.2"/>
    <row r="24603" ht="12.75" customHeight="1" x14ac:dyDescent="0.2"/>
    <row r="24604" ht="12.75" customHeight="1" x14ac:dyDescent="0.2"/>
    <row r="24605" ht="12.75" customHeight="1" x14ac:dyDescent="0.2"/>
    <row r="24606" ht="12.75" customHeight="1" x14ac:dyDescent="0.2"/>
    <row r="24607" ht="12.75" customHeight="1" x14ac:dyDescent="0.2"/>
    <row r="24608" ht="12.75" customHeight="1" x14ac:dyDescent="0.2"/>
    <row r="24609" ht="12.75" customHeight="1" x14ac:dyDescent="0.2"/>
    <row r="24610" ht="12.75" customHeight="1" x14ac:dyDescent="0.2"/>
    <row r="24611" ht="12.75" customHeight="1" x14ac:dyDescent="0.2"/>
    <row r="24612" ht="12.75" customHeight="1" x14ac:dyDescent="0.2"/>
    <row r="24613" ht="12.75" customHeight="1" x14ac:dyDescent="0.2"/>
    <row r="24614" ht="12.75" customHeight="1" x14ac:dyDescent="0.2"/>
    <row r="24615" ht="12.75" customHeight="1" x14ac:dyDescent="0.2"/>
    <row r="24616" ht="12.75" customHeight="1" x14ac:dyDescent="0.2"/>
    <row r="24617" ht="12.75" customHeight="1" x14ac:dyDescent="0.2"/>
    <row r="24618" ht="12.75" customHeight="1" x14ac:dyDescent="0.2"/>
    <row r="24619" ht="12.75" customHeight="1" x14ac:dyDescent="0.2"/>
    <row r="24620" ht="12.75" customHeight="1" x14ac:dyDescent="0.2"/>
    <row r="24621" ht="12.75" customHeight="1" x14ac:dyDescent="0.2"/>
    <row r="24622" ht="12.75" customHeight="1" x14ac:dyDescent="0.2"/>
    <row r="24623" ht="12.75" customHeight="1" x14ac:dyDescent="0.2"/>
    <row r="24624" ht="12.75" customHeight="1" x14ac:dyDescent="0.2"/>
    <row r="24625" ht="12.75" customHeight="1" x14ac:dyDescent="0.2"/>
    <row r="24626" ht="12.75" customHeight="1" x14ac:dyDescent="0.2"/>
    <row r="24627" ht="12.75" customHeight="1" x14ac:dyDescent="0.2"/>
    <row r="24628" ht="12.75" customHeight="1" x14ac:dyDescent="0.2"/>
    <row r="24629" ht="12.75" customHeight="1" x14ac:dyDescent="0.2"/>
    <row r="24630" ht="12.75" customHeight="1" x14ac:dyDescent="0.2"/>
    <row r="24631" ht="12.75" customHeight="1" x14ac:dyDescent="0.2"/>
    <row r="24632" ht="12.75" customHeight="1" x14ac:dyDescent="0.2"/>
    <row r="24633" ht="12.75" customHeight="1" x14ac:dyDescent="0.2"/>
    <row r="24634" ht="12.75" customHeight="1" x14ac:dyDescent="0.2"/>
    <row r="24635" ht="12.75" customHeight="1" x14ac:dyDescent="0.2"/>
    <row r="24636" ht="12.75" customHeight="1" x14ac:dyDescent="0.2"/>
    <row r="24637" ht="12.75" customHeight="1" x14ac:dyDescent="0.2"/>
    <row r="24638" ht="12.75" customHeight="1" x14ac:dyDescent="0.2"/>
    <row r="24639" ht="12.75" customHeight="1" x14ac:dyDescent="0.2"/>
    <row r="24640" ht="12.75" customHeight="1" x14ac:dyDescent="0.2"/>
    <row r="24641" ht="12.75" customHeight="1" x14ac:dyDescent="0.2"/>
    <row r="24642" ht="12.75" customHeight="1" x14ac:dyDescent="0.2"/>
    <row r="24643" ht="12.75" customHeight="1" x14ac:dyDescent="0.2"/>
    <row r="24644" ht="12.75" customHeight="1" x14ac:dyDescent="0.2"/>
    <row r="24645" ht="12.75" customHeight="1" x14ac:dyDescent="0.2"/>
    <row r="24646" ht="12.75" customHeight="1" x14ac:dyDescent="0.2"/>
    <row r="24647" ht="12.75" customHeight="1" x14ac:dyDescent="0.2"/>
    <row r="24648" ht="12.75" customHeight="1" x14ac:dyDescent="0.2"/>
    <row r="24649" ht="12.75" customHeight="1" x14ac:dyDescent="0.2"/>
    <row r="24650" ht="12.75" customHeight="1" x14ac:dyDescent="0.2"/>
    <row r="24651" ht="12.75" customHeight="1" x14ac:dyDescent="0.2"/>
    <row r="24652" ht="12.75" customHeight="1" x14ac:dyDescent="0.2"/>
    <row r="24653" ht="12.75" customHeight="1" x14ac:dyDescent="0.2"/>
    <row r="24654" ht="12.75" customHeight="1" x14ac:dyDescent="0.2"/>
    <row r="24655" ht="12.75" customHeight="1" x14ac:dyDescent="0.2"/>
    <row r="24656" ht="12.75" customHeight="1" x14ac:dyDescent="0.2"/>
    <row r="24657" ht="12.75" customHeight="1" x14ac:dyDescent="0.2"/>
    <row r="24658" ht="12.75" customHeight="1" x14ac:dyDescent="0.2"/>
    <row r="24659" ht="12.75" customHeight="1" x14ac:dyDescent="0.2"/>
    <row r="24660" ht="12.75" customHeight="1" x14ac:dyDescent="0.2"/>
    <row r="24661" ht="12.75" customHeight="1" x14ac:dyDescent="0.2"/>
    <row r="24662" ht="12.75" customHeight="1" x14ac:dyDescent="0.2"/>
    <row r="24663" ht="12.75" customHeight="1" x14ac:dyDescent="0.2"/>
    <row r="24664" ht="12.75" customHeight="1" x14ac:dyDescent="0.2"/>
    <row r="24665" ht="12.75" customHeight="1" x14ac:dyDescent="0.2"/>
    <row r="24666" ht="12.75" customHeight="1" x14ac:dyDescent="0.2"/>
    <row r="24667" ht="12.75" customHeight="1" x14ac:dyDescent="0.2"/>
    <row r="24668" ht="12.75" customHeight="1" x14ac:dyDescent="0.2"/>
    <row r="24669" ht="12.75" customHeight="1" x14ac:dyDescent="0.2"/>
    <row r="24670" ht="12.75" customHeight="1" x14ac:dyDescent="0.2"/>
    <row r="24671" ht="12.75" customHeight="1" x14ac:dyDescent="0.2"/>
    <row r="24672" ht="12.75" customHeight="1" x14ac:dyDescent="0.2"/>
    <row r="24673" ht="12.75" customHeight="1" x14ac:dyDescent="0.2"/>
    <row r="24674" ht="12.75" customHeight="1" x14ac:dyDescent="0.2"/>
    <row r="24675" ht="12.75" customHeight="1" x14ac:dyDescent="0.2"/>
    <row r="24676" ht="12.75" customHeight="1" x14ac:dyDescent="0.2"/>
    <row r="24677" ht="12.75" customHeight="1" x14ac:dyDescent="0.2"/>
    <row r="24678" ht="12.75" customHeight="1" x14ac:dyDescent="0.2"/>
    <row r="24679" ht="12.75" customHeight="1" x14ac:dyDescent="0.2"/>
    <row r="24680" ht="12.75" customHeight="1" x14ac:dyDescent="0.2"/>
    <row r="24681" ht="12.75" customHeight="1" x14ac:dyDescent="0.2"/>
    <row r="24682" ht="12.75" customHeight="1" x14ac:dyDescent="0.2"/>
    <row r="24683" ht="12.75" customHeight="1" x14ac:dyDescent="0.2"/>
    <row r="24684" ht="12.75" customHeight="1" x14ac:dyDescent="0.2"/>
    <row r="24685" ht="12.75" customHeight="1" x14ac:dyDescent="0.2"/>
    <row r="24686" ht="12.75" customHeight="1" x14ac:dyDescent="0.2"/>
    <row r="24687" ht="12.75" customHeight="1" x14ac:dyDescent="0.2"/>
    <row r="24688" ht="12.75" customHeight="1" x14ac:dyDescent="0.2"/>
    <row r="24689" ht="12.75" customHeight="1" x14ac:dyDescent="0.2"/>
    <row r="24690" ht="12.75" customHeight="1" x14ac:dyDescent="0.2"/>
    <row r="24691" ht="12.75" customHeight="1" x14ac:dyDescent="0.2"/>
    <row r="24692" ht="12.75" customHeight="1" x14ac:dyDescent="0.2"/>
    <row r="24693" ht="12.75" customHeight="1" x14ac:dyDescent="0.2"/>
    <row r="24694" ht="12.75" customHeight="1" x14ac:dyDescent="0.2"/>
    <row r="24695" ht="12.75" customHeight="1" x14ac:dyDescent="0.2"/>
    <row r="24696" ht="12.75" customHeight="1" x14ac:dyDescent="0.2"/>
    <row r="24697" ht="12.75" customHeight="1" x14ac:dyDescent="0.2"/>
    <row r="24698" ht="12.75" customHeight="1" x14ac:dyDescent="0.2"/>
    <row r="24699" ht="12.75" customHeight="1" x14ac:dyDescent="0.2"/>
    <row r="24700" ht="12.75" customHeight="1" x14ac:dyDescent="0.2"/>
    <row r="24701" ht="12.75" customHeight="1" x14ac:dyDescent="0.2"/>
    <row r="24702" ht="12.75" customHeight="1" x14ac:dyDescent="0.2"/>
    <row r="24703" ht="12.75" customHeight="1" x14ac:dyDescent="0.2"/>
    <row r="24704" ht="12.75" customHeight="1" x14ac:dyDescent="0.2"/>
    <row r="24705" ht="12.75" customHeight="1" x14ac:dyDescent="0.2"/>
    <row r="24706" ht="12.75" customHeight="1" x14ac:dyDescent="0.2"/>
    <row r="24707" ht="12.75" customHeight="1" x14ac:dyDescent="0.2"/>
    <row r="24708" ht="12.75" customHeight="1" x14ac:dyDescent="0.2"/>
    <row r="24709" ht="12.75" customHeight="1" x14ac:dyDescent="0.2"/>
    <row r="24710" ht="12.75" customHeight="1" x14ac:dyDescent="0.2"/>
    <row r="24711" ht="12.75" customHeight="1" x14ac:dyDescent="0.2"/>
    <row r="24712" ht="12.75" customHeight="1" x14ac:dyDescent="0.2"/>
    <row r="24713" ht="12.75" customHeight="1" x14ac:dyDescent="0.2"/>
    <row r="24714" ht="12.75" customHeight="1" x14ac:dyDescent="0.2"/>
    <row r="24715" ht="12.75" customHeight="1" x14ac:dyDescent="0.2"/>
    <row r="24716" ht="12.75" customHeight="1" x14ac:dyDescent="0.2"/>
    <row r="24717" ht="12.75" customHeight="1" x14ac:dyDescent="0.2"/>
    <row r="24718" ht="12.75" customHeight="1" x14ac:dyDescent="0.2"/>
    <row r="24719" ht="12.75" customHeight="1" x14ac:dyDescent="0.2"/>
    <row r="24720" ht="12.75" customHeight="1" x14ac:dyDescent="0.2"/>
    <row r="24721" ht="12.75" customHeight="1" x14ac:dyDescent="0.2"/>
    <row r="24722" ht="12.75" customHeight="1" x14ac:dyDescent="0.2"/>
    <row r="24723" ht="12.75" customHeight="1" x14ac:dyDescent="0.2"/>
    <row r="24724" ht="12.75" customHeight="1" x14ac:dyDescent="0.2"/>
    <row r="24725" ht="12.75" customHeight="1" x14ac:dyDescent="0.2"/>
    <row r="24726" ht="12.75" customHeight="1" x14ac:dyDescent="0.2"/>
    <row r="24727" ht="12.75" customHeight="1" x14ac:dyDescent="0.2"/>
    <row r="24728" ht="12.75" customHeight="1" x14ac:dyDescent="0.2"/>
    <row r="24729" ht="12.75" customHeight="1" x14ac:dyDescent="0.2"/>
    <row r="24730" ht="12.75" customHeight="1" x14ac:dyDescent="0.2"/>
    <row r="24731" ht="12.75" customHeight="1" x14ac:dyDescent="0.2"/>
    <row r="24732" ht="12.75" customHeight="1" x14ac:dyDescent="0.2"/>
    <row r="24733" ht="12.75" customHeight="1" x14ac:dyDescent="0.2"/>
    <row r="24734" ht="12.75" customHeight="1" x14ac:dyDescent="0.2"/>
    <row r="24735" ht="12.75" customHeight="1" x14ac:dyDescent="0.2"/>
    <row r="24736" ht="12.75" customHeight="1" x14ac:dyDescent="0.2"/>
    <row r="24737" ht="12.75" customHeight="1" x14ac:dyDescent="0.2"/>
    <row r="24738" ht="12.75" customHeight="1" x14ac:dyDescent="0.2"/>
    <row r="24739" ht="12.75" customHeight="1" x14ac:dyDescent="0.2"/>
    <row r="24740" ht="12.75" customHeight="1" x14ac:dyDescent="0.2"/>
    <row r="24741" ht="12.75" customHeight="1" x14ac:dyDescent="0.2"/>
    <row r="24742" ht="12.75" customHeight="1" x14ac:dyDescent="0.2"/>
    <row r="24743" ht="12.75" customHeight="1" x14ac:dyDescent="0.2"/>
    <row r="24744" ht="12.75" customHeight="1" x14ac:dyDescent="0.2"/>
    <row r="24745" ht="12.75" customHeight="1" x14ac:dyDescent="0.2"/>
    <row r="24746" ht="12.75" customHeight="1" x14ac:dyDescent="0.2"/>
    <row r="24747" ht="12.75" customHeight="1" x14ac:dyDescent="0.2"/>
    <row r="24748" ht="12.75" customHeight="1" x14ac:dyDescent="0.2"/>
    <row r="24749" ht="12.75" customHeight="1" x14ac:dyDescent="0.2"/>
    <row r="24750" ht="12.75" customHeight="1" x14ac:dyDescent="0.2"/>
    <row r="24751" ht="12.75" customHeight="1" x14ac:dyDescent="0.2"/>
    <row r="24752" ht="12.75" customHeight="1" x14ac:dyDescent="0.2"/>
    <row r="24753" ht="12.75" customHeight="1" x14ac:dyDescent="0.2"/>
    <row r="24754" ht="12.75" customHeight="1" x14ac:dyDescent="0.2"/>
    <row r="24755" ht="12.75" customHeight="1" x14ac:dyDescent="0.2"/>
    <row r="24756" ht="12.75" customHeight="1" x14ac:dyDescent="0.2"/>
    <row r="24757" ht="12.75" customHeight="1" x14ac:dyDescent="0.2"/>
    <row r="24758" ht="12.75" customHeight="1" x14ac:dyDescent="0.2"/>
    <row r="24759" ht="12.75" customHeight="1" x14ac:dyDescent="0.2"/>
    <row r="24760" ht="12.75" customHeight="1" x14ac:dyDescent="0.2"/>
    <row r="24761" ht="12.75" customHeight="1" x14ac:dyDescent="0.2"/>
    <row r="24762" ht="12.75" customHeight="1" x14ac:dyDescent="0.2"/>
    <row r="24763" ht="12.75" customHeight="1" x14ac:dyDescent="0.2"/>
    <row r="24764" ht="12.75" customHeight="1" x14ac:dyDescent="0.2"/>
    <row r="24765" ht="12.75" customHeight="1" x14ac:dyDescent="0.2"/>
    <row r="24766" ht="12.75" customHeight="1" x14ac:dyDescent="0.2"/>
    <row r="24767" ht="12.75" customHeight="1" x14ac:dyDescent="0.2"/>
    <row r="24768" ht="12.75" customHeight="1" x14ac:dyDescent="0.2"/>
    <row r="24769" ht="12.75" customHeight="1" x14ac:dyDescent="0.2"/>
    <row r="24770" ht="12.75" customHeight="1" x14ac:dyDescent="0.2"/>
    <row r="24771" ht="12.75" customHeight="1" x14ac:dyDescent="0.2"/>
    <row r="24772" ht="12.75" customHeight="1" x14ac:dyDescent="0.2"/>
    <row r="24773" ht="12.75" customHeight="1" x14ac:dyDescent="0.2"/>
    <row r="24774" ht="12.75" customHeight="1" x14ac:dyDescent="0.2"/>
    <row r="24775" ht="12.75" customHeight="1" x14ac:dyDescent="0.2"/>
    <row r="24776" ht="12.75" customHeight="1" x14ac:dyDescent="0.2"/>
    <row r="24777" ht="12.75" customHeight="1" x14ac:dyDescent="0.2"/>
    <row r="24778" ht="12.75" customHeight="1" x14ac:dyDescent="0.2"/>
    <row r="24779" ht="12.75" customHeight="1" x14ac:dyDescent="0.2"/>
    <row r="24780" ht="12.75" customHeight="1" x14ac:dyDescent="0.2"/>
    <row r="24781" ht="12.75" customHeight="1" x14ac:dyDescent="0.2"/>
    <row r="24782" ht="12.75" customHeight="1" x14ac:dyDescent="0.2"/>
    <row r="24783" ht="12.75" customHeight="1" x14ac:dyDescent="0.2"/>
    <row r="24784" ht="12.75" customHeight="1" x14ac:dyDescent="0.2"/>
    <row r="24785" ht="12.75" customHeight="1" x14ac:dyDescent="0.2"/>
    <row r="24786" ht="12.75" customHeight="1" x14ac:dyDescent="0.2"/>
    <row r="24787" ht="12.75" customHeight="1" x14ac:dyDescent="0.2"/>
    <row r="24788" ht="12.75" customHeight="1" x14ac:dyDescent="0.2"/>
    <row r="24789" ht="12.75" customHeight="1" x14ac:dyDescent="0.2"/>
    <row r="24790" ht="12.75" customHeight="1" x14ac:dyDescent="0.2"/>
    <row r="24791" ht="12.75" customHeight="1" x14ac:dyDescent="0.2"/>
    <row r="24792" ht="12.75" customHeight="1" x14ac:dyDescent="0.2"/>
    <row r="24793" ht="12.75" customHeight="1" x14ac:dyDescent="0.2"/>
    <row r="24794" ht="12.75" customHeight="1" x14ac:dyDescent="0.2"/>
    <row r="24795" ht="12.75" customHeight="1" x14ac:dyDescent="0.2"/>
    <row r="24796" ht="12.75" customHeight="1" x14ac:dyDescent="0.2"/>
    <row r="24797" ht="12.75" customHeight="1" x14ac:dyDescent="0.2"/>
    <row r="24798" ht="12.75" customHeight="1" x14ac:dyDescent="0.2"/>
    <row r="24799" ht="12.75" customHeight="1" x14ac:dyDescent="0.2"/>
    <row r="24800" ht="12.75" customHeight="1" x14ac:dyDescent="0.2"/>
    <row r="24801" ht="12.75" customHeight="1" x14ac:dyDescent="0.2"/>
    <row r="24802" ht="12.75" customHeight="1" x14ac:dyDescent="0.2"/>
    <row r="24803" ht="12.75" customHeight="1" x14ac:dyDescent="0.2"/>
    <row r="24804" ht="12.75" customHeight="1" x14ac:dyDescent="0.2"/>
    <row r="24805" ht="12.75" customHeight="1" x14ac:dyDescent="0.2"/>
    <row r="24806" ht="12.75" customHeight="1" x14ac:dyDescent="0.2"/>
    <row r="24807" ht="12.75" customHeight="1" x14ac:dyDescent="0.2"/>
    <row r="24808" ht="12.75" customHeight="1" x14ac:dyDescent="0.2"/>
    <row r="24809" ht="12.75" customHeight="1" x14ac:dyDescent="0.2"/>
    <row r="24810" ht="12.75" customHeight="1" x14ac:dyDescent="0.2"/>
    <row r="24811" ht="12.75" customHeight="1" x14ac:dyDescent="0.2"/>
    <row r="24812" ht="12.75" customHeight="1" x14ac:dyDescent="0.2"/>
    <row r="24813" ht="12.75" customHeight="1" x14ac:dyDescent="0.2"/>
    <row r="24814" ht="12.75" customHeight="1" x14ac:dyDescent="0.2"/>
    <row r="24815" ht="12.75" customHeight="1" x14ac:dyDescent="0.2"/>
    <row r="24816" ht="12.75" customHeight="1" x14ac:dyDescent="0.2"/>
    <row r="24817" ht="12.75" customHeight="1" x14ac:dyDescent="0.2"/>
    <row r="24818" ht="12.75" customHeight="1" x14ac:dyDescent="0.2"/>
    <row r="24819" ht="12.75" customHeight="1" x14ac:dyDescent="0.2"/>
    <row r="24820" ht="12.75" customHeight="1" x14ac:dyDescent="0.2"/>
    <row r="24821" ht="12.75" customHeight="1" x14ac:dyDescent="0.2"/>
    <row r="24822" ht="12.75" customHeight="1" x14ac:dyDescent="0.2"/>
    <row r="24823" ht="12.75" customHeight="1" x14ac:dyDescent="0.2"/>
    <row r="24824" ht="12.75" customHeight="1" x14ac:dyDescent="0.2"/>
    <row r="24825" ht="12.75" customHeight="1" x14ac:dyDescent="0.2"/>
    <row r="24826" ht="12.75" customHeight="1" x14ac:dyDescent="0.2"/>
    <row r="24827" ht="12.75" customHeight="1" x14ac:dyDescent="0.2"/>
    <row r="24828" ht="12.75" customHeight="1" x14ac:dyDescent="0.2"/>
    <row r="24829" ht="12.75" customHeight="1" x14ac:dyDescent="0.2"/>
    <row r="24830" ht="12.75" customHeight="1" x14ac:dyDescent="0.2"/>
    <row r="24831" ht="12.75" customHeight="1" x14ac:dyDescent="0.2"/>
    <row r="24832" ht="12.75" customHeight="1" x14ac:dyDescent="0.2"/>
    <row r="24833" ht="12.75" customHeight="1" x14ac:dyDescent="0.2"/>
    <row r="24834" ht="12.75" customHeight="1" x14ac:dyDescent="0.2"/>
    <row r="24835" ht="12.75" customHeight="1" x14ac:dyDescent="0.2"/>
    <row r="24836" ht="12.75" customHeight="1" x14ac:dyDescent="0.2"/>
    <row r="24837" ht="12.75" customHeight="1" x14ac:dyDescent="0.2"/>
    <row r="24838" ht="12.75" customHeight="1" x14ac:dyDescent="0.2"/>
    <row r="24839" ht="12.75" customHeight="1" x14ac:dyDescent="0.2"/>
    <row r="24840" ht="12.75" customHeight="1" x14ac:dyDescent="0.2"/>
    <row r="24841" ht="12.75" customHeight="1" x14ac:dyDescent="0.2"/>
    <row r="24842" ht="12.75" customHeight="1" x14ac:dyDescent="0.2"/>
    <row r="24843" ht="12.75" customHeight="1" x14ac:dyDescent="0.2"/>
    <row r="24844" ht="12.75" customHeight="1" x14ac:dyDescent="0.2"/>
    <row r="24845" ht="12.75" customHeight="1" x14ac:dyDescent="0.2"/>
    <row r="24846" ht="12.75" customHeight="1" x14ac:dyDescent="0.2"/>
    <row r="24847" ht="12.75" customHeight="1" x14ac:dyDescent="0.2"/>
    <row r="24848" ht="12.75" customHeight="1" x14ac:dyDescent="0.2"/>
    <row r="24849" ht="12.75" customHeight="1" x14ac:dyDescent="0.2"/>
    <row r="24850" ht="12.75" customHeight="1" x14ac:dyDescent="0.2"/>
    <row r="24851" ht="12.75" customHeight="1" x14ac:dyDescent="0.2"/>
    <row r="24852" ht="12.75" customHeight="1" x14ac:dyDescent="0.2"/>
    <row r="24853" ht="12.75" customHeight="1" x14ac:dyDescent="0.2"/>
    <row r="24854" ht="12.75" customHeight="1" x14ac:dyDescent="0.2"/>
    <row r="24855" ht="12.75" customHeight="1" x14ac:dyDescent="0.2"/>
    <row r="24856" ht="12.75" customHeight="1" x14ac:dyDescent="0.2"/>
    <row r="24857" ht="12.75" customHeight="1" x14ac:dyDescent="0.2"/>
    <row r="24858" ht="12.75" customHeight="1" x14ac:dyDescent="0.2"/>
    <row r="24859" ht="12.75" customHeight="1" x14ac:dyDescent="0.2"/>
    <row r="24860" ht="12.75" customHeight="1" x14ac:dyDescent="0.2"/>
    <row r="24861" ht="12.75" customHeight="1" x14ac:dyDescent="0.2"/>
    <row r="24862" ht="12.75" customHeight="1" x14ac:dyDescent="0.2"/>
    <row r="24863" ht="12.75" customHeight="1" x14ac:dyDescent="0.2"/>
    <row r="24864" ht="12.75" customHeight="1" x14ac:dyDescent="0.2"/>
    <row r="24865" ht="12.75" customHeight="1" x14ac:dyDescent="0.2"/>
    <row r="24866" ht="12.75" customHeight="1" x14ac:dyDescent="0.2"/>
    <row r="24867" ht="12.75" customHeight="1" x14ac:dyDescent="0.2"/>
    <row r="24868" ht="12.75" customHeight="1" x14ac:dyDescent="0.2"/>
    <row r="24869" ht="12.75" customHeight="1" x14ac:dyDescent="0.2"/>
    <row r="24870" ht="12.75" customHeight="1" x14ac:dyDescent="0.2"/>
    <row r="24871" ht="12.75" customHeight="1" x14ac:dyDescent="0.2"/>
    <row r="24872" ht="12.75" customHeight="1" x14ac:dyDescent="0.2"/>
    <row r="24873" ht="12.75" customHeight="1" x14ac:dyDescent="0.2"/>
    <row r="24874" ht="12.75" customHeight="1" x14ac:dyDescent="0.2"/>
    <row r="24875" ht="12.75" customHeight="1" x14ac:dyDescent="0.2"/>
    <row r="24876" ht="12.75" customHeight="1" x14ac:dyDescent="0.2"/>
    <row r="24877" ht="12.75" customHeight="1" x14ac:dyDescent="0.2"/>
    <row r="24878" ht="12.75" customHeight="1" x14ac:dyDescent="0.2"/>
    <row r="24879" ht="12.75" customHeight="1" x14ac:dyDescent="0.2"/>
    <row r="24880" ht="12.75" customHeight="1" x14ac:dyDescent="0.2"/>
    <row r="24881" ht="12.75" customHeight="1" x14ac:dyDescent="0.2"/>
    <row r="24882" ht="12.75" customHeight="1" x14ac:dyDescent="0.2"/>
    <row r="24883" ht="12.75" customHeight="1" x14ac:dyDescent="0.2"/>
    <row r="24884" ht="12.75" customHeight="1" x14ac:dyDescent="0.2"/>
    <row r="24885" ht="12.75" customHeight="1" x14ac:dyDescent="0.2"/>
    <row r="24886" ht="12.75" customHeight="1" x14ac:dyDescent="0.2"/>
    <row r="24887" ht="12.75" customHeight="1" x14ac:dyDescent="0.2"/>
    <row r="24888" ht="12.75" customHeight="1" x14ac:dyDescent="0.2"/>
    <row r="24889" ht="12.75" customHeight="1" x14ac:dyDescent="0.2"/>
    <row r="24890" ht="12.75" customHeight="1" x14ac:dyDescent="0.2"/>
    <row r="24891" ht="12.75" customHeight="1" x14ac:dyDescent="0.2"/>
    <row r="24892" ht="12.75" customHeight="1" x14ac:dyDescent="0.2"/>
    <row r="24893" ht="12.75" customHeight="1" x14ac:dyDescent="0.2"/>
    <row r="24894" ht="12.75" customHeight="1" x14ac:dyDescent="0.2"/>
    <row r="24895" ht="12.75" customHeight="1" x14ac:dyDescent="0.2"/>
    <row r="24896" ht="12.75" customHeight="1" x14ac:dyDescent="0.2"/>
    <row r="24897" ht="12.75" customHeight="1" x14ac:dyDescent="0.2"/>
    <row r="24898" ht="12.75" customHeight="1" x14ac:dyDescent="0.2"/>
    <row r="24899" ht="12.75" customHeight="1" x14ac:dyDescent="0.2"/>
    <row r="24900" ht="12.75" customHeight="1" x14ac:dyDescent="0.2"/>
    <row r="24901" ht="12.75" customHeight="1" x14ac:dyDescent="0.2"/>
    <row r="24902" ht="12.75" customHeight="1" x14ac:dyDescent="0.2"/>
    <row r="24903" ht="12.75" customHeight="1" x14ac:dyDescent="0.2"/>
    <row r="24904" ht="12.75" customHeight="1" x14ac:dyDescent="0.2"/>
    <row r="24905" ht="12.75" customHeight="1" x14ac:dyDescent="0.2"/>
    <row r="24906" ht="12.75" customHeight="1" x14ac:dyDescent="0.2"/>
    <row r="24907" ht="12.75" customHeight="1" x14ac:dyDescent="0.2"/>
    <row r="24908" ht="12.75" customHeight="1" x14ac:dyDescent="0.2"/>
    <row r="24909" ht="12.75" customHeight="1" x14ac:dyDescent="0.2"/>
    <row r="24910" ht="12.75" customHeight="1" x14ac:dyDescent="0.2"/>
    <row r="24911" ht="12.75" customHeight="1" x14ac:dyDescent="0.2"/>
    <row r="24912" ht="12.75" customHeight="1" x14ac:dyDescent="0.2"/>
    <row r="24913" ht="12.75" customHeight="1" x14ac:dyDescent="0.2"/>
    <row r="24914" ht="12.75" customHeight="1" x14ac:dyDescent="0.2"/>
    <row r="24915" ht="12.75" customHeight="1" x14ac:dyDescent="0.2"/>
    <row r="24916" ht="12.75" customHeight="1" x14ac:dyDescent="0.2"/>
    <row r="24917" ht="12.75" customHeight="1" x14ac:dyDescent="0.2"/>
    <row r="24918" ht="12.75" customHeight="1" x14ac:dyDescent="0.2"/>
    <row r="24919" ht="12.75" customHeight="1" x14ac:dyDescent="0.2"/>
    <row r="24920" ht="12.75" customHeight="1" x14ac:dyDescent="0.2"/>
    <row r="24921" ht="12.75" customHeight="1" x14ac:dyDescent="0.2"/>
    <row r="24922" ht="12.75" customHeight="1" x14ac:dyDescent="0.2"/>
    <row r="24923" ht="12.75" customHeight="1" x14ac:dyDescent="0.2"/>
    <row r="24924" ht="12.75" customHeight="1" x14ac:dyDescent="0.2"/>
    <row r="24925" ht="12.75" customHeight="1" x14ac:dyDescent="0.2"/>
    <row r="24926" ht="12.75" customHeight="1" x14ac:dyDescent="0.2"/>
    <row r="24927" ht="12.75" customHeight="1" x14ac:dyDescent="0.2"/>
    <row r="24928" ht="12.75" customHeight="1" x14ac:dyDescent="0.2"/>
    <row r="24929" ht="12.75" customHeight="1" x14ac:dyDescent="0.2"/>
    <row r="24930" ht="12.75" customHeight="1" x14ac:dyDescent="0.2"/>
    <row r="24931" ht="12.75" customHeight="1" x14ac:dyDescent="0.2"/>
    <row r="24932" ht="12.75" customHeight="1" x14ac:dyDescent="0.2"/>
    <row r="24933" ht="12.75" customHeight="1" x14ac:dyDescent="0.2"/>
    <row r="24934" ht="12.75" customHeight="1" x14ac:dyDescent="0.2"/>
    <row r="24935" ht="12.75" customHeight="1" x14ac:dyDescent="0.2"/>
    <row r="24936" ht="12.75" customHeight="1" x14ac:dyDescent="0.2"/>
    <row r="24937" ht="12.75" customHeight="1" x14ac:dyDescent="0.2"/>
    <row r="24938" ht="12.75" customHeight="1" x14ac:dyDescent="0.2"/>
    <row r="24939" ht="12.75" customHeight="1" x14ac:dyDescent="0.2"/>
    <row r="24940" ht="12.75" customHeight="1" x14ac:dyDescent="0.2"/>
    <row r="24941" ht="12.75" customHeight="1" x14ac:dyDescent="0.2"/>
    <row r="24942" ht="12.75" customHeight="1" x14ac:dyDescent="0.2"/>
    <row r="24943" ht="12.75" customHeight="1" x14ac:dyDescent="0.2"/>
    <row r="24944" ht="12.75" customHeight="1" x14ac:dyDescent="0.2"/>
    <row r="24945" ht="12.75" customHeight="1" x14ac:dyDescent="0.2"/>
    <row r="24946" ht="12.75" customHeight="1" x14ac:dyDescent="0.2"/>
    <row r="24947" ht="12.75" customHeight="1" x14ac:dyDescent="0.2"/>
    <row r="24948" ht="12.75" customHeight="1" x14ac:dyDescent="0.2"/>
    <row r="24949" ht="12.75" customHeight="1" x14ac:dyDescent="0.2"/>
    <row r="24950" ht="12.75" customHeight="1" x14ac:dyDescent="0.2"/>
    <row r="24951" ht="12.75" customHeight="1" x14ac:dyDescent="0.2"/>
    <row r="24952" ht="12.75" customHeight="1" x14ac:dyDescent="0.2"/>
    <row r="24953" ht="12.75" customHeight="1" x14ac:dyDescent="0.2"/>
    <row r="24954" ht="12.75" customHeight="1" x14ac:dyDescent="0.2"/>
    <row r="24955" ht="12.75" customHeight="1" x14ac:dyDescent="0.2"/>
    <row r="24956" ht="12.75" customHeight="1" x14ac:dyDescent="0.2"/>
    <row r="24957" ht="12.75" customHeight="1" x14ac:dyDescent="0.2"/>
    <row r="24958" ht="12.75" customHeight="1" x14ac:dyDescent="0.2"/>
    <row r="24959" ht="12.75" customHeight="1" x14ac:dyDescent="0.2"/>
    <row r="24960" ht="12.75" customHeight="1" x14ac:dyDescent="0.2"/>
    <row r="24961" ht="12.75" customHeight="1" x14ac:dyDescent="0.2"/>
    <row r="24962" ht="12.75" customHeight="1" x14ac:dyDescent="0.2"/>
    <row r="24963" ht="12.75" customHeight="1" x14ac:dyDescent="0.2"/>
    <row r="24964" ht="12.75" customHeight="1" x14ac:dyDescent="0.2"/>
    <row r="24965" ht="12.75" customHeight="1" x14ac:dyDescent="0.2"/>
    <row r="24966" ht="12.75" customHeight="1" x14ac:dyDescent="0.2"/>
    <row r="24967" ht="12.75" customHeight="1" x14ac:dyDescent="0.2"/>
    <row r="24968" ht="12.75" customHeight="1" x14ac:dyDescent="0.2"/>
    <row r="24969" ht="12.75" customHeight="1" x14ac:dyDescent="0.2"/>
    <row r="24970" ht="12.75" customHeight="1" x14ac:dyDescent="0.2"/>
    <row r="24971" ht="12.75" customHeight="1" x14ac:dyDescent="0.2"/>
    <row r="24972" ht="12.75" customHeight="1" x14ac:dyDescent="0.2"/>
    <row r="24973" ht="12.75" customHeight="1" x14ac:dyDescent="0.2"/>
    <row r="24974" ht="12.75" customHeight="1" x14ac:dyDescent="0.2"/>
    <row r="24975" ht="12.75" customHeight="1" x14ac:dyDescent="0.2"/>
    <row r="24976" ht="12.75" customHeight="1" x14ac:dyDescent="0.2"/>
    <row r="24977" ht="12.75" customHeight="1" x14ac:dyDescent="0.2"/>
    <row r="24978" ht="12.75" customHeight="1" x14ac:dyDescent="0.2"/>
    <row r="24979" ht="12.75" customHeight="1" x14ac:dyDescent="0.2"/>
    <row r="24980" ht="12.75" customHeight="1" x14ac:dyDescent="0.2"/>
    <row r="24981" ht="12.75" customHeight="1" x14ac:dyDescent="0.2"/>
    <row r="24982" ht="12.75" customHeight="1" x14ac:dyDescent="0.2"/>
    <row r="24983" ht="12.75" customHeight="1" x14ac:dyDescent="0.2"/>
  </sheetData>
  <mergeCells count="336">
    <mergeCell ref="B705:J705"/>
    <mergeCell ref="B727:J727"/>
    <mergeCell ref="B749:J749"/>
    <mergeCell ref="B771:J771"/>
    <mergeCell ref="B415:J415"/>
    <mergeCell ref="B438:J438"/>
    <mergeCell ref="B461:J461"/>
    <mergeCell ref="B182:J182"/>
    <mergeCell ref="B205:J205"/>
    <mergeCell ref="B228:J228"/>
    <mergeCell ref="B251:J251"/>
    <mergeCell ref="B274:J274"/>
    <mergeCell ref="B297:J297"/>
    <mergeCell ref="B320:J320"/>
    <mergeCell ref="B343:J343"/>
    <mergeCell ref="B366:J366"/>
    <mergeCell ref="B389:J389"/>
    <mergeCell ref="B412:J412"/>
    <mergeCell ref="B435:J435"/>
    <mergeCell ref="B458:J458"/>
    <mergeCell ref="B529:J529"/>
    <mergeCell ref="B595:J595"/>
    <mergeCell ref="B617:J617"/>
    <mergeCell ref="B639:J639"/>
    <mergeCell ref="X731:X732"/>
    <mergeCell ref="Y731:Y732"/>
    <mergeCell ref="B730:J730"/>
    <mergeCell ref="A731:A732"/>
    <mergeCell ref="B731:J731"/>
    <mergeCell ref="R731:R732"/>
    <mergeCell ref="S731:S732"/>
    <mergeCell ref="T731:T732"/>
    <mergeCell ref="U731:U732"/>
    <mergeCell ref="V731:V732"/>
    <mergeCell ref="W731:W732"/>
    <mergeCell ref="B105:J105"/>
    <mergeCell ref="B119:J119"/>
    <mergeCell ref="B132:J132"/>
    <mergeCell ref="B146:J146"/>
    <mergeCell ref="B162:J162"/>
    <mergeCell ref="B3:J3"/>
    <mergeCell ref="B18:J18"/>
    <mergeCell ref="B34:J34"/>
    <mergeCell ref="B49:J49"/>
    <mergeCell ref="B63:J63"/>
    <mergeCell ref="B77:J77"/>
    <mergeCell ref="B91:J91"/>
    <mergeCell ref="A163:A164"/>
    <mergeCell ref="B163:J163"/>
    <mergeCell ref="U186:U187"/>
    <mergeCell ref="V186:V187"/>
    <mergeCell ref="W186:W187"/>
    <mergeCell ref="X186:X187"/>
    <mergeCell ref="Y186:Y187"/>
    <mergeCell ref="B185:J185"/>
    <mergeCell ref="A186:A187"/>
    <mergeCell ref="B186:J186"/>
    <mergeCell ref="R186:R187"/>
    <mergeCell ref="S186:S187"/>
    <mergeCell ref="T186:T187"/>
    <mergeCell ref="T163:T164"/>
    <mergeCell ref="U163:U164"/>
    <mergeCell ref="V163:V164"/>
    <mergeCell ref="W163:W164"/>
    <mergeCell ref="X163:X164"/>
    <mergeCell ref="Y163:Y164"/>
    <mergeCell ref="R163:R164"/>
    <mergeCell ref="S163:S164"/>
    <mergeCell ref="U209:U210"/>
    <mergeCell ref="V209:V210"/>
    <mergeCell ref="W209:W210"/>
    <mergeCell ref="X209:X210"/>
    <mergeCell ref="Y209:Y210"/>
    <mergeCell ref="B208:J208"/>
    <mergeCell ref="A209:A210"/>
    <mergeCell ref="B209:J209"/>
    <mergeCell ref="R209:R210"/>
    <mergeCell ref="S209:S210"/>
    <mergeCell ref="T209:T210"/>
    <mergeCell ref="U301:U302"/>
    <mergeCell ref="V301:V302"/>
    <mergeCell ref="W301:W302"/>
    <mergeCell ref="X301:X302"/>
    <mergeCell ref="Y301:Y302"/>
    <mergeCell ref="B300:J300"/>
    <mergeCell ref="A301:A302"/>
    <mergeCell ref="B301:J301"/>
    <mergeCell ref="R301:R302"/>
    <mergeCell ref="S301:S302"/>
    <mergeCell ref="T301:T302"/>
    <mergeCell ref="U324:U325"/>
    <mergeCell ref="V324:V325"/>
    <mergeCell ref="W324:W325"/>
    <mergeCell ref="X324:X325"/>
    <mergeCell ref="Y324:Y325"/>
    <mergeCell ref="B323:J323"/>
    <mergeCell ref="A324:A325"/>
    <mergeCell ref="B324:J324"/>
    <mergeCell ref="R324:R325"/>
    <mergeCell ref="S324:S325"/>
    <mergeCell ref="T324:T325"/>
    <mergeCell ref="U347:U348"/>
    <mergeCell ref="V347:V348"/>
    <mergeCell ref="W347:W348"/>
    <mergeCell ref="X347:X348"/>
    <mergeCell ref="Y347:Y348"/>
    <mergeCell ref="B346:J346"/>
    <mergeCell ref="A347:A348"/>
    <mergeCell ref="B347:J347"/>
    <mergeCell ref="R347:R348"/>
    <mergeCell ref="S347:S348"/>
    <mergeCell ref="T347:T348"/>
    <mergeCell ref="U370:U371"/>
    <mergeCell ref="V370:V371"/>
    <mergeCell ref="W370:W371"/>
    <mergeCell ref="X370:X371"/>
    <mergeCell ref="Y370:Y371"/>
    <mergeCell ref="B369:J369"/>
    <mergeCell ref="A370:A371"/>
    <mergeCell ref="B370:J370"/>
    <mergeCell ref="R370:R371"/>
    <mergeCell ref="S370:S371"/>
    <mergeCell ref="T370:T371"/>
    <mergeCell ref="U393:U394"/>
    <mergeCell ref="V393:V394"/>
    <mergeCell ref="W393:W394"/>
    <mergeCell ref="X393:X394"/>
    <mergeCell ref="Y393:Y394"/>
    <mergeCell ref="B392:J392"/>
    <mergeCell ref="A393:A394"/>
    <mergeCell ref="B393:J393"/>
    <mergeCell ref="R393:R394"/>
    <mergeCell ref="S393:S394"/>
    <mergeCell ref="T393:T394"/>
    <mergeCell ref="T416:T417"/>
    <mergeCell ref="U416:U417"/>
    <mergeCell ref="V416:V417"/>
    <mergeCell ref="W416:W417"/>
    <mergeCell ref="X416:X417"/>
    <mergeCell ref="Y416:Y417"/>
    <mergeCell ref="A416:A417"/>
    <mergeCell ref="B416:J416"/>
    <mergeCell ref="R416:R417"/>
    <mergeCell ref="S416:S417"/>
    <mergeCell ref="U533:U534"/>
    <mergeCell ref="V533:V534"/>
    <mergeCell ref="W533:W534"/>
    <mergeCell ref="X533:X534"/>
    <mergeCell ref="Y533:Y534"/>
    <mergeCell ref="B532:J532"/>
    <mergeCell ref="A533:A534"/>
    <mergeCell ref="B533:J533"/>
    <mergeCell ref="R533:R534"/>
    <mergeCell ref="S533:S534"/>
    <mergeCell ref="T533:T534"/>
    <mergeCell ref="U599:U600"/>
    <mergeCell ref="V599:V600"/>
    <mergeCell ref="W599:W600"/>
    <mergeCell ref="X599:X600"/>
    <mergeCell ref="Y599:Y600"/>
    <mergeCell ref="B598:J598"/>
    <mergeCell ref="A599:A600"/>
    <mergeCell ref="B599:J599"/>
    <mergeCell ref="R599:R600"/>
    <mergeCell ref="S599:S600"/>
    <mergeCell ref="T599:T600"/>
    <mergeCell ref="U621:U622"/>
    <mergeCell ref="V621:V622"/>
    <mergeCell ref="W621:W622"/>
    <mergeCell ref="X621:X622"/>
    <mergeCell ref="Y621:Y622"/>
    <mergeCell ref="B620:J620"/>
    <mergeCell ref="A621:A622"/>
    <mergeCell ref="B621:J621"/>
    <mergeCell ref="R621:R622"/>
    <mergeCell ref="S621:S622"/>
    <mergeCell ref="T621:T622"/>
    <mergeCell ref="U643:U644"/>
    <mergeCell ref="V643:V644"/>
    <mergeCell ref="W643:W644"/>
    <mergeCell ref="X643:X644"/>
    <mergeCell ref="Y643:Y644"/>
    <mergeCell ref="B642:J642"/>
    <mergeCell ref="A643:A644"/>
    <mergeCell ref="B643:J643"/>
    <mergeCell ref="R643:R644"/>
    <mergeCell ref="S643:S644"/>
    <mergeCell ref="T643:T644"/>
    <mergeCell ref="U665:U666"/>
    <mergeCell ref="V665:V666"/>
    <mergeCell ref="W665:W666"/>
    <mergeCell ref="X665:X666"/>
    <mergeCell ref="Y665:Y666"/>
    <mergeCell ref="B664:J664"/>
    <mergeCell ref="A665:A666"/>
    <mergeCell ref="B665:J665"/>
    <mergeCell ref="R665:R666"/>
    <mergeCell ref="S665:S666"/>
    <mergeCell ref="T665:T666"/>
    <mergeCell ref="B661:J661"/>
    <mergeCell ref="U232:U233"/>
    <mergeCell ref="V232:V233"/>
    <mergeCell ref="W232:W233"/>
    <mergeCell ref="X232:X233"/>
    <mergeCell ref="Y232:Y233"/>
    <mergeCell ref="B231:J231"/>
    <mergeCell ref="A232:A233"/>
    <mergeCell ref="B232:J232"/>
    <mergeCell ref="R232:R233"/>
    <mergeCell ref="S232:S233"/>
    <mergeCell ref="T232:T233"/>
    <mergeCell ref="U255:U256"/>
    <mergeCell ref="V255:V256"/>
    <mergeCell ref="W255:W256"/>
    <mergeCell ref="X255:X256"/>
    <mergeCell ref="Y255:Y256"/>
    <mergeCell ref="B254:J254"/>
    <mergeCell ref="A255:A256"/>
    <mergeCell ref="B255:J255"/>
    <mergeCell ref="R255:R256"/>
    <mergeCell ref="S255:S256"/>
    <mergeCell ref="T255:T256"/>
    <mergeCell ref="U278:U279"/>
    <mergeCell ref="V278:V279"/>
    <mergeCell ref="W278:W279"/>
    <mergeCell ref="X278:X279"/>
    <mergeCell ref="Y278:Y279"/>
    <mergeCell ref="B277:J277"/>
    <mergeCell ref="A278:A279"/>
    <mergeCell ref="B278:J278"/>
    <mergeCell ref="R278:R279"/>
    <mergeCell ref="S278:S279"/>
    <mergeCell ref="T278:T279"/>
    <mergeCell ref="U687:U688"/>
    <mergeCell ref="V687:V688"/>
    <mergeCell ref="W687:W688"/>
    <mergeCell ref="X687:X688"/>
    <mergeCell ref="Y687:Y688"/>
    <mergeCell ref="B686:J686"/>
    <mergeCell ref="A687:A688"/>
    <mergeCell ref="B687:J687"/>
    <mergeCell ref="R687:R688"/>
    <mergeCell ref="S687:S688"/>
    <mergeCell ref="T687:T688"/>
    <mergeCell ref="T439:T440"/>
    <mergeCell ref="U439:U440"/>
    <mergeCell ref="V439:V440"/>
    <mergeCell ref="W439:W440"/>
    <mergeCell ref="X439:X440"/>
    <mergeCell ref="Y439:Y440"/>
    <mergeCell ref="A439:A440"/>
    <mergeCell ref="B439:J439"/>
    <mergeCell ref="R439:R440"/>
    <mergeCell ref="S439:S440"/>
    <mergeCell ref="X465:X466"/>
    <mergeCell ref="Y465:Y466"/>
    <mergeCell ref="B464:J464"/>
    <mergeCell ref="A465:A466"/>
    <mergeCell ref="B465:J465"/>
    <mergeCell ref="R465:R466"/>
    <mergeCell ref="S465:S466"/>
    <mergeCell ref="T465:T466"/>
    <mergeCell ref="U465:U466"/>
    <mergeCell ref="V465:V466"/>
    <mergeCell ref="W465:W466"/>
    <mergeCell ref="U488:U489"/>
    <mergeCell ref="V488:V489"/>
    <mergeCell ref="W488:W489"/>
    <mergeCell ref="X488:X489"/>
    <mergeCell ref="B484:J484"/>
    <mergeCell ref="Y488:Y489"/>
    <mergeCell ref="B487:J487"/>
    <mergeCell ref="A488:A489"/>
    <mergeCell ref="B488:J488"/>
    <mergeCell ref="R488:R489"/>
    <mergeCell ref="S488:S489"/>
    <mergeCell ref="T488:T489"/>
    <mergeCell ref="B507:J507"/>
    <mergeCell ref="U555:U556"/>
    <mergeCell ref="V555:V556"/>
    <mergeCell ref="W555:W556"/>
    <mergeCell ref="X555:X556"/>
    <mergeCell ref="Y555:Y556"/>
    <mergeCell ref="B554:J554"/>
    <mergeCell ref="A555:A556"/>
    <mergeCell ref="B555:J555"/>
    <mergeCell ref="R555:R556"/>
    <mergeCell ref="S555:S556"/>
    <mergeCell ref="T555:T556"/>
    <mergeCell ref="B551:J551"/>
    <mergeCell ref="U511:U512"/>
    <mergeCell ref="V511:V512"/>
    <mergeCell ref="W511:W512"/>
    <mergeCell ref="X511:X512"/>
    <mergeCell ref="Y511:Y512"/>
    <mergeCell ref="B510:J510"/>
    <mergeCell ref="A511:A512"/>
    <mergeCell ref="B511:J511"/>
    <mergeCell ref="R511:R512"/>
    <mergeCell ref="S511:S512"/>
    <mergeCell ref="T511:T512"/>
    <mergeCell ref="B573:J573"/>
    <mergeCell ref="X709:X710"/>
    <mergeCell ref="Y709:Y710"/>
    <mergeCell ref="B708:J708"/>
    <mergeCell ref="A709:A710"/>
    <mergeCell ref="B709:J709"/>
    <mergeCell ref="R709:R710"/>
    <mergeCell ref="S709:S710"/>
    <mergeCell ref="T709:T710"/>
    <mergeCell ref="U709:U710"/>
    <mergeCell ref="V709:V710"/>
    <mergeCell ref="W709:W710"/>
    <mergeCell ref="U577:U578"/>
    <mergeCell ref="V577:V578"/>
    <mergeCell ref="W577:W578"/>
    <mergeCell ref="X577:X578"/>
    <mergeCell ref="Y577:Y578"/>
    <mergeCell ref="B576:J576"/>
    <mergeCell ref="A577:A578"/>
    <mergeCell ref="B577:J577"/>
    <mergeCell ref="R577:R578"/>
    <mergeCell ref="S577:S578"/>
    <mergeCell ref="T577:T578"/>
    <mergeCell ref="B683:J683"/>
    <mergeCell ref="X753:X754"/>
    <mergeCell ref="Y753:Y754"/>
    <mergeCell ref="B752:J752"/>
    <mergeCell ref="A753:A754"/>
    <mergeCell ref="B753:J753"/>
    <mergeCell ref="R753:R754"/>
    <mergeCell ref="S753:S754"/>
    <mergeCell ref="T753:T754"/>
    <mergeCell ref="U753:U754"/>
    <mergeCell ref="V753:V754"/>
    <mergeCell ref="W753:W754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8080"/>
  </sheetPr>
  <dimension ref="A1:AE995"/>
  <sheetViews>
    <sheetView topLeftCell="A813" zoomScaleNormal="100" workbookViewId="0">
      <selection activeCell="B842" sqref="B842"/>
    </sheetView>
  </sheetViews>
  <sheetFormatPr baseColWidth="10" defaultColWidth="12.5703125" defaultRowHeight="15" customHeight="1" x14ac:dyDescent="0.2"/>
  <cols>
    <col min="1" max="1" width="8.5703125" customWidth="1"/>
    <col min="2" max="10" width="7.140625" customWidth="1"/>
    <col min="11" max="11" width="15.7109375" style="113" bestFit="1" customWidth="1"/>
    <col min="12" max="12" width="12.85546875" style="113" customWidth="1"/>
    <col min="13" max="18" width="12.85546875" customWidth="1"/>
    <col min="19" max="19" width="14" customWidth="1"/>
    <col min="20" max="20" width="10" customWidth="1"/>
    <col min="21" max="21" width="6.7109375" customWidth="1"/>
    <col min="22" max="31" width="10" customWidth="1"/>
  </cols>
  <sheetData>
    <row r="1" spans="1:24" ht="12.75" customHeight="1" x14ac:dyDescent="0.2">
      <c r="M1" s="1"/>
      <c r="N1" s="1"/>
      <c r="P1" s="1"/>
    </row>
    <row r="2" spans="1:24" ht="12.75" customHeight="1" x14ac:dyDescent="0.3">
      <c r="A2" s="3" t="s">
        <v>1</v>
      </c>
      <c r="M2" s="1"/>
      <c r="N2" s="1"/>
      <c r="P2" s="1"/>
    </row>
    <row r="3" spans="1:24" ht="25.5" customHeight="1" x14ac:dyDescent="0.2">
      <c r="B3" s="189" t="s">
        <v>3</v>
      </c>
      <c r="C3" s="190"/>
      <c r="D3" s="190"/>
      <c r="E3" s="190"/>
      <c r="F3" s="190"/>
      <c r="G3" s="190"/>
      <c r="H3" s="190"/>
      <c r="I3" s="190"/>
      <c r="J3" s="190"/>
      <c r="K3" s="124"/>
      <c r="M3" s="6" t="s">
        <v>8</v>
      </c>
      <c r="N3" s="6" t="s">
        <v>9</v>
      </c>
      <c r="O3" s="7" t="s">
        <v>10</v>
      </c>
      <c r="P3" s="6" t="s">
        <v>11</v>
      </c>
      <c r="Q3" s="8" t="s">
        <v>12</v>
      </c>
      <c r="R3" s="8" t="s">
        <v>13</v>
      </c>
      <c r="S3" s="9" t="s">
        <v>14</v>
      </c>
      <c r="V3" s="30" t="s">
        <v>11</v>
      </c>
      <c r="W3" s="30"/>
      <c r="X3" s="30"/>
    </row>
    <row r="4" spans="1:24" ht="12.75" customHeight="1" x14ac:dyDescent="0.2">
      <c r="A4" s="11" t="s">
        <v>16</v>
      </c>
      <c r="B4" s="12">
        <v>1</v>
      </c>
      <c r="C4" s="12">
        <v>2</v>
      </c>
      <c r="D4" s="12">
        <v>3</v>
      </c>
      <c r="E4" s="12">
        <v>4</v>
      </c>
      <c r="F4" s="12">
        <v>5</v>
      </c>
      <c r="G4" s="12">
        <v>6</v>
      </c>
      <c r="H4" s="12">
        <v>7</v>
      </c>
      <c r="I4" s="12">
        <v>8</v>
      </c>
      <c r="J4" s="12">
        <v>9</v>
      </c>
      <c r="K4" s="126">
        <v>10</v>
      </c>
      <c r="L4" s="128" t="s">
        <v>17</v>
      </c>
      <c r="M4" s="15"/>
      <c r="N4" s="15"/>
      <c r="O4" s="16"/>
      <c r="P4" s="17"/>
      <c r="Q4" s="18"/>
      <c r="R4" s="18"/>
      <c r="S4" s="1"/>
      <c r="V4" s="78" t="s">
        <v>77</v>
      </c>
      <c r="W4" s="31"/>
      <c r="X4" s="31"/>
    </row>
    <row r="5" spans="1:24" ht="12.75" customHeight="1" x14ac:dyDescent="0.2">
      <c r="A5" s="19" t="s">
        <v>19</v>
      </c>
      <c r="B5" s="20">
        <v>44</v>
      </c>
      <c r="C5" s="20"/>
      <c r="D5" s="20"/>
      <c r="E5" s="20"/>
      <c r="F5" s="20"/>
      <c r="G5" s="20"/>
      <c r="H5" s="20"/>
      <c r="I5" s="20"/>
      <c r="J5" s="20"/>
      <c r="K5" s="59"/>
      <c r="L5" s="129"/>
      <c r="M5" s="15"/>
      <c r="N5" s="15"/>
      <c r="O5" s="16"/>
      <c r="P5" s="17"/>
      <c r="Q5" s="23">
        <f>B5</f>
        <v>44</v>
      </c>
      <c r="R5" s="18"/>
      <c r="S5" s="1"/>
      <c r="U5" s="32" t="s">
        <v>33</v>
      </c>
      <c r="V5" s="33" t="s">
        <v>19</v>
      </c>
    </row>
    <row r="6" spans="1:24" ht="12.75" customHeight="1" x14ac:dyDescent="0.2">
      <c r="A6" s="19" t="s">
        <v>21</v>
      </c>
      <c r="C6" s="24">
        <v>20</v>
      </c>
      <c r="L6" s="117"/>
      <c r="M6" s="1"/>
      <c r="N6" s="1"/>
      <c r="P6" s="17">
        <f>C6/B5</f>
        <v>0.45454545454545453</v>
      </c>
      <c r="Q6" s="26">
        <v>20</v>
      </c>
      <c r="R6" s="27">
        <f t="shared" ref="R6:R14" si="0">Q6/Q5</f>
        <v>0.45454545454545453</v>
      </c>
      <c r="S6" s="1">
        <f t="shared" ref="S6:S14" si="1">100%-R6</f>
        <v>0.54545454545454541</v>
      </c>
      <c r="U6" s="2" t="s">
        <v>37</v>
      </c>
      <c r="V6" s="1"/>
    </row>
    <row r="7" spans="1:24" ht="12.75" customHeight="1" x14ac:dyDescent="0.2">
      <c r="A7" s="19" t="s">
        <v>22</v>
      </c>
      <c r="D7" s="24">
        <v>16</v>
      </c>
      <c r="L7" s="117"/>
      <c r="M7" s="1"/>
      <c r="N7" s="1"/>
      <c r="P7" s="17">
        <f>D7/C6</f>
        <v>0.8</v>
      </c>
      <c r="Q7" s="26">
        <v>16</v>
      </c>
      <c r="R7" s="27">
        <f t="shared" si="0"/>
        <v>0.8</v>
      </c>
      <c r="S7" s="1">
        <f t="shared" si="1"/>
        <v>0.19999999999999996</v>
      </c>
      <c r="U7" s="2" t="s">
        <v>39</v>
      </c>
    </row>
    <row r="8" spans="1:24" ht="12.75" customHeight="1" x14ac:dyDescent="0.2">
      <c r="A8" s="19" t="s">
        <v>23</v>
      </c>
      <c r="E8" s="24">
        <v>16</v>
      </c>
      <c r="L8" s="117"/>
      <c r="M8" s="1"/>
      <c r="N8" s="1"/>
      <c r="P8" s="1">
        <f>E8/D7</f>
        <v>1</v>
      </c>
      <c r="Q8" s="26">
        <v>16</v>
      </c>
      <c r="R8" s="27">
        <f t="shared" si="0"/>
        <v>1</v>
      </c>
      <c r="S8" s="1">
        <f t="shared" si="1"/>
        <v>0</v>
      </c>
      <c r="U8" s="2" t="s">
        <v>40</v>
      </c>
    </row>
    <row r="9" spans="1:24" ht="12.75" customHeight="1" x14ac:dyDescent="0.2">
      <c r="A9" s="19" t="s">
        <v>24</v>
      </c>
      <c r="F9" s="24">
        <v>15</v>
      </c>
      <c r="L9" s="117"/>
      <c r="M9" s="1"/>
      <c r="N9" s="1"/>
      <c r="P9" s="1">
        <f>F9/E8</f>
        <v>0.9375</v>
      </c>
      <c r="Q9" s="26">
        <v>16</v>
      </c>
      <c r="R9" s="27">
        <f t="shared" si="0"/>
        <v>1</v>
      </c>
      <c r="S9" s="1">
        <f t="shared" si="1"/>
        <v>0</v>
      </c>
      <c r="U9" s="2" t="s">
        <v>0</v>
      </c>
    </row>
    <row r="10" spans="1:24" ht="12.75" customHeight="1" x14ac:dyDescent="0.2">
      <c r="A10" s="19" t="s">
        <v>25</v>
      </c>
      <c r="G10" s="24">
        <v>15</v>
      </c>
      <c r="L10" s="117"/>
      <c r="M10" s="1"/>
      <c r="N10" s="1"/>
      <c r="P10" s="1">
        <f>G10/F9</f>
        <v>1</v>
      </c>
      <c r="Q10" s="26">
        <v>16</v>
      </c>
      <c r="R10" s="27">
        <f t="shared" si="0"/>
        <v>1</v>
      </c>
      <c r="S10" s="1">
        <f t="shared" si="1"/>
        <v>0</v>
      </c>
      <c r="U10" s="2"/>
    </row>
    <row r="11" spans="1:24" ht="12.75" customHeight="1" x14ac:dyDescent="0.2">
      <c r="A11" s="19" t="s">
        <v>26</v>
      </c>
      <c r="H11" s="24">
        <v>14</v>
      </c>
      <c r="L11" s="117"/>
      <c r="M11" s="1"/>
      <c r="N11" s="1"/>
      <c r="P11" s="1">
        <f>H11/G10</f>
        <v>0.93333333333333335</v>
      </c>
      <c r="Q11" s="26">
        <v>14</v>
      </c>
      <c r="R11" s="27">
        <f t="shared" si="0"/>
        <v>0.875</v>
      </c>
      <c r="S11" s="1">
        <f t="shared" si="1"/>
        <v>0.125</v>
      </c>
      <c r="U11" s="2"/>
    </row>
    <row r="12" spans="1:24" ht="12.75" customHeight="1" x14ac:dyDescent="0.2">
      <c r="A12" s="19" t="s">
        <v>27</v>
      </c>
      <c r="I12" s="24">
        <v>13</v>
      </c>
      <c r="L12" s="117"/>
      <c r="M12" s="1"/>
      <c r="N12" s="1"/>
      <c r="P12" s="1">
        <f>I12/H11</f>
        <v>0.9285714285714286</v>
      </c>
      <c r="Q12" s="26">
        <v>14</v>
      </c>
      <c r="R12" s="27">
        <f t="shared" si="0"/>
        <v>1</v>
      </c>
      <c r="S12" s="1">
        <f t="shared" si="1"/>
        <v>0</v>
      </c>
      <c r="U12" s="2"/>
    </row>
    <row r="13" spans="1:24" ht="12.75" customHeight="1" x14ac:dyDescent="0.2">
      <c r="A13" s="19" t="s">
        <v>28</v>
      </c>
      <c r="J13" s="24">
        <v>13</v>
      </c>
      <c r="L13" s="117"/>
      <c r="M13" s="1"/>
      <c r="N13" s="1"/>
      <c r="P13" s="1">
        <f>J13/I12</f>
        <v>1</v>
      </c>
      <c r="Q13" s="26">
        <v>13</v>
      </c>
      <c r="R13" s="27">
        <f t="shared" si="0"/>
        <v>0.9285714285714286</v>
      </c>
      <c r="S13" s="1">
        <f t="shared" si="1"/>
        <v>7.1428571428571397E-2</v>
      </c>
      <c r="U13" s="2"/>
    </row>
    <row r="14" spans="1:24" ht="12.75" customHeight="1" x14ac:dyDescent="0.2">
      <c r="A14" s="19" t="s">
        <v>29</v>
      </c>
      <c r="K14" s="46">
        <v>13</v>
      </c>
      <c r="L14" s="117">
        <v>13</v>
      </c>
      <c r="M14" s="1"/>
      <c r="N14" s="1"/>
      <c r="P14" s="1">
        <f>K14/J13</f>
        <v>1</v>
      </c>
      <c r="Q14" s="26">
        <v>13</v>
      </c>
      <c r="R14" s="27">
        <f t="shared" si="0"/>
        <v>1</v>
      </c>
      <c r="S14" s="1">
        <f t="shared" si="1"/>
        <v>0</v>
      </c>
      <c r="U14" s="2"/>
    </row>
    <row r="15" spans="1:24" ht="12.75" customHeight="1" x14ac:dyDescent="0.2">
      <c r="A15" s="19" t="s">
        <v>30</v>
      </c>
      <c r="L15" s="117"/>
      <c r="M15" s="1"/>
      <c r="N15" s="1"/>
      <c r="P15" s="1"/>
      <c r="Q15" s="26"/>
      <c r="R15" s="27"/>
      <c r="S15" s="1"/>
      <c r="U15" s="2"/>
    </row>
    <row r="16" spans="1:24" ht="12.75" customHeight="1" x14ac:dyDescent="0.3">
      <c r="A16" s="3"/>
      <c r="B16" s="24"/>
      <c r="C16" s="24"/>
      <c r="D16" s="24"/>
      <c r="E16" s="24"/>
      <c r="F16" s="24"/>
      <c r="G16" s="24"/>
      <c r="H16" s="24"/>
      <c r="I16" s="24"/>
      <c r="J16" s="24"/>
      <c r="K16" s="46"/>
      <c r="L16" s="46">
        <f>SUM(L14)</f>
        <v>13</v>
      </c>
      <c r="M16" s="1">
        <f>L14/B5</f>
        <v>0.29545454545454547</v>
      </c>
      <c r="N16" s="1">
        <f>L16/B5</f>
        <v>0.29545454545454547</v>
      </c>
      <c r="O16" s="1">
        <f>N16-M16</f>
        <v>0</v>
      </c>
      <c r="P16" s="1"/>
      <c r="Q16" s="24"/>
      <c r="R16" s="24"/>
      <c r="S16" s="24"/>
      <c r="U16" s="2" t="s">
        <v>2</v>
      </c>
    </row>
    <row r="17" spans="1:21" ht="12.75" customHeight="1" x14ac:dyDescent="0.3">
      <c r="A17" s="3" t="s">
        <v>31</v>
      </c>
      <c r="M17" s="1"/>
      <c r="N17" s="1"/>
      <c r="P17" s="1"/>
      <c r="U17" s="10" t="s">
        <v>15</v>
      </c>
    </row>
    <row r="18" spans="1:21" ht="25.5" customHeight="1" x14ac:dyDescent="0.2">
      <c r="B18" s="189" t="s">
        <v>3</v>
      </c>
      <c r="C18" s="190"/>
      <c r="D18" s="190"/>
      <c r="E18" s="190"/>
      <c r="F18" s="190"/>
      <c r="G18" s="190"/>
      <c r="H18" s="190"/>
      <c r="I18" s="190"/>
      <c r="J18" s="190"/>
      <c r="K18" s="124"/>
      <c r="M18" s="6" t="s">
        <v>8</v>
      </c>
      <c r="N18" s="6" t="s">
        <v>9</v>
      </c>
      <c r="O18" s="7" t="s">
        <v>10</v>
      </c>
      <c r="P18" s="6" t="s">
        <v>11</v>
      </c>
      <c r="Q18" s="8" t="s">
        <v>12</v>
      </c>
      <c r="R18" s="8" t="s">
        <v>13</v>
      </c>
      <c r="S18" s="9" t="s">
        <v>14</v>
      </c>
      <c r="U18" s="10" t="s">
        <v>18</v>
      </c>
    </row>
    <row r="19" spans="1:21" ht="12.75" customHeight="1" x14ac:dyDescent="0.2">
      <c r="A19" s="11" t="s">
        <v>16</v>
      </c>
      <c r="B19" s="12">
        <v>1</v>
      </c>
      <c r="C19" s="12">
        <v>2</v>
      </c>
      <c r="D19" s="12">
        <v>3</v>
      </c>
      <c r="E19" s="12">
        <v>4</v>
      </c>
      <c r="F19" s="12">
        <v>5</v>
      </c>
      <c r="G19" s="12">
        <v>6</v>
      </c>
      <c r="H19" s="12">
        <v>7</v>
      </c>
      <c r="I19" s="12">
        <v>8</v>
      </c>
      <c r="J19" s="12">
        <v>9</v>
      </c>
      <c r="K19" s="126">
        <v>10</v>
      </c>
      <c r="L19" s="128" t="s">
        <v>17</v>
      </c>
      <c r="M19" s="15"/>
      <c r="N19" s="15"/>
      <c r="O19" s="16"/>
      <c r="P19" s="17"/>
      <c r="Q19" s="18"/>
      <c r="R19" s="18"/>
      <c r="S19" s="1"/>
      <c r="U19" s="10" t="s">
        <v>20</v>
      </c>
    </row>
    <row r="20" spans="1:21" ht="12.75" customHeight="1" x14ac:dyDescent="0.2">
      <c r="A20" s="19" t="s">
        <v>21</v>
      </c>
      <c r="B20" s="20">
        <v>27</v>
      </c>
      <c r="C20" s="20"/>
      <c r="D20" s="20"/>
      <c r="E20" s="20"/>
      <c r="F20" s="20"/>
      <c r="G20" s="20"/>
      <c r="H20" s="20"/>
      <c r="I20" s="20"/>
      <c r="J20" s="20"/>
      <c r="K20" s="46"/>
      <c r="L20" s="117"/>
      <c r="M20" s="15"/>
      <c r="N20" s="15"/>
      <c r="O20" s="16"/>
      <c r="P20" s="17"/>
      <c r="Q20" s="23">
        <f>B20</f>
        <v>27</v>
      </c>
      <c r="R20" s="18"/>
      <c r="S20" s="1"/>
    </row>
    <row r="21" spans="1:21" ht="12.75" customHeight="1" x14ac:dyDescent="0.2">
      <c r="A21" s="19" t="s">
        <v>22</v>
      </c>
      <c r="C21" s="24">
        <v>22</v>
      </c>
      <c r="L21" s="117"/>
      <c r="M21" s="1"/>
      <c r="N21" s="1"/>
      <c r="P21" s="17">
        <f>C21/B20</f>
        <v>0.81481481481481477</v>
      </c>
      <c r="Q21" s="26">
        <v>22</v>
      </c>
      <c r="R21" s="27">
        <f t="shared" ref="R21:R29" si="2">Q21/Q20</f>
        <v>0.81481481481481477</v>
      </c>
      <c r="S21" s="1">
        <f t="shared" ref="S21:S29" si="3">100%-R21</f>
        <v>0.18518518518518523</v>
      </c>
    </row>
    <row r="22" spans="1:21" ht="12.75" customHeight="1" x14ac:dyDescent="0.2">
      <c r="A22" s="19" t="s">
        <v>23</v>
      </c>
      <c r="D22" s="24">
        <v>18</v>
      </c>
      <c r="L22" s="117"/>
      <c r="M22" s="1"/>
      <c r="N22" s="1"/>
      <c r="P22" s="28">
        <f>D22/C21</f>
        <v>0.81818181818181823</v>
      </c>
      <c r="Q22" s="26">
        <v>19</v>
      </c>
      <c r="R22" s="27">
        <f t="shared" si="2"/>
        <v>0.86363636363636365</v>
      </c>
      <c r="S22" s="1">
        <f t="shared" si="3"/>
        <v>0.13636363636363635</v>
      </c>
    </row>
    <row r="23" spans="1:21" ht="12.75" customHeight="1" x14ac:dyDescent="0.2">
      <c r="A23" s="19" t="s">
        <v>24</v>
      </c>
      <c r="B23" s="24"/>
      <c r="C23" s="24"/>
      <c r="D23" s="24"/>
      <c r="E23" s="24">
        <v>12</v>
      </c>
      <c r="F23" s="24"/>
      <c r="G23" s="24"/>
      <c r="H23" s="24"/>
      <c r="I23" s="24"/>
      <c r="J23" s="24"/>
      <c r="K23" s="46"/>
      <c r="L23" s="117"/>
      <c r="M23" s="1"/>
      <c r="N23" s="1"/>
      <c r="O23" s="24"/>
      <c r="P23" s="1">
        <f>E23/D22</f>
        <v>0.66666666666666663</v>
      </c>
      <c r="Q23" s="26">
        <v>14</v>
      </c>
      <c r="R23" s="27">
        <f t="shared" si="2"/>
        <v>0.73684210526315785</v>
      </c>
      <c r="S23" s="1">
        <f t="shared" si="3"/>
        <v>0.26315789473684215</v>
      </c>
    </row>
    <row r="24" spans="1:21" ht="12.75" customHeight="1" x14ac:dyDescent="0.2">
      <c r="A24" s="19" t="s">
        <v>25</v>
      </c>
      <c r="B24" s="24"/>
      <c r="C24" s="24"/>
      <c r="D24" s="24"/>
      <c r="E24" s="24"/>
      <c r="F24" s="24">
        <v>9</v>
      </c>
      <c r="G24" s="24"/>
      <c r="H24" s="24"/>
      <c r="I24" s="24"/>
      <c r="J24" s="24"/>
      <c r="K24" s="46"/>
      <c r="L24" s="117"/>
      <c r="M24" s="1"/>
      <c r="N24" s="1"/>
      <c r="O24" s="24"/>
      <c r="P24" s="1">
        <f>F24/E23</f>
        <v>0.75</v>
      </c>
      <c r="Q24" s="26">
        <v>11</v>
      </c>
      <c r="R24" s="27">
        <f t="shared" si="2"/>
        <v>0.7857142857142857</v>
      </c>
      <c r="S24" s="1">
        <f t="shared" si="3"/>
        <v>0.2142857142857143</v>
      </c>
    </row>
    <row r="25" spans="1:21" ht="12.75" customHeight="1" x14ac:dyDescent="0.2">
      <c r="A25" s="19" t="s">
        <v>26</v>
      </c>
      <c r="B25" s="24"/>
      <c r="C25" s="24"/>
      <c r="D25" s="24"/>
      <c r="E25" s="24"/>
      <c r="F25" s="24"/>
      <c r="G25" s="24">
        <v>8</v>
      </c>
      <c r="H25" s="24"/>
      <c r="I25" s="24"/>
      <c r="J25" s="24"/>
      <c r="K25" s="46"/>
      <c r="L25" s="117"/>
      <c r="M25" s="1"/>
      <c r="N25" s="1"/>
      <c r="O25" s="24"/>
      <c r="P25" s="1">
        <f>G25/F24</f>
        <v>0.88888888888888884</v>
      </c>
      <c r="Q25" s="26">
        <v>8</v>
      </c>
      <c r="R25" s="27">
        <f t="shared" si="2"/>
        <v>0.72727272727272729</v>
      </c>
      <c r="S25" s="1">
        <f t="shared" si="3"/>
        <v>0.27272727272727271</v>
      </c>
    </row>
    <row r="26" spans="1:21" ht="12.75" customHeight="1" x14ac:dyDescent="0.2">
      <c r="A26" s="19" t="s">
        <v>27</v>
      </c>
      <c r="B26" s="24"/>
      <c r="C26" s="24"/>
      <c r="D26" s="24"/>
      <c r="E26" s="24"/>
      <c r="F26" s="24"/>
      <c r="G26" s="24"/>
      <c r="H26" s="24">
        <v>7</v>
      </c>
      <c r="I26" s="24"/>
      <c r="J26" s="24"/>
      <c r="K26" s="46"/>
      <c r="L26" s="117"/>
      <c r="M26" s="1"/>
      <c r="N26" s="1"/>
      <c r="O26" s="24"/>
      <c r="P26" s="1">
        <f>H26/G25</f>
        <v>0.875</v>
      </c>
      <c r="Q26" s="26">
        <v>7</v>
      </c>
      <c r="R26" s="27">
        <f t="shared" si="2"/>
        <v>0.875</v>
      </c>
      <c r="S26" s="1">
        <f t="shared" si="3"/>
        <v>0.125</v>
      </c>
    </row>
    <row r="27" spans="1:21" ht="12.75" customHeight="1" x14ac:dyDescent="0.2">
      <c r="A27" s="19" t="s">
        <v>28</v>
      </c>
      <c r="B27" s="24"/>
      <c r="C27" s="24"/>
      <c r="D27" s="24"/>
      <c r="E27" s="24"/>
      <c r="F27" s="24"/>
      <c r="G27" s="24"/>
      <c r="H27" s="24"/>
      <c r="I27" s="24">
        <v>7</v>
      </c>
      <c r="J27" s="24"/>
      <c r="K27" s="46"/>
      <c r="L27" s="117"/>
      <c r="M27" s="1"/>
      <c r="N27" s="1"/>
      <c r="O27" s="24"/>
      <c r="P27" s="1">
        <f>I27/H26</f>
        <v>1</v>
      </c>
      <c r="Q27" s="26">
        <v>7</v>
      </c>
      <c r="R27" s="27">
        <f t="shared" si="2"/>
        <v>1</v>
      </c>
      <c r="S27" s="1">
        <f t="shared" si="3"/>
        <v>0</v>
      </c>
    </row>
    <row r="28" spans="1:21" ht="12.75" customHeight="1" x14ac:dyDescent="0.2">
      <c r="A28" s="19" t="s">
        <v>29</v>
      </c>
      <c r="B28" s="24"/>
      <c r="C28" s="24"/>
      <c r="D28" s="24"/>
      <c r="E28" s="24"/>
      <c r="F28" s="24"/>
      <c r="G28" s="24"/>
      <c r="H28" s="24"/>
      <c r="I28" s="24"/>
      <c r="J28" s="24">
        <v>7</v>
      </c>
      <c r="K28" s="46"/>
      <c r="L28" s="117"/>
      <c r="M28" s="1"/>
      <c r="N28" s="1"/>
      <c r="O28" s="24"/>
      <c r="P28" s="1">
        <f>J28/I27</f>
        <v>1</v>
      </c>
      <c r="Q28" s="26">
        <v>7</v>
      </c>
      <c r="R28" s="27">
        <f t="shared" si="2"/>
        <v>1</v>
      </c>
      <c r="S28" s="1">
        <f t="shared" si="3"/>
        <v>0</v>
      </c>
    </row>
    <row r="29" spans="1:21" ht="12.75" customHeight="1" x14ac:dyDescent="0.2">
      <c r="A29" s="19" t="s">
        <v>30</v>
      </c>
      <c r="B29" s="24"/>
      <c r="C29" s="24"/>
      <c r="D29" s="24"/>
      <c r="E29" s="24"/>
      <c r="F29" s="24"/>
      <c r="G29" s="24"/>
      <c r="H29" s="24"/>
      <c r="I29" s="24"/>
      <c r="J29" s="24"/>
      <c r="K29" s="46">
        <v>7</v>
      </c>
      <c r="L29" s="117">
        <v>6</v>
      </c>
      <c r="M29" s="1"/>
      <c r="N29" s="1"/>
      <c r="O29" s="24"/>
      <c r="P29" s="1">
        <f>K29/J28</f>
        <v>1</v>
      </c>
      <c r="Q29" s="26">
        <v>7</v>
      </c>
      <c r="R29" s="27">
        <f t="shared" si="2"/>
        <v>1</v>
      </c>
      <c r="S29" s="1">
        <f t="shared" si="3"/>
        <v>0</v>
      </c>
    </row>
    <row r="30" spans="1:21" ht="12.75" customHeight="1" x14ac:dyDescent="0.2">
      <c r="A30" s="19" t="s">
        <v>35</v>
      </c>
      <c r="B30" s="24"/>
      <c r="C30" s="24"/>
      <c r="D30" s="24"/>
      <c r="E30" s="24"/>
      <c r="F30" s="24"/>
      <c r="G30" s="24"/>
      <c r="H30" s="24"/>
      <c r="I30" s="24"/>
      <c r="J30" s="24"/>
      <c r="K30" s="46">
        <v>1</v>
      </c>
      <c r="L30" s="117">
        <v>1</v>
      </c>
      <c r="M30" s="1"/>
      <c r="N30" s="1"/>
      <c r="O30" s="24"/>
      <c r="P30" s="1"/>
      <c r="Q30" s="26">
        <v>1</v>
      </c>
      <c r="R30" s="27"/>
      <c r="S30" s="1"/>
    </row>
    <row r="31" spans="1:21" ht="12.75" customHeight="1" x14ac:dyDescent="0.3">
      <c r="A31" s="3"/>
      <c r="B31" s="24"/>
      <c r="C31" s="24"/>
      <c r="D31" s="24"/>
      <c r="E31" s="24"/>
      <c r="F31" s="24"/>
      <c r="G31" s="24"/>
      <c r="H31" s="24"/>
      <c r="I31" s="24"/>
      <c r="J31" s="24"/>
      <c r="K31" s="46"/>
      <c r="L31" s="46">
        <f>SUM(L29:L30)</f>
        <v>7</v>
      </c>
      <c r="M31" s="1">
        <f>L29/B20</f>
        <v>0.22222222222222221</v>
      </c>
      <c r="N31" s="1">
        <f>L31/B20</f>
        <v>0.25925925925925924</v>
      </c>
      <c r="O31" s="1">
        <f>N31-M31</f>
        <v>3.7037037037037035E-2</v>
      </c>
      <c r="P31" s="1"/>
      <c r="Q31" s="24"/>
      <c r="R31" s="24"/>
      <c r="S31" s="24"/>
    </row>
    <row r="32" spans="1:21" ht="12.75" customHeight="1" x14ac:dyDescent="0.3">
      <c r="A32" s="3" t="s">
        <v>38</v>
      </c>
      <c r="M32" s="1"/>
      <c r="N32" s="1"/>
      <c r="P32" s="1"/>
    </row>
    <row r="33" spans="1:24" ht="25.5" customHeight="1" x14ac:dyDescent="0.2">
      <c r="B33" s="189" t="s">
        <v>3</v>
      </c>
      <c r="C33" s="190"/>
      <c r="D33" s="190"/>
      <c r="E33" s="190"/>
      <c r="F33" s="190"/>
      <c r="G33" s="190"/>
      <c r="H33" s="190"/>
      <c r="I33" s="190"/>
      <c r="J33" s="190"/>
      <c r="K33" s="124"/>
      <c r="M33" s="6" t="s">
        <v>8</v>
      </c>
      <c r="N33" s="6" t="s">
        <v>9</v>
      </c>
      <c r="O33" s="7" t="s">
        <v>10</v>
      </c>
      <c r="P33" s="6" t="s">
        <v>11</v>
      </c>
      <c r="Q33" s="8" t="s">
        <v>12</v>
      </c>
      <c r="R33" s="8" t="s">
        <v>13</v>
      </c>
      <c r="S33" s="9" t="s">
        <v>14</v>
      </c>
    </row>
    <row r="34" spans="1:24" ht="12.75" customHeight="1" x14ac:dyDescent="0.2">
      <c r="A34" s="11" t="s">
        <v>16</v>
      </c>
      <c r="B34" s="12">
        <v>1</v>
      </c>
      <c r="C34" s="12">
        <v>2</v>
      </c>
      <c r="D34" s="12">
        <v>3</v>
      </c>
      <c r="E34" s="12">
        <v>4</v>
      </c>
      <c r="F34" s="12">
        <v>5</v>
      </c>
      <c r="G34" s="12">
        <v>6</v>
      </c>
      <c r="H34" s="12">
        <v>7</v>
      </c>
      <c r="I34" s="12">
        <v>8</v>
      </c>
      <c r="J34" s="12">
        <v>9</v>
      </c>
      <c r="K34" s="126">
        <v>10</v>
      </c>
      <c r="L34" s="128" t="s">
        <v>17</v>
      </c>
      <c r="M34" s="15"/>
      <c r="N34" s="15"/>
      <c r="O34" s="16"/>
      <c r="P34" s="17"/>
      <c r="Q34" s="18"/>
      <c r="R34" s="18"/>
      <c r="S34" s="1"/>
      <c r="U34" s="29"/>
      <c r="V34" s="30" t="s">
        <v>32</v>
      </c>
      <c r="W34" s="30"/>
      <c r="X34" s="30"/>
    </row>
    <row r="35" spans="1:24" ht="12.75" customHeight="1" x14ac:dyDescent="0.2">
      <c r="A35" s="19" t="s">
        <v>22</v>
      </c>
      <c r="B35" s="20">
        <v>14</v>
      </c>
      <c r="C35" s="20"/>
      <c r="D35" s="20"/>
      <c r="E35" s="20"/>
      <c r="F35" s="20"/>
      <c r="G35" s="20"/>
      <c r="H35" s="20"/>
      <c r="I35" s="20"/>
      <c r="J35" s="20"/>
      <c r="K35" s="46"/>
      <c r="L35" s="117"/>
      <c r="M35" s="15"/>
      <c r="N35" s="15"/>
      <c r="O35" s="16"/>
      <c r="P35" s="17"/>
      <c r="Q35" s="23">
        <f>B35</f>
        <v>14</v>
      </c>
      <c r="R35" s="18"/>
      <c r="S35" s="1"/>
      <c r="V35" s="31"/>
      <c r="W35" s="31"/>
      <c r="X35" s="31"/>
    </row>
    <row r="36" spans="1:24" ht="12.75" customHeight="1" x14ac:dyDescent="0.2">
      <c r="A36" s="19" t="s">
        <v>23</v>
      </c>
      <c r="C36" s="24">
        <v>10</v>
      </c>
      <c r="L36" s="117"/>
      <c r="M36" s="1"/>
      <c r="N36" s="1"/>
      <c r="P36" s="17">
        <f>C36/B35</f>
        <v>0.7142857142857143</v>
      </c>
      <c r="Q36" s="26">
        <v>10</v>
      </c>
      <c r="R36" s="27">
        <f t="shared" ref="R36:R44" si="4">Q36/Q35</f>
        <v>0.7142857142857143</v>
      </c>
      <c r="S36" s="1">
        <f t="shared" ref="S36:S44" si="5">100%-R36</f>
        <v>0.2857142857142857</v>
      </c>
      <c r="U36" s="32" t="s">
        <v>33</v>
      </c>
      <c r="V36" s="33" t="s">
        <v>19</v>
      </c>
    </row>
    <row r="37" spans="1:24" ht="12.75" customHeight="1" x14ac:dyDescent="0.2">
      <c r="A37" s="19" t="s">
        <v>24</v>
      </c>
      <c r="D37" s="24">
        <v>9</v>
      </c>
      <c r="L37" s="117"/>
      <c r="M37" s="1"/>
      <c r="N37" s="1"/>
      <c r="P37" s="28">
        <f>D37/C36</f>
        <v>0.9</v>
      </c>
      <c r="Q37" s="26">
        <v>9</v>
      </c>
      <c r="R37" s="27">
        <f t="shared" si="4"/>
        <v>0.9</v>
      </c>
      <c r="S37" s="1">
        <f t="shared" si="5"/>
        <v>9.9999999999999978E-2</v>
      </c>
      <c r="U37" s="2" t="s">
        <v>37</v>
      </c>
      <c r="V37" s="27"/>
    </row>
    <row r="38" spans="1:24" ht="12.75" customHeight="1" x14ac:dyDescent="0.2">
      <c r="A38" s="19" t="s">
        <v>25</v>
      </c>
      <c r="B38" s="24"/>
      <c r="C38" s="24"/>
      <c r="D38" s="24"/>
      <c r="E38" s="24">
        <v>8</v>
      </c>
      <c r="F38" s="24"/>
      <c r="G38" s="24"/>
      <c r="H38" s="24"/>
      <c r="I38" s="24"/>
      <c r="J38" s="24"/>
      <c r="K38" s="46"/>
      <c r="L38" s="117"/>
      <c r="M38" s="1"/>
      <c r="N38" s="1"/>
      <c r="O38" s="24"/>
      <c r="P38" s="1">
        <f>E38/D37</f>
        <v>0.88888888888888884</v>
      </c>
      <c r="Q38" s="26">
        <v>8</v>
      </c>
      <c r="R38" s="27">
        <f t="shared" si="4"/>
        <v>0.88888888888888884</v>
      </c>
      <c r="S38" s="1">
        <f t="shared" si="5"/>
        <v>0.11111111111111116</v>
      </c>
      <c r="U38" s="2" t="s">
        <v>39</v>
      </c>
    </row>
    <row r="39" spans="1:24" ht="12.75" customHeight="1" x14ac:dyDescent="0.2">
      <c r="A39" s="19" t="s">
        <v>26</v>
      </c>
      <c r="B39" s="24"/>
      <c r="C39" s="24"/>
      <c r="D39" s="24"/>
      <c r="E39" s="24"/>
      <c r="F39" s="24">
        <v>7</v>
      </c>
      <c r="G39" s="24"/>
      <c r="H39" s="24"/>
      <c r="I39" s="24"/>
      <c r="J39" s="24"/>
      <c r="K39" s="46"/>
      <c r="L39" s="117"/>
      <c r="M39" s="1"/>
      <c r="N39" s="1"/>
      <c r="O39" s="24"/>
      <c r="P39" s="1">
        <f>F39/E38</f>
        <v>0.875</v>
      </c>
      <c r="Q39" s="26">
        <v>8</v>
      </c>
      <c r="R39" s="27">
        <f t="shared" si="4"/>
        <v>1</v>
      </c>
      <c r="S39" s="1">
        <f t="shared" si="5"/>
        <v>0</v>
      </c>
      <c r="U39" s="2"/>
    </row>
    <row r="40" spans="1:24" ht="12.75" customHeight="1" x14ac:dyDescent="0.2">
      <c r="A40" s="19" t="s">
        <v>27</v>
      </c>
      <c r="B40" s="24"/>
      <c r="C40" s="24"/>
      <c r="D40" s="24"/>
      <c r="E40" s="24"/>
      <c r="F40" s="24"/>
      <c r="G40" s="24">
        <v>7</v>
      </c>
      <c r="H40" s="24"/>
      <c r="I40" s="24"/>
      <c r="J40" s="24"/>
      <c r="K40" s="46"/>
      <c r="L40" s="117"/>
      <c r="M40" s="1"/>
      <c r="N40" s="1"/>
      <c r="O40" s="24"/>
      <c r="P40" s="1">
        <f>G40/F39</f>
        <v>1</v>
      </c>
      <c r="Q40" s="26">
        <v>8</v>
      </c>
      <c r="R40" s="27">
        <f t="shared" si="4"/>
        <v>1</v>
      </c>
      <c r="S40" s="1">
        <f t="shared" si="5"/>
        <v>0</v>
      </c>
      <c r="U40" s="2"/>
    </row>
    <row r="41" spans="1:24" ht="12.75" customHeight="1" x14ac:dyDescent="0.2">
      <c r="A41" s="19" t="s">
        <v>28</v>
      </c>
      <c r="B41" s="24"/>
      <c r="C41" s="24"/>
      <c r="D41" s="24"/>
      <c r="E41" s="24"/>
      <c r="F41" s="24"/>
      <c r="G41" s="24"/>
      <c r="H41" s="24">
        <v>7</v>
      </c>
      <c r="I41" s="24"/>
      <c r="J41" s="24"/>
      <c r="K41" s="46"/>
      <c r="L41" s="117"/>
      <c r="M41" s="1"/>
      <c r="N41" s="1"/>
      <c r="O41" s="24"/>
      <c r="P41" s="1">
        <f>H41/G40</f>
        <v>1</v>
      </c>
      <c r="Q41" s="26">
        <v>8</v>
      </c>
      <c r="R41" s="27">
        <f t="shared" si="4"/>
        <v>1</v>
      </c>
      <c r="S41" s="1">
        <f t="shared" si="5"/>
        <v>0</v>
      </c>
      <c r="U41" s="2"/>
    </row>
    <row r="42" spans="1:24" ht="12.75" customHeight="1" x14ac:dyDescent="0.2">
      <c r="A42" s="19" t="s">
        <v>29</v>
      </c>
      <c r="B42" s="24"/>
      <c r="C42" s="24"/>
      <c r="D42" s="24"/>
      <c r="E42" s="24"/>
      <c r="F42" s="24"/>
      <c r="G42" s="24"/>
      <c r="H42" s="24"/>
      <c r="I42" s="24">
        <v>7</v>
      </c>
      <c r="J42" s="24"/>
      <c r="K42" s="46"/>
      <c r="L42" s="117"/>
      <c r="M42" s="1"/>
      <c r="N42" s="1"/>
      <c r="O42" s="24"/>
      <c r="P42" s="1">
        <f>I42/H41</f>
        <v>1</v>
      </c>
      <c r="Q42" s="26">
        <v>7</v>
      </c>
      <c r="R42" s="27">
        <f t="shared" si="4"/>
        <v>0.875</v>
      </c>
      <c r="S42" s="1">
        <f t="shared" si="5"/>
        <v>0.125</v>
      </c>
      <c r="U42" s="2"/>
    </row>
    <row r="43" spans="1:24" ht="12.75" customHeight="1" x14ac:dyDescent="0.2">
      <c r="A43" s="19" t="s">
        <v>30</v>
      </c>
      <c r="B43" s="24"/>
      <c r="C43" s="24"/>
      <c r="D43" s="24"/>
      <c r="E43" s="24"/>
      <c r="F43" s="24"/>
      <c r="G43" s="24"/>
      <c r="H43" s="24"/>
      <c r="I43" s="24"/>
      <c r="J43" s="24">
        <v>7</v>
      </c>
      <c r="K43" s="46"/>
      <c r="L43" s="117"/>
      <c r="M43" s="1"/>
      <c r="N43" s="1"/>
      <c r="O43" s="24"/>
      <c r="P43" s="1">
        <f>J43/I42</f>
        <v>1</v>
      </c>
      <c r="Q43" s="26">
        <v>7</v>
      </c>
      <c r="R43" s="27">
        <f t="shared" si="4"/>
        <v>1</v>
      </c>
      <c r="S43" s="1">
        <f t="shared" si="5"/>
        <v>0</v>
      </c>
      <c r="U43" s="2"/>
    </row>
    <row r="44" spans="1:24" ht="12.75" customHeight="1" x14ac:dyDescent="0.2">
      <c r="A44" s="19" t="s">
        <v>35</v>
      </c>
      <c r="B44" s="24"/>
      <c r="C44" s="24"/>
      <c r="D44" s="24"/>
      <c r="E44" s="24"/>
      <c r="F44" s="24"/>
      <c r="G44" s="24"/>
      <c r="H44" s="24"/>
      <c r="I44" s="24"/>
      <c r="J44" s="24"/>
      <c r="K44" s="46">
        <v>7</v>
      </c>
      <c r="L44" s="117">
        <v>7</v>
      </c>
      <c r="M44" s="1"/>
      <c r="N44" s="1"/>
      <c r="O44" s="24"/>
      <c r="P44" s="1">
        <f>K44/J43</f>
        <v>1</v>
      </c>
      <c r="Q44" s="26">
        <v>7</v>
      </c>
      <c r="R44" s="27">
        <f t="shared" si="4"/>
        <v>1</v>
      </c>
      <c r="S44" s="1">
        <f t="shared" si="5"/>
        <v>0</v>
      </c>
      <c r="U44" s="2"/>
    </row>
    <row r="45" spans="1:24" ht="12.75" customHeigh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46"/>
      <c r="L45" s="46">
        <f>SUM(L44)</f>
        <v>7</v>
      </c>
      <c r="M45" s="1">
        <f>L44/B35</f>
        <v>0.5</v>
      </c>
      <c r="N45" s="1">
        <f>L45/B35</f>
        <v>0.5</v>
      </c>
      <c r="O45" s="1">
        <f>N45-M45</f>
        <v>0</v>
      </c>
      <c r="P45" s="1"/>
      <c r="Q45" s="24"/>
      <c r="R45" s="24"/>
      <c r="S45" s="24"/>
      <c r="U45" s="2" t="s">
        <v>40</v>
      </c>
    </row>
    <row r="46" spans="1:24" ht="12.75" customHeight="1" x14ac:dyDescent="0.3">
      <c r="A46" s="3" t="s">
        <v>41</v>
      </c>
      <c r="M46" s="1"/>
      <c r="N46" s="1"/>
      <c r="P46" s="1"/>
      <c r="U46" s="2" t="s">
        <v>0</v>
      </c>
    </row>
    <row r="47" spans="1:24" ht="25.5" customHeight="1" x14ac:dyDescent="0.2">
      <c r="B47" s="189" t="s">
        <v>3</v>
      </c>
      <c r="C47" s="190"/>
      <c r="D47" s="190"/>
      <c r="E47" s="190"/>
      <c r="F47" s="190"/>
      <c r="G47" s="190"/>
      <c r="H47" s="190"/>
      <c r="I47" s="190"/>
      <c r="J47" s="190"/>
      <c r="K47" s="124"/>
      <c r="M47" s="6" t="s">
        <v>8</v>
      </c>
      <c r="N47" s="6" t="s">
        <v>9</v>
      </c>
      <c r="O47" s="7" t="s">
        <v>10</v>
      </c>
      <c r="P47" s="6" t="s">
        <v>11</v>
      </c>
      <c r="Q47" s="8" t="s">
        <v>12</v>
      </c>
      <c r="R47" s="8" t="s">
        <v>13</v>
      </c>
      <c r="S47" s="9" t="s">
        <v>14</v>
      </c>
      <c r="U47" s="2" t="s">
        <v>2</v>
      </c>
    </row>
    <row r="48" spans="1:24" ht="12.75" customHeight="1" x14ac:dyDescent="0.2">
      <c r="A48" s="11" t="s">
        <v>16</v>
      </c>
      <c r="B48" s="12">
        <v>1</v>
      </c>
      <c r="C48" s="12">
        <v>2</v>
      </c>
      <c r="D48" s="12">
        <v>3</v>
      </c>
      <c r="E48" s="12">
        <v>4</v>
      </c>
      <c r="F48" s="12">
        <v>5</v>
      </c>
      <c r="G48" s="12">
        <v>6</v>
      </c>
      <c r="H48" s="12">
        <v>7</v>
      </c>
      <c r="I48" s="12">
        <v>8</v>
      </c>
      <c r="J48" s="12">
        <v>9</v>
      </c>
      <c r="K48" s="126">
        <v>10</v>
      </c>
      <c r="L48" s="128" t="s">
        <v>17</v>
      </c>
      <c r="M48" s="15"/>
      <c r="N48" s="15"/>
      <c r="O48" s="16"/>
      <c r="P48" s="17"/>
      <c r="Q48" s="18"/>
      <c r="R48" s="18"/>
      <c r="S48" s="1"/>
      <c r="U48" s="10" t="s">
        <v>15</v>
      </c>
    </row>
    <row r="49" spans="1:24" ht="12.75" customHeight="1" x14ac:dyDescent="0.2">
      <c r="A49" s="19" t="s">
        <v>23</v>
      </c>
      <c r="B49" s="20">
        <v>11</v>
      </c>
      <c r="C49" s="20"/>
      <c r="D49" s="20"/>
      <c r="E49" s="20"/>
      <c r="F49" s="20"/>
      <c r="G49" s="20"/>
      <c r="H49" s="20"/>
      <c r="I49" s="20"/>
      <c r="J49" s="20"/>
      <c r="K49" s="59"/>
      <c r="L49" s="117"/>
      <c r="M49" s="15"/>
      <c r="N49" s="15"/>
      <c r="O49" s="16"/>
      <c r="P49" s="17"/>
      <c r="Q49" s="23">
        <f>B49</f>
        <v>11</v>
      </c>
      <c r="R49" s="18"/>
      <c r="S49" s="1"/>
      <c r="U49" s="10" t="s">
        <v>18</v>
      </c>
    </row>
    <row r="50" spans="1:24" ht="12.75" customHeight="1" x14ac:dyDescent="0.2">
      <c r="A50" s="19" t="s">
        <v>24</v>
      </c>
      <c r="C50" s="24">
        <v>9</v>
      </c>
      <c r="L50" s="117"/>
      <c r="M50" s="1"/>
      <c r="N50" s="1"/>
      <c r="P50" s="17">
        <f>C50/B49</f>
        <v>0.81818181818181823</v>
      </c>
      <c r="Q50" s="26">
        <v>9</v>
      </c>
      <c r="R50" s="27">
        <f t="shared" ref="R50:R58" si="6">Q50/Q49</f>
        <v>0.81818181818181823</v>
      </c>
      <c r="S50" s="1">
        <f t="shared" ref="S50:S58" si="7">100%-R50</f>
        <v>0.18181818181818177</v>
      </c>
      <c r="U50" s="10" t="s">
        <v>20</v>
      </c>
    </row>
    <row r="51" spans="1:24" ht="12.75" customHeight="1" x14ac:dyDescent="0.2">
      <c r="A51" s="19" t="s">
        <v>25</v>
      </c>
      <c r="B51" s="24"/>
      <c r="C51" s="24"/>
      <c r="D51" s="24">
        <v>8</v>
      </c>
      <c r="E51" s="24"/>
      <c r="F51" s="24"/>
      <c r="G51" s="24"/>
      <c r="H51" s="24"/>
      <c r="I51" s="24"/>
      <c r="J51" s="24"/>
      <c r="K51" s="46"/>
      <c r="L51" s="117"/>
      <c r="M51" s="1"/>
      <c r="N51" s="1"/>
      <c r="O51" s="24"/>
      <c r="P51" s="1">
        <f>D51/C50</f>
        <v>0.88888888888888884</v>
      </c>
      <c r="Q51" s="26">
        <v>8</v>
      </c>
      <c r="R51" s="27">
        <f t="shared" si="6"/>
        <v>0.88888888888888884</v>
      </c>
      <c r="S51" s="1">
        <f t="shared" si="7"/>
        <v>0.11111111111111116</v>
      </c>
    </row>
    <row r="52" spans="1:24" ht="12.75" customHeight="1" x14ac:dyDescent="0.2">
      <c r="A52" s="19" t="s">
        <v>26</v>
      </c>
      <c r="B52" s="24"/>
      <c r="C52" s="24"/>
      <c r="D52" s="24"/>
      <c r="E52" s="24">
        <v>8</v>
      </c>
      <c r="F52" s="24"/>
      <c r="G52" s="24"/>
      <c r="H52" s="24"/>
      <c r="I52" s="24"/>
      <c r="J52" s="24"/>
      <c r="K52" s="46"/>
      <c r="L52" s="117"/>
      <c r="M52" s="1"/>
      <c r="N52" s="1"/>
      <c r="O52" s="24"/>
      <c r="P52" s="1">
        <f>E52/D51</f>
        <v>1</v>
      </c>
      <c r="Q52" s="26">
        <v>8</v>
      </c>
      <c r="R52" s="27">
        <f t="shared" si="6"/>
        <v>1</v>
      </c>
      <c r="S52" s="1">
        <f t="shared" si="7"/>
        <v>0</v>
      </c>
    </row>
    <row r="53" spans="1:24" ht="12.75" customHeight="1" x14ac:dyDescent="0.2">
      <c r="A53" s="19" t="s">
        <v>27</v>
      </c>
      <c r="B53" s="24"/>
      <c r="C53" s="24"/>
      <c r="D53" s="24"/>
      <c r="E53" s="24"/>
      <c r="F53" s="24">
        <v>7</v>
      </c>
      <c r="G53" s="24"/>
      <c r="H53" s="24"/>
      <c r="I53" s="24"/>
      <c r="J53" s="24"/>
      <c r="K53" s="46"/>
      <c r="L53" s="117"/>
      <c r="M53" s="1"/>
      <c r="N53" s="1"/>
      <c r="O53" s="24"/>
      <c r="P53" s="1">
        <f>F53/E52</f>
        <v>0.875</v>
      </c>
      <c r="Q53" s="26">
        <v>7</v>
      </c>
      <c r="R53" s="27">
        <f t="shared" si="6"/>
        <v>0.875</v>
      </c>
      <c r="S53" s="1">
        <f t="shared" si="7"/>
        <v>0.125</v>
      </c>
    </row>
    <row r="54" spans="1:24" ht="12.75" customHeight="1" x14ac:dyDescent="0.2">
      <c r="A54" s="19" t="s">
        <v>28</v>
      </c>
      <c r="B54" s="24"/>
      <c r="C54" s="24"/>
      <c r="D54" s="24"/>
      <c r="E54" s="24"/>
      <c r="F54" s="24"/>
      <c r="G54" s="24">
        <v>6</v>
      </c>
      <c r="H54" s="24"/>
      <c r="I54" s="24"/>
      <c r="J54" s="24"/>
      <c r="K54" s="46"/>
      <c r="L54" s="117"/>
      <c r="M54" s="1"/>
      <c r="N54" s="1"/>
      <c r="O54" s="24"/>
      <c r="P54" s="1">
        <f>G54/F53</f>
        <v>0.8571428571428571</v>
      </c>
      <c r="Q54" s="26">
        <v>6</v>
      </c>
      <c r="R54" s="27">
        <f t="shared" si="6"/>
        <v>0.8571428571428571</v>
      </c>
      <c r="S54" s="1">
        <f t="shared" si="7"/>
        <v>0.1428571428571429</v>
      </c>
    </row>
    <row r="55" spans="1:24" ht="12.75" customHeight="1" x14ac:dyDescent="0.2">
      <c r="A55" s="19" t="s">
        <v>29</v>
      </c>
      <c r="B55" s="24"/>
      <c r="C55" s="24"/>
      <c r="D55" s="24"/>
      <c r="E55" s="24"/>
      <c r="F55" s="24"/>
      <c r="G55" s="24"/>
      <c r="H55" s="24">
        <v>6</v>
      </c>
      <c r="I55" s="24"/>
      <c r="J55" s="24"/>
      <c r="K55" s="46"/>
      <c r="L55" s="117"/>
      <c r="M55" s="1"/>
      <c r="N55" s="1"/>
      <c r="O55" s="24"/>
      <c r="P55" s="1">
        <f>H55/G54</f>
        <v>1</v>
      </c>
      <c r="Q55" s="26">
        <v>6</v>
      </c>
      <c r="R55" s="27">
        <f t="shared" si="6"/>
        <v>1</v>
      </c>
      <c r="S55" s="1">
        <f t="shared" si="7"/>
        <v>0</v>
      </c>
    </row>
    <row r="56" spans="1:24" ht="12.75" customHeight="1" x14ac:dyDescent="0.2">
      <c r="A56" s="19" t="s">
        <v>30</v>
      </c>
      <c r="B56" s="24"/>
      <c r="C56" s="24"/>
      <c r="D56" s="24"/>
      <c r="E56" s="24"/>
      <c r="F56" s="24"/>
      <c r="G56" s="24"/>
      <c r="H56" s="24"/>
      <c r="I56" s="24">
        <v>5</v>
      </c>
      <c r="J56" s="24"/>
      <c r="K56" s="46"/>
      <c r="L56" s="117"/>
      <c r="M56" s="1"/>
      <c r="N56" s="1"/>
      <c r="O56" s="24"/>
      <c r="P56" s="1">
        <f>I56/H55</f>
        <v>0.83333333333333337</v>
      </c>
      <c r="Q56" s="26">
        <v>5</v>
      </c>
      <c r="R56" s="27">
        <f t="shared" si="6"/>
        <v>0.83333333333333337</v>
      </c>
      <c r="S56" s="1">
        <f t="shared" si="7"/>
        <v>0.16666666666666663</v>
      </c>
    </row>
    <row r="57" spans="1:24" ht="12.75" customHeight="1" x14ac:dyDescent="0.2">
      <c r="A57" s="19" t="s">
        <v>35</v>
      </c>
      <c r="B57" s="24"/>
      <c r="C57" s="24"/>
      <c r="D57" s="24"/>
      <c r="E57" s="24"/>
      <c r="F57" s="24"/>
      <c r="G57" s="24"/>
      <c r="H57" s="24"/>
      <c r="I57" s="24"/>
      <c r="J57" s="24">
        <v>5</v>
      </c>
      <c r="K57" s="46"/>
      <c r="L57" s="117"/>
      <c r="M57" s="1"/>
      <c r="N57" s="1"/>
      <c r="O57" s="24"/>
      <c r="P57" s="1">
        <f>J57/I56</f>
        <v>1</v>
      </c>
      <c r="Q57" s="26">
        <v>5</v>
      </c>
      <c r="R57" s="27">
        <f t="shared" si="6"/>
        <v>1</v>
      </c>
      <c r="S57" s="1">
        <f t="shared" si="7"/>
        <v>0</v>
      </c>
    </row>
    <row r="58" spans="1:24" ht="12.75" customHeight="1" x14ac:dyDescent="0.2">
      <c r="A58" s="19" t="s">
        <v>36</v>
      </c>
      <c r="B58" s="24"/>
      <c r="C58" s="24"/>
      <c r="D58" s="24"/>
      <c r="E58" s="24"/>
      <c r="F58" s="24"/>
      <c r="G58" s="24"/>
      <c r="H58" s="24"/>
      <c r="I58" s="24"/>
      <c r="J58" s="24"/>
      <c r="K58" s="46">
        <v>5</v>
      </c>
      <c r="L58" s="117">
        <v>5</v>
      </c>
      <c r="M58" s="1"/>
      <c r="N58" s="1"/>
      <c r="O58" s="24"/>
      <c r="P58" s="1">
        <f>K58/J57</f>
        <v>1</v>
      </c>
      <c r="Q58" s="26">
        <v>5</v>
      </c>
      <c r="R58" s="27">
        <f t="shared" si="6"/>
        <v>1</v>
      </c>
      <c r="S58" s="1">
        <f t="shared" si="7"/>
        <v>0</v>
      </c>
    </row>
    <row r="59" spans="1:24" ht="12.75" customHeight="1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46"/>
      <c r="L59" s="46">
        <f>SUM(L58)</f>
        <v>5</v>
      </c>
      <c r="M59" s="1">
        <f>L58/B49</f>
        <v>0.45454545454545453</v>
      </c>
      <c r="N59" s="1">
        <f>L59/B49</f>
        <v>0.45454545454545453</v>
      </c>
      <c r="O59" s="1">
        <f>N59-M59</f>
        <v>0</v>
      </c>
      <c r="P59" s="1"/>
      <c r="Q59" s="24"/>
      <c r="R59" s="24"/>
      <c r="S59" s="24"/>
    </row>
    <row r="60" spans="1:24" ht="12.75" customHeight="1" x14ac:dyDescent="0.3">
      <c r="A60" s="3" t="s">
        <v>43</v>
      </c>
      <c r="M60" s="1"/>
      <c r="N60" s="1"/>
      <c r="P60" s="1"/>
    </row>
    <row r="61" spans="1:24" ht="25.5" customHeight="1" x14ac:dyDescent="0.2">
      <c r="B61" s="189" t="s">
        <v>3</v>
      </c>
      <c r="C61" s="190"/>
      <c r="D61" s="190"/>
      <c r="E61" s="190"/>
      <c r="F61" s="190"/>
      <c r="G61" s="190"/>
      <c r="H61" s="190"/>
      <c r="I61" s="190"/>
      <c r="J61" s="190"/>
      <c r="K61" s="124"/>
      <c r="M61" s="6" t="s">
        <v>8</v>
      </c>
      <c r="N61" s="6" t="s">
        <v>9</v>
      </c>
      <c r="O61" s="7" t="s">
        <v>10</v>
      </c>
      <c r="P61" s="6" t="s">
        <v>11</v>
      </c>
      <c r="Q61" s="8" t="s">
        <v>12</v>
      </c>
      <c r="R61" s="8" t="s">
        <v>13</v>
      </c>
      <c r="S61" s="9" t="s">
        <v>14</v>
      </c>
    </row>
    <row r="62" spans="1:24" ht="12.75" customHeight="1" x14ac:dyDescent="0.2">
      <c r="A62" s="11" t="s">
        <v>16</v>
      </c>
      <c r="B62" s="12">
        <v>1</v>
      </c>
      <c r="C62" s="12">
        <v>2</v>
      </c>
      <c r="D62" s="12">
        <v>3</v>
      </c>
      <c r="E62" s="12">
        <v>4</v>
      </c>
      <c r="F62" s="12">
        <v>5</v>
      </c>
      <c r="G62" s="12">
        <v>6</v>
      </c>
      <c r="H62" s="12">
        <v>7</v>
      </c>
      <c r="I62" s="12">
        <v>8</v>
      </c>
      <c r="J62" s="12">
        <v>9</v>
      </c>
      <c r="K62" s="126">
        <v>10</v>
      </c>
      <c r="L62" s="128" t="s">
        <v>17</v>
      </c>
      <c r="M62" s="15"/>
      <c r="N62" s="15"/>
      <c r="O62" s="16"/>
      <c r="P62" s="17"/>
      <c r="Q62" s="18"/>
      <c r="R62" s="18"/>
      <c r="S62" s="1"/>
    </row>
    <row r="63" spans="1:24" ht="12.75" customHeight="1" x14ac:dyDescent="0.2">
      <c r="A63" s="19" t="s">
        <v>24</v>
      </c>
      <c r="B63" s="20">
        <v>13</v>
      </c>
      <c r="C63" s="20"/>
      <c r="D63" s="20"/>
      <c r="E63" s="20"/>
      <c r="F63" s="20"/>
      <c r="G63" s="20"/>
      <c r="H63" s="20"/>
      <c r="I63" s="20"/>
      <c r="J63" s="20"/>
      <c r="K63" s="59"/>
      <c r="L63" s="117"/>
      <c r="M63" s="15"/>
      <c r="N63" s="15"/>
      <c r="O63" s="16"/>
      <c r="P63" s="17"/>
      <c r="Q63" s="23">
        <f>B63</f>
        <v>13</v>
      </c>
      <c r="R63" s="18"/>
      <c r="S63" s="1"/>
    </row>
    <row r="64" spans="1:24" ht="12.75" customHeight="1" x14ac:dyDescent="0.2">
      <c r="A64" s="19" t="s">
        <v>25</v>
      </c>
      <c r="C64" s="24">
        <v>9</v>
      </c>
      <c r="L64" s="117"/>
      <c r="M64" s="1"/>
      <c r="N64" s="1"/>
      <c r="P64" s="17">
        <f>C64/B63</f>
        <v>0.69230769230769229</v>
      </c>
      <c r="Q64" s="26">
        <v>9</v>
      </c>
      <c r="R64" s="27">
        <f t="shared" ref="R64:R72" si="8">Q64/Q63</f>
        <v>0.69230769230769229</v>
      </c>
      <c r="S64" s="1">
        <f t="shared" ref="S64:S72" si="9">100%-R64</f>
        <v>0.30769230769230771</v>
      </c>
      <c r="U64" s="29"/>
      <c r="V64" s="30" t="s">
        <v>42</v>
      </c>
      <c r="W64" s="30"/>
      <c r="X64" s="30"/>
    </row>
    <row r="65" spans="1:24" ht="12.75" customHeight="1" x14ac:dyDescent="0.2">
      <c r="A65" s="19" t="s">
        <v>26</v>
      </c>
      <c r="B65" s="24"/>
      <c r="C65" s="24"/>
      <c r="D65" s="24">
        <v>8</v>
      </c>
      <c r="E65" s="24"/>
      <c r="F65" s="24"/>
      <c r="G65" s="24"/>
      <c r="H65" s="24"/>
      <c r="I65" s="24"/>
      <c r="J65" s="24"/>
      <c r="K65" s="46"/>
      <c r="L65" s="117"/>
      <c r="M65" s="1"/>
      <c r="N65" s="1"/>
      <c r="O65" s="24"/>
      <c r="P65" s="1">
        <f>D65/C64</f>
        <v>0.88888888888888884</v>
      </c>
      <c r="Q65" s="26">
        <v>9</v>
      </c>
      <c r="R65" s="27">
        <f t="shared" si="8"/>
        <v>1</v>
      </c>
      <c r="S65" s="1">
        <f t="shared" si="9"/>
        <v>0</v>
      </c>
      <c r="V65" s="31"/>
      <c r="W65" s="31"/>
      <c r="X65" s="31"/>
    </row>
    <row r="66" spans="1:24" ht="12.75" customHeight="1" x14ac:dyDescent="0.2">
      <c r="A66" s="19" t="s">
        <v>27</v>
      </c>
      <c r="E66" s="24">
        <v>8</v>
      </c>
      <c r="L66" s="117"/>
      <c r="M66" s="1"/>
      <c r="N66" s="1"/>
      <c r="P66" s="1">
        <f>E66/D65</f>
        <v>1</v>
      </c>
      <c r="Q66" s="26">
        <v>9</v>
      </c>
      <c r="R66" s="27">
        <f t="shared" si="8"/>
        <v>1</v>
      </c>
      <c r="S66" s="1">
        <f t="shared" si="9"/>
        <v>0</v>
      </c>
      <c r="U66" s="32" t="s">
        <v>33</v>
      </c>
      <c r="V66" s="33" t="s">
        <v>19</v>
      </c>
    </row>
    <row r="67" spans="1:24" ht="12.75" customHeight="1" x14ac:dyDescent="0.2">
      <c r="A67" s="19" t="s">
        <v>28</v>
      </c>
      <c r="F67" s="24">
        <v>8</v>
      </c>
      <c r="L67" s="117"/>
      <c r="M67" s="1"/>
      <c r="N67" s="1"/>
      <c r="P67" s="1">
        <f>F67/E66</f>
        <v>1</v>
      </c>
      <c r="Q67" s="26">
        <v>9</v>
      </c>
      <c r="R67" s="27">
        <f t="shared" si="8"/>
        <v>1</v>
      </c>
      <c r="S67" s="1">
        <f t="shared" si="9"/>
        <v>0</v>
      </c>
      <c r="U67" s="32"/>
      <c r="V67" s="33"/>
    </row>
    <row r="68" spans="1:24" ht="12.75" customHeight="1" x14ac:dyDescent="0.2">
      <c r="A68" s="19" t="s">
        <v>29</v>
      </c>
      <c r="G68" s="24">
        <v>7</v>
      </c>
      <c r="L68" s="117"/>
      <c r="M68" s="1"/>
      <c r="N68" s="1"/>
      <c r="P68" s="1">
        <f>G68/F67</f>
        <v>0.875</v>
      </c>
      <c r="Q68" s="26">
        <v>8</v>
      </c>
      <c r="R68" s="27">
        <f t="shared" si="8"/>
        <v>0.88888888888888884</v>
      </c>
      <c r="S68" s="1">
        <f t="shared" si="9"/>
        <v>0.11111111111111116</v>
      </c>
      <c r="U68" s="32"/>
      <c r="V68" s="33"/>
    </row>
    <row r="69" spans="1:24" ht="12.75" customHeight="1" x14ac:dyDescent="0.2">
      <c r="A69" s="19" t="s">
        <v>30</v>
      </c>
      <c r="H69" s="24">
        <v>7</v>
      </c>
      <c r="L69" s="117"/>
      <c r="M69" s="1"/>
      <c r="N69" s="1"/>
      <c r="P69" s="1">
        <f>H69/G68</f>
        <v>1</v>
      </c>
      <c r="Q69" s="26">
        <v>8</v>
      </c>
      <c r="R69" s="27">
        <f t="shared" si="8"/>
        <v>1</v>
      </c>
      <c r="S69" s="1">
        <f t="shared" si="9"/>
        <v>0</v>
      </c>
      <c r="U69" s="32"/>
      <c r="V69" s="33"/>
    </row>
    <row r="70" spans="1:24" ht="12.75" customHeight="1" x14ac:dyDescent="0.2">
      <c r="A70" s="19" t="s">
        <v>35</v>
      </c>
      <c r="I70" s="24">
        <v>7</v>
      </c>
      <c r="L70" s="117"/>
      <c r="M70" s="1"/>
      <c r="N70" s="1"/>
      <c r="P70" s="1">
        <f>I70/H69</f>
        <v>1</v>
      </c>
      <c r="Q70" s="26">
        <v>8</v>
      </c>
      <c r="R70" s="27">
        <f t="shared" si="8"/>
        <v>1</v>
      </c>
      <c r="S70" s="1">
        <f t="shared" si="9"/>
        <v>0</v>
      </c>
      <c r="U70" s="32"/>
      <c r="V70" s="33"/>
    </row>
    <row r="71" spans="1:24" ht="12.75" customHeight="1" x14ac:dyDescent="0.2">
      <c r="A71" s="19" t="s">
        <v>36</v>
      </c>
      <c r="J71" s="24">
        <v>7</v>
      </c>
      <c r="L71" s="117"/>
      <c r="M71" s="1"/>
      <c r="N71" s="1"/>
      <c r="P71" s="1">
        <f>J71/I70</f>
        <v>1</v>
      </c>
      <c r="Q71" s="26">
        <v>8</v>
      </c>
      <c r="R71" s="27">
        <f t="shared" si="8"/>
        <v>1</v>
      </c>
      <c r="S71" s="1">
        <f t="shared" si="9"/>
        <v>0</v>
      </c>
      <c r="U71" s="32"/>
      <c r="V71" s="33"/>
    </row>
    <row r="72" spans="1:24" ht="12.75" customHeight="1" x14ac:dyDescent="0.2">
      <c r="A72" s="19" t="s">
        <v>46</v>
      </c>
      <c r="K72" s="46">
        <v>7</v>
      </c>
      <c r="L72" s="117">
        <v>7</v>
      </c>
      <c r="M72" s="1"/>
      <c r="N72" s="1"/>
      <c r="P72" s="1">
        <f>K72/J71</f>
        <v>1</v>
      </c>
      <c r="Q72" s="26">
        <v>8</v>
      </c>
      <c r="R72" s="27">
        <f t="shared" si="8"/>
        <v>1</v>
      </c>
      <c r="S72" s="1">
        <f t="shared" si="9"/>
        <v>0</v>
      </c>
      <c r="U72" s="32"/>
      <c r="V72" s="33"/>
    </row>
    <row r="73" spans="1:24" ht="12.75" customHeight="1" x14ac:dyDescent="0.2">
      <c r="A73" s="19" t="s">
        <v>47</v>
      </c>
      <c r="K73" s="46">
        <v>1</v>
      </c>
      <c r="L73" s="117">
        <v>1</v>
      </c>
      <c r="M73" s="1"/>
      <c r="N73" s="1"/>
      <c r="P73" s="1"/>
      <c r="Q73" s="26">
        <v>1</v>
      </c>
      <c r="R73" s="27"/>
      <c r="S73" s="1"/>
      <c r="U73" s="32"/>
      <c r="V73" s="33"/>
    </row>
    <row r="74" spans="1:24" ht="12.75" customHeight="1" x14ac:dyDescent="0.2">
      <c r="A74" s="19"/>
      <c r="L74" s="46">
        <f>SUM(L72)</f>
        <v>7</v>
      </c>
      <c r="M74" s="1">
        <f>L72/B63</f>
        <v>0.53846153846153844</v>
      </c>
      <c r="N74" s="1">
        <f>L72/B63</f>
        <v>0.53846153846153844</v>
      </c>
      <c r="O74" s="1">
        <f>N74-M74</f>
        <v>0</v>
      </c>
      <c r="P74" s="1"/>
      <c r="U74" s="32"/>
      <c r="V74" s="33"/>
    </row>
    <row r="75" spans="1:24" ht="12.75" customHeight="1" x14ac:dyDescent="0.3">
      <c r="A75" s="3" t="s">
        <v>44</v>
      </c>
      <c r="M75" s="1"/>
      <c r="N75" s="1"/>
      <c r="P75" s="1"/>
      <c r="U75" s="2" t="s">
        <v>37</v>
      </c>
      <c r="V75" s="1"/>
    </row>
    <row r="76" spans="1:24" ht="25.5" customHeight="1" x14ac:dyDescent="0.2">
      <c r="B76" s="189" t="s">
        <v>3</v>
      </c>
      <c r="C76" s="190"/>
      <c r="D76" s="190"/>
      <c r="E76" s="190"/>
      <c r="F76" s="190"/>
      <c r="G76" s="190"/>
      <c r="H76" s="190"/>
      <c r="I76" s="190"/>
      <c r="J76" s="190"/>
      <c r="K76" s="124"/>
      <c r="M76" s="6" t="s">
        <v>8</v>
      </c>
      <c r="N76" s="6" t="s">
        <v>9</v>
      </c>
      <c r="O76" s="7" t="s">
        <v>10</v>
      </c>
      <c r="P76" s="6" t="s">
        <v>11</v>
      </c>
      <c r="Q76" s="8" t="s">
        <v>12</v>
      </c>
      <c r="R76" s="8" t="s">
        <v>13</v>
      </c>
      <c r="S76" s="9" t="s">
        <v>14</v>
      </c>
      <c r="U76" s="2" t="s">
        <v>39</v>
      </c>
    </row>
    <row r="77" spans="1:24" ht="12.75" customHeight="1" x14ac:dyDescent="0.2">
      <c r="A77" s="11" t="s">
        <v>16</v>
      </c>
      <c r="B77" s="12">
        <v>1</v>
      </c>
      <c r="C77" s="12">
        <v>2</v>
      </c>
      <c r="D77" s="12">
        <v>3</v>
      </c>
      <c r="E77" s="12">
        <v>4</v>
      </c>
      <c r="F77" s="12">
        <v>5</v>
      </c>
      <c r="G77" s="12">
        <v>6</v>
      </c>
      <c r="H77" s="12">
        <v>7</v>
      </c>
      <c r="I77" s="12">
        <v>8</v>
      </c>
      <c r="J77" s="12">
        <v>9</v>
      </c>
      <c r="K77" s="126">
        <v>10</v>
      </c>
      <c r="L77" s="128" t="s">
        <v>17</v>
      </c>
      <c r="M77" s="15"/>
      <c r="N77" s="15"/>
      <c r="O77" s="16"/>
      <c r="P77" s="17"/>
      <c r="Q77" s="18"/>
      <c r="R77" s="18"/>
      <c r="S77" s="1"/>
      <c r="U77" s="2" t="s">
        <v>40</v>
      </c>
    </row>
    <row r="78" spans="1:24" ht="12.75" customHeight="1" x14ac:dyDescent="0.2">
      <c r="A78" s="19" t="s">
        <v>25</v>
      </c>
      <c r="B78" s="20">
        <v>14</v>
      </c>
      <c r="C78" s="20"/>
      <c r="D78" s="20"/>
      <c r="E78" s="20"/>
      <c r="F78" s="20"/>
      <c r="G78" s="20"/>
      <c r="H78" s="20"/>
      <c r="I78" s="20"/>
      <c r="J78" s="20"/>
      <c r="K78" s="59"/>
      <c r="L78" s="117"/>
      <c r="M78" s="15"/>
      <c r="N78" s="15"/>
      <c r="O78" s="16"/>
      <c r="P78" s="17"/>
      <c r="Q78" s="23">
        <f>B78</f>
        <v>14</v>
      </c>
      <c r="R78" s="18"/>
      <c r="S78" s="1"/>
      <c r="U78" s="2" t="s">
        <v>0</v>
      </c>
    </row>
    <row r="79" spans="1:24" ht="12.75" customHeight="1" x14ac:dyDescent="0.2">
      <c r="A79" s="19" t="s">
        <v>26</v>
      </c>
      <c r="C79" s="24">
        <v>11</v>
      </c>
      <c r="L79" s="117"/>
      <c r="M79" s="1"/>
      <c r="N79" s="1"/>
      <c r="P79" s="17">
        <f>C79/B78</f>
        <v>0.7857142857142857</v>
      </c>
      <c r="Q79" s="26">
        <v>11</v>
      </c>
      <c r="R79" s="27">
        <f t="shared" ref="R79:R87" si="10">Q79/Q78</f>
        <v>0.7857142857142857</v>
      </c>
      <c r="S79" s="1">
        <f t="shared" ref="S79:S87" si="11">100%-R79</f>
        <v>0.2142857142857143</v>
      </c>
      <c r="U79" s="2" t="s">
        <v>2</v>
      </c>
    </row>
    <row r="80" spans="1:24" ht="12.75" customHeight="1" x14ac:dyDescent="0.2">
      <c r="A80" s="19" t="s">
        <v>27</v>
      </c>
      <c r="D80" s="24">
        <v>9</v>
      </c>
      <c r="L80" s="117"/>
      <c r="M80" s="1"/>
      <c r="N80" s="1"/>
      <c r="P80" s="1">
        <f>D80/C79</f>
        <v>0.81818181818181823</v>
      </c>
      <c r="Q80" s="26">
        <v>9</v>
      </c>
      <c r="R80" s="27">
        <f t="shared" si="10"/>
        <v>0.81818181818181823</v>
      </c>
      <c r="S80" s="1">
        <f t="shared" si="11"/>
        <v>0.18181818181818177</v>
      </c>
      <c r="U80" s="10" t="s">
        <v>15</v>
      </c>
    </row>
    <row r="81" spans="1:31" ht="12.75" customHeight="1" x14ac:dyDescent="0.2">
      <c r="A81" s="19" t="s">
        <v>28</v>
      </c>
      <c r="E81" s="24">
        <v>9</v>
      </c>
      <c r="L81" s="117"/>
      <c r="M81" s="1"/>
      <c r="N81" s="1"/>
      <c r="P81" s="1">
        <f>E81/D80</f>
        <v>1</v>
      </c>
      <c r="Q81" s="26">
        <v>11</v>
      </c>
      <c r="R81" s="27">
        <f t="shared" si="10"/>
        <v>1.2222222222222223</v>
      </c>
      <c r="S81" s="1">
        <f t="shared" si="11"/>
        <v>-0.22222222222222232</v>
      </c>
      <c r="U81" s="10" t="s">
        <v>18</v>
      </c>
    </row>
    <row r="82" spans="1:31" ht="12.75" customHeight="1" x14ac:dyDescent="0.2">
      <c r="A82" s="19" t="s">
        <v>29</v>
      </c>
      <c r="F82" s="24">
        <v>9</v>
      </c>
      <c r="L82" s="117"/>
      <c r="M82" s="1"/>
      <c r="N82" s="1"/>
      <c r="P82" s="1">
        <f>F82/E81</f>
        <v>1</v>
      </c>
      <c r="Q82" s="26">
        <v>12</v>
      </c>
      <c r="R82" s="27">
        <f t="shared" si="10"/>
        <v>1.0909090909090908</v>
      </c>
      <c r="S82" s="1">
        <f t="shared" si="11"/>
        <v>-9.0909090909090828E-2</v>
      </c>
      <c r="U82" s="10"/>
    </row>
    <row r="83" spans="1:31" ht="12.75" customHeight="1" x14ac:dyDescent="0.2">
      <c r="A83" s="19" t="s">
        <v>30</v>
      </c>
      <c r="G83" s="24">
        <v>8</v>
      </c>
      <c r="L83" s="117"/>
      <c r="M83" s="1"/>
      <c r="N83" s="1"/>
      <c r="P83" s="1">
        <f>G83/F82</f>
        <v>0.88888888888888884</v>
      </c>
      <c r="Q83" s="26">
        <v>10</v>
      </c>
      <c r="R83" s="27">
        <f t="shared" si="10"/>
        <v>0.83333333333333337</v>
      </c>
      <c r="S83" s="1">
        <f t="shared" si="11"/>
        <v>0.16666666666666663</v>
      </c>
      <c r="U83" s="10"/>
    </row>
    <row r="84" spans="1:31" ht="12.75" customHeight="1" x14ac:dyDescent="0.2">
      <c r="A84" s="19" t="s">
        <v>35</v>
      </c>
      <c r="H84" s="24">
        <v>7</v>
      </c>
      <c r="L84" s="117"/>
      <c r="M84" s="1"/>
      <c r="N84" s="1"/>
      <c r="P84" s="1">
        <f>H84/G83</f>
        <v>0.875</v>
      </c>
      <c r="Q84" s="26">
        <v>7</v>
      </c>
      <c r="R84" s="27">
        <f t="shared" si="10"/>
        <v>0.7</v>
      </c>
      <c r="S84" s="1">
        <f t="shared" si="11"/>
        <v>0.30000000000000004</v>
      </c>
      <c r="U84" s="10"/>
    </row>
    <row r="85" spans="1:31" ht="12.75" customHeight="1" x14ac:dyDescent="0.2">
      <c r="A85" s="19" t="s">
        <v>36</v>
      </c>
      <c r="I85" s="24">
        <v>7</v>
      </c>
      <c r="L85" s="117"/>
      <c r="M85" s="1"/>
      <c r="N85" s="1"/>
      <c r="P85" s="1">
        <f>I85/H84</f>
        <v>1</v>
      </c>
      <c r="Q85" s="26">
        <v>7</v>
      </c>
      <c r="R85" s="27">
        <f t="shared" si="10"/>
        <v>1</v>
      </c>
      <c r="S85" s="1">
        <f t="shared" si="11"/>
        <v>0</v>
      </c>
      <c r="U85" s="10"/>
    </row>
    <row r="86" spans="1:31" ht="12.75" customHeight="1" x14ac:dyDescent="0.2">
      <c r="A86" s="19" t="s">
        <v>46</v>
      </c>
      <c r="J86" s="24">
        <v>7</v>
      </c>
      <c r="L86" s="117"/>
      <c r="M86" s="1"/>
      <c r="N86" s="1"/>
      <c r="P86" s="1">
        <f>J86/I85</f>
        <v>1</v>
      </c>
      <c r="Q86" s="26">
        <v>7</v>
      </c>
      <c r="R86" s="27">
        <f t="shared" si="10"/>
        <v>1</v>
      </c>
      <c r="S86" s="1">
        <f t="shared" si="11"/>
        <v>0</v>
      </c>
      <c r="U86" s="10"/>
    </row>
    <row r="87" spans="1:31" ht="12.75" customHeight="1" x14ac:dyDescent="0.2">
      <c r="A87" s="19" t="s">
        <v>47</v>
      </c>
      <c r="K87" s="46">
        <v>7</v>
      </c>
      <c r="L87" s="117">
        <v>3</v>
      </c>
      <c r="M87" s="1"/>
      <c r="N87" s="1"/>
      <c r="P87" s="1">
        <f>K87/J86</f>
        <v>1</v>
      </c>
      <c r="Q87" s="26">
        <v>7</v>
      </c>
      <c r="R87" s="27">
        <f t="shared" si="10"/>
        <v>1</v>
      </c>
      <c r="S87" s="1">
        <f t="shared" si="11"/>
        <v>0</v>
      </c>
      <c r="U87" s="10"/>
    </row>
    <row r="88" spans="1:31" ht="12.75" customHeight="1" x14ac:dyDescent="0.2">
      <c r="A88" s="19" t="s">
        <v>52</v>
      </c>
      <c r="K88" s="46">
        <v>1</v>
      </c>
      <c r="L88" s="117"/>
      <c r="M88" s="1"/>
      <c r="N88" s="1"/>
      <c r="P88" s="1"/>
      <c r="Q88" s="26">
        <v>1</v>
      </c>
      <c r="R88" s="27"/>
      <c r="S88" s="1"/>
      <c r="U88" s="10"/>
    </row>
    <row r="89" spans="1:31" ht="12.75" customHeight="1" x14ac:dyDescent="0.2">
      <c r="A89" s="19" t="s">
        <v>54</v>
      </c>
      <c r="K89" s="46">
        <v>2</v>
      </c>
      <c r="L89" s="117">
        <v>2</v>
      </c>
      <c r="M89" s="1"/>
      <c r="N89" s="1"/>
      <c r="P89" s="1"/>
      <c r="Q89" s="26">
        <v>2</v>
      </c>
      <c r="R89" s="27"/>
      <c r="S89" s="1"/>
      <c r="U89" s="10"/>
    </row>
    <row r="90" spans="1:31" ht="12.75" customHeight="1" x14ac:dyDescent="0.2">
      <c r="L90" s="46">
        <f>SUM(L87:L89)</f>
        <v>5</v>
      </c>
      <c r="M90" s="1">
        <f>L87/B78</f>
        <v>0.21428571428571427</v>
      </c>
      <c r="N90" s="1">
        <f>L90/B78</f>
        <v>0.35714285714285715</v>
      </c>
      <c r="O90" s="1">
        <f>N90-M90</f>
        <v>0.14285714285714288</v>
      </c>
      <c r="P90" s="1"/>
      <c r="U90" s="10" t="s">
        <v>20</v>
      </c>
      <c r="V90" s="34"/>
      <c r="W90" s="34"/>
      <c r="X90" s="34"/>
    </row>
    <row r="91" spans="1:31" ht="12.75" customHeight="1" x14ac:dyDescent="0.3">
      <c r="A91" s="3" t="s">
        <v>51</v>
      </c>
      <c r="M91" s="1"/>
      <c r="N91" s="1"/>
      <c r="P91" s="1"/>
      <c r="U91" s="35"/>
      <c r="V91" s="36"/>
      <c r="W91" s="36"/>
      <c r="X91" s="36"/>
    </row>
    <row r="92" spans="1:31" ht="25.5" customHeight="1" x14ac:dyDescent="0.2">
      <c r="B92" s="189" t="s">
        <v>3</v>
      </c>
      <c r="C92" s="190"/>
      <c r="D92" s="190"/>
      <c r="E92" s="190"/>
      <c r="F92" s="190"/>
      <c r="G92" s="190"/>
      <c r="H92" s="190"/>
      <c r="I92" s="190"/>
      <c r="J92" s="190"/>
      <c r="K92" s="124"/>
      <c r="M92" s="6" t="s">
        <v>8</v>
      </c>
      <c r="N92" s="6" t="s">
        <v>9</v>
      </c>
      <c r="O92" s="7" t="s">
        <v>10</v>
      </c>
      <c r="P92" s="6" t="s">
        <v>11</v>
      </c>
      <c r="Q92" s="8" t="s">
        <v>12</v>
      </c>
      <c r="R92" s="8" t="s">
        <v>13</v>
      </c>
      <c r="S92" s="9" t="s">
        <v>14</v>
      </c>
      <c r="U92" s="19"/>
      <c r="V92" s="36"/>
      <c r="W92" s="36"/>
      <c r="X92" s="36"/>
    </row>
    <row r="93" spans="1:31" ht="12.75" customHeight="1" x14ac:dyDescent="0.2">
      <c r="A93" s="11" t="s">
        <v>16</v>
      </c>
      <c r="B93" s="12">
        <v>1</v>
      </c>
      <c r="C93" s="12">
        <v>2</v>
      </c>
      <c r="D93" s="12">
        <v>3</v>
      </c>
      <c r="E93" s="12">
        <v>4</v>
      </c>
      <c r="F93" s="12">
        <v>5</v>
      </c>
      <c r="G93" s="12">
        <v>6</v>
      </c>
      <c r="H93" s="12">
        <v>7</v>
      </c>
      <c r="I93" s="12">
        <v>8</v>
      </c>
      <c r="J93" s="12">
        <v>9</v>
      </c>
      <c r="K93" s="126">
        <v>10</v>
      </c>
      <c r="L93" s="128" t="s">
        <v>17</v>
      </c>
      <c r="M93" s="15"/>
      <c r="N93" s="15"/>
      <c r="O93" s="16"/>
      <c r="P93" s="17"/>
      <c r="Q93" s="18"/>
      <c r="R93" s="18"/>
      <c r="S93" s="1"/>
      <c r="U93" s="19"/>
      <c r="V93" s="36"/>
      <c r="W93" s="36"/>
      <c r="X93" s="36"/>
    </row>
    <row r="94" spans="1:31" ht="12.75" customHeight="1" x14ac:dyDescent="0.2">
      <c r="A94" s="19" t="s">
        <v>26</v>
      </c>
      <c r="B94" s="20"/>
      <c r="C94" s="20"/>
      <c r="D94" s="20"/>
      <c r="E94" s="20"/>
      <c r="F94" s="20"/>
      <c r="G94" s="20"/>
      <c r="H94" s="20"/>
      <c r="I94" s="20"/>
      <c r="J94" s="20"/>
      <c r="K94" s="59"/>
      <c r="L94" s="129"/>
      <c r="M94" s="15"/>
      <c r="N94" s="15"/>
      <c r="O94" s="16"/>
      <c r="P94" s="17"/>
      <c r="Q94" s="23">
        <f>B94</f>
        <v>0</v>
      </c>
      <c r="R94" s="18"/>
      <c r="S94" s="1"/>
      <c r="U94" s="24"/>
      <c r="V94" s="30" t="s">
        <v>45</v>
      </c>
      <c r="W94" s="37"/>
      <c r="X94" s="37"/>
    </row>
    <row r="95" spans="1:31" ht="12.75" customHeight="1" x14ac:dyDescent="0.2">
      <c r="A95" s="19" t="s">
        <v>27</v>
      </c>
      <c r="L95" s="46"/>
      <c r="M95" s="1"/>
      <c r="N95" s="1"/>
      <c r="P95" s="17" t="e">
        <f>C95/B94</f>
        <v>#DIV/0!</v>
      </c>
      <c r="Q95" s="26"/>
      <c r="R95" s="27" t="e">
        <f>Q95/Q94</f>
        <v>#DIV/0!</v>
      </c>
      <c r="S95" s="1" t="e">
        <f>100%-R95</f>
        <v>#DIV/0!</v>
      </c>
      <c r="U95" s="38" t="s">
        <v>33</v>
      </c>
      <c r="V95" s="39" t="s">
        <v>19</v>
      </c>
      <c r="W95" s="39" t="s">
        <v>21</v>
      </c>
      <c r="X95" s="39" t="s">
        <v>22</v>
      </c>
      <c r="Y95" s="39" t="s">
        <v>23</v>
      </c>
      <c r="Z95" s="39" t="s">
        <v>24</v>
      </c>
      <c r="AA95" s="39" t="s">
        <v>25</v>
      </c>
      <c r="AB95" s="39" t="s">
        <v>27</v>
      </c>
      <c r="AC95" s="39" t="s">
        <v>28</v>
      </c>
      <c r="AD95" s="39" t="s">
        <v>29</v>
      </c>
      <c r="AE95" s="39" t="s">
        <v>30</v>
      </c>
    </row>
    <row r="96" spans="1:31" ht="12.75" customHeight="1" x14ac:dyDescent="0.2">
      <c r="M96" s="1"/>
      <c r="N96" s="1"/>
      <c r="P96" s="1"/>
      <c r="V96" s="41">
        <f>Q7/Q5</f>
        <v>0.36363636363636365</v>
      </c>
      <c r="W96" s="41">
        <f>Q22/Q20</f>
        <v>0.70370370370370372</v>
      </c>
      <c r="X96" s="41">
        <f>Q37/Q35</f>
        <v>0.6428571428571429</v>
      </c>
      <c r="Y96" s="41">
        <f>Q51/Q49</f>
        <v>0.72727272727272729</v>
      </c>
      <c r="Z96" s="41">
        <f>Q65/Q63</f>
        <v>0.69230769230769229</v>
      </c>
      <c r="AA96" s="41">
        <f>Q80/Q78</f>
        <v>0.6428571428571429</v>
      </c>
      <c r="AB96" s="41">
        <f>Q103/Q101</f>
        <v>0.9285714285714286</v>
      </c>
      <c r="AC96" s="41">
        <f>Q118/Q116</f>
        <v>0.92</v>
      </c>
      <c r="AD96" s="41">
        <f>Q135/Q133</f>
        <v>1</v>
      </c>
      <c r="AE96" s="41">
        <f>Q150/Q148</f>
        <v>0.56000000000000005</v>
      </c>
    </row>
    <row r="97" spans="1:23" ht="12.75" customHeight="1" x14ac:dyDescent="0.2">
      <c r="M97" s="1"/>
      <c r="N97" s="1"/>
      <c r="P97" s="1"/>
    </row>
    <row r="98" spans="1:23" ht="12.75" customHeight="1" x14ac:dyDescent="0.3">
      <c r="A98" s="3" t="s">
        <v>53</v>
      </c>
      <c r="M98" s="1"/>
      <c r="N98" s="1"/>
      <c r="P98" s="1"/>
    </row>
    <row r="99" spans="1:23" ht="25.5" customHeight="1" x14ac:dyDescent="0.2">
      <c r="B99" s="189" t="s">
        <v>3</v>
      </c>
      <c r="C99" s="190"/>
      <c r="D99" s="190"/>
      <c r="E99" s="190"/>
      <c r="F99" s="190"/>
      <c r="G99" s="190"/>
      <c r="H99" s="190"/>
      <c r="I99" s="190"/>
      <c r="J99" s="190"/>
      <c r="K99" s="124"/>
      <c r="M99" s="6" t="s">
        <v>8</v>
      </c>
      <c r="N99" s="6" t="s">
        <v>9</v>
      </c>
      <c r="O99" s="7" t="s">
        <v>10</v>
      </c>
      <c r="P99" s="6" t="s">
        <v>11</v>
      </c>
      <c r="Q99" s="8" t="s">
        <v>12</v>
      </c>
      <c r="R99" s="8" t="s">
        <v>13</v>
      </c>
      <c r="S99" s="9" t="s">
        <v>14</v>
      </c>
    </row>
    <row r="100" spans="1:23" ht="12.75" customHeight="1" x14ac:dyDescent="0.2">
      <c r="A100" s="11" t="s">
        <v>16</v>
      </c>
      <c r="B100" s="12">
        <v>1</v>
      </c>
      <c r="C100" s="12">
        <v>2</v>
      </c>
      <c r="D100" s="12">
        <v>3</v>
      </c>
      <c r="E100" s="12">
        <v>4</v>
      </c>
      <c r="F100" s="12">
        <v>5</v>
      </c>
      <c r="G100" s="12">
        <v>6</v>
      </c>
      <c r="H100" s="12">
        <v>7</v>
      </c>
      <c r="I100" s="12">
        <v>8</v>
      </c>
      <c r="J100" s="12">
        <v>9</v>
      </c>
      <c r="K100" s="126">
        <v>10</v>
      </c>
      <c r="L100" s="128" t="s">
        <v>17</v>
      </c>
      <c r="M100" s="15"/>
      <c r="N100" s="15"/>
      <c r="O100" s="16"/>
      <c r="P100" s="17"/>
      <c r="Q100" s="18"/>
      <c r="R100" s="18"/>
      <c r="S100" s="1"/>
    </row>
    <row r="101" spans="1:23" ht="12.75" customHeight="1" x14ac:dyDescent="0.2">
      <c r="A101" s="19" t="s">
        <v>27</v>
      </c>
      <c r="B101" s="20">
        <v>14</v>
      </c>
      <c r="C101" s="20"/>
      <c r="D101" s="20"/>
      <c r="E101" s="20"/>
      <c r="F101" s="20"/>
      <c r="G101" s="20"/>
      <c r="H101" s="20"/>
      <c r="I101" s="20"/>
      <c r="J101" s="20"/>
      <c r="K101" s="59"/>
      <c r="L101" s="117"/>
      <c r="M101" s="15"/>
      <c r="N101" s="15"/>
      <c r="O101" s="16"/>
      <c r="P101" s="17"/>
      <c r="Q101" s="23">
        <f>B101</f>
        <v>14</v>
      </c>
      <c r="R101" s="18"/>
      <c r="S101" s="1"/>
    </row>
    <row r="102" spans="1:23" ht="12.75" customHeight="1" x14ac:dyDescent="0.2">
      <c r="A102" s="19" t="s">
        <v>28</v>
      </c>
      <c r="C102" s="24">
        <v>13</v>
      </c>
      <c r="L102" s="117"/>
      <c r="M102" s="1"/>
      <c r="N102" s="1"/>
      <c r="P102" s="17">
        <f>C102/B101</f>
        <v>0.9285714285714286</v>
      </c>
      <c r="Q102" s="26">
        <v>13</v>
      </c>
      <c r="R102" s="27">
        <f t="shared" ref="R102:R109" si="12">Q102/Q101</f>
        <v>0.9285714285714286</v>
      </c>
      <c r="S102" s="1">
        <f t="shared" ref="S102:S109" si="13">100%-R102</f>
        <v>7.1428571428571397E-2</v>
      </c>
    </row>
    <row r="103" spans="1:23" ht="12.75" customHeight="1" x14ac:dyDescent="0.2">
      <c r="A103" s="19" t="s">
        <v>29</v>
      </c>
      <c r="D103" s="24">
        <v>13</v>
      </c>
      <c r="L103" s="117"/>
      <c r="M103" s="1"/>
      <c r="N103" s="1"/>
      <c r="P103" s="1">
        <f>D103/C102</f>
        <v>1</v>
      </c>
      <c r="Q103" s="26">
        <v>13</v>
      </c>
      <c r="R103" s="27">
        <f t="shared" si="12"/>
        <v>1</v>
      </c>
      <c r="S103" s="1">
        <f t="shared" si="13"/>
        <v>0</v>
      </c>
    </row>
    <row r="104" spans="1:23" ht="12.75" customHeight="1" x14ac:dyDescent="0.2">
      <c r="A104" s="19" t="s">
        <v>30</v>
      </c>
      <c r="E104" s="24">
        <v>12</v>
      </c>
      <c r="L104" s="117"/>
      <c r="M104" s="1"/>
      <c r="N104" s="1"/>
      <c r="P104" s="1">
        <f>E104/D103</f>
        <v>0.92307692307692313</v>
      </c>
      <c r="Q104" s="26">
        <v>12</v>
      </c>
      <c r="R104" s="27">
        <f t="shared" si="12"/>
        <v>0.92307692307692313</v>
      </c>
      <c r="S104" s="1">
        <f t="shared" si="13"/>
        <v>7.6923076923076872E-2</v>
      </c>
    </row>
    <row r="105" spans="1:23" ht="12.75" customHeight="1" x14ac:dyDescent="0.2">
      <c r="A105" s="19" t="s">
        <v>35</v>
      </c>
      <c r="F105" s="24">
        <v>11</v>
      </c>
      <c r="L105" s="117"/>
      <c r="M105" s="1"/>
      <c r="N105" s="1"/>
      <c r="P105" s="1">
        <f>F105/E104</f>
        <v>0.91666666666666663</v>
      </c>
      <c r="Q105" s="26">
        <v>12</v>
      </c>
      <c r="R105" s="27">
        <f t="shared" si="12"/>
        <v>1</v>
      </c>
      <c r="S105" s="1">
        <f t="shared" si="13"/>
        <v>0</v>
      </c>
    </row>
    <row r="106" spans="1:23" ht="12.75" customHeight="1" x14ac:dyDescent="0.2">
      <c r="A106" s="19" t="s">
        <v>36</v>
      </c>
      <c r="G106" s="24">
        <v>11</v>
      </c>
      <c r="L106" s="117"/>
      <c r="M106" s="1"/>
      <c r="N106" s="1"/>
      <c r="P106" s="1">
        <f>G106/F105</f>
        <v>1</v>
      </c>
      <c r="Q106" s="26">
        <v>12</v>
      </c>
      <c r="R106" s="27">
        <f t="shared" si="12"/>
        <v>1</v>
      </c>
      <c r="S106" s="1">
        <f t="shared" si="13"/>
        <v>0</v>
      </c>
    </row>
    <row r="107" spans="1:23" ht="12.75" customHeight="1" x14ac:dyDescent="0.2">
      <c r="A107" s="19" t="s">
        <v>46</v>
      </c>
      <c r="H107" s="24">
        <v>11</v>
      </c>
      <c r="L107" s="117"/>
      <c r="M107" s="1"/>
      <c r="N107" s="1"/>
      <c r="P107" s="1">
        <f>H107/G106</f>
        <v>1</v>
      </c>
      <c r="Q107" s="26">
        <v>12</v>
      </c>
      <c r="R107" s="27">
        <f t="shared" si="12"/>
        <v>1</v>
      </c>
      <c r="S107" s="1">
        <f t="shared" si="13"/>
        <v>0</v>
      </c>
    </row>
    <row r="108" spans="1:23" ht="12.75" customHeight="1" x14ac:dyDescent="0.2">
      <c r="A108" s="19" t="s">
        <v>47</v>
      </c>
      <c r="I108" s="24">
        <v>11</v>
      </c>
      <c r="L108" s="117"/>
      <c r="M108" s="1"/>
      <c r="N108" s="1"/>
      <c r="P108" s="1">
        <f>I108/H107</f>
        <v>1</v>
      </c>
      <c r="Q108" s="26">
        <v>11</v>
      </c>
      <c r="R108" s="27">
        <f t="shared" si="12"/>
        <v>0.91666666666666663</v>
      </c>
      <c r="S108" s="1">
        <f t="shared" si="13"/>
        <v>8.333333333333337E-2</v>
      </c>
    </row>
    <row r="109" spans="1:23" ht="12.75" customHeight="1" x14ac:dyDescent="0.2">
      <c r="A109" s="19" t="s">
        <v>52</v>
      </c>
      <c r="J109" s="24">
        <v>10</v>
      </c>
      <c r="L109" s="117"/>
      <c r="M109" s="1"/>
      <c r="N109" s="1"/>
      <c r="P109" s="1">
        <f>J109/I108</f>
        <v>0.90909090909090906</v>
      </c>
      <c r="Q109" s="26">
        <v>11</v>
      </c>
      <c r="R109" s="27">
        <f t="shared" si="12"/>
        <v>1</v>
      </c>
      <c r="S109" s="1">
        <f t="shared" si="13"/>
        <v>0</v>
      </c>
    </row>
    <row r="110" spans="1:23" ht="12.75" customHeight="1" x14ac:dyDescent="0.2">
      <c r="A110" s="19" t="s">
        <v>54</v>
      </c>
      <c r="K110" s="46">
        <v>10</v>
      </c>
      <c r="L110" s="117">
        <v>10</v>
      </c>
      <c r="M110" s="1"/>
      <c r="N110" s="1"/>
      <c r="P110" s="1"/>
      <c r="Q110" s="26">
        <v>11</v>
      </c>
      <c r="R110" s="27"/>
      <c r="S110" s="1"/>
      <c r="T110" s="42" t="s">
        <v>48</v>
      </c>
      <c r="U110" s="42">
        <v>11</v>
      </c>
      <c r="V110" s="42">
        <f>SUM(L109:L111)</f>
        <v>11</v>
      </c>
      <c r="W110" s="42" t="s">
        <v>17</v>
      </c>
    </row>
    <row r="111" spans="1:23" ht="12.75" customHeight="1" x14ac:dyDescent="0.2">
      <c r="A111" s="19" t="s">
        <v>57</v>
      </c>
      <c r="K111" s="46">
        <v>1</v>
      </c>
      <c r="L111" s="117">
        <v>1</v>
      </c>
      <c r="M111" s="1"/>
      <c r="N111" s="1"/>
      <c r="P111" s="1"/>
      <c r="Q111" s="26">
        <v>1</v>
      </c>
      <c r="R111" s="27"/>
      <c r="S111" s="1"/>
      <c r="T111" s="42" t="s">
        <v>49</v>
      </c>
      <c r="U111" s="43">
        <f>U110/B101</f>
        <v>0.7857142857142857</v>
      </c>
      <c r="V111" s="43">
        <f>U110/V110</f>
        <v>1</v>
      </c>
      <c r="W111" s="42" t="s">
        <v>50</v>
      </c>
    </row>
    <row r="112" spans="1:23" ht="12.75" customHeight="1" x14ac:dyDescent="0.2">
      <c r="L112" s="46">
        <f>SUM(L110:L111)</f>
        <v>11</v>
      </c>
      <c r="M112" s="1">
        <f>L110/B101</f>
        <v>0.7142857142857143</v>
      </c>
      <c r="N112" s="1">
        <f>L112/B101</f>
        <v>0.7857142857142857</v>
      </c>
      <c r="O112" s="1">
        <f>N112-M112</f>
        <v>7.1428571428571397E-2</v>
      </c>
      <c r="P112" s="1"/>
    </row>
    <row r="113" spans="1:23" ht="12.75" customHeight="1" x14ac:dyDescent="0.3">
      <c r="A113" s="3" t="s">
        <v>55</v>
      </c>
      <c r="M113" s="1"/>
      <c r="N113" s="1"/>
      <c r="P113" s="1"/>
    </row>
    <row r="114" spans="1:23" ht="25.5" customHeight="1" x14ac:dyDescent="0.2">
      <c r="B114" s="189" t="s">
        <v>3</v>
      </c>
      <c r="C114" s="190"/>
      <c r="D114" s="190"/>
      <c r="E114" s="190"/>
      <c r="F114" s="190"/>
      <c r="G114" s="190"/>
      <c r="H114" s="190"/>
      <c r="I114" s="190"/>
      <c r="J114" s="190"/>
      <c r="K114" s="124"/>
      <c r="M114" s="6" t="s">
        <v>8</v>
      </c>
      <c r="N114" s="6" t="s">
        <v>9</v>
      </c>
      <c r="O114" s="7" t="s">
        <v>10</v>
      </c>
      <c r="P114" s="6" t="s">
        <v>11</v>
      </c>
      <c r="Q114" s="8" t="s">
        <v>12</v>
      </c>
      <c r="R114" s="8" t="s">
        <v>13</v>
      </c>
      <c r="S114" s="9" t="s">
        <v>14</v>
      </c>
    </row>
    <row r="115" spans="1:23" ht="12.75" customHeight="1" x14ac:dyDescent="0.2">
      <c r="A115" s="11" t="s">
        <v>16</v>
      </c>
      <c r="B115" s="12">
        <v>1</v>
      </c>
      <c r="C115" s="12">
        <v>2</v>
      </c>
      <c r="D115" s="12">
        <v>3</v>
      </c>
      <c r="E115" s="12">
        <v>4</v>
      </c>
      <c r="F115" s="12">
        <v>5</v>
      </c>
      <c r="G115" s="12">
        <v>6</v>
      </c>
      <c r="H115" s="12">
        <v>7</v>
      </c>
      <c r="I115" s="12">
        <v>8</v>
      </c>
      <c r="J115" s="12">
        <v>9</v>
      </c>
      <c r="K115" s="126">
        <v>10</v>
      </c>
      <c r="L115" s="128" t="s">
        <v>17</v>
      </c>
      <c r="M115" s="15"/>
      <c r="N115" s="15"/>
      <c r="O115" s="16"/>
      <c r="P115" s="17"/>
      <c r="Q115" s="18"/>
      <c r="R115" s="18"/>
      <c r="S115" s="1"/>
    </row>
    <row r="116" spans="1:23" ht="12.75" customHeight="1" x14ac:dyDescent="0.2">
      <c r="A116" s="19" t="s">
        <v>28</v>
      </c>
      <c r="B116" s="20">
        <v>25</v>
      </c>
      <c r="C116" s="20"/>
      <c r="D116" s="20"/>
      <c r="E116" s="20"/>
      <c r="F116" s="20"/>
      <c r="G116" s="20"/>
      <c r="H116" s="20"/>
      <c r="I116" s="20"/>
      <c r="J116" s="20"/>
      <c r="K116" s="59"/>
      <c r="L116" s="117"/>
      <c r="M116" s="15"/>
      <c r="N116" s="15"/>
      <c r="O116" s="16"/>
      <c r="P116" s="17"/>
      <c r="Q116" s="23">
        <f>B116</f>
        <v>25</v>
      </c>
      <c r="R116" s="18"/>
      <c r="S116" s="1"/>
    </row>
    <row r="117" spans="1:23" ht="12.75" customHeight="1" x14ac:dyDescent="0.2">
      <c r="A117" s="19" t="s">
        <v>29</v>
      </c>
      <c r="C117" s="24">
        <v>23</v>
      </c>
      <c r="L117" s="117"/>
      <c r="M117" s="1"/>
      <c r="N117" s="1"/>
      <c r="P117" s="17">
        <f>C117/B116</f>
        <v>0.92</v>
      </c>
      <c r="Q117" s="26">
        <v>23</v>
      </c>
      <c r="R117" s="27">
        <f t="shared" ref="R117:R125" si="14">Q117/Q116</f>
        <v>0.92</v>
      </c>
      <c r="S117" s="1">
        <f t="shared" ref="S117:S125" si="15">100%-R117</f>
        <v>7.999999999999996E-2</v>
      </c>
    </row>
    <row r="118" spans="1:23" ht="12.75" customHeight="1" x14ac:dyDescent="0.2">
      <c r="A118" s="19" t="s">
        <v>30</v>
      </c>
      <c r="D118" s="24">
        <v>23</v>
      </c>
      <c r="L118" s="117"/>
      <c r="M118" s="1"/>
      <c r="N118" s="1"/>
      <c r="P118" s="1">
        <f>D118/C117</f>
        <v>1</v>
      </c>
      <c r="Q118" s="26">
        <v>23</v>
      </c>
      <c r="R118" s="27">
        <f t="shared" si="14"/>
        <v>1</v>
      </c>
      <c r="S118" s="1">
        <f t="shared" si="15"/>
        <v>0</v>
      </c>
    </row>
    <row r="119" spans="1:23" ht="12.75" customHeight="1" x14ac:dyDescent="0.2">
      <c r="A119" s="24">
        <v>1001</v>
      </c>
      <c r="E119" s="24">
        <v>21</v>
      </c>
      <c r="L119" s="117"/>
      <c r="M119" s="1"/>
      <c r="N119" s="1"/>
      <c r="P119" s="1">
        <f>E119/D118</f>
        <v>0.91304347826086951</v>
      </c>
      <c r="Q119" s="26">
        <v>22</v>
      </c>
      <c r="R119" s="27">
        <f t="shared" si="14"/>
        <v>0.95652173913043481</v>
      </c>
      <c r="S119" s="1">
        <f t="shared" si="15"/>
        <v>4.3478260869565188E-2</v>
      </c>
    </row>
    <row r="120" spans="1:23" ht="12.75" customHeight="1" x14ac:dyDescent="0.2">
      <c r="A120" s="24">
        <v>1002</v>
      </c>
      <c r="F120" s="24">
        <v>20</v>
      </c>
      <c r="L120" s="117"/>
      <c r="M120" s="1"/>
      <c r="N120" s="1"/>
      <c r="P120" s="1">
        <f>F120/E119</f>
        <v>0.95238095238095233</v>
      </c>
      <c r="Q120" s="26">
        <v>21</v>
      </c>
      <c r="R120" s="27">
        <f t="shared" si="14"/>
        <v>0.95454545454545459</v>
      </c>
      <c r="S120" s="1">
        <f t="shared" si="15"/>
        <v>4.5454545454545414E-2</v>
      </c>
    </row>
    <row r="121" spans="1:23" ht="12.75" customHeight="1" x14ac:dyDescent="0.2">
      <c r="A121" s="24">
        <v>1101</v>
      </c>
      <c r="G121" s="24">
        <v>18</v>
      </c>
      <c r="L121" s="117"/>
      <c r="M121" s="1"/>
      <c r="N121" s="1"/>
      <c r="P121" s="1">
        <f>G121/F120</f>
        <v>0.9</v>
      </c>
      <c r="Q121" s="26">
        <v>19</v>
      </c>
      <c r="R121" s="27">
        <f t="shared" si="14"/>
        <v>0.90476190476190477</v>
      </c>
      <c r="S121" s="1">
        <f t="shared" si="15"/>
        <v>9.5238095238095233E-2</v>
      </c>
    </row>
    <row r="122" spans="1:23" ht="12.75" customHeight="1" x14ac:dyDescent="0.2">
      <c r="A122" s="19" t="s">
        <v>47</v>
      </c>
      <c r="H122" s="24">
        <v>16</v>
      </c>
      <c r="L122" s="117"/>
      <c r="M122" s="1"/>
      <c r="N122" s="1"/>
      <c r="P122" s="1">
        <f>H122/G121</f>
        <v>0.88888888888888884</v>
      </c>
      <c r="Q122" s="26">
        <v>19</v>
      </c>
      <c r="R122" s="27">
        <f t="shared" si="14"/>
        <v>1</v>
      </c>
      <c r="S122" s="1">
        <f t="shared" si="15"/>
        <v>0</v>
      </c>
    </row>
    <row r="123" spans="1:23" ht="12.75" customHeight="1" x14ac:dyDescent="0.2">
      <c r="A123" s="19" t="s">
        <v>52</v>
      </c>
      <c r="I123" s="24">
        <v>15</v>
      </c>
      <c r="L123" s="117"/>
      <c r="M123" s="1"/>
      <c r="N123" s="1"/>
      <c r="P123" s="1">
        <f>I123/H122</f>
        <v>0.9375</v>
      </c>
      <c r="Q123" s="26">
        <v>18</v>
      </c>
      <c r="R123" s="27">
        <f t="shared" si="14"/>
        <v>0.94736842105263153</v>
      </c>
      <c r="S123" s="1">
        <f t="shared" si="15"/>
        <v>5.2631578947368474E-2</v>
      </c>
    </row>
    <row r="124" spans="1:23" ht="12.75" customHeight="1" x14ac:dyDescent="0.2">
      <c r="A124" s="19" t="s">
        <v>54</v>
      </c>
      <c r="J124" s="24">
        <v>15</v>
      </c>
      <c r="L124" s="117"/>
      <c r="M124" s="1"/>
      <c r="N124" s="1"/>
      <c r="P124" s="1">
        <f>J124/I123</f>
        <v>1</v>
      </c>
      <c r="Q124" s="26">
        <v>19</v>
      </c>
      <c r="R124" s="27">
        <f t="shared" si="14"/>
        <v>1.0555555555555556</v>
      </c>
      <c r="S124" s="1">
        <f t="shared" si="15"/>
        <v>-5.555555555555558E-2</v>
      </c>
    </row>
    <row r="125" spans="1:23" ht="12.75" customHeight="1" x14ac:dyDescent="0.2">
      <c r="A125" s="19" t="s">
        <v>57</v>
      </c>
      <c r="K125" s="46">
        <v>15</v>
      </c>
      <c r="L125" s="117">
        <v>15</v>
      </c>
      <c r="M125" s="1"/>
      <c r="N125" s="1"/>
      <c r="P125" s="1">
        <f>K125/J124</f>
        <v>1</v>
      </c>
      <c r="Q125" s="26">
        <v>19</v>
      </c>
      <c r="R125" s="27">
        <f t="shared" si="14"/>
        <v>1</v>
      </c>
      <c r="S125" s="1">
        <f t="shared" si="15"/>
        <v>0</v>
      </c>
    </row>
    <row r="126" spans="1:23" ht="12.75" customHeight="1" x14ac:dyDescent="0.2">
      <c r="A126" s="19" t="s">
        <v>58</v>
      </c>
      <c r="K126" s="46">
        <v>2</v>
      </c>
      <c r="L126" s="117">
        <v>2</v>
      </c>
      <c r="M126" s="1"/>
      <c r="N126" s="1"/>
      <c r="P126" s="1"/>
      <c r="Q126" s="26">
        <v>3</v>
      </c>
      <c r="R126" s="27"/>
      <c r="S126" s="1"/>
    </row>
    <row r="127" spans="1:23" ht="12.75" customHeight="1" x14ac:dyDescent="0.2">
      <c r="A127" s="19" t="s">
        <v>61</v>
      </c>
      <c r="K127" s="46">
        <v>1</v>
      </c>
      <c r="L127" s="117"/>
      <c r="M127" s="1"/>
      <c r="N127" s="1"/>
      <c r="P127" s="1"/>
      <c r="Q127" s="26">
        <v>1</v>
      </c>
      <c r="R127" s="27"/>
      <c r="S127" s="1"/>
    </row>
    <row r="128" spans="1:23" ht="12.75" customHeight="1" x14ac:dyDescent="0.2">
      <c r="A128" s="19" t="s">
        <v>62</v>
      </c>
      <c r="K128" s="46">
        <v>1</v>
      </c>
      <c r="L128" s="117"/>
      <c r="M128" s="1"/>
      <c r="N128" s="1"/>
      <c r="P128" s="1"/>
      <c r="Q128" s="26">
        <v>1</v>
      </c>
      <c r="R128" s="27"/>
      <c r="S128" s="1"/>
      <c r="T128" s="42" t="s">
        <v>48</v>
      </c>
      <c r="U128" s="42">
        <v>17</v>
      </c>
      <c r="V128" s="42">
        <f>SUM(L125:L127)</f>
        <v>17</v>
      </c>
      <c r="W128" s="42" t="s">
        <v>17</v>
      </c>
    </row>
    <row r="129" spans="1:23" ht="12.75" customHeight="1" x14ac:dyDescent="0.2">
      <c r="L129" s="46">
        <f>SUM(L125:L127)</f>
        <v>17</v>
      </c>
      <c r="M129" s="1">
        <f>L125/B116</f>
        <v>0.6</v>
      </c>
      <c r="N129" s="1">
        <f>L129/B116</f>
        <v>0.68</v>
      </c>
      <c r="O129" s="1">
        <f>N129-M129</f>
        <v>8.0000000000000071E-2</v>
      </c>
      <c r="P129" s="1"/>
      <c r="T129" s="42" t="s">
        <v>49</v>
      </c>
      <c r="U129" s="43">
        <f>U128/B116</f>
        <v>0.68</v>
      </c>
      <c r="V129" s="43">
        <f>U128/V128</f>
        <v>1</v>
      </c>
      <c r="W129" s="42" t="s">
        <v>50</v>
      </c>
    </row>
    <row r="130" spans="1:23" ht="12.75" customHeight="1" x14ac:dyDescent="0.3">
      <c r="A130" s="3" t="s">
        <v>56</v>
      </c>
      <c r="M130" s="1"/>
      <c r="N130" s="1"/>
      <c r="P130" s="1"/>
    </row>
    <row r="131" spans="1:23" ht="25.5" customHeight="1" x14ac:dyDescent="0.2">
      <c r="B131" s="189" t="s">
        <v>3</v>
      </c>
      <c r="C131" s="190"/>
      <c r="D131" s="190"/>
      <c r="E131" s="190"/>
      <c r="F131" s="190"/>
      <c r="G131" s="190"/>
      <c r="H131" s="190"/>
      <c r="I131" s="190"/>
      <c r="J131" s="190"/>
      <c r="K131" s="124"/>
      <c r="M131" s="6" t="s">
        <v>8</v>
      </c>
      <c r="N131" s="6" t="s">
        <v>9</v>
      </c>
      <c r="O131" s="7" t="s">
        <v>10</v>
      </c>
      <c r="P131" s="6" t="s">
        <v>11</v>
      </c>
      <c r="Q131" s="8" t="s">
        <v>12</v>
      </c>
      <c r="R131" s="8" t="s">
        <v>13</v>
      </c>
      <c r="S131" s="9" t="s">
        <v>14</v>
      </c>
    </row>
    <row r="132" spans="1:23" ht="12.75" customHeight="1" x14ac:dyDescent="0.2">
      <c r="A132" s="11" t="s">
        <v>16</v>
      </c>
      <c r="B132" s="12">
        <v>1</v>
      </c>
      <c r="C132" s="12">
        <v>2</v>
      </c>
      <c r="D132" s="12">
        <v>3</v>
      </c>
      <c r="E132" s="12">
        <v>4</v>
      </c>
      <c r="F132" s="12">
        <v>5</v>
      </c>
      <c r="G132" s="12">
        <v>6</v>
      </c>
      <c r="H132" s="12">
        <v>7</v>
      </c>
      <c r="I132" s="12">
        <v>8</v>
      </c>
      <c r="J132" s="12">
        <v>9</v>
      </c>
      <c r="K132" s="126">
        <v>10</v>
      </c>
      <c r="L132" s="128" t="s">
        <v>17</v>
      </c>
      <c r="M132" s="15"/>
      <c r="N132" s="15"/>
      <c r="O132" s="16"/>
      <c r="P132" s="17"/>
      <c r="Q132" s="18"/>
      <c r="R132" s="18"/>
      <c r="S132" s="1"/>
    </row>
    <row r="133" spans="1:23" ht="12.75" customHeight="1" x14ac:dyDescent="0.2">
      <c r="A133" s="19" t="s">
        <v>29</v>
      </c>
      <c r="B133" s="20">
        <v>9</v>
      </c>
      <c r="C133" s="20"/>
      <c r="D133" s="20"/>
      <c r="E133" s="20"/>
      <c r="F133" s="20"/>
      <c r="G133" s="20"/>
      <c r="H133" s="20"/>
      <c r="I133" s="20"/>
      <c r="J133" s="20"/>
      <c r="K133" s="59"/>
      <c r="L133" s="117"/>
      <c r="M133" s="15"/>
      <c r="N133" s="15"/>
      <c r="O133" s="16"/>
      <c r="P133" s="17"/>
      <c r="Q133" s="23">
        <f>B133</f>
        <v>9</v>
      </c>
      <c r="R133" s="18"/>
      <c r="S133" s="1"/>
    </row>
    <row r="134" spans="1:23" ht="12.75" customHeight="1" x14ac:dyDescent="0.2">
      <c r="A134" s="19" t="s">
        <v>30</v>
      </c>
      <c r="C134" s="24">
        <v>9</v>
      </c>
      <c r="L134" s="117"/>
      <c r="M134" s="1"/>
      <c r="N134" s="1"/>
      <c r="P134" s="17">
        <f>C134/B133</f>
        <v>1</v>
      </c>
      <c r="Q134" s="26">
        <v>9</v>
      </c>
      <c r="R134" s="27">
        <f t="shared" ref="R134:R142" si="16">Q134/Q133</f>
        <v>1</v>
      </c>
      <c r="S134" s="1">
        <f t="shared" ref="S134:S142" si="17">100%-R134</f>
        <v>0</v>
      </c>
    </row>
    <row r="135" spans="1:23" ht="12.75" customHeight="1" x14ac:dyDescent="0.2">
      <c r="A135" s="24">
        <v>1001</v>
      </c>
      <c r="D135" s="24">
        <v>9</v>
      </c>
      <c r="L135" s="117"/>
      <c r="M135" s="1"/>
      <c r="N135" s="1"/>
      <c r="P135" s="1">
        <f>D135/C134</f>
        <v>1</v>
      </c>
      <c r="Q135" s="26">
        <v>9</v>
      </c>
      <c r="R135" s="27">
        <f t="shared" si="16"/>
        <v>1</v>
      </c>
      <c r="S135" s="1">
        <f t="shared" si="17"/>
        <v>0</v>
      </c>
    </row>
    <row r="136" spans="1:23" ht="12.75" customHeight="1" x14ac:dyDescent="0.2">
      <c r="A136" s="24">
        <v>1002</v>
      </c>
      <c r="E136" s="24">
        <v>9</v>
      </c>
      <c r="L136" s="117"/>
      <c r="M136" s="1"/>
      <c r="N136" s="1"/>
      <c r="P136" s="1">
        <f>E136/D135</f>
        <v>1</v>
      </c>
      <c r="Q136" s="26">
        <v>9</v>
      </c>
      <c r="R136" s="27">
        <f t="shared" si="16"/>
        <v>1</v>
      </c>
      <c r="S136" s="1">
        <f t="shared" si="17"/>
        <v>0</v>
      </c>
    </row>
    <row r="137" spans="1:23" ht="12.75" customHeight="1" x14ac:dyDescent="0.2">
      <c r="A137" s="24">
        <v>1101</v>
      </c>
      <c r="F137" s="24">
        <v>7</v>
      </c>
      <c r="L137" s="117"/>
      <c r="M137" s="1"/>
      <c r="N137" s="1"/>
      <c r="P137" s="1">
        <f>F137/E136</f>
        <v>0.77777777777777779</v>
      </c>
      <c r="Q137" s="26">
        <v>7</v>
      </c>
      <c r="R137" s="27">
        <f t="shared" si="16"/>
        <v>0.77777777777777779</v>
      </c>
      <c r="S137" s="1">
        <f t="shared" si="17"/>
        <v>0.22222222222222221</v>
      </c>
    </row>
    <row r="138" spans="1:23" ht="12.75" customHeight="1" x14ac:dyDescent="0.2">
      <c r="A138" s="19" t="s">
        <v>47</v>
      </c>
      <c r="G138" s="24">
        <v>6</v>
      </c>
      <c r="L138" s="117"/>
      <c r="M138" s="1"/>
      <c r="N138" s="1"/>
      <c r="P138" s="1">
        <f>G138/F137</f>
        <v>0.8571428571428571</v>
      </c>
      <c r="Q138" s="26">
        <v>7</v>
      </c>
      <c r="R138" s="27">
        <f t="shared" si="16"/>
        <v>1</v>
      </c>
      <c r="S138" s="1">
        <f t="shared" si="17"/>
        <v>0</v>
      </c>
    </row>
    <row r="139" spans="1:23" ht="12.75" customHeight="1" x14ac:dyDescent="0.2">
      <c r="A139" s="19" t="s">
        <v>52</v>
      </c>
      <c r="H139" s="24">
        <v>6</v>
      </c>
      <c r="L139" s="117"/>
      <c r="M139" s="1"/>
      <c r="N139" s="1"/>
      <c r="P139" s="1">
        <f>H139/G138</f>
        <v>1</v>
      </c>
      <c r="Q139" s="26">
        <v>7</v>
      </c>
      <c r="R139" s="27">
        <f t="shared" si="16"/>
        <v>1</v>
      </c>
      <c r="S139" s="1">
        <f t="shared" si="17"/>
        <v>0</v>
      </c>
    </row>
    <row r="140" spans="1:23" ht="12.75" customHeight="1" x14ac:dyDescent="0.2">
      <c r="A140" s="19" t="s">
        <v>54</v>
      </c>
      <c r="I140" s="24">
        <v>6</v>
      </c>
      <c r="L140" s="117"/>
      <c r="M140" s="1"/>
      <c r="N140" s="1"/>
      <c r="P140" s="1">
        <f>I140/H139</f>
        <v>1</v>
      </c>
      <c r="Q140" s="26">
        <v>7</v>
      </c>
      <c r="R140" s="27">
        <f t="shared" si="16"/>
        <v>1</v>
      </c>
      <c r="S140" s="1">
        <f t="shared" si="17"/>
        <v>0</v>
      </c>
    </row>
    <row r="141" spans="1:23" ht="12.75" customHeight="1" x14ac:dyDescent="0.2">
      <c r="A141" s="19" t="s">
        <v>57</v>
      </c>
      <c r="J141" s="24">
        <v>6</v>
      </c>
      <c r="L141" s="117"/>
      <c r="M141" s="1"/>
      <c r="N141" s="1"/>
      <c r="P141" s="1">
        <f>J141/I140</f>
        <v>1</v>
      </c>
      <c r="Q141" s="26">
        <v>7</v>
      </c>
      <c r="R141" s="27">
        <f t="shared" si="16"/>
        <v>1</v>
      </c>
      <c r="S141" s="1">
        <f t="shared" si="17"/>
        <v>0</v>
      </c>
    </row>
    <row r="142" spans="1:23" ht="12.75" customHeight="1" x14ac:dyDescent="0.2">
      <c r="A142" s="19" t="s">
        <v>58</v>
      </c>
      <c r="K142" s="46">
        <v>6</v>
      </c>
      <c r="L142" s="117">
        <v>5</v>
      </c>
      <c r="M142" s="1"/>
      <c r="N142" s="1"/>
      <c r="P142" s="1">
        <f>K142/J141</f>
        <v>1</v>
      </c>
      <c r="Q142" s="26">
        <v>7</v>
      </c>
      <c r="R142" s="27">
        <f t="shared" si="16"/>
        <v>1</v>
      </c>
      <c r="S142" s="1">
        <f t="shared" si="17"/>
        <v>0</v>
      </c>
    </row>
    <row r="143" spans="1:23" ht="12.75" customHeight="1" x14ac:dyDescent="0.2">
      <c r="A143" s="19" t="s">
        <v>61</v>
      </c>
      <c r="K143" s="46">
        <v>1</v>
      </c>
      <c r="L143" s="117">
        <v>2</v>
      </c>
      <c r="M143" s="1"/>
      <c r="N143" s="1"/>
      <c r="P143" s="1"/>
      <c r="Q143" s="26">
        <v>2</v>
      </c>
      <c r="R143" s="27"/>
      <c r="S143" s="1"/>
      <c r="T143" s="42" t="s">
        <v>48</v>
      </c>
      <c r="U143" s="42">
        <v>7</v>
      </c>
      <c r="V143" s="42">
        <f>SUM(L142:L143)</f>
        <v>7</v>
      </c>
      <c r="W143" s="42" t="s">
        <v>17</v>
      </c>
    </row>
    <row r="144" spans="1:23" ht="12.75" customHeight="1" x14ac:dyDescent="0.2">
      <c r="L144" s="46">
        <f>SUM(L142:L143)</f>
        <v>7</v>
      </c>
      <c r="M144" s="1">
        <f>L142/B133</f>
        <v>0.55555555555555558</v>
      </c>
      <c r="N144" s="1">
        <f>L144/B133</f>
        <v>0.77777777777777779</v>
      </c>
      <c r="O144" s="1">
        <f>N144-M144</f>
        <v>0.22222222222222221</v>
      </c>
      <c r="P144" s="1"/>
      <c r="T144" s="42" t="s">
        <v>49</v>
      </c>
      <c r="U144" s="43">
        <f>U143/B133</f>
        <v>0.77777777777777779</v>
      </c>
      <c r="V144" s="43">
        <f>U143/V143</f>
        <v>1</v>
      </c>
      <c r="W144" s="42" t="s">
        <v>50</v>
      </c>
    </row>
    <row r="145" spans="1:30" ht="12.75" customHeight="1" x14ac:dyDescent="0.3">
      <c r="A145" s="3" t="s">
        <v>59</v>
      </c>
      <c r="M145" s="1"/>
      <c r="N145" s="1"/>
      <c r="P145" s="1"/>
    </row>
    <row r="146" spans="1:30" ht="25.5" customHeight="1" x14ac:dyDescent="0.2">
      <c r="B146" s="189" t="s">
        <v>3</v>
      </c>
      <c r="C146" s="190"/>
      <c r="D146" s="190"/>
      <c r="E146" s="190"/>
      <c r="F146" s="190"/>
      <c r="G146" s="190"/>
      <c r="H146" s="190"/>
      <c r="I146" s="190"/>
      <c r="J146" s="190"/>
      <c r="K146" s="124"/>
      <c r="M146" s="6" t="s">
        <v>8</v>
      </c>
      <c r="N146" s="6" t="s">
        <v>9</v>
      </c>
      <c r="O146" s="7" t="s">
        <v>10</v>
      </c>
      <c r="P146" s="6" t="s">
        <v>11</v>
      </c>
      <c r="Q146" s="8" t="s">
        <v>12</v>
      </c>
      <c r="R146" s="8" t="s">
        <v>13</v>
      </c>
      <c r="S146" s="9" t="s">
        <v>14</v>
      </c>
    </row>
    <row r="147" spans="1:30" ht="12.75" customHeight="1" x14ac:dyDescent="0.2">
      <c r="A147" s="11" t="s">
        <v>16</v>
      </c>
      <c r="B147" s="12">
        <v>1</v>
      </c>
      <c r="C147" s="12">
        <v>2</v>
      </c>
      <c r="D147" s="12">
        <v>3</v>
      </c>
      <c r="E147" s="12">
        <v>4</v>
      </c>
      <c r="F147" s="12">
        <v>5</v>
      </c>
      <c r="G147" s="12">
        <v>6</v>
      </c>
      <c r="H147" s="12">
        <v>7</v>
      </c>
      <c r="I147" s="12">
        <v>8</v>
      </c>
      <c r="J147" s="12">
        <v>9</v>
      </c>
      <c r="K147" s="126">
        <v>10</v>
      </c>
      <c r="L147" s="128" t="s">
        <v>17</v>
      </c>
      <c r="M147" s="15"/>
      <c r="N147" s="15"/>
      <c r="O147" s="16"/>
      <c r="P147" s="17"/>
      <c r="Q147" s="18"/>
      <c r="R147" s="18"/>
      <c r="S147" s="1"/>
    </row>
    <row r="148" spans="1:30" ht="12.75" customHeight="1" x14ac:dyDescent="0.2">
      <c r="A148" s="19" t="s">
        <v>30</v>
      </c>
      <c r="B148" s="20">
        <v>25</v>
      </c>
      <c r="C148" s="20"/>
      <c r="D148" s="20"/>
      <c r="E148" s="20"/>
      <c r="F148" s="20"/>
      <c r="G148" s="20"/>
      <c r="H148" s="20"/>
      <c r="I148" s="20"/>
      <c r="J148" s="20"/>
      <c r="K148" s="59"/>
      <c r="L148" s="129"/>
      <c r="M148" s="15"/>
      <c r="N148" s="15"/>
      <c r="O148" s="16"/>
      <c r="P148" s="17"/>
      <c r="Q148" s="23">
        <f>B148</f>
        <v>25</v>
      </c>
      <c r="R148" s="18"/>
      <c r="S148" s="1"/>
    </row>
    <row r="149" spans="1:30" ht="12.75" customHeight="1" x14ac:dyDescent="0.2">
      <c r="A149" s="24">
        <v>1001</v>
      </c>
      <c r="C149" s="24">
        <v>16</v>
      </c>
      <c r="L149" s="117"/>
      <c r="M149" s="1"/>
      <c r="N149" s="1"/>
      <c r="P149" s="1">
        <f>C149/B148</f>
        <v>0.64</v>
      </c>
      <c r="Q149" s="26">
        <v>16</v>
      </c>
      <c r="R149" s="27">
        <f t="shared" ref="R149:R157" si="18">Q149/Q148</f>
        <v>0.64</v>
      </c>
      <c r="S149" s="1">
        <f t="shared" ref="S149:S157" si="19">100%-R149</f>
        <v>0.36</v>
      </c>
    </row>
    <row r="150" spans="1:30" ht="12.75" customHeight="1" x14ac:dyDescent="0.2">
      <c r="A150" s="24">
        <v>1002</v>
      </c>
      <c r="D150" s="24">
        <v>14</v>
      </c>
      <c r="L150" s="117"/>
      <c r="M150" s="1"/>
      <c r="N150" s="1"/>
      <c r="P150" s="1">
        <f>D150/C149</f>
        <v>0.875</v>
      </c>
      <c r="Q150" s="26">
        <v>14</v>
      </c>
      <c r="R150" s="27">
        <f t="shared" si="18"/>
        <v>0.875</v>
      </c>
      <c r="S150" s="1">
        <f t="shared" si="19"/>
        <v>0.125</v>
      </c>
    </row>
    <row r="151" spans="1:30" ht="12.75" customHeight="1" x14ac:dyDescent="0.2">
      <c r="A151" s="24">
        <v>1101</v>
      </c>
      <c r="E151" s="24">
        <v>11</v>
      </c>
      <c r="L151" s="117"/>
      <c r="M151" s="1"/>
      <c r="N151" s="1"/>
      <c r="P151" s="1">
        <f>E151/D150</f>
        <v>0.7857142857142857</v>
      </c>
      <c r="Q151" s="26">
        <v>11</v>
      </c>
      <c r="R151" s="27">
        <f t="shared" si="18"/>
        <v>0.7857142857142857</v>
      </c>
      <c r="S151" s="1">
        <f t="shared" si="19"/>
        <v>0.2142857142857143</v>
      </c>
    </row>
    <row r="152" spans="1:30" ht="12.75" customHeight="1" x14ac:dyDescent="0.2">
      <c r="A152" s="19" t="s">
        <v>47</v>
      </c>
      <c r="F152" s="24">
        <v>11</v>
      </c>
      <c r="L152" s="117"/>
      <c r="M152" s="1"/>
      <c r="N152" s="1"/>
      <c r="P152" s="1">
        <f>F152/E151</f>
        <v>1</v>
      </c>
      <c r="Q152" s="26">
        <v>11</v>
      </c>
      <c r="R152" s="27">
        <f t="shared" si="18"/>
        <v>1</v>
      </c>
      <c r="S152" s="1">
        <f t="shared" si="19"/>
        <v>0</v>
      </c>
    </row>
    <row r="153" spans="1:30" ht="12.75" customHeight="1" x14ac:dyDescent="0.2">
      <c r="A153" s="19" t="s">
        <v>52</v>
      </c>
      <c r="G153" s="24">
        <v>11</v>
      </c>
      <c r="L153" s="117"/>
      <c r="M153" s="1"/>
      <c r="N153" s="1"/>
      <c r="P153" s="1">
        <f>G153/F152</f>
        <v>1</v>
      </c>
      <c r="Q153" s="26">
        <v>11</v>
      </c>
      <c r="R153" s="27">
        <f t="shared" si="18"/>
        <v>1</v>
      </c>
      <c r="S153" s="1">
        <f t="shared" si="19"/>
        <v>0</v>
      </c>
    </row>
    <row r="154" spans="1:30" ht="12.75" customHeight="1" x14ac:dyDescent="0.2">
      <c r="A154" s="19" t="s">
        <v>54</v>
      </c>
      <c r="H154" s="24">
        <v>10</v>
      </c>
      <c r="L154" s="117"/>
      <c r="M154" s="1"/>
      <c r="N154" s="1"/>
      <c r="P154" s="1">
        <f>H154/G153</f>
        <v>0.90909090909090906</v>
      </c>
      <c r="Q154" s="26">
        <v>11</v>
      </c>
      <c r="R154" s="27">
        <f t="shared" si="18"/>
        <v>1</v>
      </c>
      <c r="S154" s="1">
        <f t="shared" si="19"/>
        <v>0</v>
      </c>
    </row>
    <row r="155" spans="1:30" ht="12.75" customHeight="1" x14ac:dyDescent="0.2">
      <c r="A155" s="19" t="s">
        <v>57</v>
      </c>
      <c r="I155" s="24">
        <v>10</v>
      </c>
      <c r="L155" s="117"/>
      <c r="M155" s="1"/>
      <c r="N155" s="1"/>
      <c r="P155" s="1">
        <f>I155/H154</f>
        <v>1</v>
      </c>
      <c r="Q155" s="26">
        <v>11</v>
      </c>
      <c r="R155" s="27">
        <f t="shared" si="18"/>
        <v>1</v>
      </c>
      <c r="S155" s="1">
        <f t="shared" si="19"/>
        <v>0</v>
      </c>
    </row>
    <row r="156" spans="1:30" ht="12.75" customHeight="1" x14ac:dyDescent="0.2">
      <c r="A156" s="19" t="s">
        <v>58</v>
      </c>
      <c r="J156" s="24">
        <v>10</v>
      </c>
      <c r="L156" s="117"/>
      <c r="M156" s="1"/>
      <c r="N156" s="1"/>
      <c r="P156" s="1">
        <f>J156/I155</f>
        <v>1</v>
      </c>
      <c r="Q156" s="26">
        <v>11</v>
      </c>
      <c r="R156" s="27">
        <f t="shared" si="18"/>
        <v>1</v>
      </c>
      <c r="S156" s="1">
        <f t="shared" si="19"/>
        <v>0</v>
      </c>
      <c r="AC156" s="44" t="s">
        <v>28</v>
      </c>
      <c r="AD156" s="24">
        <v>17</v>
      </c>
    </row>
    <row r="157" spans="1:30" ht="12.75" customHeight="1" x14ac:dyDescent="0.2">
      <c r="A157" s="19" t="s">
        <v>61</v>
      </c>
      <c r="K157" s="46">
        <v>10</v>
      </c>
      <c r="L157" s="117">
        <v>10</v>
      </c>
      <c r="M157" s="1"/>
      <c r="N157" s="1"/>
      <c r="P157" s="1">
        <f>K157/J156</f>
        <v>1</v>
      </c>
      <c r="Q157" s="26">
        <v>11</v>
      </c>
      <c r="R157" s="27">
        <f t="shared" si="18"/>
        <v>1</v>
      </c>
      <c r="S157" s="1">
        <f t="shared" si="19"/>
        <v>0</v>
      </c>
      <c r="AC157" s="44" t="s">
        <v>29</v>
      </c>
      <c r="AD157" s="24">
        <v>6</v>
      </c>
    </row>
    <row r="158" spans="1:30" ht="12.75" customHeight="1" x14ac:dyDescent="0.2">
      <c r="A158" s="19" t="s">
        <v>62</v>
      </c>
      <c r="K158" s="46">
        <v>1</v>
      </c>
      <c r="L158" s="117">
        <v>1</v>
      </c>
      <c r="M158" s="1"/>
      <c r="N158" s="1"/>
      <c r="P158" s="1"/>
      <c r="Q158" s="26">
        <v>1</v>
      </c>
      <c r="R158" s="27"/>
      <c r="S158" s="1"/>
      <c r="T158" s="47" t="s">
        <v>48</v>
      </c>
      <c r="U158" s="47">
        <v>11</v>
      </c>
      <c r="V158" s="47">
        <f>SUM(L157:L158)</f>
        <v>11</v>
      </c>
      <c r="W158" s="47" t="s">
        <v>17</v>
      </c>
      <c r="AA158" s="45" t="s">
        <v>93</v>
      </c>
      <c r="AB158" s="45">
        <v>1401</v>
      </c>
      <c r="AC158" s="44" t="s">
        <v>30</v>
      </c>
      <c r="AD158" s="24">
        <v>9</v>
      </c>
    </row>
    <row r="159" spans="1:30" ht="12.75" customHeight="1" x14ac:dyDescent="0.2">
      <c r="L159" s="46">
        <f>SUM(L157:L158)</f>
        <v>11</v>
      </c>
      <c r="M159" s="1">
        <f>L157/B148</f>
        <v>0.4</v>
      </c>
      <c r="N159" s="1">
        <f>L159/B148</f>
        <v>0.44</v>
      </c>
      <c r="O159" s="1">
        <f>N159-M159</f>
        <v>3.999999999999998E-2</v>
      </c>
      <c r="P159" s="1"/>
      <c r="T159" s="47" t="s">
        <v>49</v>
      </c>
      <c r="U159" s="48">
        <f>U158/B148</f>
        <v>0.44</v>
      </c>
      <c r="V159" s="48">
        <f>U158/V158</f>
        <v>1</v>
      </c>
      <c r="W159" s="47" t="s">
        <v>50</v>
      </c>
      <c r="AA159" s="45" t="s">
        <v>93</v>
      </c>
      <c r="AB159" s="45">
        <v>1402</v>
      </c>
      <c r="AC159" s="44">
        <v>1001</v>
      </c>
      <c r="AD159" s="24" t="s">
        <v>94</v>
      </c>
    </row>
    <row r="160" spans="1:30" ht="12.75" customHeight="1" x14ac:dyDescent="0.2">
      <c r="M160" s="1"/>
      <c r="N160" s="1"/>
      <c r="P160" s="1"/>
      <c r="U160" s="37"/>
    </row>
    <row r="161" spans="1:21" ht="12.75" customHeight="1" x14ac:dyDescent="0.2">
      <c r="M161" s="1"/>
      <c r="N161" s="1"/>
      <c r="P161" s="1"/>
      <c r="U161" s="37"/>
    </row>
    <row r="162" spans="1:21" ht="26.25" customHeight="1" x14ac:dyDescent="0.4">
      <c r="B162" s="179" t="s">
        <v>63</v>
      </c>
      <c r="C162" s="179"/>
      <c r="D162" s="179"/>
      <c r="E162" s="179"/>
      <c r="F162" s="179"/>
      <c r="G162" s="179"/>
      <c r="H162" s="179"/>
      <c r="I162" s="179"/>
      <c r="J162" s="179"/>
      <c r="K162" s="179"/>
      <c r="L162" s="74" t="s">
        <v>35</v>
      </c>
      <c r="M162" s="1"/>
      <c r="N162" s="1"/>
      <c r="O162" s="24"/>
      <c r="P162" s="1"/>
      <c r="Q162" s="24"/>
      <c r="R162" s="24"/>
      <c r="S162" s="24"/>
      <c r="U162" s="37"/>
    </row>
    <row r="163" spans="1:21" ht="20.25" customHeight="1" x14ac:dyDescent="0.2">
      <c r="A163" s="181" t="s">
        <v>16</v>
      </c>
      <c r="B163" s="182" t="s">
        <v>64</v>
      </c>
      <c r="C163" s="183"/>
      <c r="D163" s="183"/>
      <c r="E163" s="183"/>
      <c r="F163" s="183"/>
      <c r="G163" s="183"/>
      <c r="H163" s="183"/>
      <c r="I163" s="183"/>
      <c r="J163" s="183"/>
      <c r="K163" s="184"/>
      <c r="L163" s="185" t="s">
        <v>17</v>
      </c>
      <c r="M163" s="178" t="s">
        <v>8</v>
      </c>
      <c r="N163" s="178" t="s">
        <v>9</v>
      </c>
      <c r="O163" s="187" t="s">
        <v>10</v>
      </c>
      <c r="P163" s="178" t="s">
        <v>11</v>
      </c>
      <c r="Q163" s="176" t="s">
        <v>12</v>
      </c>
      <c r="R163" s="176" t="s">
        <v>13</v>
      </c>
      <c r="S163" s="178" t="s">
        <v>14</v>
      </c>
      <c r="U163" s="37"/>
    </row>
    <row r="164" spans="1:21" ht="15.75" customHeight="1" x14ac:dyDescent="0.25">
      <c r="A164" s="177"/>
      <c r="B164" s="50" t="s">
        <v>65</v>
      </c>
      <c r="C164" s="50" t="s">
        <v>66</v>
      </c>
      <c r="D164" s="50" t="s">
        <v>67</v>
      </c>
      <c r="E164" s="50" t="s">
        <v>68</v>
      </c>
      <c r="F164" s="50" t="s">
        <v>69</v>
      </c>
      <c r="G164" s="50" t="s">
        <v>70</v>
      </c>
      <c r="H164" s="50" t="s">
        <v>71</v>
      </c>
      <c r="I164" s="50" t="s">
        <v>72</v>
      </c>
      <c r="J164" s="50" t="s">
        <v>73</v>
      </c>
      <c r="K164" s="125" t="s">
        <v>95</v>
      </c>
      <c r="L164" s="186"/>
      <c r="M164" s="177"/>
      <c r="N164" s="177"/>
      <c r="O164" s="177"/>
      <c r="P164" s="177"/>
      <c r="Q164" s="177"/>
      <c r="R164" s="177"/>
      <c r="S164" s="177"/>
      <c r="U164" s="37"/>
    </row>
    <row r="165" spans="1:21" ht="15.75" customHeight="1" x14ac:dyDescent="0.25">
      <c r="A165" s="50">
        <v>1001</v>
      </c>
      <c r="B165" s="51">
        <v>19</v>
      </c>
      <c r="C165" s="51"/>
      <c r="D165" s="51"/>
      <c r="E165" s="51"/>
      <c r="F165" s="51"/>
      <c r="G165" s="51"/>
      <c r="H165" s="51"/>
      <c r="I165" s="51"/>
      <c r="J165" s="51"/>
      <c r="K165" s="51"/>
      <c r="L165" s="84"/>
      <c r="M165" s="130"/>
      <c r="N165" s="133"/>
      <c r="O165" s="134"/>
      <c r="P165" s="140"/>
      <c r="Q165" s="53">
        <f>B165</f>
        <v>19</v>
      </c>
      <c r="R165" s="141"/>
      <c r="S165" s="140"/>
      <c r="U165" s="37"/>
    </row>
    <row r="166" spans="1:21" ht="15.75" customHeight="1" x14ac:dyDescent="0.25">
      <c r="A166" s="50">
        <v>1002</v>
      </c>
      <c r="B166" s="51"/>
      <c r="C166" s="51">
        <v>15</v>
      </c>
      <c r="D166" s="51"/>
      <c r="E166" s="51"/>
      <c r="F166" s="51"/>
      <c r="G166" s="51"/>
      <c r="H166" s="51"/>
      <c r="I166" s="51"/>
      <c r="J166" s="51"/>
      <c r="K166" s="51"/>
      <c r="L166" s="84"/>
      <c r="M166" s="131"/>
      <c r="N166" s="57"/>
      <c r="O166" s="135"/>
      <c r="P166" s="54">
        <f>IF(C166=0,"",C166/B165)</f>
        <v>0.78947368421052633</v>
      </c>
      <c r="Q166" s="55">
        <v>15</v>
      </c>
      <c r="R166" s="139">
        <f t="shared" ref="R166:R174" si="20">IF(Q166=0,"",Q166/Q165)</f>
        <v>0.78947368421052633</v>
      </c>
      <c r="S166" s="139">
        <f t="shared" ref="S166:S174" si="21">IF(Q166=0,"",100%-R166)</f>
        <v>0.21052631578947367</v>
      </c>
      <c r="U166" s="37"/>
    </row>
    <row r="167" spans="1:21" ht="15.75" customHeight="1" x14ac:dyDescent="0.25">
      <c r="A167" s="50">
        <v>1101</v>
      </c>
      <c r="B167" s="51"/>
      <c r="C167" s="51"/>
      <c r="D167" s="51">
        <v>12</v>
      </c>
      <c r="E167" s="51"/>
      <c r="F167" s="51"/>
      <c r="G167" s="51"/>
      <c r="H167" s="51"/>
      <c r="I167" s="51"/>
      <c r="J167" s="51"/>
      <c r="K167" s="51"/>
      <c r="L167" s="84"/>
      <c r="M167" s="131"/>
      <c r="N167" s="57"/>
      <c r="O167" s="135"/>
      <c r="P167" s="54">
        <f>IF(D167=0,"",D167/C166)</f>
        <v>0.8</v>
      </c>
      <c r="Q167" s="55">
        <v>13</v>
      </c>
      <c r="R167" s="139">
        <f t="shared" si="20"/>
        <v>0.8666666666666667</v>
      </c>
      <c r="S167" s="139">
        <f t="shared" si="21"/>
        <v>0.1333333333333333</v>
      </c>
      <c r="T167" s="80">
        <f>Q167/Q165</f>
        <v>0.68421052631578949</v>
      </c>
      <c r="U167" s="37"/>
    </row>
    <row r="168" spans="1:21" ht="15.75" customHeight="1" x14ac:dyDescent="0.25">
      <c r="A168" s="50">
        <v>1102</v>
      </c>
      <c r="B168" s="51"/>
      <c r="C168" s="51"/>
      <c r="D168" s="51"/>
      <c r="E168" s="51">
        <v>12</v>
      </c>
      <c r="F168" s="51"/>
      <c r="G168" s="51"/>
      <c r="H168" s="51"/>
      <c r="I168" s="51"/>
      <c r="J168" s="51"/>
      <c r="K168" s="51"/>
      <c r="L168" s="84"/>
      <c r="M168" s="131"/>
      <c r="N168" s="57"/>
      <c r="O168" s="135"/>
      <c r="P168" s="54">
        <f>IF(E168=0,"",E168/D167)</f>
        <v>1</v>
      </c>
      <c r="Q168" s="55">
        <v>13</v>
      </c>
      <c r="R168" s="139">
        <f t="shared" si="20"/>
        <v>1</v>
      </c>
      <c r="S168" s="139">
        <f t="shared" si="21"/>
        <v>0</v>
      </c>
      <c r="U168" s="37"/>
    </row>
    <row r="169" spans="1:21" ht="15.75" customHeight="1" x14ac:dyDescent="0.25">
      <c r="A169" s="50">
        <v>1201</v>
      </c>
      <c r="B169" s="51"/>
      <c r="C169" s="51"/>
      <c r="D169" s="51"/>
      <c r="E169" s="51"/>
      <c r="F169" s="51">
        <v>10</v>
      </c>
      <c r="G169" s="51"/>
      <c r="H169" s="51"/>
      <c r="I169" s="51"/>
      <c r="J169" s="51"/>
      <c r="K169" s="51"/>
      <c r="L169" s="84"/>
      <c r="M169" s="131"/>
      <c r="N169" s="57"/>
      <c r="O169" s="135"/>
      <c r="P169" s="54">
        <f>IF(F169=0,"",F169/E168)</f>
        <v>0.83333333333333337</v>
      </c>
      <c r="Q169" s="55">
        <v>12</v>
      </c>
      <c r="R169" s="139">
        <f t="shared" si="20"/>
        <v>0.92307692307692313</v>
      </c>
      <c r="S169" s="139">
        <f t="shared" si="21"/>
        <v>7.6923076923076872E-2</v>
      </c>
      <c r="U169" s="37"/>
    </row>
    <row r="170" spans="1:21" ht="15.75" customHeight="1" x14ac:dyDescent="0.25">
      <c r="A170" s="50">
        <v>1202</v>
      </c>
      <c r="B170" s="51"/>
      <c r="C170" s="51"/>
      <c r="D170" s="51"/>
      <c r="E170" s="51"/>
      <c r="F170" s="51"/>
      <c r="G170" s="51">
        <v>10</v>
      </c>
      <c r="H170" s="51"/>
      <c r="I170" s="51"/>
      <c r="J170" s="51"/>
      <c r="K170" s="51"/>
      <c r="L170" s="84"/>
      <c r="M170" s="131"/>
      <c r="N170" s="57"/>
      <c r="O170" s="135"/>
      <c r="P170" s="54">
        <f>IF(G170=0,"",G170/F169)</f>
        <v>1</v>
      </c>
      <c r="Q170" s="55">
        <v>10</v>
      </c>
      <c r="R170" s="139">
        <f t="shared" si="20"/>
        <v>0.83333333333333337</v>
      </c>
      <c r="S170" s="139">
        <f t="shared" si="21"/>
        <v>0.16666666666666663</v>
      </c>
      <c r="U170" s="37"/>
    </row>
    <row r="171" spans="1:21" ht="15.75" customHeight="1" x14ac:dyDescent="0.25">
      <c r="A171" s="50">
        <v>1301</v>
      </c>
      <c r="B171" s="51"/>
      <c r="C171" s="51"/>
      <c r="D171" s="51"/>
      <c r="E171" s="51"/>
      <c r="F171" s="51"/>
      <c r="G171" s="51"/>
      <c r="H171" s="51">
        <v>9</v>
      </c>
      <c r="I171" s="51"/>
      <c r="J171" s="51"/>
      <c r="K171" s="51"/>
      <c r="L171" s="84"/>
      <c r="M171" s="131"/>
      <c r="N171" s="57"/>
      <c r="O171" s="135"/>
      <c r="P171" s="54">
        <f>IF(H171=0,"",H171/G170)</f>
        <v>0.9</v>
      </c>
      <c r="Q171" s="55">
        <v>10</v>
      </c>
      <c r="R171" s="139">
        <f t="shared" si="20"/>
        <v>1</v>
      </c>
      <c r="S171" s="139">
        <f t="shared" si="21"/>
        <v>0</v>
      </c>
      <c r="U171" s="37"/>
    </row>
    <row r="172" spans="1:21" ht="15.75" customHeight="1" x14ac:dyDescent="0.25">
      <c r="A172" s="50">
        <v>1302</v>
      </c>
      <c r="B172" s="51"/>
      <c r="C172" s="51"/>
      <c r="D172" s="51"/>
      <c r="E172" s="51"/>
      <c r="F172" s="51"/>
      <c r="G172" s="51"/>
      <c r="H172" s="51"/>
      <c r="I172" s="51">
        <v>9</v>
      </c>
      <c r="J172" s="51"/>
      <c r="K172" s="51"/>
      <c r="L172" s="84"/>
      <c r="M172" s="131"/>
      <c r="N172" s="57"/>
      <c r="O172" s="135"/>
      <c r="P172" s="54">
        <f>IF(I172=0,"",I172/H171)</f>
        <v>1</v>
      </c>
      <c r="Q172" s="55">
        <v>10</v>
      </c>
      <c r="R172" s="139">
        <f t="shared" si="20"/>
        <v>1</v>
      </c>
      <c r="S172" s="139">
        <f t="shared" si="21"/>
        <v>0</v>
      </c>
      <c r="U172" s="37"/>
    </row>
    <row r="173" spans="1:21" ht="15.75" customHeight="1" x14ac:dyDescent="0.25">
      <c r="A173" s="50">
        <v>1401</v>
      </c>
      <c r="B173" s="51"/>
      <c r="C173" s="51"/>
      <c r="D173" s="51"/>
      <c r="E173" s="51"/>
      <c r="F173" s="51"/>
      <c r="G173" s="51"/>
      <c r="H173" s="51"/>
      <c r="I173" s="51"/>
      <c r="J173" s="51">
        <v>9</v>
      </c>
      <c r="K173" s="51"/>
      <c r="L173" s="84"/>
      <c r="M173" s="131"/>
      <c r="N173" s="57"/>
      <c r="O173" s="135"/>
      <c r="P173" s="54">
        <f>IF(J173=0,"",J173/I172)</f>
        <v>1</v>
      </c>
      <c r="Q173" s="55">
        <v>10</v>
      </c>
      <c r="R173" s="139">
        <f t="shared" si="20"/>
        <v>1</v>
      </c>
      <c r="S173" s="139">
        <f t="shared" si="21"/>
        <v>0</v>
      </c>
      <c r="U173" s="37"/>
    </row>
    <row r="174" spans="1:21" ht="15.75" customHeight="1" x14ac:dyDescent="0.25">
      <c r="A174" s="50">
        <v>1402</v>
      </c>
      <c r="B174" s="51"/>
      <c r="C174" s="51"/>
      <c r="D174" s="51"/>
      <c r="E174" s="51"/>
      <c r="F174" s="51"/>
      <c r="G174" s="51"/>
      <c r="H174" s="51"/>
      <c r="I174" s="51"/>
      <c r="J174" s="51"/>
      <c r="K174" s="51">
        <v>9</v>
      </c>
      <c r="L174" s="84">
        <v>9</v>
      </c>
      <c r="M174" s="131"/>
      <c r="N174" s="57"/>
      <c r="O174" s="135"/>
      <c r="P174" s="54">
        <f>IF(K174=0,"",K174/J173)</f>
        <v>1</v>
      </c>
      <c r="Q174" s="55">
        <v>10</v>
      </c>
      <c r="R174" s="139">
        <f t="shared" si="20"/>
        <v>1</v>
      </c>
      <c r="S174" s="139">
        <f t="shared" si="21"/>
        <v>0</v>
      </c>
      <c r="U174" s="37"/>
    </row>
    <row r="175" spans="1:21" ht="15.75" customHeight="1" x14ac:dyDescent="0.25">
      <c r="A175" s="50">
        <v>1501</v>
      </c>
      <c r="B175" s="51"/>
      <c r="C175" s="51"/>
      <c r="D175" s="51"/>
      <c r="E175" s="51"/>
      <c r="F175" s="51"/>
      <c r="G175" s="51"/>
      <c r="H175" s="51"/>
      <c r="I175" s="51"/>
      <c r="J175" s="51"/>
      <c r="K175" s="51">
        <v>1</v>
      </c>
      <c r="L175" s="84">
        <v>1</v>
      </c>
      <c r="M175" s="131"/>
      <c r="N175" s="57"/>
      <c r="O175" s="136"/>
      <c r="P175" s="157"/>
      <c r="Q175" s="58">
        <v>1</v>
      </c>
      <c r="R175" s="158"/>
      <c r="S175" s="157"/>
      <c r="U175" s="37"/>
    </row>
    <row r="176" spans="1:21" ht="15.75" customHeight="1" x14ac:dyDescent="0.25">
      <c r="A176" s="50">
        <v>1502</v>
      </c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84"/>
      <c r="M176" s="131"/>
      <c r="N176" s="57"/>
      <c r="O176" s="136"/>
      <c r="P176" s="142"/>
      <c r="Q176" s="58">
        <v>1</v>
      </c>
      <c r="R176" s="143"/>
      <c r="S176" s="142"/>
      <c r="U176" s="37"/>
    </row>
    <row r="177" spans="1:31" ht="15.75" customHeight="1" x14ac:dyDescent="0.25">
      <c r="A177" s="50">
        <v>1601</v>
      </c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84"/>
      <c r="M177" s="131"/>
      <c r="N177" s="57"/>
      <c r="O177" s="136"/>
      <c r="P177" s="142"/>
      <c r="Q177" s="58"/>
      <c r="R177" s="143"/>
      <c r="S177" s="142"/>
      <c r="U177" s="37"/>
    </row>
    <row r="178" spans="1:31" ht="15.75" customHeight="1" x14ac:dyDescent="0.25">
      <c r="A178" s="50">
        <v>1602</v>
      </c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84"/>
      <c r="M178" s="131"/>
      <c r="N178" s="57"/>
      <c r="O178" s="136"/>
      <c r="P178" s="57"/>
      <c r="Q178" s="136"/>
      <c r="R178" s="144"/>
      <c r="S178" s="142"/>
      <c r="U178" s="37"/>
    </row>
    <row r="179" spans="1:31" ht="15.75" customHeight="1" x14ac:dyDescent="0.25">
      <c r="A179" s="50">
        <v>1701</v>
      </c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84"/>
      <c r="M179" s="131"/>
      <c r="N179" s="57"/>
      <c r="O179" s="136"/>
      <c r="P179" s="145" t="s">
        <v>48</v>
      </c>
      <c r="Q179" s="146">
        <v>7</v>
      </c>
      <c r="R179" s="147">
        <f>IF(SUM(L167:L176)=0,"",SUM(L167:L176))</f>
        <v>10</v>
      </c>
      <c r="S179" s="148" t="s">
        <v>17</v>
      </c>
      <c r="U179" s="37"/>
    </row>
    <row r="180" spans="1:31" ht="15.75" customHeight="1" x14ac:dyDescent="0.25">
      <c r="A180" s="50">
        <v>1702</v>
      </c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84"/>
      <c r="M180" s="131"/>
      <c r="N180" s="57"/>
      <c r="O180" s="136"/>
      <c r="P180" s="149" t="s">
        <v>49</v>
      </c>
      <c r="Q180" s="65">
        <f>IF(Q179/B165=0,"",Q179/B165)</f>
        <v>0.36842105263157893</v>
      </c>
      <c r="R180" s="150">
        <f>IF(Q179/R179=0,"",Q179/R179)</f>
        <v>0.7</v>
      </c>
      <c r="S180" s="151" t="s">
        <v>50</v>
      </c>
      <c r="U180" s="37"/>
    </row>
    <row r="181" spans="1:31" ht="15.75" customHeight="1" x14ac:dyDescent="0.25">
      <c r="A181" s="50">
        <v>1801</v>
      </c>
      <c r="B181" s="120"/>
      <c r="C181" s="120"/>
      <c r="D181" s="120"/>
      <c r="E181" s="120"/>
      <c r="F181" s="120"/>
      <c r="G181" s="120"/>
      <c r="H181" s="120"/>
      <c r="I181" s="120"/>
      <c r="J181" s="120"/>
      <c r="K181" s="120"/>
      <c r="L181" s="84"/>
      <c r="M181" s="132"/>
      <c r="N181" s="137"/>
      <c r="O181" s="138"/>
      <c r="P181" s="93"/>
      <c r="Q181" s="152"/>
      <c r="R181" s="152"/>
      <c r="S181" s="153"/>
      <c r="U181" s="37"/>
    </row>
    <row r="182" spans="1:31" ht="18" customHeight="1" x14ac:dyDescent="0.25">
      <c r="A182" s="19"/>
      <c r="B182" s="188" t="s">
        <v>74</v>
      </c>
      <c r="C182" s="188"/>
      <c r="D182" s="188"/>
      <c r="E182" s="188"/>
      <c r="F182" s="188"/>
      <c r="G182" s="188"/>
      <c r="H182" s="188"/>
      <c r="I182" s="188"/>
      <c r="J182" s="188"/>
      <c r="K182" s="188"/>
      <c r="L182" s="123">
        <f>SUM(L174:L178)</f>
        <v>10</v>
      </c>
      <c r="M182" s="72">
        <f>IF(L174=0,"",L174/B165)</f>
        <v>0.47368421052631576</v>
      </c>
      <c r="N182" s="72">
        <f>IF(L182=0,"",L182/B165)</f>
        <v>0.52631578947368418</v>
      </c>
      <c r="O182" s="72">
        <f>IF(L174=0,"",N182-M182)</f>
        <v>5.2631578947368418E-2</v>
      </c>
      <c r="P182" s="1"/>
      <c r="Q182" s="24"/>
      <c r="R182" s="27"/>
      <c r="S182" s="1"/>
      <c r="U182" s="37"/>
    </row>
    <row r="183" spans="1:31" ht="12.75" customHeight="1" x14ac:dyDescent="0.2">
      <c r="M183" s="1"/>
      <c r="N183" s="1"/>
      <c r="P183" s="1"/>
      <c r="U183" s="37"/>
    </row>
    <row r="184" spans="1:31" ht="12.75" customHeight="1" x14ac:dyDescent="0.2">
      <c r="M184" s="1"/>
      <c r="N184" s="1"/>
      <c r="P184" s="1"/>
    </row>
    <row r="185" spans="1:31" ht="26.25" customHeight="1" x14ac:dyDescent="0.4">
      <c r="B185" s="179" t="s">
        <v>63</v>
      </c>
      <c r="C185" s="179"/>
      <c r="D185" s="179"/>
      <c r="E185" s="179"/>
      <c r="F185" s="179"/>
      <c r="G185" s="179"/>
      <c r="H185" s="179"/>
      <c r="I185" s="179"/>
      <c r="J185" s="179"/>
      <c r="K185" s="179"/>
      <c r="L185" s="74" t="s">
        <v>36</v>
      </c>
      <c r="M185" s="1"/>
      <c r="N185" s="1"/>
      <c r="O185" s="24"/>
      <c r="P185" s="1"/>
      <c r="Q185" s="24"/>
      <c r="R185" s="24"/>
      <c r="S185" s="24"/>
    </row>
    <row r="186" spans="1:31" ht="15.75" customHeight="1" x14ac:dyDescent="0.2">
      <c r="A186" s="181" t="s">
        <v>16</v>
      </c>
      <c r="B186" s="182" t="s">
        <v>64</v>
      </c>
      <c r="C186" s="183"/>
      <c r="D186" s="183"/>
      <c r="E186" s="183"/>
      <c r="F186" s="183"/>
      <c r="G186" s="183"/>
      <c r="H186" s="183"/>
      <c r="I186" s="183"/>
      <c r="J186" s="183"/>
      <c r="K186" s="184"/>
      <c r="L186" s="185" t="s">
        <v>17</v>
      </c>
      <c r="M186" s="178" t="s">
        <v>8</v>
      </c>
      <c r="N186" s="178" t="s">
        <v>9</v>
      </c>
      <c r="O186" s="187" t="s">
        <v>10</v>
      </c>
      <c r="P186" s="178" t="s">
        <v>11</v>
      </c>
      <c r="Q186" s="176" t="s">
        <v>12</v>
      </c>
      <c r="R186" s="176" t="s">
        <v>13</v>
      </c>
      <c r="S186" s="178" t="s">
        <v>14</v>
      </c>
    </row>
    <row r="187" spans="1:31" ht="15.75" customHeight="1" x14ac:dyDescent="0.25">
      <c r="A187" s="177"/>
      <c r="B187" s="50" t="s">
        <v>65</v>
      </c>
      <c r="C187" s="50" t="s">
        <v>66</v>
      </c>
      <c r="D187" s="50" t="s">
        <v>67</v>
      </c>
      <c r="E187" s="50" t="s">
        <v>68</v>
      </c>
      <c r="F187" s="50" t="s">
        <v>69</v>
      </c>
      <c r="G187" s="50" t="s">
        <v>70</v>
      </c>
      <c r="H187" s="50" t="s">
        <v>71</v>
      </c>
      <c r="I187" s="50" t="s">
        <v>72</v>
      </c>
      <c r="J187" s="50" t="s">
        <v>73</v>
      </c>
      <c r="K187" s="125" t="s">
        <v>95</v>
      </c>
      <c r="L187" s="186"/>
      <c r="M187" s="177"/>
      <c r="N187" s="177"/>
      <c r="O187" s="177"/>
      <c r="P187" s="177"/>
      <c r="Q187" s="177"/>
      <c r="R187" s="177"/>
      <c r="S187" s="177"/>
    </row>
    <row r="188" spans="1:31" ht="15.75" customHeight="1" x14ac:dyDescent="0.25">
      <c r="A188" s="50">
        <v>1002</v>
      </c>
      <c r="B188" s="51">
        <v>29</v>
      </c>
      <c r="C188" s="51"/>
      <c r="D188" s="51"/>
      <c r="E188" s="51"/>
      <c r="F188" s="51"/>
      <c r="G188" s="51"/>
      <c r="H188" s="51"/>
      <c r="I188" s="51"/>
      <c r="J188" s="51"/>
      <c r="K188" s="51"/>
      <c r="L188" s="84"/>
      <c r="M188" s="130"/>
      <c r="N188" s="133"/>
      <c r="O188" s="134"/>
      <c r="P188" s="140"/>
      <c r="Q188" s="53">
        <f>B188</f>
        <v>29</v>
      </c>
      <c r="R188" s="141"/>
      <c r="S188" s="140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</row>
    <row r="189" spans="1:31" ht="15.75" customHeight="1" x14ac:dyDescent="0.25">
      <c r="A189" s="50">
        <v>1101</v>
      </c>
      <c r="B189" s="51"/>
      <c r="C189" s="51">
        <v>25</v>
      </c>
      <c r="D189" s="51"/>
      <c r="E189" s="51"/>
      <c r="F189" s="51"/>
      <c r="G189" s="51"/>
      <c r="H189" s="51"/>
      <c r="I189" s="51"/>
      <c r="J189" s="51"/>
      <c r="K189" s="51"/>
      <c r="L189" s="84"/>
      <c r="M189" s="131"/>
      <c r="N189" s="57"/>
      <c r="O189" s="135"/>
      <c r="P189" s="54">
        <f>IF(C189=0,"",C189/B188)</f>
        <v>0.86206896551724133</v>
      </c>
      <c r="Q189" s="55">
        <v>25</v>
      </c>
      <c r="R189" s="139">
        <f t="shared" ref="R189:R195" si="22">IF(Q189=0,"",Q189/Q188)</f>
        <v>0.86206896551724133</v>
      </c>
      <c r="S189" s="139">
        <f t="shared" ref="S189:S195" si="23">IF(Q189=0,"",100%-R189)</f>
        <v>0.13793103448275867</v>
      </c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</row>
    <row r="190" spans="1:31" ht="15.75" customHeight="1" x14ac:dyDescent="0.25">
      <c r="A190" s="50">
        <v>1102</v>
      </c>
      <c r="B190" s="51"/>
      <c r="C190" s="51"/>
      <c r="D190" s="51">
        <v>22</v>
      </c>
      <c r="E190" s="51"/>
      <c r="F190" s="51"/>
      <c r="G190" s="51"/>
      <c r="H190" s="51"/>
      <c r="I190" s="51"/>
      <c r="J190" s="51"/>
      <c r="K190" s="51"/>
      <c r="L190" s="84"/>
      <c r="M190" s="131"/>
      <c r="N190" s="57"/>
      <c r="O190" s="135"/>
      <c r="P190" s="54">
        <f>IF(D190=0,"",D190/C189)</f>
        <v>0.88</v>
      </c>
      <c r="Q190" s="55">
        <v>23</v>
      </c>
      <c r="R190" s="139">
        <f t="shared" si="22"/>
        <v>0.92</v>
      </c>
      <c r="S190" s="139">
        <f t="shared" si="23"/>
        <v>7.999999999999996E-2</v>
      </c>
      <c r="T190" s="80">
        <f>Q190/Q188</f>
        <v>0.7931034482758621</v>
      </c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</row>
    <row r="191" spans="1:31" ht="15.75" customHeight="1" x14ac:dyDescent="0.25">
      <c r="A191" s="50">
        <v>1201</v>
      </c>
      <c r="B191" s="51"/>
      <c r="C191" s="51"/>
      <c r="D191" s="51"/>
      <c r="E191" s="51">
        <v>20</v>
      </c>
      <c r="F191" s="51"/>
      <c r="G191" s="51"/>
      <c r="H191" s="51"/>
      <c r="I191" s="51"/>
      <c r="J191" s="51"/>
      <c r="K191" s="51"/>
      <c r="L191" s="84"/>
      <c r="M191" s="131"/>
      <c r="N191" s="57"/>
      <c r="O191" s="135"/>
      <c r="P191" s="54">
        <f>IF(E191=0,"",E191/D190)</f>
        <v>0.90909090909090906</v>
      </c>
      <c r="Q191" s="55">
        <v>22</v>
      </c>
      <c r="R191" s="139">
        <f t="shared" si="22"/>
        <v>0.95652173913043481</v>
      </c>
      <c r="S191" s="139">
        <f t="shared" si="23"/>
        <v>4.3478260869565188E-2</v>
      </c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</row>
    <row r="192" spans="1:31" ht="15.75" customHeight="1" x14ac:dyDescent="0.25">
      <c r="A192" s="50">
        <v>1202</v>
      </c>
      <c r="B192" s="51"/>
      <c r="C192" s="51"/>
      <c r="D192" s="51"/>
      <c r="E192" s="51"/>
      <c r="F192" s="51">
        <v>19</v>
      </c>
      <c r="G192" s="51"/>
      <c r="H192" s="51"/>
      <c r="I192" s="51"/>
      <c r="J192" s="51"/>
      <c r="K192" s="51"/>
      <c r="L192" s="84"/>
      <c r="M192" s="131"/>
      <c r="N192" s="57"/>
      <c r="O192" s="135"/>
      <c r="P192" s="54">
        <f>IF(F192=0,"",F192/E191)</f>
        <v>0.95</v>
      </c>
      <c r="Q192" s="55">
        <v>21</v>
      </c>
      <c r="R192" s="139">
        <f t="shared" si="22"/>
        <v>0.95454545454545459</v>
      </c>
      <c r="S192" s="139">
        <f t="shared" si="23"/>
        <v>4.5454545454545414E-2</v>
      </c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</row>
    <row r="193" spans="1:31" ht="15.75" customHeight="1" x14ac:dyDescent="0.25">
      <c r="A193" s="50">
        <v>1301</v>
      </c>
      <c r="B193" s="51"/>
      <c r="C193" s="51"/>
      <c r="D193" s="51"/>
      <c r="E193" s="51"/>
      <c r="F193" s="51"/>
      <c r="G193" s="51">
        <v>17</v>
      </c>
      <c r="H193" s="51"/>
      <c r="I193" s="51"/>
      <c r="J193" s="51"/>
      <c r="K193" s="51"/>
      <c r="L193" s="84"/>
      <c r="M193" s="131"/>
      <c r="N193" s="57"/>
      <c r="O193" s="135"/>
      <c r="P193" s="54">
        <f>IF(G193=0,"",G193/F192)</f>
        <v>0.89473684210526316</v>
      </c>
      <c r="Q193" s="55">
        <v>21</v>
      </c>
      <c r="R193" s="139">
        <f t="shared" si="22"/>
        <v>1</v>
      </c>
      <c r="S193" s="139">
        <f t="shared" si="23"/>
        <v>0</v>
      </c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</row>
    <row r="194" spans="1:31" ht="15.75" customHeight="1" x14ac:dyDescent="0.25">
      <c r="A194" s="50">
        <v>1302</v>
      </c>
      <c r="B194" s="51"/>
      <c r="C194" s="51"/>
      <c r="D194" s="51"/>
      <c r="E194" s="51"/>
      <c r="F194" s="51"/>
      <c r="G194" s="51"/>
      <c r="H194" s="51">
        <v>17</v>
      </c>
      <c r="I194" s="51"/>
      <c r="J194" s="51"/>
      <c r="K194" s="51"/>
      <c r="L194" s="84"/>
      <c r="M194" s="131"/>
      <c r="N194" s="57"/>
      <c r="O194" s="135"/>
      <c r="P194" s="54">
        <f>IF(H194=0,"",H194/G193)</f>
        <v>1</v>
      </c>
      <c r="Q194" s="55">
        <v>21</v>
      </c>
      <c r="R194" s="139">
        <f t="shared" si="22"/>
        <v>1</v>
      </c>
      <c r="S194" s="139">
        <f t="shared" si="23"/>
        <v>0</v>
      </c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</row>
    <row r="195" spans="1:31" ht="15.75" customHeight="1" x14ac:dyDescent="0.25">
      <c r="A195" s="50">
        <v>1401</v>
      </c>
      <c r="B195" s="51"/>
      <c r="C195" s="51"/>
      <c r="D195" s="51"/>
      <c r="E195" s="51"/>
      <c r="F195" s="51"/>
      <c r="G195" s="51"/>
      <c r="H195" s="51"/>
      <c r="I195" s="51">
        <v>17</v>
      </c>
      <c r="J195" s="51"/>
      <c r="K195" s="51"/>
      <c r="L195" s="84"/>
      <c r="M195" s="131"/>
      <c r="N195" s="57"/>
      <c r="O195" s="135"/>
      <c r="P195" s="54">
        <f>IF(I195=0,"",I195/H194)</f>
        <v>1</v>
      </c>
      <c r="Q195" s="55">
        <v>20</v>
      </c>
      <c r="R195" s="139">
        <f t="shared" si="22"/>
        <v>0.95238095238095233</v>
      </c>
      <c r="S195" s="139">
        <f t="shared" si="23"/>
        <v>4.7619047619047672E-2</v>
      </c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</row>
    <row r="196" spans="1:31" ht="15.75" customHeight="1" x14ac:dyDescent="0.25">
      <c r="A196" s="50">
        <v>1402</v>
      </c>
      <c r="B196" s="51"/>
      <c r="C196" s="51"/>
      <c r="D196" s="51"/>
      <c r="E196" s="51"/>
      <c r="F196" s="51"/>
      <c r="G196" s="51"/>
      <c r="H196" s="51"/>
      <c r="I196" s="51"/>
      <c r="J196" s="51">
        <v>17</v>
      </c>
      <c r="K196" s="51"/>
      <c r="L196" s="84"/>
      <c r="M196" s="131"/>
      <c r="N196" s="57"/>
      <c r="O196" s="135"/>
      <c r="P196" s="54">
        <f>IF(J196=0,"",J196/I195)</f>
        <v>1</v>
      </c>
      <c r="Q196" s="55">
        <v>20</v>
      </c>
      <c r="R196" s="139">
        <f t="shared" ref="R196:R197" si="24">IF(Q196=0,"",Q196/Q195)</f>
        <v>1</v>
      </c>
      <c r="S196" s="139">
        <f t="shared" ref="S196:S197" si="25">IF(Q196=0,"",100%-R196)</f>
        <v>0</v>
      </c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</row>
    <row r="197" spans="1:31" ht="15.75" customHeight="1" x14ac:dyDescent="0.25">
      <c r="A197" s="50">
        <v>1501</v>
      </c>
      <c r="B197" s="51"/>
      <c r="C197" s="51"/>
      <c r="D197" s="51"/>
      <c r="E197" s="51"/>
      <c r="F197" s="51"/>
      <c r="G197" s="51"/>
      <c r="H197" s="51"/>
      <c r="I197" s="51"/>
      <c r="J197" s="51"/>
      <c r="K197" s="51">
        <v>17</v>
      </c>
      <c r="L197" s="84">
        <v>17</v>
      </c>
      <c r="M197" s="131"/>
      <c r="N197" s="57"/>
      <c r="O197" s="135"/>
      <c r="P197" s="54">
        <f>K197/J196</f>
        <v>1</v>
      </c>
      <c r="Q197" s="55">
        <v>20</v>
      </c>
      <c r="R197" s="139">
        <f t="shared" si="24"/>
        <v>1</v>
      </c>
      <c r="S197" s="139">
        <f t="shared" si="25"/>
        <v>0</v>
      </c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</row>
    <row r="198" spans="1:31" ht="15.75" customHeight="1" x14ac:dyDescent="0.25">
      <c r="A198" s="50">
        <v>1502</v>
      </c>
      <c r="B198" s="51"/>
      <c r="C198" s="51"/>
      <c r="D198" s="51"/>
      <c r="E198" s="51"/>
      <c r="F198" s="51"/>
      <c r="G198" s="51"/>
      <c r="H198" s="51"/>
      <c r="I198" s="51"/>
      <c r="J198" s="51"/>
      <c r="K198" s="51">
        <v>2</v>
      </c>
      <c r="L198" s="84">
        <v>2</v>
      </c>
      <c r="M198" s="131"/>
      <c r="N198" s="57"/>
      <c r="O198" s="136"/>
      <c r="P198" s="157"/>
      <c r="Q198" s="58">
        <v>1</v>
      </c>
      <c r="R198" s="158"/>
      <c r="S198" s="157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</row>
    <row r="199" spans="1:31" ht="15.75" customHeight="1" x14ac:dyDescent="0.25">
      <c r="A199" s="50">
        <v>1601</v>
      </c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84"/>
      <c r="M199" s="131"/>
      <c r="N199" s="57"/>
      <c r="O199" s="136"/>
      <c r="P199" s="142"/>
      <c r="Q199" s="58"/>
      <c r="R199" s="143"/>
      <c r="S199" s="142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</row>
    <row r="200" spans="1:31" ht="15.75" customHeight="1" x14ac:dyDescent="0.25">
      <c r="A200" s="50">
        <v>1602</v>
      </c>
      <c r="B200" s="51"/>
      <c r="C200" s="51"/>
      <c r="D200" s="51"/>
      <c r="E200" s="51"/>
      <c r="F200" s="51"/>
      <c r="G200" s="51"/>
      <c r="H200" s="51"/>
      <c r="I200" s="51"/>
      <c r="J200" s="51"/>
      <c r="K200" s="51">
        <v>1</v>
      </c>
      <c r="L200" s="84">
        <v>1</v>
      </c>
      <c r="M200" s="131"/>
      <c r="N200" s="57"/>
      <c r="O200" s="136"/>
      <c r="P200" s="142"/>
      <c r="Q200" s="58"/>
      <c r="R200" s="143"/>
      <c r="S200" s="142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</row>
    <row r="201" spans="1:31" ht="15.75" customHeight="1" x14ac:dyDescent="0.25">
      <c r="A201" s="50">
        <v>1701</v>
      </c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84"/>
      <c r="M201" s="131"/>
      <c r="N201" s="57"/>
      <c r="O201" s="136"/>
      <c r="P201" s="57"/>
      <c r="Q201" s="136"/>
      <c r="R201" s="144"/>
      <c r="S201" s="142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</row>
    <row r="202" spans="1:31" ht="15.75" customHeight="1" x14ac:dyDescent="0.25">
      <c r="A202" s="50">
        <v>1702</v>
      </c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84"/>
      <c r="M202" s="131"/>
      <c r="N202" s="57"/>
      <c r="O202" s="136"/>
      <c r="P202" s="145" t="s">
        <v>48</v>
      </c>
      <c r="Q202" s="146">
        <v>19</v>
      </c>
      <c r="R202" s="147">
        <f>L205</f>
        <v>20</v>
      </c>
      <c r="S202" s="148" t="s">
        <v>17</v>
      </c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</row>
    <row r="203" spans="1:31" ht="15.75" customHeight="1" x14ac:dyDescent="0.25">
      <c r="A203" s="50">
        <v>1801</v>
      </c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84"/>
      <c r="M203" s="131"/>
      <c r="N203" s="57"/>
      <c r="O203" s="136"/>
      <c r="P203" s="149" t="s">
        <v>49</v>
      </c>
      <c r="Q203" s="65">
        <f>IF(Q202/B188=0,"",Q202/B188)</f>
        <v>0.65517241379310343</v>
      </c>
      <c r="R203" s="150">
        <f>IF(Q202/R202=0,"",Q202/R202)</f>
        <v>0.95</v>
      </c>
      <c r="S203" s="151" t="s">
        <v>50</v>
      </c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</row>
    <row r="204" spans="1:31" ht="18" customHeight="1" x14ac:dyDescent="0.25">
      <c r="A204" s="50">
        <v>1802</v>
      </c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84"/>
      <c r="M204" s="132"/>
      <c r="N204" s="137"/>
      <c r="O204" s="138"/>
      <c r="P204" s="93"/>
      <c r="Q204" s="152"/>
      <c r="R204" s="152"/>
      <c r="S204" s="153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</row>
    <row r="205" spans="1:31" ht="18" customHeight="1" x14ac:dyDescent="0.25">
      <c r="A205" s="19"/>
      <c r="B205" s="188" t="s">
        <v>74</v>
      </c>
      <c r="C205" s="188"/>
      <c r="D205" s="188"/>
      <c r="E205" s="188"/>
      <c r="F205" s="188"/>
      <c r="G205" s="188"/>
      <c r="H205" s="188"/>
      <c r="I205" s="188"/>
      <c r="J205" s="188"/>
      <c r="K205" s="188"/>
      <c r="L205" s="71">
        <f>SUM(L196:L201)</f>
        <v>20</v>
      </c>
      <c r="M205" s="72">
        <f>L197/B188</f>
        <v>0.58620689655172409</v>
      </c>
      <c r="N205" s="72">
        <f>IF(L205=0,"",L205/B188)</f>
        <v>0.68965517241379315</v>
      </c>
      <c r="O205" s="72">
        <f>IF(L197=0,"",N205-M205)</f>
        <v>0.10344827586206906</v>
      </c>
      <c r="P205" s="1"/>
      <c r="Q205" s="24"/>
      <c r="R205" s="27"/>
      <c r="S205" s="1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</row>
    <row r="206" spans="1:31" ht="12.75" customHeight="1" x14ac:dyDescent="0.3">
      <c r="A206" s="3"/>
      <c r="B206" s="24"/>
      <c r="C206" s="24"/>
      <c r="D206" s="24"/>
      <c r="E206" s="24"/>
      <c r="F206" s="24"/>
      <c r="G206" s="24"/>
      <c r="H206" s="24"/>
      <c r="I206" s="24"/>
      <c r="J206" s="24"/>
      <c r="K206" s="46"/>
      <c r="L206" s="46"/>
      <c r="M206" s="1"/>
      <c r="N206" s="1"/>
      <c r="O206" s="24"/>
      <c r="P206" s="1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</row>
    <row r="207" spans="1:31" ht="12.75" customHeight="1" x14ac:dyDescent="0.2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46"/>
      <c r="L207" s="46"/>
      <c r="M207" s="1"/>
      <c r="N207" s="1"/>
      <c r="O207" s="24"/>
      <c r="P207" s="1"/>
      <c r="Q207" s="24"/>
      <c r="R207" s="27"/>
      <c r="S207" s="1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</row>
    <row r="208" spans="1:31" ht="26.25" customHeight="1" x14ac:dyDescent="0.4">
      <c r="B208" s="179" t="s">
        <v>63</v>
      </c>
      <c r="C208" s="179"/>
      <c r="D208" s="179"/>
      <c r="E208" s="179"/>
      <c r="F208" s="179"/>
      <c r="G208" s="179"/>
      <c r="H208" s="179"/>
      <c r="I208" s="179"/>
      <c r="J208" s="179"/>
      <c r="K208" s="179"/>
      <c r="L208" s="74" t="s">
        <v>46</v>
      </c>
      <c r="M208" s="1"/>
      <c r="N208" s="1"/>
      <c r="O208" s="24"/>
      <c r="P208" s="1"/>
      <c r="Q208" s="24"/>
      <c r="R208" s="24"/>
      <c r="S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</row>
    <row r="209" spans="1:31" ht="20.25" customHeight="1" x14ac:dyDescent="0.2">
      <c r="A209" s="181" t="s">
        <v>16</v>
      </c>
      <c r="B209" s="182" t="s">
        <v>64</v>
      </c>
      <c r="C209" s="183"/>
      <c r="D209" s="183"/>
      <c r="E209" s="183"/>
      <c r="F209" s="183"/>
      <c r="G209" s="183"/>
      <c r="H209" s="183"/>
      <c r="I209" s="183"/>
      <c r="J209" s="183"/>
      <c r="K209" s="184"/>
      <c r="L209" s="185" t="s">
        <v>17</v>
      </c>
      <c r="M209" s="178" t="s">
        <v>8</v>
      </c>
      <c r="N209" s="178" t="s">
        <v>9</v>
      </c>
      <c r="O209" s="187" t="s">
        <v>10</v>
      </c>
      <c r="P209" s="178" t="s">
        <v>11</v>
      </c>
      <c r="Q209" s="176" t="s">
        <v>12</v>
      </c>
      <c r="R209" s="176" t="s">
        <v>13</v>
      </c>
      <c r="S209" s="178" t="s">
        <v>14</v>
      </c>
      <c r="U209" s="27"/>
      <c r="V209" s="27"/>
      <c r="W209" s="24"/>
      <c r="X209" s="24"/>
      <c r="Y209" s="24"/>
      <c r="Z209" s="24"/>
      <c r="AA209" s="24"/>
      <c r="AB209" s="24"/>
      <c r="AC209" s="24"/>
      <c r="AD209" s="24"/>
      <c r="AE209" s="24"/>
    </row>
    <row r="210" spans="1:31" ht="15.75" customHeight="1" x14ac:dyDescent="0.25">
      <c r="A210" s="177"/>
      <c r="B210" s="50" t="s">
        <v>65</v>
      </c>
      <c r="C210" s="50" t="s">
        <v>66</v>
      </c>
      <c r="D210" s="50" t="s">
        <v>67</v>
      </c>
      <c r="E210" s="50" t="s">
        <v>68</v>
      </c>
      <c r="F210" s="50" t="s">
        <v>69</v>
      </c>
      <c r="G210" s="50" t="s">
        <v>70</v>
      </c>
      <c r="H210" s="50" t="s">
        <v>71</v>
      </c>
      <c r="I210" s="50" t="s">
        <v>72</v>
      </c>
      <c r="J210" s="50" t="s">
        <v>73</v>
      </c>
      <c r="K210" s="125" t="s">
        <v>95</v>
      </c>
      <c r="L210" s="186"/>
      <c r="M210" s="177"/>
      <c r="N210" s="177"/>
      <c r="O210" s="177"/>
      <c r="P210" s="177"/>
      <c r="Q210" s="177"/>
      <c r="R210" s="177"/>
      <c r="S210" s="177"/>
      <c r="U210" s="27"/>
      <c r="V210" s="27"/>
      <c r="W210" s="24"/>
      <c r="X210" s="24"/>
      <c r="Y210" s="24"/>
      <c r="Z210" s="24"/>
      <c r="AA210" s="24"/>
      <c r="AB210" s="24"/>
      <c r="AC210" s="24"/>
      <c r="AD210" s="24"/>
      <c r="AE210" s="24"/>
    </row>
    <row r="211" spans="1:31" ht="15.75" customHeight="1" x14ac:dyDescent="0.25">
      <c r="A211" s="50">
        <v>1101</v>
      </c>
      <c r="B211" s="51">
        <v>9</v>
      </c>
      <c r="C211" s="51"/>
      <c r="D211" s="51"/>
      <c r="E211" s="51"/>
      <c r="F211" s="51"/>
      <c r="G211" s="51"/>
      <c r="H211" s="51"/>
      <c r="I211" s="51"/>
      <c r="J211" s="51"/>
      <c r="K211" s="51"/>
      <c r="L211" s="84"/>
      <c r="M211" s="130"/>
      <c r="N211" s="133"/>
      <c r="O211" s="134"/>
      <c r="P211" s="140"/>
      <c r="Q211" s="53">
        <f>B211</f>
        <v>9</v>
      </c>
      <c r="R211" s="141"/>
      <c r="S211" s="140"/>
      <c r="U211" s="27"/>
      <c r="V211" s="27"/>
      <c r="W211" s="24"/>
      <c r="X211" s="24"/>
      <c r="Y211" s="24"/>
      <c r="Z211" s="24"/>
      <c r="AA211" s="24"/>
      <c r="AB211" s="24"/>
      <c r="AC211" s="24"/>
      <c r="AD211" s="24"/>
      <c r="AE211" s="24"/>
    </row>
    <row r="212" spans="1:31" ht="15.75" customHeight="1" x14ac:dyDescent="0.25">
      <c r="A212" s="50">
        <v>1102</v>
      </c>
      <c r="B212" s="51"/>
      <c r="C212" s="51">
        <v>7</v>
      </c>
      <c r="D212" s="51"/>
      <c r="E212" s="51"/>
      <c r="F212" s="51"/>
      <c r="G212" s="51"/>
      <c r="H212" s="51"/>
      <c r="I212" s="51"/>
      <c r="J212" s="51"/>
      <c r="K212" s="51"/>
      <c r="L212" s="84"/>
      <c r="M212" s="131"/>
      <c r="N212" s="57"/>
      <c r="O212" s="135"/>
      <c r="P212" s="54">
        <f>IF(C212=0,"",C212/B211)</f>
        <v>0.77777777777777779</v>
      </c>
      <c r="Q212" s="55">
        <v>7</v>
      </c>
      <c r="R212" s="139">
        <f t="shared" ref="R212:R220" si="26">IF(Q212=0,"",Q212/Q211)</f>
        <v>0.77777777777777779</v>
      </c>
      <c r="S212" s="139">
        <f t="shared" ref="S212:S220" si="27">IF(Q212=0,"",100%-R212)</f>
        <v>0.22222222222222221</v>
      </c>
      <c r="U212" s="27"/>
      <c r="V212" s="27"/>
      <c r="W212" s="24"/>
      <c r="X212" s="24"/>
      <c r="Y212" s="24"/>
      <c r="Z212" s="24"/>
      <c r="AA212" s="24"/>
      <c r="AB212" s="24"/>
      <c r="AC212" s="24"/>
      <c r="AD212" s="24"/>
      <c r="AE212" s="24"/>
    </row>
    <row r="213" spans="1:31" ht="15.75" customHeight="1" x14ac:dyDescent="0.25">
      <c r="A213" s="50">
        <v>1201</v>
      </c>
      <c r="B213" s="51"/>
      <c r="C213" s="51"/>
      <c r="D213" s="51">
        <v>7</v>
      </c>
      <c r="E213" s="51"/>
      <c r="F213" s="51"/>
      <c r="G213" s="51"/>
      <c r="H213" s="51"/>
      <c r="I213" s="51"/>
      <c r="J213" s="51"/>
      <c r="K213" s="51"/>
      <c r="L213" s="84"/>
      <c r="M213" s="131"/>
      <c r="N213" s="57"/>
      <c r="O213" s="135"/>
      <c r="P213" s="54">
        <f>IF(D213=0,"",D213/C212)</f>
        <v>1</v>
      </c>
      <c r="Q213" s="55">
        <v>7</v>
      </c>
      <c r="R213" s="139">
        <f t="shared" si="26"/>
        <v>1</v>
      </c>
      <c r="S213" s="139">
        <f t="shared" si="27"/>
        <v>0</v>
      </c>
      <c r="T213" s="80">
        <f>Q213/Q211</f>
        <v>0.77777777777777779</v>
      </c>
      <c r="U213" s="27"/>
      <c r="V213" s="27"/>
      <c r="W213" s="24"/>
      <c r="X213" s="24"/>
      <c r="Y213" s="24"/>
      <c r="Z213" s="24"/>
      <c r="AA213" s="24"/>
      <c r="AB213" s="24"/>
      <c r="AC213" s="24"/>
      <c r="AD213" s="24"/>
      <c r="AE213" s="24"/>
    </row>
    <row r="214" spans="1:31" ht="15.75" customHeight="1" x14ac:dyDescent="0.25">
      <c r="A214" s="50">
        <v>1202</v>
      </c>
      <c r="B214" s="51"/>
      <c r="C214" s="51"/>
      <c r="D214" s="51"/>
      <c r="E214" s="51">
        <v>7</v>
      </c>
      <c r="F214" s="51"/>
      <c r="G214" s="51"/>
      <c r="H214" s="51"/>
      <c r="I214" s="51"/>
      <c r="J214" s="51"/>
      <c r="K214" s="51"/>
      <c r="L214" s="84"/>
      <c r="M214" s="131"/>
      <c r="N214" s="57"/>
      <c r="O214" s="135"/>
      <c r="P214" s="54">
        <f>IF(E214=0,"",E214/D213)</f>
        <v>1</v>
      </c>
      <c r="Q214" s="55">
        <v>7</v>
      </c>
      <c r="R214" s="139">
        <f t="shared" si="26"/>
        <v>1</v>
      </c>
      <c r="S214" s="139">
        <f t="shared" si="27"/>
        <v>0</v>
      </c>
      <c r="U214" s="27"/>
      <c r="V214" s="27"/>
      <c r="W214" s="24"/>
      <c r="X214" s="24"/>
      <c r="Y214" s="24"/>
      <c r="Z214" s="24"/>
      <c r="AA214" s="24"/>
      <c r="AB214" s="24"/>
      <c r="AC214" s="24"/>
      <c r="AD214" s="24"/>
      <c r="AE214" s="24"/>
    </row>
    <row r="215" spans="1:31" ht="15.75" customHeight="1" x14ac:dyDescent="0.25">
      <c r="A215" s="50">
        <f t="shared" ref="A215:A227" si="28">A213+100</f>
        <v>1301</v>
      </c>
      <c r="B215" s="51"/>
      <c r="C215" s="51"/>
      <c r="D215" s="51"/>
      <c r="E215" s="51"/>
      <c r="F215" s="51">
        <v>7</v>
      </c>
      <c r="G215" s="51"/>
      <c r="H215" s="51"/>
      <c r="I215" s="51"/>
      <c r="J215" s="51"/>
      <c r="K215" s="51"/>
      <c r="L215" s="84"/>
      <c r="M215" s="131"/>
      <c r="N215" s="57"/>
      <c r="O215" s="135"/>
      <c r="P215" s="54">
        <f>IF(F215=0,"",F215/E214)</f>
        <v>1</v>
      </c>
      <c r="Q215" s="55">
        <v>7</v>
      </c>
      <c r="R215" s="139">
        <f t="shared" si="26"/>
        <v>1</v>
      </c>
      <c r="S215" s="139">
        <f t="shared" si="27"/>
        <v>0</v>
      </c>
      <c r="U215" s="27"/>
      <c r="V215" s="27"/>
      <c r="W215" s="24"/>
      <c r="X215" s="24"/>
      <c r="Y215" s="24"/>
      <c r="Z215" s="24"/>
      <c r="AA215" s="24"/>
      <c r="AB215" s="24"/>
      <c r="AC215" s="24"/>
      <c r="AD215" s="24"/>
      <c r="AE215" s="24"/>
    </row>
    <row r="216" spans="1:31" ht="15.75" customHeight="1" x14ac:dyDescent="0.25">
      <c r="A216" s="50">
        <f t="shared" si="28"/>
        <v>1302</v>
      </c>
      <c r="B216" s="51"/>
      <c r="C216" s="51"/>
      <c r="D216" s="51"/>
      <c r="E216" s="51"/>
      <c r="F216" s="51"/>
      <c r="G216" s="51">
        <v>6</v>
      </c>
      <c r="H216" s="51"/>
      <c r="I216" s="51"/>
      <c r="J216" s="51"/>
      <c r="K216" s="51"/>
      <c r="L216" s="84"/>
      <c r="M216" s="131"/>
      <c r="N216" s="57"/>
      <c r="O216" s="135"/>
      <c r="P216" s="54">
        <f>IF(G216=0,"",G216/F215)</f>
        <v>0.8571428571428571</v>
      </c>
      <c r="Q216" s="55">
        <v>6</v>
      </c>
      <c r="R216" s="139">
        <f t="shared" si="26"/>
        <v>0.8571428571428571</v>
      </c>
      <c r="S216" s="139">
        <f t="shared" si="27"/>
        <v>0.1428571428571429</v>
      </c>
      <c r="U216" s="27"/>
      <c r="V216" s="27"/>
      <c r="W216" s="24"/>
      <c r="X216" s="24"/>
      <c r="Y216" s="24"/>
      <c r="Z216" s="24"/>
      <c r="AA216" s="24"/>
      <c r="AB216" s="24"/>
      <c r="AC216" s="24"/>
      <c r="AD216" s="24"/>
      <c r="AE216" s="24"/>
    </row>
    <row r="217" spans="1:31" ht="15.75" customHeight="1" x14ac:dyDescent="0.25">
      <c r="A217" s="50">
        <f t="shared" si="28"/>
        <v>1401</v>
      </c>
      <c r="B217" s="51"/>
      <c r="C217" s="51"/>
      <c r="D217" s="51"/>
      <c r="E217" s="51"/>
      <c r="F217" s="51"/>
      <c r="G217" s="51"/>
      <c r="H217" s="51">
        <v>6</v>
      </c>
      <c r="I217" s="51"/>
      <c r="J217" s="51"/>
      <c r="K217" s="51"/>
      <c r="L217" s="84"/>
      <c r="M217" s="131"/>
      <c r="N217" s="57"/>
      <c r="O217" s="135"/>
      <c r="P217" s="54">
        <f>IF(H217=0,"",H217/G216)</f>
        <v>1</v>
      </c>
      <c r="Q217" s="55">
        <v>6</v>
      </c>
      <c r="R217" s="139">
        <f t="shared" si="26"/>
        <v>1</v>
      </c>
      <c r="S217" s="139">
        <f t="shared" si="27"/>
        <v>0</v>
      </c>
      <c r="U217" s="27"/>
      <c r="V217" s="27"/>
      <c r="W217" s="24"/>
      <c r="X217" s="24"/>
      <c r="Y217" s="24"/>
      <c r="Z217" s="24"/>
      <c r="AA217" s="24"/>
      <c r="AB217" s="24"/>
      <c r="AC217" s="24"/>
      <c r="AD217" s="24"/>
      <c r="AE217" s="24"/>
    </row>
    <row r="218" spans="1:31" ht="15.75" customHeight="1" x14ac:dyDescent="0.25">
      <c r="A218" s="50">
        <f t="shared" si="28"/>
        <v>1402</v>
      </c>
      <c r="B218" s="51"/>
      <c r="C218" s="51"/>
      <c r="D218" s="51"/>
      <c r="E218" s="51"/>
      <c r="F218" s="51"/>
      <c r="G218" s="51"/>
      <c r="H218" s="51"/>
      <c r="I218" s="51">
        <v>6</v>
      </c>
      <c r="J218" s="51"/>
      <c r="K218" s="51"/>
      <c r="L218" s="84"/>
      <c r="M218" s="131"/>
      <c r="N218" s="57"/>
      <c r="O218" s="135"/>
      <c r="P218" s="54">
        <f>IF(I218=0,"",I218/H217)</f>
        <v>1</v>
      </c>
      <c r="Q218" s="55">
        <v>6</v>
      </c>
      <c r="R218" s="139">
        <f t="shared" si="26"/>
        <v>1</v>
      </c>
      <c r="S218" s="139">
        <f t="shared" si="27"/>
        <v>0</v>
      </c>
      <c r="U218" s="27"/>
      <c r="V218" s="27"/>
      <c r="W218" s="24"/>
      <c r="X218" s="24"/>
      <c r="Y218" s="24"/>
      <c r="Z218" s="24"/>
      <c r="AA218" s="24"/>
      <c r="AB218" s="24"/>
      <c r="AC218" s="24"/>
      <c r="AD218" s="24"/>
      <c r="AE218" s="24"/>
    </row>
    <row r="219" spans="1:31" ht="15.75" customHeight="1" x14ac:dyDescent="0.25">
      <c r="A219" s="50">
        <f t="shared" si="28"/>
        <v>1501</v>
      </c>
      <c r="B219" s="51"/>
      <c r="C219" s="51"/>
      <c r="D219" s="51"/>
      <c r="E219" s="51"/>
      <c r="F219" s="51"/>
      <c r="G219" s="51"/>
      <c r="H219" s="51"/>
      <c r="I219" s="51"/>
      <c r="J219" s="51">
        <v>5</v>
      </c>
      <c r="K219" s="51"/>
      <c r="L219" s="84"/>
      <c r="M219" s="131"/>
      <c r="N219" s="57"/>
      <c r="O219" s="135"/>
      <c r="P219" s="54">
        <f>IF(J219=0,"",J219/I218)</f>
        <v>0.83333333333333337</v>
      </c>
      <c r="Q219" s="55">
        <v>6</v>
      </c>
      <c r="R219" s="139">
        <f t="shared" si="26"/>
        <v>1</v>
      </c>
      <c r="S219" s="139">
        <f t="shared" si="27"/>
        <v>0</v>
      </c>
      <c r="U219" s="27"/>
      <c r="V219" s="27"/>
      <c r="W219" s="24"/>
      <c r="X219" s="24"/>
      <c r="Y219" s="24"/>
      <c r="Z219" s="24"/>
      <c r="AA219" s="24"/>
      <c r="AB219" s="24"/>
      <c r="AC219" s="24"/>
      <c r="AD219" s="24"/>
      <c r="AE219" s="24"/>
    </row>
    <row r="220" spans="1:31" ht="15.75" customHeight="1" x14ac:dyDescent="0.25">
      <c r="A220" s="50">
        <f t="shared" si="28"/>
        <v>1502</v>
      </c>
      <c r="B220" s="51"/>
      <c r="C220" s="51"/>
      <c r="D220" s="51"/>
      <c r="E220" s="51"/>
      <c r="F220" s="51"/>
      <c r="G220" s="51"/>
      <c r="H220" s="51"/>
      <c r="I220" s="51"/>
      <c r="J220" s="51"/>
      <c r="K220" s="51">
        <v>5</v>
      </c>
      <c r="L220" s="84">
        <v>5</v>
      </c>
      <c r="M220" s="131"/>
      <c r="N220" s="57"/>
      <c r="O220" s="135"/>
      <c r="P220" s="54">
        <f>IF(K220=0,"",K220/J219)</f>
        <v>1</v>
      </c>
      <c r="Q220" s="55">
        <v>6</v>
      </c>
      <c r="R220" s="139">
        <f t="shared" si="26"/>
        <v>1</v>
      </c>
      <c r="S220" s="139">
        <f t="shared" si="27"/>
        <v>0</v>
      </c>
      <c r="U220" s="27"/>
      <c r="V220" s="27"/>
      <c r="W220" s="24"/>
      <c r="X220" s="24"/>
      <c r="Y220" s="24"/>
      <c r="Z220" s="24"/>
      <c r="AA220" s="24"/>
      <c r="AB220" s="24"/>
      <c r="AC220" s="24"/>
      <c r="AD220" s="24"/>
      <c r="AE220" s="24"/>
    </row>
    <row r="221" spans="1:31" ht="15.75" customHeight="1" x14ac:dyDescent="0.25">
      <c r="A221" s="50">
        <f t="shared" si="28"/>
        <v>1601</v>
      </c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84"/>
      <c r="M221" s="131"/>
      <c r="N221" s="57"/>
      <c r="O221" s="136"/>
      <c r="P221" s="157"/>
      <c r="Q221" s="58">
        <v>0</v>
      </c>
      <c r="R221" s="158"/>
      <c r="S221" s="157"/>
      <c r="U221" s="27"/>
      <c r="V221" s="27"/>
      <c r="W221" s="24"/>
      <c r="X221" s="24"/>
      <c r="Y221" s="24"/>
      <c r="Z221" s="24"/>
      <c r="AA221" s="24"/>
      <c r="AB221" s="24"/>
      <c r="AC221" s="24"/>
      <c r="AD221" s="24"/>
      <c r="AE221" s="24"/>
    </row>
    <row r="222" spans="1:31" ht="15.75" customHeight="1" x14ac:dyDescent="0.25">
      <c r="A222" s="50">
        <f t="shared" si="28"/>
        <v>1602</v>
      </c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84"/>
      <c r="M222" s="131"/>
      <c r="N222" s="57"/>
      <c r="O222" s="136"/>
      <c r="P222" s="142"/>
      <c r="Q222" s="58"/>
      <c r="R222" s="143"/>
      <c r="S222" s="142"/>
      <c r="U222" s="27"/>
      <c r="V222" s="27"/>
      <c r="W222" s="24"/>
      <c r="X222" s="24"/>
      <c r="Y222" s="24"/>
      <c r="Z222" s="24"/>
      <c r="AA222" s="24"/>
      <c r="AB222" s="24"/>
      <c r="AC222" s="24"/>
      <c r="AD222" s="24"/>
      <c r="AE222" s="24"/>
    </row>
    <row r="223" spans="1:31" ht="15.75" customHeight="1" x14ac:dyDescent="0.25">
      <c r="A223" s="50">
        <f t="shared" si="28"/>
        <v>1701</v>
      </c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84"/>
      <c r="M223" s="131"/>
      <c r="N223" s="57"/>
      <c r="O223" s="136"/>
      <c r="P223" s="142"/>
      <c r="Q223" s="58"/>
      <c r="R223" s="143"/>
      <c r="S223" s="142"/>
      <c r="U223" s="27"/>
      <c r="V223" s="27"/>
      <c r="W223" s="24"/>
      <c r="X223" s="24"/>
      <c r="Y223" s="24"/>
      <c r="Z223" s="24"/>
      <c r="AA223" s="24"/>
      <c r="AB223" s="24"/>
      <c r="AC223" s="24"/>
      <c r="AD223" s="24"/>
      <c r="AE223" s="24"/>
    </row>
    <row r="224" spans="1:31" ht="15.75" customHeight="1" x14ac:dyDescent="0.25">
      <c r="A224" s="50">
        <f t="shared" si="28"/>
        <v>1702</v>
      </c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84"/>
      <c r="M224" s="131"/>
      <c r="N224" s="57"/>
      <c r="O224" s="136"/>
      <c r="P224" s="57"/>
      <c r="Q224" s="136"/>
      <c r="R224" s="144"/>
      <c r="S224" s="142"/>
      <c r="U224" s="27"/>
      <c r="V224" s="27"/>
      <c r="W224" s="24"/>
      <c r="X224" s="24"/>
      <c r="Y224" s="24"/>
      <c r="Z224" s="24"/>
      <c r="AA224" s="24"/>
      <c r="AB224" s="24"/>
      <c r="AC224" s="24"/>
      <c r="AD224" s="24"/>
      <c r="AE224" s="24"/>
    </row>
    <row r="225" spans="1:31" ht="15.75" customHeight="1" x14ac:dyDescent="0.25">
      <c r="A225" s="50">
        <f t="shared" si="28"/>
        <v>1801</v>
      </c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84"/>
      <c r="M225" s="131"/>
      <c r="N225" s="57"/>
      <c r="O225" s="136"/>
      <c r="P225" s="145" t="s">
        <v>48</v>
      </c>
      <c r="Q225" s="146">
        <v>5</v>
      </c>
      <c r="R225" s="147">
        <f>IF(SUM(L213:L222)=0,"",SUM(L213:L222))</f>
        <v>5</v>
      </c>
      <c r="S225" s="148" t="s">
        <v>17</v>
      </c>
      <c r="U225" s="27"/>
      <c r="V225" s="27"/>
      <c r="W225" s="24"/>
      <c r="X225" s="24"/>
      <c r="Y225" s="24"/>
      <c r="Z225" s="24"/>
      <c r="AA225" s="24"/>
      <c r="AB225" s="24"/>
      <c r="AC225" s="24"/>
      <c r="AD225" s="24"/>
      <c r="AE225" s="24"/>
    </row>
    <row r="226" spans="1:31" ht="15.75" customHeight="1" x14ac:dyDescent="0.25">
      <c r="A226" s="50">
        <f t="shared" si="28"/>
        <v>1802</v>
      </c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84"/>
      <c r="M226" s="131"/>
      <c r="N226" s="57"/>
      <c r="O226" s="136"/>
      <c r="P226" s="149" t="s">
        <v>49</v>
      </c>
      <c r="Q226" s="65">
        <f>IF(Q225/B211=0,"",Q225/B211)</f>
        <v>0.55555555555555558</v>
      </c>
      <c r="R226" s="150">
        <f>IF(Q225/R225=0,"",Q225/R225)</f>
        <v>1</v>
      </c>
      <c r="S226" s="151" t="s">
        <v>50</v>
      </c>
      <c r="U226" s="27"/>
      <c r="V226" s="27"/>
      <c r="W226" s="24"/>
      <c r="X226" s="24"/>
      <c r="Y226" s="24"/>
      <c r="Z226" s="24"/>
      <c r="AA226" s="24"/>
      <c r="AB226" s="24"/>
      <c r="AC226" s="24"/>
      <c r="AD226" s="24"/>
      <c r="AE226" s="24"/>
    </row>
    <row r="227" spans="1:31" ht="15.75" customHeight="1" x14ac:dyDescent="0.25">
      <c r="A227" s="50">
        <f t="shared" si="28"/>
        <v>1901</v>
      </c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84"/>
      <c r="M227" s="132"/>
      <c r="N227" s="137"/>
      <c r="O227" s="138"/>
      <c r="P227" s="93"/>
      <c r="Q227" s="152"/>
      <c r="R227" s="152"/>
      <c r="S227" s="153"/>
      <c r="U227" s="27"/>
      <c r="V227" s="27"/>
      <c r="W227" s="24"/>
      <c r="X227" s="24"/>
      <c r="Y227" s="24"/>
      <c r="Z227" s="24"/>
      <c r="AA227" s="24"/>
      <c r="AB227" s="24"/>
      <c r="AC227" s="24"/>
      <c r="AD227" s="24"/>
      <c r="AE227" s="24"/>
    </row>
    <row r="228" spans="1:31" ht="18" customHeight="1" x14ac:dyDescent="0.25">
      <c r="A228" s="19"/>
      <c r="B228" s="188" t="s">
        <v>74</v>
      </c>
      <c r="C228" s="188"/>
      <c r="D228" s="188"/>
      <c r="E228" s="188"/>
      <c r="F228" s="188"/>
      <c r="G228" s="188"/>
      <c r="H228" s="188"/>
      <c r="I228" s="188"/>
      <c r="J228" s="188"/>
      <c r="K228" s="188"/>
      <c r="L228" s="71">
        <f>SUM(L220:L224)</f>
        <v>5</v>
      </c>
      <c r="M228" s="72">
        <f>IF(L220=0,"",L220/B211)</f>
        <v>0.55555555555555558</v>
      </c>
      <c r="N228" s="72">
        <f>IF(L228=0,"",L228/B211)</f>
        <v>0.55555555555555558</v>
      </c>
      <c r="O228" s="72">
        <f>IF(L220=0,"",N228-M228)</f>
        <v>0</v>
      </c>
      <c r="P228" s="1"/>
      <c r="Q228" s="24"/>
      <c r="R228" s="27"/>
      <c r="S228" s="1"/>
      <c r="U228" s="27"/>
      <c r="V228" s="27"/>
      <c r="W228" s="24"/>
      <c r="X228" s="24"/>
      <c r="Y228" s="24"/>
      <c r="Z228" s="24"/>
      <c r="AA228" s="24"/>
      <c r="AB228" s="24"/>
      <c r="AC228" s="24"/>
      <c r="AD228" s="24"/>
      <c r="AE228" s="24"/>
    </row>
    <row r="229" spans="1:31" ht="12.75" customHeight="1" x14ac:dyDescent="0.2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46"/>
      <c r="L229" s="46"/>
      <c r="M229" s="1"/>
      <c r="N229" s="1"/>
      <c r="O229" s="1"/>
      <c r="P229" s="1"/>
      <c r="Q229" s="24"/>
      <c r="R229" s="27"/>
      <c r="S229" s="1"/>
      <c r="T229" s="24"/>
      <c r="U229" s="27"/>
      <c r="V229" s="27"/>
      <c r="W229" s="24"/>
      <c r="X229" s="24"/>
      <c r="Y229" s="24"/>
      <c r="Z229" s="24"/>
      <c r="AA229" s="24"/>
      <c r="AB229" s="24"/>
      <c r="AC229" s="24"/>
      <c r="AD229" s="24"/>
      <c r="AE229" s="24"/>
    </row>
    <row r="230" spans="1:31" ht="12.75" customHeight="1" x14ac:dyDescent="0.2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46"/>
      <c r="L230" s="46"/>
      <c r="M230" s="1"/>
      <c r="N230" s="1"/>
      <c r="O230" s="1"/>
      <c r="P230" s="1"/>
      <c r="Q230" s="24"/>
      <c r="R230" s="27"/>
      <c r="S230" s="1"/>
      <c r="T230" s="24"/>
      <c r="U230" s="27"/>
      <c r="V230" s="27"/>
      <c r="W230" s="24"/>
      <c r="X230" s="24"/>
      <c r="Y230" s="24"/>
      <c r="Z230" s="24"/>
      <c r="AA230" s="24"/>
      <c r="AB230" s="24"/>
      <c r="AC230" s="24"/>
      <c r="AD230" s="24"/>
      <c r="AE230" s="24"/>
    </row>
    <row r="231" spans="1:31" ht="26.25" customHeight="1" x14ac:dyDescent="0.4">
      <c r="B231" s="179" t="s">
        <v>63</v>
      </c>
      <c r="C231" s="179"/>
      <c r="D231" s="179"/>
      <c r="E231" s="179"/>
      <c r="F231" s="179"/>
      <c r="G231" s="179"/>
      <c r="H231" s="179"/>
      <c r="I231" s="179"/>
      <c r="J231" s="179"/>
      <c r="K231" s="179"/>
      <c r="L231" s="74" t="s">
        <v>47</v>
      </c>
      <c r="M231" s="1"/>
      <c r="N231" s="1"/>
      <c r="O231" s="24"/>
      <c r="P231" s="1"/>
      <c r="Q231" s="24"/>
      <c r="R231" s="24"/>
      <c r="S231" s="24"/>
    </row>
    <row r="232" spans="1:31" ht="20.25" customHeight="1" x14ac:dyDescent="0.2">
      <c r="A232" s="181" t="s">
        <v>16</v>
      </c>
      <c r="B232" s="182" t="s">
        <v>64</v>
      </c>
      <c r="C232" s="183"/>
      <c r="D232" s="183"/>
      <c r="E232" s="183"/>
      <c r="F232" s="183"/>
      <c r="G232" s="183"/>
      <c r="H232" s="183"/>
      <c r="I232" s="183"/>
      <c r="J232" s="183"/>
      <c r="K232" s="184"/>
      <c r="L232" s="185" t="s">
        <v>17</v>
      </c>
      <c r="M232" s="178" t="s">
        <v>8</v>
      </c>
      <c r="N232" s="178" t="s">
        <v>9</v>
      </c>
      <c r="O232" s="187" t="s">
        <v>10</v>
      </c>
      <c r="P232" s="178" t="s">
        <v>11</v>
      </c>
      <c r="Q232" s="176" t="s">
        <v>12</v>
      </c>
      <c r="R232" s="176" t="s">
        <v>13</v>
      </c>
      <c r="S232" s="178" t="s">
        <v>14</v>
      </c>
    </row>
    <row r="233" spans="1:31" ht="15.75" customHeight="1" x14ac:dyDescent="0.25">
      <c r="A233" s="177"/>
      <c r="B233" s="50" t="s">
        <v>65</v>
      </c>
      <c r="C233" s="50" t="s">
        <v>66</v>
      </c>
      <c r="D233" s="50" t="s">
        <v>67</v>
      </c>
      <c r="E233" s="50" t="s">
        <v>68</v>
      </c>
      <c r="F233" s="50" t="s">
        <v>69</v>
      </c>
      <c r="G233" s="50" t="s">
        <v>70</v>
      </c>
      <c r="H233" s="50" t="s">
        <v>71</v>
      </c>
      <c r="I233" s="50" t="s">
        <v>72</v>
      </c>
      <c r="J233" s="50" t="s">
        <v>73</v>
      </c>
      <c r="K233" s="125" t="s">
        <v>95</v>
      </c>
      <c r="L233" s="186"/>
      <c r="M233" s="177"/>
      <c r="N233" s="177"/>
      <c r="O233" s="177"/>
      <c r="P233" s="177"/>
      <c r="Q233" s="177"/>
      <c r="R233" s="177"/>
      <c r="S233" s="177"/>
    </row>
    <row r="234" spans="1:31" ht="15.75" customHeight="1" x14ac:dyDescent="0.25">
      <c r="A234" s="50">
        <v>1102</v>
      </c>
      <c r="B234" s="51">
        <v>23</v>
      </c>
      <c r="C234" s="51"/>
      <c r="D234" s="51"/>
      <c r="E234" s="51"/>
      <c r="F234" s="51"/>
      <c r="G234" s="51"/>
      <c r="H234" s="51"/>
      <c r="I234" s="51"/>
      <c r="J234" s="51"/>
      <c r="K234" s="51"/>
      <c r="L234" s="84"/>
      <c r="M234" s="130"/>
      <c r="N234" s="133"/>
      <c r="O234" s="134"/>
      <c r="P234" s="140"/>
      <c r="Q234" s="53">
        <f>B234</f>
        <v>23</v>
      </c>
      <c r="R234" s="141"/>
      <c r="S234" s="140"/>
    </row>
    <row r="235" spans="1:31" ht="15.75" customHeight="1" x14ac:dyDescent="0.25">
      <c r="A235" s="50">
        <v>1201</v>
      </c>
      <c r="B235" s="51"/>
      <c r="C235" s="51">
        <v>20</v>
      </c>
      <c r="D235" s="51"/>
      <c r="E235" s="51"/>
      <c r="F235" s="51"/>
      <c r="G235" s="51"/>
      <c r="H235" s="51"/>
      <c r="I235" s="51"/>
      <c r="J235" s="51"/>
      <c r="K235" s="51"/>
      <c r="L235" s="84"/>
      <c r="M235" s="131"/>
      <c r="N235" s="57"/>
      <c r="O235" s="135"/>
      <c r="P235" s="54">
        <f>IF(C235=0,"",C235/B234)</f>
        <v>0.86956521739130432</v>
      </c>
      <c r="Q235" s="55">
        <v>20</v>
      </c>
      <c r="R235" s="139">
        <f t="shared" ref="R235:R243" si="29">IF(Q235=0,"",Q235/Q234)</f>
        <v>0.86956521739130432</v>
      </c>
      <c r="S235" s="139">
        <f t="shared" ref="S235:S243" si="30">IF(Q235=0,"",100%-R235)</f>
        <v>0.13043478260869568</v>
      </c>
    </row>
    <row r="236" spans="1:31" ht="15.75" customHeight="1" x14ac:dyDescent="0.25">
      <c r="A236" s="50">
        <v>1202</v>
      </c>
      <c r="B236" s="51"/>
      <c r="C236" s="51"/>
      <c r="D236" s="51">
        <v>15</v>
      </c>
      <c r="E236" s="51"/>
      <c r="F236" s="51"/>
      <c r="G236" s="51"/>
      <c r="H236" s="51"/>
      <c r="I236" s="51"/>
      <c r="J236" s="51"/>
      <c r="K236" s="51"/>
      <c r="L236" s="84"/>
      <c r="M236" s="131"/>
      <c r="N236" s="57"/>
      <c r="O236" s="135"/>
      <c r="P236" s="54">
        <f>IF(D236=0,"",D236/C235)</f>
        <v>0.75</v>
      </c>
      <c r="Q236" s="55">
        <v>17</v>
      </c>
      <c r="R236" s="139">
        <f t="shared" si="29"/>
        <v>0.85</v>
      </c>
      <c r="S236" s="139">
        <f t="shared" si="30"/>
        <v>0.15000000000000002</v>
      </c>
      <c r="U236" s="37">
        <f>Q236/Q234</f>
        <v>0.73913043478260865</v>
      </c>
    </row>
    <row r="237" spans="1:31" ht="15.75" customHeight="1" x14ac:dyDescent="0.25">
      <c r="A237" s="50">
        <f t="shared" ref="A237:A250" si="31">A235+100</f>
        <v>1301</v>
      </c>
      <c r="B237" s="51"/>
      <c r="C237" s="51"/>
      <c r="D237" s="51"/>
      <c r="E237" s="51">
        <v>14</v>
      </c>
      <c r="F237" s="51"/>
      <c r="G237" s="51"/>
      <c r="H237" s="51"/>
      <c r="I237" s="51"/>
      <c r="J237" s="51"/>
      <c r="K237" s="51"/>
      <c r="L237" s="84"/>
      <c r="M237" s="131"/>
      <c r="N237" s="57"/>
      <c r="O237" s="135"/>
      <c r="P237" s="54">
        <f>IF(E237=0,"",E237/D236)</f>
        <v>0.93333333333333335</v>
      </c>
      <c r="Q237" s="55">
        <v>16</v>
      </c>
      <c r="R237" s="139">
        <f t="shared" si="29"/>
        <v>0.94117647058823528</v>
      </c>
      <c r="S237" s="139">
        <f t="shared" si="30"/>
        <v>5.8823529411764719E-2</v>
      </c>
    </row>
    <row r="238" spans="1:31" ht="15.75" customHeight="1" x14ac:dyDescent="0.25">
      <c r="A238" s="50">
        <f t="shared" si="31"/>
        <v>1302</v>
      </c>
      <c r="B238" s="51"/>
      <c r="C238" s="51"/>
      <c r="D238" s="51"/>
      <c r="E238" s="51"/>
      <c r="F238" s="51">
        <v>14</v>
      </c>
      <c r="G238" s="51"/>
      <c r="H238" s="51"/>
      <c r="I238" s="51"/>
      <c r="J238" s="51"/>
      <c r="K238" s="51"/>
      <c r="L238" s="84"/>
      <c r="M238" s="131"/>
      <c r="N238" s="57"/>
      <c r="O238" s="135"/>
      <c r="P238" s="54">
        <f>IF(F238=0,"",F238/E237)</f>
        <v>1</v>
      </c>
      <c r="Q238" s="55">
        <v>14</v>
      </c>
      <c r="R238" s="139">
        <f t="shared" si="29"/>
        <v>0.875</v>
      </c>
      <c r="S238" s="139">
        <f t="shared" si="30"/>
        <v>0.125</v>
      </c>
    </row>
    <row r="239" spans="1:31" ht="15.75" customHeight="1" x14ac:dyDescent="0.25">
      <c r="A239" s="50">
        <f t="shared" si="31"/>
        <v>1401</v>
      </c>
      <c r="B239" s="51"/>
      <c r="C239" s="51"/>
      <c r="D239" s="51"/>
      <c r="E239" s="51"/>
      <c r="F239" s="51"/>
      <c r="G239" s="51">
        <v>11</v>
      </c>
      <c r="H239" s="51"/>
      <c r="I239" s="51"/>
      <c r="J239" s="51"/>
      <c r="K239" s="51"/>
      <c r="L239" s="84"/>
      <c r="M239" s="131"/>
      <c r="N239" s="57"/>
      <c r="O239" s="135"/>
      <c r="P239" s="54">
        <f>IF(G239=0,"",G239/F238)</f>
        <v>0.7857142857142857</v>
      </c>
      <c r="Q239" s="55">
        <v>11</v>
      </c>
      <c r="R239" s="139">
        <f t="shared" si="29"/>
        <v>0.7857142857142857</v>
      </c>
      <c r="S239" s="139">
        <f t="shared" si="30"/>
        <v>0.2142857142857143</v>
      </c>
    </row>
    <row r="240" spans="1:31" ht="15.75" customHeight="1" x14ac:dyDescent="0.25">
      <c r="A240" s="50">
        <f t="shared" si="31"/>
        <v>1402</v>
      </c>
      <c r="B240" s="51"/>
      <c r="C240" s="51"/>
      <c r="D240" s="51"/>
      <c r="E240" s="51"/>
      <c r="F240" s="51"/>
      <c r="G240" s="51"/>
      <c r="H240" s="51">
        <v>9</v>
      </c>
      <c r="I240" s="51"/>
      <c r="J240" s="51"/>
      <c r="K240" s="51"/>
      <c r="L240" s="84"/>
      <c r="M240" s="131"/>
      <c r="N240" s="57"/>
      <c r="O240" s="135"/>
      <c r="P240" s="54">
        <f>IF(H240=0,"",H240/G239)</f>
        <v>0.81818181818181823</v>
      </c>
      <c r="Q240" s="55">
        <v>11</v>
      </c>
      <c r="R240" s="139">
        <f t="shared" si="29"/>
        <v>1</v>
      </c>
      <c r="S240" s="139">
        <f t="shared" si="30"/>
        <v>0</v>
      </c>
    </row>
    <row r="241" spans="1:19" ht="15.75" customHeight="1" x14ac:dyDescent="0.25">
      <c r="A241" s="50">
        <f t="shared" si="31"/>
        <v>1501</v>
      </c>
      <c r="B241" s="51"/>
      <c r="C241" s="51"/>
      <c r="D241" s="51"/>
      <c r="E241" s="51"/>
      <c r="F241" s="51"/>
      <c r="G241" s="51"/>
      <c r="H241" s="51"/>
      <c r="I241" s="51">
        <v>9</v>
      </c>
      <c r="J241" s="51"/>
      <c r="K241" s="51"/>
      <c r="L241" s="84"/>
      <c r="M241" s="131"/>
      <c r="N241" s="57"/>
      <c r="O241" s="135"/>
      <c r="P241" s="54">
        <f>IF(I241=0,"",I241/H240)</f>
        <v>1</v>
      </c>
      <c r="Q241" s="55">
        <v>11</v>
      </c>
      <c r="R241" s="139">
        <f t="shared" si="29"/>
        <v>1</v>
      </c>
      <c r="S241" s="139">
        <f t="shared" si="30"/>
        <v>0</v>
      </c>
    </row>
    <row r="242" spans="1:19" ht="15.75" customHeight="1" x14ac:dyDescent="0.25">
      <c r="A242" s="50">
        <f t="shared" si="31"/>
        <v>1502</v>
      </c>
      <c r="B242" s="51"/>
      <c r="C242" s="51"/>
      <c r="D242" s="51"/>
      <c r="E242" s="51"/>
      <c r="F242" s="51"/>
      <c r="G242" s="51"/>
      <c r="H242" s="51"/>
      <c r="I242" s="51"/>
      <c r="J242" s="51">
        <v>8</v>
      </c>
      <c r="K242" s="51"/>
      <c r="L242" s="84"/>
      <c r="M242" s="131"/>
      <c r="N242" s="57"/>
      <c r="O242" s="135"/>
      <c r="P242" s="54">
        <f>IF(J242=0,"",J242/I241)</f>
        <v>0.88888888888888884</v>
      </c>
      <c r="Q242" s="55">
        <v>11</v>
      </c>
      <c r="R242" s="139">
        <f t="shared" si="29"/>
        <v>1</v>
      </c>
      <c r="S242" s="139">
        <f t="shared" si="30"/>
        <v>0</v>
      </c>
    </row>
    <row r="243" spans="1:19" ht="15.75" customHeight="1" x14ac:dyDescent="0.25">
      <c r="A243" s="50">
        <f t="shared" si="31"/>
        <v>1601</v>
      </c>
      <c r="B243" s="51"/>
      <c r="C243" s="51"/>
      <c r="D243" s="51"/>
      <c r="E243" s="51"/>
      <c r="F243" s="51"/>
      <c r="G243" s="51"/>
      <c r="H243" s="51"/>
      <c r="I243" s="51"/>
      <c r="J243" s="51"/>
      <c r="K243" s="51">
        <v>8</v>
      </c>
      <c r="L243" s="84">
        <v>8</v>
      </c>
      <c r="M243" s="131"/>
      <c r="N243" s="57"/>
      <c r="O243" s="135"/>
      <c r="P243" s="54">
        <f>IF(K243=0,"",K243/J242)</f>
        <v>1</v>
      </c>
      <c r="Q243" s="55">
        <v>11</v>
      </c>
      <c r="R243" s="139">
        <f t="shared" si="29"/>
        <v>1</v>
      </c>
      <c r="S243" s="139">
        <f t="shared" si="30"/>
        <v>0</v>
      </c>
    </row>
    <row r="244" spans="1:19" ht="15.75" customHeight="1" x14ac:dyDescent="0.25">
      <c r="A244" s="50">
        <f t="shared" si="31"/>
        <v>1602</v>
      </c>
      <c r="B244" s="51"/>
      <c r="C244" s="51"/>
      <c r="D244" s="51"/>
      <c r="E244" s="51"/>
      <c r="F244" s="51"/>
      <c r="G244" s="51"/>
      <c r="H244" s="51"/>
      <c r="I244" s="51"/>
      <c r="J244" s="51"/>
      <c r="K244" s="51">
        <v>2</v>
      </c>
      <c r="L244" s="84">
        <v>1</v>
      </c>
      <c r="M244" s="131"/>
      <c r="N244" s="57"/>
      <c r="O244" s="136"/>
      <c r="P244" s="157"/>
      <c r="Q244" s="58">
        <v>2</v>
      </c>
      <c r="R244" s="158"/>
      <c r="S244" s="157"/>
    </row>
    <row r="245" spans="1:19" ht="15.75" customHeight="1" x14ac:dyDescent="0.25">
      <c r="A245" s="50">
        <f t="shared" si="31"/>
        <v>1701</v>
      </c>
      <c r="B245" s="51"/>
      <c r="C245" s="51"/>
      <c r="D245" s="51"/>
      <c r="E245" s="51"/>
      <c r="F245" s="51"/>
      <c r="G245" s="51"/>
      <c r="H245" s="51"/>
      <c r="I245" s="51"/>
      <c r="J245" s="51"/>
      <c r="K245" s="51">
        <v>1</v>
      </c>
      <c r="L245" s="84"/>
      <c r="M245" s="131"/>
      <c r="N245" s="57"/>
      <c r="O245" s="136"/>
      <c r="P245" s="142"/>
      <c r="Q245" s="58">
        <v>1</v>
      </c>
      <c r="R245" s="143"/>
      <c r="S245" s="142"/>
    </row>
    <row r="246" spans="1:19" ht="15.75" customHeight="1" x14ac:dyDescent="0.25">
      <c r="A246" s="50">
        <f t="shared" si="31"/>
        <v>1702</v>
      </c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84"/>
      <c r="M246" s="131"/>
      <c r="N246" s="57"/>
      <c r="O246" s="136"/>
      <c r="P246" s="142"/>
      <c r="Q246" s="58"/>
      <c r="R246" s="143"/>
      <c r="S246" s="142"/>
    </row>
    <row r="247" spans="1:19" ht="15.75" customHeight="1" x14ac:dyDescent="0.25">
      <c r="A247" s="50">
        <f t="shared" si="31"/>
        <v>1801</v>
      </c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84"/>
      <c r="M247" s="131"/>
      <c r="N247" s="57"/>
      <c r="O247" s="136"/>
      <c r="P247" s="57"/>
      <c r="Q247" s="136"/>
      <c r="R247" s="144"/>
      <c r="S247" s="142"/>
    </row>
    <row r="248" spans="1:19" ht="15.75" customHeight="1" x14ac:dyDescent="0.25">
      <c r="A248" s="50">
        <f t="shared" si="31"/>
        <v>1802</v>
      </c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84"/>
      <c r="M248" s="131"/>
      <c r="N248" s="57"/>
      <c r="O248" s="136"/>
      <c r="P248" s="145" t="s">
        <v>48</v>
      </c>
      <c r="Q248" s="146">
        <v>9</v>
      </c>
      <c r="R248" s="147">
        <f>IF(SUM(L236:L245)=0,"",SUM(L236:L245))</f>
        <v>9</v>
      </c>
      <c r="S248" s="148" t="s">
        <v>17</v>
      </c>
    </row>
    <row r="249" spans="1:19" ht="15.75" customHeight="1" x14ac:dyDescent="0.25">
      <c r="A249" s="50">
        <f t="shared" si="31"/>
        <v>1901</v>
      </c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84"/>
      <c r="M249" s="131"/>
      <c r="N249" s="57"/>
      <c r="O249" s="136"/>
      <c r="P249" s="149" t="s">
        <v>49</v>
      </c>
      <c r="Q249" s="65">
        <f>IF(Q248/B234=0,"",Q248/B234)</f>
        <v>0.39130434782608697</v>
      </c>
      <c r="R249" s="150">
        <f>IF(Q248/R248=0,"",Q248/R248)</f>
        <v>1</v>
      </c>
      <c r="S249" s="151" t="s">
        <v>50</v>
      </c>
    </row>
    <row r="250" spans="1:19" ht="15.75" customHeight="1" x14ac:dyDescent="0.25">
      <c r="A250" s="50">
        <f t="shared" si="31"/>
        <v>1902</v>
      </c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84"/>
      <c r="M250" s="132"/>
      <c r="N250" s="137"/>
      <c r="O250" s="138"/>
      <c r="P250" s="93"/>
      <c r="Q250" s="152"/>
      <c r="R250" s="152"/>
      <c r="S250" s="153"/>
    </row>
    <row r="251" spans="1:19" ht="18" customHeight="1" x14ac:dyDescent="0.25">
      <c r="A251" s="19"/>
      <c r="B251" s="188" t="s">
        <v>74</v>
      </c>
      <c r="C251" s="188"/>
      <c r="D251" s="188"/>
      <c r="E251" s="188"/>
      <c r="F251" s="188"/>
      <c r="G251" s="188"/>
      <c r="H251" s="188"/>
      <c r="I251" s="188"/>
      <c r="J251" s="188"/>
      <c r="K251" s="188"/>
      <c r="L251" s="71">
        <f>SUM(L243:L247)</f>
        <v>9</v>
      </c>
      <c r="M251" s="72">
        <f>IF(L243=0,"",L243/B234)</f>
        <v>0.34782608695652173</v>
      </c>
      <c r="N251" s="72">
        <f>IF(L251=0,"",L251/B234)</f>
        <v>0.39130434782608697</v>
      </c>
      <c r="O251" s="72">
        <f>IF(L243=0,"",N251-M251)</f>
        <v>4.3478260869565244E-2</v>
      </c>
      <c r="P251" s="1"/>
      <c r="Q251" s="24"/>
      <c r="R251" s="27"/>
      <c r="S251" s="1"/>
    </row>
    <row r="252" spans="1:19" ht="12.75" customHeight="1" x14ac:dyDescent="0.2">
      <c r="M252" s="1"/>
      <c r="N252" s="1"/>
      <c r="P252" s="1"/>
    </row>
    <row r="253" spans="1:19" ht="12.75" customHeight="1" x14ac:dyDescent="0.2">
      <c r="M253" s="1"/>
      <c r="N253" s="1"/>
      <c r="P253" s="1"/>
    </row>
    <row r="254" spans="1:19" ht="26.25" customHeight="1" x14ac:dyDescent="0.4">
      <c r="B254" s="179" t="s">
        <v>63</v>
      </c>
      <c r="C254" s="179"/>
      <c r="D254" s="179"/>
      <c r="E254" s="179"/>
      <c r="F254" s="179"/>
      <c r="G254" s="179"/>
      <c r="H254" s="179"/>
      <c r="I254" s="179"/>
      <c r="J254" s="179"/>
      <c r="K254" s="179"/>
      <c r="L254" s="74" t="s">
        <v>52</v>
      </c>
      <c r="M254" s="1"/>
      <c r="N254" s="1"/>
      <c r="O254" s="24"/>
      <c r="P254" s="1"/>
      <c r="Q254" s="24"/>
      <c r="R254" s="24"/>
      <c r="S254" s="24"/>
    </row>
    <row r="255" spans="1:19" ht="20.25" customHeight="1" x14ac:dyDescent="0.2">
      <c r="A255" s="181" t="s">
        <v>16</v>
      </c>
      <c r="B255" s="182" t="s">
        <v>64</v>
      </c>
      <c r="C255" s="183"/>
      <c r="D255" s="183"/>
      <c r="E255" s="183"/>
      <c r="F255" s="183"/>
      <c r="G255" s="183"/>
      <c r="H255" s="183"/>
      <c r="I255" s="183"/>
      <c r="J255" s="183"/>
      <c r="K255" s="184"/>
      <c r="L255" s="185" t="s">
        <v>17</v>
      </c>
      <c r="M255" s="178" t="s">
        <v>8</v>
      </c>
      <c r="N255" s="178" t="s">
        <v>9</v>
      </c>
      <c r="O255" s="187" t="s">
        <v>10</v>
      </c>
      <c r="P255" s="178" t="s">
        <v>11</v>
      </c>
      <c r="Q255" s="176" t="s">
        <v>12</v>
      </c>
      <c r="R255" s="176" t="s">
        <v>13</v>
      </c>
      <c r="S255" s="178" t="s">
        <v>14</v>
      </c>
    </row>
    <row r="256" spans="1:19" ht="15.75" customHeight="1" x14ac:dyDescent="0.25">
      <c r="A256" s="177"/>
      <c r="B256" s="50" t="s">
        <v>65</v>
      </c>
      <c r="C256" s="50" t="s">
        <v>66</v>
      </c>
      <c r="D256" s="50" t="s">
        <v>67</v>
      </c>
      <c r="E256" s="50" t="s">
        <v>68</v>
      </c>
      <c r="F256" s="50" t="s">
        <v>69</v>
      </c>
      <c r="G256" s="50" t="s">
        <v>70</v>
      </c>
      <c r="H256" s="50" t="s">
        <v>71</v>
      </c>
      <c r="I256" s="50" t="s">
        <v>72</v>
      </c>
      <c r="J256" s="50" t="s">
        <v>73</v>
      </c>
      <c r="K256" s="125" t="s">
        <v>95</v>
      </c>
      <c r="L256" s="186"/>
      <c r="M256" s="177"/>
      <c r="N256" s="177"/>
      <c r="O256" s="177"/>
      <c r="P256" s="177"/>
      <c r="Q256" s="177"/>
      <c r="R256" s="177"/>
      <c r="S256" s="177"/>
    </row>
    <row r="257" spans="1:21" ht="15.75" customHeight="1" x14ac:dyDescent="0.25">
      <c r="A257" s="50">
        <v>1201</v>
      </c>
      <c r="B257" s="51">
        <v>13</v>
      </c>
      <c r="C257" s="51"/>
      <c r="D257" s="51"/>
      <c r="E257" s="51"/>
      <c r="F257" s="51"/>
      <c r="G257" s="51"/>
      <c r="H257" s="51"/>
      <c r="I257" s="51"/>
      <c r="J257" s="51"/>
      <c r="K257" s="51"/>
      <c r="L257" s="84"/>
      <c r="M257" s="130"/>
      <c r="N257" s="133"/>
      <c r="O257" s="134"/>
      <c r="P257" s="140"/>
      <c r="Q257" s="53">
        <f>B257</f>
        <v>13</v>
      </c>
      <c r="R257" s="141"/>
      <c r="S257" s="140"/>
    </row>
    <row r="258" spans="1:21" ht="15.75" customHeight="1" x14ac:dyDescent="0.25">
      <c r="A258" s="50">
        <v>1202</v>
      </c>
      <c r="B258" s="51"/>
      <c r="C258" s="51">
        <v>12</v>
      </c>
      <c r="D258" s="51"/>
      <c r="E258" s="51"/>
      <c r="F258" s="51"/>
      <c r="G258" s="51"/>
      <c r="H258" s="51"/>
      <c r="I258" s="51"/>
      <c r="J258" s="51"/>
      <c r="K258" s="51"/>
      <c r="L258" s="84"/>
      <c r="M258" s="131"/>
      <c r="N258" s="57"/>
      <c r="O258" s="135"/>
      <c r="P258" s="54">
        <f>IF(C258=0,"",C258/B257)</f>
        <v>0.92307692307692313</v>
      </c>
      <c r="Q258" s="55">
        <v>12</v>
      </c>
      <c r="R258" s="139">
        <f t="shared" ref="R258:R266" si="32">IF(Q258=0,"",Q258/Q257)</f>
        <v>0.92307692307692313</v>
      </c>
      <c r="S258" s="139">
        <f t="shared" ref="S258:S266" si="33">IF(Q258=0,"",100%-R258)</f>
        <v>7.6923076923076872E-2</v>
      </c>
    </row>
    <row r="259" spans="1:21" ht="15.75" customHeight="1" x14ac:dyDescent="0.25">
      <c r="A259" s="50">
        <f t="shared" ref="A259:A273" si="34">A257+100</f>
        <v>1301</v>
      </c>
      <c r="B259" s="51"/>
      <c r="C259" s="51"/>
      <c r="D259" s="51">
        <v>11</v>
      </c>
      <c r="E259" s="51"/>
      <c r="F259" s="51"/>
      <c r="G259" s="51"/>
      <c r="H259" s="51"/>
      <c r="I259" s="51"/>
      <c r="J259" s="51"/>
      <c r="K259" s="51"/>
      <c r="L259" s="84"/>
      <c r="M259" s="131"/>
      <c r="N259" s="57"/>
      <c r="O259" s="135"/>
      <c r="P259" s="54">
        <f>IF(D259=0,"",D259/C258)</f>
        <v>0.91666666666666663</v>
      </c>
      <c r="Q259" s="55">
        <v>11</v>
      </c>
      <c r="R259" s="139">
        <f t="shared" si="32"/>
        <v>0.91666666666666663</v>
      </c>
      <c r="S259" s="139">
        <f t="shared" si="33"/>
        <v>8.333333333333337E-2</v>
      </c>
      <c r="U259" s="37">
        <f>Q259/Q257</f>
        <v>0.84615384615384615</v>
      </c>
    </row>
    <row r="260" spans="1:21" ht="15.75" customHeight="1" x14ac:dyDescent="0.25">
      <c r="A260" s="50">
        <f t="shared" si="34"/>
        <v>1302</v>
      </c>
      <c r="B260" s="51"/>
      <c r="C260" s="51"/>
      <c r="D260" s="51"/>
      <c r="E260" s="51">
        <v>11</v>
      </c>
      <c r="F260" s="51"/>
      <c r="G260" s="51"/>
      <c r="H260" s="51"/>
      <c r="I260" s="51"/>
      <c r="J260" s="51"/>
      <c r="K260" s="51"/>
      <c r="L260" s="84"/>
      <c r="M260" s="131"/>
      <c r="N260" s="57"/>
      <c r="O260" s="135"/>
      <c r="P260" s="54">
        <f>IF(E260=0,"",E260/D259)</f>
        <v>1</v>
      </c>
      <c r="Q260" s="55">
        <v>11</v>
      </c>
      <c r="R260" s="139">
        <f t="shared" si="32"/>
        <v>1</v>
      </c>
      <c r="S260" s="139">
        <f t="shared" si="33"/>
        <v>0</v>
      </c>
    </row>
    <row r="261" spans="1:21" ht="15.75" customHeight="1" x14ac:dyDescent="0.25">
      <c r="A261" s="50">
        <f t="shared" si="34"/>
        <v>1401</v>
      </c>
      <c r="B261" s="51"/>
      <c r="C261" s="51"/>
      <c r="D261" s="51"/>
      <c r="E261" s="51"/>
      <c r="F261" s="51">
        <v>9</v>
      </c>
      <c r="G261" s="51"/>
      <c r="H261" s="51"/>
      <c r="I261" s="51"/>
      <c r="J261" s="51"/>
      <c r="K261" s="51"/>
      <c r="L261" s="84"/>
      <c r="M261" s="131"/>
      <c r="N261" s="57"/>
      <c r="O261" s="135"/>
      <c r="P261" s="54">
        <f>IF(F261=0,"",F261/E260)</f>
        <v>0.81818181818181823</v>
      </c>
      <c r="Q261" s="55">
        <v>11</v>
      </c>
      <c r="R261" s="139">
        <f t="shared" si="32"/>
        <v>1</v>
      </c>
      <c r="S261" s="139">
        <f t="shared" si="33"/>
        <v>0</v>
      </c>
    </row>
    <row r="262" spans="1:21" ht="15.75" customHeight="1" x14ac:dyDescent="0.25">
      <c r="A262" s="50">
        <f t="shared" si="34"/>
        <v>1402</v>
      </c>
      <c r="B262" s="51"/>
      <c r="C262" s="51"/>
      <c r="D262" s="51"/>
      <c r="E262" s="51"/>
      <c r="F262" s="51"/>
      <c r="G262" s="51">
        <v>7</v>
      </c>
      <c r="H262" s="51"/>
      <c r="I262" s="51"/>
      <c r="J262" s="51"/>
      <c r="K262" s="51"/>
      <c r="L262" s="84"/>
      <c r="M262" s="131"/>
      <c r="N262" s="57"/>
      <c r="O262" s="135"/>
      <c r="P262" s="54">
        <f>IF(G262=0,"",G262/F261)</f>
        <v>0.77777777777777779</v>
      </c>
      <c r="Q262" s="55">
        <v>11</v>
      </c>
      <c r="R262" s="139">
        <f t="shared" si="32"/>
        <v>1</v>
      </c>
      <c r="S262" s="139">
        <f t="shared" si="33"/>
        <v>0</v>
      </c>
    </row>
    <row r="263" spans="1:21" ht="15.75" customHeight="1" x14ac:dyDescent="0.25">
      <c r="A263" s="50">
        <f t="shared" si="34"/>
        <v>1501</v>
      </c>
      <c r="B263" s="51"/>
      <c r="C263" s="51"/>
      <c r="D263" s="51"/>
      <c r="E263" s="51"/>
      <c r="F263" s="51"/>
      <c r="G263" s="51"/>
      <c r="H263" s="51">
        <v>7</v>
      </c>
      <c r="I263" s="51"/>
      <c r="J263" s="51"/>
      <c r="K263" s="51"/>
      <c r="L263" s="84"/>
      <c r="M263" s="131"/>
      <c r="N263" s="57"/>
      <c r="O263" s="135"/>
      <c r="P263" s="54">
        <f>IF(H263=0,"",H263/G262)</f>
        <v>1</v>
      </c>
      <c r="Q263" s="55">
        <v>11</v>
      </c>
      <c r="R263" s="139">
        <f t="shared" si="32"/>
        <v>1</v>
      </c>
      <c r="S263" s="139">
        <f t="shared" si="33"/>
        <v>0</v>
      </c>
    </row>
    <row r="264" spans="1:21" ht="15.75" customHeight="1" x14ac:dyDescent="0.25">
      <c r="A264" s="50">
        <f t="shared" si="34"/>
        <v>1502</v>
      </c>
      <c r="B264" s="51"/>
      <c r="C264" s="51"/>
      <c r="D264" s="51"/>
      <c r="E264" s="51"/>
      <c r="F264" s="51"/>
      <c r="G264" s="51"/>
      <c r="H264" s="51"/>
      <c r="I264" s="51">
        <v>5</v>
      </c>
      <c r="J264" s="51"/>
      <c r="K264" s="51"/>
      <c r="L264" s="84"/>
      <c r="M264" s="131"/>
      <c r="N264" s="57"/>
      <c r="O264" s="135"/>
      <c r="P264" s="54">
        <f>IF(I264=0,"",I264/H263)</f>
        <v>0.7142857142857143</v>
      </c>
      <c r="Q264" s="55">
        <v>11</v>
      </c>
      <c r="R264" s="139">
        <f t="shared" si="32"/>
        <v>1</v>
      </c>
      <c r="S264" s="139">
        <f t="shared" si="33"/>
        <v>0</v>
      </c>
    </row>
    <row r="265" spans="1:21" ht="15.75" customHeight="1" x14ac:dyDescent="0.25">
      <c r="A265" s="50">
        <f t="shared" si="34"/>
        <v>1601</v>
      </c>
      <c r="B265" s="51"/>
      <c r="C265" s="51"/>
      <c r="D265" s="51"/>
      <c r="E265" s="51"/>
      <c r="F265" s="51"/>
      <c r="G265" s="51"/>
      <c r="H265" s="51"/>
      <c r="I265" s="51"/>
      <c r="J265" s="51">
        <v>5</v>
      </c>
      <c r="K265" s="51"/>
      <c r="L265" s="84"/>
      <c r="M265" s="131"/>
      <c r="N265" s="57"/>
      <c r="O265" s="135"/>
      <c r="P265" s="54">
        <f>IF(J265=0,"",J265/I264)</f>
        <v>1</v>
      </c>
      <c r="Q265" s="55">
        <v>11</v>
      </c>
      <c r="R265" s="139">
        <f t="shared" si="32"/>
        <v>1</v>
      </c>
      <c r="S265" s="139">
        <f t="shared" si="33"/>
        <v>0</v>
      </c>
    </row>
    <row r="266" spans="1:21" ht="15.75" customHeight="1" x14ac:dyDescent="0.25">
      <c r="A266" s="50">
        <f t="shared" si="34"/>
        <v>1602</v>
      </c>
      <c r="B266" s="51"/>
      <c r="C266" s="51"/>
      <c r="D266" s="51"/>
      <c r="E266" s="51"/>
      <c r="F266" s="51"/>
      <c r="G266" s="51"/>
      <c r="H266" s="51"/>
      <c r="I266" s="51"/>
      <c r="J266" s="51"/>
      <c r="K266" s="51">
        <v>5</v>
      </c>
      <c r="L266" s="84">
        <v>5</v>
      </c>
      <c r="M266" s="131"/>
      <c r="N266" s="57"/>
      <c r="O266" s="135"/>
      <c r="P266" s="54">
        <f>IF(K266=0,"",K266/J265)</f>
        <v>1</v>
      </c>
      <c r="Q266" s="55">
        <v>10</v>
      </c>
      <c r="R266" s="139">
        <f t="shared" si="32"/>
        <v>0.90909090909090906</v>
      </c>
      <c r="S266" s="139">
        <f t="shared" si="33"/>
        <v>9.0909090909090939E-2</v>
      </c>
    </row>
    <row r="267" spans="1:21" ht="15.75" customHeight="1" x14ac:dyDescent="0.25">
      <c r="A267" s="50">
        <f t="shared" si="34"/>
        <v>1701</v>
      </c>
      <c r="B267" s="51"/>
      <c r="C267" s="51"/>
      <c r="D267" s="51"/>
      <c r="E267" s="51"/>
      <c r="F267" s="51"/>
      <c r="G267" s="51"/>
      <c r="H267" s="51"/>
      <c r="I267" s="51"/>
      <c r="J267" s="51"/>
      <c r="K267" s="51">
        <v>5</v>
      </c>
      <c r="L267" s="84">
        <v>5</v>
      </c>
      <c r="M267" s="131"/>
      <c r="N267" s="57"/>
      <c r="O267" s="136"/>
      <c r="P267" s="157"/>
      <c r="Q267" s="58">
        <v>5</v>
      </c>
      <c r="R267" s="158"/>
      <c r="S267" s="157"/>
    </row>
    <row r="268" spans="1:21" ht="15.75" customHeight="1" x14ac:dyDescent="0.25">
      <c r="A268" s="50">
        <f t="shared" si="34"/>
        <v>1702</v>
      </c>
      <c r="B268" s="51"/>
      <c r="C268" s="51"/>
      <c r="D268" s="51"/>
      <c r="E268" s="51"/>
      <c r="F268" s="51"/>
      <c r="G268" s="51"/>
      <c r="H268" s="51"/>
      <c r="I268" s="51"/>
      <c r="J268" s="51"/>
      <c r="K268" s="51">
        <v>0</v>
      </c>
      <c r="L268" s="84"/>
      <c r="M268" s="131"/>
      <c r="N268" s="57"/>
      <c r="O268" s="136"/>
      <c r="P268" s="142"/>
      <c r="Q268" s="58">
        <v>1</v>
      </c>
      <c r="R268" s="143"/>
      <c r="S268" s="142"/>
    </row>
    <row r="269" spans="1:21" ht="15.75" customHeight="1" x14ac:dyDescent="0.25">
      <c r="A269" s="50">
        <f t="shared" si="34"/>
        <v>1801</v>
      </c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84"/>
      <c r="M269" s="131"/>
      <c r="N269" s="57"/>
      <c r="O269" s="136"/>
      <c r="P269" s="142"/>
      <c r="Q269" s="58"/>
      <c r="R269" s="143"/>
      <c r="S269" s="142"/>
    </row>
    <row r="270" spans="1:21" ht="15.75" customHeight="1" x14ac:dyDescent="0.25">
      <c r="A270" s="50">
        <f t="shared" si="34"/>
        <v>1802</v>
      </c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84"/>
      <c r="M270" s="131"/>
      <c r="N270" s="57"/>
      <c r="O270" s="136"/>
      <c r="P270" s="57"/>
      <c r="Q270" s="136"/>
      <c r="R270" s="144"/>
      <c r="S270" s="142"/>
    </row>
    <row r="271" spans="1:21" ht="15.75" customHeight="1" x14ac:dyDescent="0.25">
      <c r="A271" s="50">
        <f t="shared" si="34"/>
        <v>1901</v>
      </c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84"/>
      <c r="M271" s="131"/>
      <c r="N271" s="57"/>
      <c r="O271" s="136"/>
      <c r="P271" s="145" t="s">
        <v>48</v>
      </c>
      <c r="Q271" s="146">
        <v>10</v>
      </c>
      <c r="R271" s="147">
        <f>IF(SUM(L259:L268)=0,"",SUM(L259:L268))</f>
        <v>10</v>
      </c>
      <c r="S271" s="148" t="s">
        <v>17</v>
      </c>
    </row>
    <row r="272" spans="1:21" ht="15.75" customHeight="1" x14ac:dyDescent="0.25">
      <c r="A272" s="50">
        <f t="shared" si="34"/>
        <v>1902</v>
      </c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84"/>
      <c r="M272" s="131"/>
      <c r="N272" s="57"/>
      <c r="O272" s="136"/>
      <c r="P272" s="149" t="s">
        <v>49</v>
      </c>
      <c r="Q272" s="65">
        <f>IF(Q271/B257=0,"",Q271/B257)</f>
        <v>0.76923076923076927</v>
      </c>
      <c r="R272" s="150">
        <f>IF(Q271/R271=0,"",Q271/R271)</f>
        <v>1</v>
      </c>
      <c r="S272" s="151" t="s">
        <v>50</v>
      </c>
    </row>
    <row r="273" spans="1:21" ht="15.75" customHeight="1" x14ac:dyDescent="0.25">
      <c r="A273" s="50">
        <f t="shared" si="34"/>
        <v>2001</v>
      </c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84"/>
      <c r="M273" s="132"/>
      <c r="N273" s="137"/>
      <c r="O273" s="138"/>
      <c r="P273" s="93"/>
      <c r="Q273" s="152"/>
      <c r="R273" s="152"/>
      <c r="S273" s="153"/>
    </row>
    <row r="274" spans="1:21" ht="18" customHeight="1" x14ac:dyDescent="0.25">
      <c r="A274" s="19"/>
      <c r="B274" s="188" t="s">
        <v>74</v>
      </c>
      <c r="C274" s="188"/>
      <c r="D274" s="188"/>
      <c r="E274" s="188"/>
      <c r="F274" s="188"/>
      <c r="G274" s="188"/>
      <c r="H274" s="188"/>
      <c r="I274" s="188"/>
      <c r="J274" s="188"/>
      <c r="K274" s="188"/>
      <c r="L274" s="71">
        <f>SUM(L266:L270)</f>
        <v>10</v>
      </c>
      <c r="M274" s="72">
        <f>IF(L266=0,"",L266/B257)</f>
        <v>0.38461538461538464</v>
      </c>
      <c r="N274" s="72">
        <f>IF(L274=0,"",L274/B257)</f>
        <v>0.76923076923076927</v>
      </c>
      <c r="O274" s="72">
        <f>IF(L266=0,"",N274-M274)</f>
        <v>0.38461538461538464</v>
      </c>
      <c r="P274" s="1"/>
      <c r="Q274" s="24"/>
      <c r="R274" s="27"/>
      <c r="S274" s="1"/>
    </row>
    <row r="275" spans="1:21" ht="12.75" customHeight="1" x14ac:dyDescent="0.2">
      <c r="M275" s="1"/>
      <c r="N275" s="1"/>
      <c r="O275" s="1"/>
      <c r="P275" s="1"/>
      <c r="Q275" s="27"/>
      <c r="R275" s="27"/>
      <c r="S275" s="1"/>
    </row>
    <row r="276" spans="1:21" ht="12.75" customHeight="1" x14ac:dyDescent="0.2">
      <c r="M276" s="1"/>
      <c r="N276" s="1"/>
      <c r="P276" s="1"/>
    </row>
    <row r="277" spans="1:21" ht="26.25" customHeight="1" x14ac:dyDescent="0.4">
      <c r="B277" s="179" t="s">
        <v>63</v>
      </c>
      <c r="C277" s="179"/>
      <c r="D277" s="179"/>
      <c r="E277" s="179"/>
      <c r="F277" s="179"/>
      <c r="G277" s="179"/>
      <c r="H277" s="179"/>
      <c r="I277" s="179"/>
      <c r="J277" s="179"/>
      <c r="K277" s="179"/>
      <c r="L277" s="74" t="s">
        <v>54</v>
      </c>
      <c r="M277" s="1"/>
      <c r="N277" s="1"/>
      <c r="O277" s="24"/>
      <c r="P277" s="1"/>
      <c r="Q277" s="24"/>
      <c r="R277" s="24"/>
      <c r="S277" s="24"/>
    </row>
    <row r="278" spans="1:21" ht="20.25" customHeight="1" x14ac:dyDescent="0.2">
      <c r="A278" s="181" t="s">
        <v>16</v>
      </c>
      <c r="B278" s="182" t="s">
        <v>64</v>
      </c>
      <c r="C278" s="183"/>
      <c r="D278" s="183"/>
      <c r="E278" s="183"/>
      <c r="F278" s="183"/>
      <c r="G278" s="183"/>
      <c r="H278" s="183"/>
      <c r="I278" s="183"/>
      <c r="J278" s="183"/>
      <c r="K278" s="184"/>
      <c r="L278" s="185" t="s">
        <v>17</v>
      </c>
      <c r="M278" s="178" t="s">
        <v>8</v>
      </c>
      <c r="N278" s="178" t="s">
        <v>9</v>
      </c>
      <c r="O278" s="187" t="s">
        <v>10</v>
      </c>
      <c r="P278" s="178" t="s">
        <v>11</v>
      </c>
      <c r="Q278" s="176" t="s">
        <v>12</v>
      </c>
      <c r="R278" s="176" t="s">
        <v>13</v>
      </c>
      <c r="S278" s="178" t="s">
        <v>14</v>
      </c>
    </row>
    <row r="279" spans="1:21" ht="15.75" customHeight="1" x14ac:dyDescent="0.25">
      <c r="A279" s="177"/>
      <c r="B279" s="50" t="s">
        <v>65</v>
      </c>
      <c r="C279" s="50" t="s">
        <v>66</v>
      </c>
      <c r="D279" s="50" t="s">
        <v>67</v>
      </c>
      <c r="E279" s="50" t="s">
        <v>68</v>
      </c>
      <c r="F279" s="50" t="s">
        <v>69</v>
      </c>
      <c r="G279" s="50" t="s">
        <v>70</v>
      </c>
      <c r="H279" s="50" t="s">
        <v>71</v>
      </c>
      <c r="I279" s="50" t="s">
        <v>72</v>
      </c>
      <c r="J279" s="50" t="s">
        <v>73</v>
      </c>
      <c r="K279" s="125" t="s">
        <v>95</v>
      </c>
      <c r="L279" s="186"/>
      <c r="M279" s="177"/>
      <c r="N279" s="177"/>
      <c r="O279" s="177"/>
      <c r="P279" s="177"/>
      <c r="Q279" s="177"/>
      <c r="R279" s="177"/>
      <c r="S279" s="177"/>
    </row>
    <row r="280" spans="1:21" ht="15.75" customHeight="1" x14ac:dyDescent="0.25">
      <c r="A280" s="50">
        <v>1202</v>
      </c>
      <c r="B280" s="51">
        <v>23</v>
      </c>
      <c r="C280" s="51"/>
      <c r="D280" s="51"/>
      <c r="E280" s="51"/>
      <c r="F280" s="51"/>
      <c r="G280" s="51"/>
      <c r="H280" s="51"/>
      <c r="I280" s="51"/>
      <c r="J280" s="51"/>
      <c r="K280" s="51"/>
      <c r="L280" s="84"/>
      <c r="M280" s="130"/>
      <c r="N280" s="133"/>
      <c r="O280" s="134"/>
      <c r="P280" s="140"/>
      <c r="Q280" s="53">
        <f>B280</f>
        <v>23</v>
      </c>
      <c r="R280" s="141"/>
      <c r="S280" s="140"/>
    </row>
    <row r="281" spans="1:21" ht="15.75" customHeight="1" x14ac:dyDescent="0.25">
      <c r="A281" s="50">
        <v>1301</v>
      </c>
      <c r="B281" s="51"/>
      <c r="C281" s="51">
        <v>21</v>
      </c>
      <c r="D281" s="51"/>
      <c r="E281" s="51"/>
      <c r="F281" s="51"/>
      <c r="G281" s="51"/>
      <c r="H281" s="51"/>
      <c r="I281" s="51"/>
      <c r="J281" s="51"/>
      <c r="K281" s="51"/>
      <c r="L281" s="84"/>
      <c r="M281" s="131"/>
      <c r="N281" s="57"/>
      <c r="O281" s="135"/>
      <c r="P281" s="54">
        <f>IF(C281=0,"",C281/B280)</f>
        <v>0.91304347826086951</v>
      </c>
      <c r="Q281" s="55">
        <v>21</v>
      </c>
      <c r="R281" s="139">
        <f t="shared" ref="R281:R289" si="35">IF(Q281=0,"",Q281/Q280)</f>
        <v>0.91304347826086951</v>
      </c>
      <c r="S281" s="139">
        <f t="shared" ref="S281:S289" si="36">IF(Q281=0,"",100%-R281)</f>
        <v>8.6956521739130488E-2</v>
      </c>
    </row>
    <row r="282" spans="1:21" ht="15.75" customHeight="1" x14ac:dyDescent="0.25">
      <c r="A282" s="50">
        <v>1302</v>
      </c>
      <c r="B282" s="51"/>
      <c r="C282" s="51"/>
      <c r="D282" s="51">
        <v>20</v>
      </c>
      <c r="E282" s="51"/>
      <c r="F282" s="51"/>
      <c r="G282" s="51"/>
      <c r="H282" s="51"/>
      <c r="I282" s="51"/>
      <c r="J282" s="51"/>
      <c r="K282" s="51"/>
      <c r="L282" s="84"/>
      <c r="M282" s="131"/>
      <c r="N282" s="57"/>
      <c r="O282" s="135"/>
      <c r="P282" s="54">
        <f>IF(D282=0,"",D282/C281)</f>
        <v>0.95238095238095233</v>
      </c>
      <c r="Q282" s="55">
        <v>20</v>
      </c>
      <c r="R282" s="139">
        <f t="shared" si="35"/>
        <v>0.95238095238095233</v>
      </c>
      <c r="S282" s="139">
        <f t="shared" si="36"/>
        <v>4.7619047619047672E-2</v>
      </c>
      <c r="U282" s="37">
        <f>Q282/Q280</f>
        <v>0.86956521739130432</v>
      </c>
    </row>
    <row r="283" spans="1:21" ht="15.75" customHeight="1" x14ac:dyDescent="0.25">
      <c r="A283" s="50">
        <v>1401</v>
      </c>
      <c r="B283" s="51"/>
      <c r="C283" s="51"/>
      <c r="D283" s="51"/>
      <c r="E283" s="51">
        <v>18</v>
      </c>
      <c r="F283" s="51"/>
      <c r="G283" s="51"/>
      <c r="H283" s="51"/>
      <c r="I283" s="51"/>
      <c r="J283" s="51"/>
      <c r="K283" s="51"/>
      <c r="L283" s="84"/>
      <c r="M283" s="131"/>
      <c r="N283" s="57"/>
      <c r="O283" s="135"/>
      <c r="P283" s="54">
        <f>IF(E283=0,"",E283/D282)</f>
        <v>0.9</v>
      </c>
      <c r="Q283" s="55">
        <v>18</v>
      </c>
      <c r="R283" s="139">
        <f t="shared" si="35"/>
        <v>0.9</v>
      </c>
      <c r="S283" s="139">
        <f t="shared" si="36"/>
        <v>9.9999999999999978E-2</v>
      </c>
    </row>
    <row r="284" spans="1:21" ht="15.75" customHeight="1" x14ac:dyDescent="0.25">
      <c r="A284" s="50">
        <v>1402</v>
      </c>
      <c r="B284" s="51"/>
      <c r="C284" s="51"/>
      <c r="D284" s="51"/>
      <c r="E284" s="51"/>
      <c r="F284" s="51">
        <v>16</v>
      </c>
      <c r="G284" s="51"/>
      <c r="H284" s="51"/>
      <c r="I284" s="51"/>
      <c r="J284" s="51"/>
      <c r="K284" s="51"/>
      <c r="L284" s="84"/>
      <c r="M284" s="131"/>
      <c r="N284" s="57"/>
      <c r="O284" s="135"/>
      <c r="P284" s="54">
        <f>IF(F284=0,"",F284/E283)</f>
        <v>0.88888888888888884</v>
      </c>
      <c r="Q284" s="55">
        <v>18</v>
      </c>
      <c r="R284" s="139">
        <f t="shared" si="35"/>
        <v>1</v>
      </c>
      <c r="S284" s="139">
        <f t="shared" si="36"/>
        <v>0</v>
      </c>
    </row>
    <row r="285" spans="1:21" ht="15.75" customHeight="1" x14ac:dyDescent="0.25">
      <c r="A285" s="50">
        <v>1501</v>
      </c>
      <c r="B285" s="51"/>
      <c r="C285" s="51"/>
      <c r="D285" s="51"/>
      <c r="E285" s="51"/>
      <c r="F285" s="51"/>
      <c r="G285" s="51">
        <v>15</v>
      </c>
      <c r="H285" s="51"/>
      <c r="I285" s="51"/>
      <c r="J285" s="51"/>
      <c r="K285" s="51"/>
      <c r="L285" s="84"/>
      <c r="M285" s="131"/>
      <c r="N285" s="57"/>
      <c r="O285" s="135"/>
      <c r="P285" s="54">
        <f>IF(G285=0,"",G285/F284)</f>
        <v>0.9375</v>
      </c>
      <c r="Q285" s="55">
        <v>18</v>
      </c>
      <c r="R285" s="139">
        <f t="shared" si="35"/>
        <v>1</v>
      </c>
      <c r="S285" s="139">
        <f t="shared" si="36"/>
        <v>0</v>
      </c>
    </row>
    <row r="286" spans="1:21" ht="15.75" customHeight="1" x14ac:dyDescent="0.25">
      <c r="A286" s="50">
        <v>1502</v>
      </c>
      <c r="B286" s="51"/>
      <c r="C286" s="51"/>
      <c r="D286" s="51"/>
      <c r="E286" s="51"/>
      <c r="F286" s="51"/>
      <c r="G286" s="51"/>
      <c r="H286" s="51">
        <v>14</v>
      </c>
      <c r="I286" s="51"/>
      <c r="J286" s="51"/>
      <c r="K286" s="51"/>
      <c r="L286" s="84"/>
      <c r="M286" s="131"/>
      <c r="N286" s="57"/>
      <c r="O286" s="135"/>
      <c r="P286" s="54">
        <f>IF(H286=0,"",H286/G285)</f>
        <v>0.93333333333333335</v>
      </c>
      <c r="Q286" s="55">
        <v>15</v>
      </c>
      <c r="R286" s="139">
        <f t="shared" si="35"/>
        <v>0.83333333333333337</v>
      </c>
      <c r="S286" s="139">
        <f t="shared" si="36"/>
        <v>0.16666666666666663</v>
      </c>
    </row>
    <row r="287" spans="1:21" ht="15.75" customHeight="1" x14ac:dyDescent="0.25">
      <c r="A287" s="50">
        <v>1601</v>
      </c>
      <c r="B287" s="51"/>
      <c r="C287" s="51"/>
      <c r="D287" s="51"/>
      <c r="E287" s="51"/>
      <c r="F287" s="51"/>
      <c r="G287" s="51"/>
      <c r="H287" s="51"/>
      <c r="I287" s="51">
        <v>14</v>
      </c>
      <c r="J287" s="51"/>
      <c r="K287" s="51"/>
      <c r="L287" s="84"/>
      <c r="M287" s="131"/>
      <c r="N287" s="57"/>
      <c r="O287" s="135"/>
      <c r="P287" s="54">
        <f>IF(I287=0,"",I287/H286)</f>
        <v>1</v>
      </c>
      <c r="Q287" s="55">
        <v>15</v>
      </c>
      <c r="R287" s="139">
        <f t="shared" si="35"/>
        <v>1</v>
      </c>
      <c r="S287" s="139">
        <f t="shared" si="36"/>
        <v>0</v>
      </c>
    </row>
    <row r="288" spans="1:21" ht="15.75" customHeight="1" x14ac:dyDescent="0.25">
      <c r="A288" s="50">
        <v>1602</v>
      </c>
      <c r="B288" s="51"/>
      <c r="C288" s="51"/>
      <c r="D288" s="51"/>
      <c r="E288" s="51"/>
      <c r="F288" s="51"/>
      <c r="G288" s="51"/>
      <c r="H288" s="51"/>
      <c r="I288" s="51"/>
      <c r="J288" s="51">
        <v>14</v>
      </c>
      <c r="K288" s="51"/>
      <c r="L288" s="84"/>
      <c r="M288" s="131"/>
      <c r="N288" s="57"/>
      <c r="O288" s="135"/>
      <c r="P288" s="54">
        <f>IF(J288=0,"",J288/I287)</f>
        <v>1</v>
      </c>
      <c r="Q288" s="55">
        <v>15</v>
      </c>
      <c r="R288" s="139">
        <f t="shared" si="35"/>
        <v>1</v>
      </c>
      <c r="S288" s="139">
        <f t="shared" si="36"/>
        <v>0</v>
      </c>
    </row>
    <row r="289" spans="1:19" ht="15.75" customHeight="1" x14ac:dyDescent="0.25">
      <c r="A289" s="50">
        <v>1701</v>
      </c>
      <c r="B289" s="51"/>
      <c r="C289" s="51"/>
      <c r="D289" s="51"/>
      <c r="E289" s="51"/>
      <c r="F289" s="51"/>
      <c r="G289" s="51"/>
      <c r="H289" s="51"/>
      <c r="I289" s="51"/>
      <c r="J289" s="51"/>
      <c r="K289" s="51">
        <v>14</v>
      </c>
      <c r="L289" s="84">
        <v>14</v>
      </c>
      <c r="M289" s="131"/>
      <c r="N289" s="57"/>
      <c r="O289" s="135"/>
      <c r="P289" s="54">
        <f>IF(K289=0,"",K289/J288)</f>
        <v>1</v>
      </c>
      <c r="Q289" s="55">
        <v>15</v>
      </c>
      <c r="R289" s="139">
        <f t="shared" si="35"/>
        <v>1</v>
      </c>
      <c r="S289" s="139">
        <f t="shared" si="36"/>
        <v>0</v>
      </c>
    </row>
    <row r="290" spans="1:19" ht="15.75" customHeight="1" x14ac:dyDescent="0.25">
      <c r="A290" s="50">
        <v>1702</v>
      </c>
      <c r="B290" s="51"/>
      <c r="C290" s="51"/>
      <c r="D290" s="51"/>
      <c r="E290" s="51"/>
      <c r="F290" s="51"/>
      <c r="G290" s="51"/>
      <c r="H290" s="51"/>
      <c r="I290" s="51"/>
      <c r="J290" s="51"/>
      <c r="K290" s="51">
        <v>1</v>
      </c>
      <c r="L290" s="84">
        <v>1</v>
      </c>
      <c r="M290" s="131"/>
      <c r="N290" s="57"/>
      <c r="O290" s="136"/>
      <c r="P290" s="157"/>
      <c r="Q290" s="58">
        <v>1</v>
      </c>
      <c r="R290" s="158"/>
      <c r="S290" s="157"/>
    </row>
    <row r="291" spans="1:19" ht="15.75" customHeight="1" x14ac:dyDescent="0.25">
      <c r="A291" s="50">
        <v>1801</v>
      </c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84"/>
      <c r="M291" s="131"/>
      <c r="N291" s="57"/>
      <c r="O291" s="136"/>
      <c r="P291" s="142"/>
      <c r="Q291" s="58"/>
      <c r="R291" s="143"/>
      <c r="S291" s="142"/>
    </row>
    <row r="292" spans="1:19" ht="15.75" customHeight="1" x14ac:dyDescent="0.25">
      <c r="A292" s="50">
        <v>1802</v>
      </c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84"/>
      <c r="M292" s="131"/>
      <c r="N292" s="57"/>
      <c r="O292" s="136"/>
      <c r="P292" s="142"/>
      <c r="Q292" s="58"/>
      <c r="R292" s="143"/>
      <c r="S292" s="142"/>
    </row>
    <row r="293" spans="1:19" ht="15.75" customHeight="1" x14ac:dyDescent="0.25">
      <c r="A293" s="50">
        <v>1901</v>
      </c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84"/>
      <c r="M293" s="131"/>
      <c r="N293" s="57"/>
      <c r="O293" s="136"/>
      <c r="P293" s="57"/>
      <c r="Q293" s="136"/>
      <c r="R293" s="144"/>
      <c r="S293" s="142"/>
    </row>
    <row r="294" spans="1:19" ht="15.75" customHeight="1" x14ac:dyDescent="0.25">
      <c r="A294" s="50">
        <v>1902</v>
      </c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84"/>
      <c r="M294" s="131"/>
      <c r="N294" s="57"/>
      <c r="O294" s="136"/>
      <c r="P294" s="145" t="s">
        <v>48</v>
      </c>
      <c r="Q294" s="146">
        <v>15</v>
      </c>
      <c r="R294" s="147">
        <f>IF(SUM(L282:L291)=0,"",SUM(L282:L291))</f>
        <v>15</v>
      </c>
      <c r="S294" s="148" t="s">
        <v>17</v>
      </c>
    </row>
    <row r="295" spans="1:19" ht="15.75" customHeight="1" x14ac:dyDescent="0.25">
      <c r="A295" s="50">
        <v>2001</v>
      </c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84"/>
      <c r="M295" s="131"/>
      <c r="N295" s="57"/>
      <c r="O295" s="136"/>
      <c r="P295" s="149" t="s">
        <v>49</v>
      </c>
      <c r="Q295" s="65">
        <f>IF(Q294/B280=0,"",Q294/B280)</f>
        <v>0.65217391304347827</v>
      </c>
      <c r="R295" s="150">
        <f>IF(Q294/R294=0,"",Q294/R294)</f>
        <v>1</v>
      </c>
      <c r="S295" s="151" t="s">
        <v>50</v>
      </c>
    </row>
    <row r="296" spans="1:19" ht="15.75" customHeight="1" x14ac:dyDescent="0.25">
      <c r="A296" s="50">
        <v>2002</v>
      </c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84"/>
      <c r="M296" s="132"/>
      <c r="N296" s="137"/>
      <c r="O296" s="138"/>
      <c r="P296" s="93"/>
      <c r="Q296" s="152"/>
      <c r="R296" s="152"/>
      <c r="S296" s="153"/>
    </row>
    <row r="297" spans="1:19" ht="18" customHeight="1" x14ac:dyDescent="0.25">
      <c r="A297" s="19"/>
      <c r="B297" s="188" t="s">
        <v>74</v>
      </c>
      <c r="C297" s="188"/>
      <c r="D297" s="188"/>
      <c r="E297" s="188"/>
      <c r="F297" s="188"/>
      <c r="G297" s="188"/>
      <c r="H297" s="188"/>
      <c r="I297" s="188"/>
      <c r="J297" s="188"/>
      <c r="K297" s="188"/>
      <c r="L297" s="71">
        <f>SUM(L289:L293)</f>
        <v>15</v>
      </c>
      <c r="M297" s="72">
        <f>IF(L289=0,"",L289/B280)</f>
        <v>0.60869565217391308</v>
      </c>
      <c r="N297" s="72">
        <f>IF(L297=0,"",L297/B280)</f>
        <v>0.65217391304347827</v>
      </c>
      <c r="O297" s="72">
        <f>IF(L289=0,"",N297-M297)</f>
        <v>4.3478260869565188E-2</v>
      </c>
      <c r="P297" s="1"/>
      <c r="Q297" s="24"/>
      <c r="R297" s="27"/>
      <c r="S297" s="1"/>
    </row>
    <row r="298" spans="1:19" ht="12.75" customHeight="1" x14ac:dyDescent="0.2">
      <c r="M298" s="1"/>
      <c r="N298" s="1"/>
      <c r="O298" s="1"/>
      <c r="P298" s="1"/>
      <c r="R298" s="27"/>
      <c r="S298" s="1"/>
    </row>
    <row r="299" spans="1:19" ht="12.75" customHeight="1" x14ac:dyDescent="0.2">
      <c r="M299" s="1"/>
      <c r="N299" s="1"/>
      <c r="O299" s="1"/>
      <c r="P299" s="1"/>
      <c r="R299" s="27"/>
      <c r="S299" s="1"/>
    </row>
    <row r="300" spans="1:19" ht="26.25" customHeight="1" x14ac:dyDescent="0.4">
      <c r="B300" s="179" t="s">
        <v>63</v>
      </c>
      <c r="C300" s="179"/>
      <c r="D300" s="179"/>
      <c r="E300" s="179"/>
      <c r="F300" s="179"/>
      <c r="G300" s="179"/>
      <c r="H300" s="179"/>
      <c r="I300" s="179"/>
      <c r="J300" s="179"/>
      <c r="K300" s="179"/>
      <c r="L300" s="74" t="s">
        <v>57</v>
      </c>
      <c r="M300" s="1"/>
      <c r="N300" s="1"/>
      <c r="O300" s="24"/>
      <c r="P300" s="1"/>
      <c r="Q300" s="24"/>
      <c r="R300" s="24"/>
      <c r="S300" s="24"/>
    </row>
    <row r="301" spans="1:19" ht="20.25" customHeight="1" x14ac:dyDescent="0.2">
      <c r="A301" s="181" t="s">
        <v>16</v>
      </c>
      <c r="B301" s="182" t="s">
        <v>64</v>
      </c>
      <c r="C301" s="183"/>
      <c r="D301" s="183"/>
      <c r="E301" s="183"/>
      <c r="F301" s="183"/>
      <c r="G301" s="183"/>
      <c r="H301" s="183"/>
      <c r="I301" s="183"/>
      <c r="J301" s="183"/>
      <c r="K301" s="184"/>
      <c r="L301" s="185" t="s">
        <v>17</v>
      </c>
      <c r="M301" s="178" t="s">
        <v>8</v>
      </c>
      <c r="N301" s="178" t="s">
        <v>9</v>
      </c>
      <c r="O301" s="187" t="s">
        <v>10</v>
      </c>
      <c r="P301" s="178" t="s">
        <v>11</v>
      </c>
      <c r="Q301" s="176" t="s">
        <v>12</v>
      </c>
      <c r="R301" s="176" t="s">
        <v>13</v>
      </c>
      <c r="S301" s="178" t="s">
        <v>14</v>
      </c>
    </row>
    <row r="302" spans="1:19" ht="18" customHeight="1" x14ac:dyDescent="0.25">
      <c r="A302" s="177"/>
      <c r="B302" s="50" t="s">
        <v>65</v>
      </c>
      <c r="C302" s="50" t="s">
        <v>66</v>
      </c>
      <c r="D302" s="50" t="s">
        <v>67</v>
      </c>
      <c r="E302" s="50" t="s">
        <v>68</v>
      </c>
      <c r="F302" s="50" t="s">
        <v>69</v>
      </c>
      <c r="G302" s="50" t="s">
        <v>70</v>
      </c>
      <c r="H302" s="50" t="s">
        <v>71</v>
      </c>
      <c r="I302" s="50" t="s">
        <v>72</v>
      </c>
      <c r="J302" s="50" t="s">
        <v>73</v>
      </c>
      <c r="K302" s="125" t="s">
        <v>95</v>
      </c>
      <c r="L302" s="186"/>
      <c r="M302" s="177"/>
      <c r="N302" s="177"/>
      <c r="O302" s="177"/>
      <c r="P302" s="177"/>
      <c r="Q302" s="177"/>
      <c r="R302" s="177"/>
      <c r="S302" s="177"/>
    </row>
    <row r="303" spans="1:19" ht="15.75" customHeight="1" x14ac:dyDescent="0.25">
      <c r="A303" s="50">
        <v>1301</v>
      </c>
      <c r="B303" s="51">
        <v>21</v>
      </c>
      <c r="C303" s="51"/>
      <c r="D303" s="51"/>
      <c r="E303" s="51"/>
      <c r="F303" s="51"/>
      <c r="G303" s="51"/>
      <c r="H303" s="51"/>
      <c r="I303" s="51"/>
      <c r="J303" s="51"/>
      <c r="K303" s="51"/>
      <c r="L303" s="84"/>
      <c r="M303" s="130"/>
      <c r="N303" s="133"/>
      <c r="O303" s="134"/>
      <c r="P303" s="140"/>
      <c r="Q303" s="53">
        <f>B303</f>
        <v>21</v>
      </c>
      <c r="R303" s="141"/>
      <c r="S303" s="140"/>
    </row>
    <row r="304" spans="1:19" ht="15.75" customHeight="1" x14ac:dyDescent="0.25">
      <c r="A304" s="50">
        <v>1302</v>
      </c>
      <c r="B304" s="51"/>
      <c r="C304" s="51">
        <v>19</v>
      </c>
      <c r="D304" s="51"/>
      <c r="E304" s="51"/>
      <c r="F304" s="51"/>
      <c r="G304" s="51"/>
      <c r="H304" s="51"/>
      <c r="I304" s="51"/>
      <c r="J304" s="51"/>
      <c r="K304" s="51"/>
      <c r="L304" s="84"/>
      <c r="M304" s="131"/>
      <c r="N304" s="57"/>
      <c r="O304" s="135"/>
      <c r="P304" s="54">
        <f>IF(C304=0,"",C304/B303)</f>
        <v>0.90476190476190477</v>
      </c>
      <c r="Q304" s="55">
        <v>19</v>
      </c>
      <c r="R304" s="139">
        <f t="shared" ref="R304:R312" si="37">IF(Q304=0,"",Q304/Q303)</f>
        <v>0.90476190476190477</v>
      </c>
      <c r="S304" s="139">
        <f t="shared" ref="S304:S312" si="38">IF(Q304=0,"",100%-R304)</f>
        <v>9.5238095238095233E-2</v>
      </c>
    </row>
    <row r="305" spans="1:21" ht="15.75" customHeight="1" x14ac:dyDescent="0.25">
      <c r="A305" s="50">
        <v>1401</v>
      </c>
      <c r="B305" s="51"/>
      <c r="C305" s="51"/>
      <c r="D305" s="51">
        <v>17</v>
      </c>
      <c r="E305" s="51"/>
      <c r="F305" s="51"/>
      <c r="G305" s="51"/>
      <c r="H305" s="51"/>
      <c r="I305" s="51"/>
      <c r="J305" s="51"/>
      <c r="K305" s="51"/>
      <c r="L305" s="84"/>
      <c r="M305" s="131"/>
      <c r="N305" s="57"/>
      <c r="O305" s="135"/>
      <c r="P305" s="54">
        <f>IF(D305=0,"",D305/C304)</f>
        <v>0.89473684210526316</v>
      </c>
      <c r="Q305" s="55">
        <v>18</v>
      </c>
      <c r="R305" s="139">
        <f t="shared" si="37"/>
        <v>0.94736842105263153</v>
      </c>
      <c r="S305" s="139">
        <f t="shared" si="38"/>
        <v>5.2631578947368474E-2</v>
      </c>
      <c r="U305" s="37">
        <f>Q305/Q303</f>
        <v>0.8571428571428571</v>
      </c>
    </row>
    <row r="306" spans="1:21" ht="15.75" customHeight="1" x14ac:dyDescent="0.25">
      <c r="A306" s="50">
        <v>1402</v>
      </c>
      <c r="B306" s="51"/>
      <c r="C306" s="51"/>
      <c r="D306" s="51"/>
      <c r="E306" s="51">
        <v>16</v>
      </c>
      <c r="F306" s="51"/>
      <c r="G306" s="51"/>
      <c r="H306" s="51"/>
      <c r="I306" s="51"/>
      <c r="J306" s="51"/>
      <c r="K306" s="51"/>
      <c r="L306" s="84"/>
      <c r="M306" s="131"/>
      <c r="N306" s="57"/>
      <c r="O306" s="135"/>
      <c r="P306" s="54">
        <f>IF(E306=0,"",E306/D305)</f>
        <v>0.94117647058823528</v>
      </c>
      <c r="Q306" s="55">
        <v>17</v>
      </c>
      <c r="R306" s="139">
        <f t="shared" si="37"/>
        <v>0.94444444444444442</v>
      </c>
      <c r="S306" s="139">
        <f t="shared" si="38"/>
        <v>5.555555555555558E-2</v>
      </c>
    </row>
    <row r="307" spans="1:21" ht="15.75" customHeight="1" x14ac:dyDescent="0.25">
      <c r="A307" s="50">
        <v>1501</v>
      </c>
      <c r="B307" s="51"/>
      <c r="C307" s="51"/>
      <c r="D307" s="51"/>
      <c r="E307" s="51"/>
      <c r="F307" s="51">
        <v>16</v>
      </c>
      <c r="G307" s="51"/>
      <c r="H307" s="51"/>
      <c r="I307" s="51"/>
      <c r="J307" s="51"/>
      <c r="K307" s="51"/>
      <c r="L307" s="84"/>
      <c r="M307" s="131"/>
      <c r="N307" s="57"/>
      <c r="O307" s="135"/>
      <c r="P307" s="54">
        <f>IF(F307=0,"",F307/E306)</f>
        <v>1</v>
      </c>
      <c r="Q307" s="55">
        <v>17</v>
      </c>
      <c r="R307" s="139">
        <f t="shared" si="37"/>
        <v>1</v>
      </c>
      <c r="S307" s="139">
        <f t="shared" si="38"/>
        <v>0</v>
      </c>
    </row>
    <row r="308" spans="1:21" ht="15.75" customHeight="1" x14ac:dyDescent="0.25">
      <c r="A308" s="50">
        <v>1502</v>
      </c>
      <c r="B308" s="51"/>
      <c r="C308" s="51"/>
      <c r="D308" s="51"/>
      <c r="E308" s="51"/>
      <c r="F308" s="51"/>
      <c r="G308" s="51">
        <v>16</v>
      </c>
      <c r="H308" s="51"/>
      <c r="I308" s="51"/>
      <c r="J308" s="51"/>
      <c r="K308" s="51"/>
      <c r="L308" s="84"/>
      <c r="M308" s="131"/>
      <c r="N308" s="57"/>
      <c r="O308" s="135"/>
      <c r="P308" s="54">
        <f>IF(G308=0,"",G308/F307)</f>
        <v>1</v>
      </c>
      <c r="Q308" s="55">
        <v>16</v>
      </c>
      <c r="R308" s="139">
        <f t="shared" si="37"/>
        <v>0.94117647058823528</v>
      </c>
      <c r="S308" s="139">
        <f t="shared" si="38"/>
        <v>5.8823529411764719E-2</v>
      </c>
    </row>
    <row r="309" spans="1:21" ht="15.75" customHeight="1" x14ac:dyDescent="0.25">
      <c r="A309" s="50">
        <v>1601</v>
      </c>
      <c r="B309" s="51"/>
      <c r="C309" s="51"/>
      <c r="D309" s="51"/>
      <c r="E309" s="51"/>
      <c r="F309" s="51"/>
      <c r="G309" s="51"/>
      <c r="H309" s="51">
        <v>16</v>
      </c>
      <c r="I309" s="51"/>
      <c r="J309" s="51"/>
      <c r="K309" s="51"/>
      <c r="L309" s="84"/>
      <c r="M309" s="131"/>
      <c r="N309" s="57"/>
      <c r="O309" s="135"/>
      <c r="P309" s="54">
        <f>IF(H309=0,"",H309/G308)</f>
        <v>1</v>
      </c>
      <c r="Q309" s="55">
        <v>16</v>
      </c>
      <c r="R309" s="139">
        <f t="shared" si="37"/>
        <v>1</v>
      </c>
      <c r="S309" s="139">
        <f t="shared" si="38"/>
        <v>0</v>
      </c>
    </row>
    <row r="310" spans="1:21" ht="15.75" customHeight="1" x14ac:dyDescent="0.25">
      <c r="A310" s="50">
        <v>1602</v>
      </c>
      <c r="B310" s="51"/>
      <c r="C310" s="51"/>
      <c r="D310" s="51"/>
      <c r="E310" s="51"/>
      <c r="F310" s="51"/>
      <c r="G310" s="51"/>
      <c r="H310" s="51"/>
      <c r="I310" s="51">
        <v>16</v>
      </c>
      <c r="J310" s="51"/>
      <c r="K310" s="51"/>
      <c r="L310" s="84"/>
      <c r="M310" s="131"/>
      <c r="N310" s="57"/>
      <c r="O310" s="135"/>
      <c r="P310" s="54">
        <f>IF(I310=0,"",I310/H309)</f>
        <v>1</v>
      </c>
      <c r="Q310" s="55">
        <v>16</v>
      </c>
      <c r="R310" s="139">
        <f t="shared" si="37"/>
        <v>1</v>
      </c>
      <c r="S310" s="139">
        <f t="shared" si="38"/>
        <v>0</v>
      </c>
    </row>
    <row r="311" spans="1:21" ht="15.75" customHeight="1" x14ac:dyDescent="0.25">
      <c r="A311" s="50">
        <v>1701</v>
      </c>
      <c r="B311" s="51"/>
      <c r="C311" s="51"/>
      <c r="D311" s="51"/>
      <c r="E311" s="51"/>
      <c r="F311" s="51"/>
      <c r="G311" s="51"/>
      <c r="H311" s="51"/>
      <c r="I311" s="51"/>
      <c r="J311" s="51">
        <v>16</v>
      </c>
      <c r="K311" s="51"/>
      <c r="L311" s="84"/>
      <c r="M311" s="131"/>
      <c r="N311" s="57"/>
      <c r="O311" s="135"/>
      <c r="P311" s="54">
        <f>IF(J311=0,"",J311/I310)</f>
        <v>1</v>
      </c>
      <c r="Q311" s="55">
        <v>16</v>
      </c>
      <c r="R311" s="139">
        <f t="shared" si="37"/>
        <v>1</v>
      </c>
      <c r="S311" s="139">
        <f t="shared" si="38"/>
        <v>0</v>
      </c>
    </row>
    <row r="312" spans="1:21" ht="15.75" customHeight="1" x14ac:dyDescent="0.25">
      <c r="A312" s="50">
        <v>1702</v>
      </c>
      <c r="B312" s="51"/>
      <c r="C312" s="51"/>
      <c r="D312" s="51"/>
      <c r="E312" s="51"/>
      <c r="F312" s="51"/>
      <c r="G312" s="51"/>
      <c r="H312" s="51"/>
      <c r="I312" s="51"/>
      <c r="J312" s="51"/>
      <c r="K312" s="51">
        <v>16</v>
      </c>
      <c r="L312" s="84">
        <v>15</v>
      </c>
      <c r="M312" s="131"/>
      <c r="N312" s="57"/>
      <c r="O312" s="135"/>
      <c r="P312" s="54">
        <f>IF(K312=0,"",K312/J311)</f>
        <v>1</v>
      </c>
      <c r="Q312" s="55">
        <v>16</v>
      </c>
      <c r="R312" s="139">
        <f t="shared" si="37"/>
        <v>1</v>
      </c>
      <c r="S312" s="139">
        <f t="shared" si="38"/>
        <v>0</v>
      </c>
    </row>
    <row r="313" spans="1:21" ht="15.75" customHeight="1" x14ac:dyDescent="0.25">
      <c r="A313" s="50">
        <v>1801</v>
      </c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84"/>
      <c r="M313" s="131"/>
      <c r="N313" s="57"/>
      <c r="O313" s="136"/>
      <c r="P313" s="157"/>
      <c r="Q313" s="58"/>
      <c r="R313" s="158"/>
      <c r="S313" s="157"/>
    </row>
    <row r="314" spans="1:21" ht="15.75" customHeight="1" x14ac:dyDescent="0.25">
      <c r="A314" s="50">
        <v>1802</v>
      </c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84"/>
      <c r="M314" s="131"/>
      <c r="N314" s="57"/>
      <c r="O314" s="136"/>
      <c r="P314" s="142"/>
      <c r="Q314" s="58"/>
      <c r="R314" s="143"/>
      <c r="S314" s="142"/>
    </row>
    <row r="315" spans="1:21" ht="15.75" customHeight="1" x14ac:dyDescent="0.25">
      <c r="A315" s="50">
        <v>1901</v>
      </c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84"/>
      <c r="M315" s="131"/>
      <c r="N315" s="57"/>
      <c r="O315" s="136"/>
      <c r="P315" s="142"/>
      <c r="Q315" s="58"/>
      <c r="R315" s="143"/>
      <c r="S315" s="142"/>
    </row>
    <row r="316" spans="1:21" ht="15.75" customHeight="1" x14ac:dyDescent="0.25">
      <c r="A316" s="50">
        <v>1902</v>
      </c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84"/>
      <c r="M316" s="131"/>
      <c r="N316" s="57"/>
      <c r="O316" s="136"/>
      <c r="P316" s="57"/>
      <c r="Q316" s="136"/>
      <c r="R316" s="144"/>
      <c r="S316" s="142"/>
    </row>
    <row r="317" spans="1:21" ht="15.75" customHeight="1" x14ac:dyDescent="0.25">
      <c r="A317" s="50">
        <v>2001</v>
      </c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84"/>
      <c r="M317" s="131"/>
      <c r="N317" s="57"/>
      <c r="O317" s="136"/>
      <c r="P317" s="145" t="s">
        <v>48</v>
      </c>
      <c r="Q317" s="146">
        <v>15</v>
      </c>
      <c r="R317" s="147">
        <f>IF(SUM(L305:L314)=0,"",SUM(L305:L314))</f>
        <v>15</v>
      </c>
      <c r="S317" s="148" t="s">
        <v>17</v>
      </c>
    </row>
    <row r="318" spans="1:21" ht="15.75" customHeight="1" x14ac:dyDescent="0.25">
      <c r="A318" s="50">
        <v>2002</v>
      </c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84"/>
      <c r="M318" s="131"/>
      <c r="N318" s="57"/>
      <c r="O318" s="136"/>
      <c r="P318" s="149" t="s">
        <v>49</v>
      </c>
      <c r="Q318" s="65">
        <f>IF(Q317/B303=0,"",Q317/B303)</f>
        <v>0.7142857142857143</v>
      </c>
      <c r="R318" s="150">
        <f>IF(Q317/R317=0,"",Q317/R317)</f>
        <v>1</v>
      </c>
      <c r="S318" s="151" t="s">
        <v>50</v>
      </c>
    </row>
    <row r="319" spans="1:21" ht="15.75" customHeight="1" x14ac:dyDescent="0.25">
      <c r="A319" s="50">
        <v>2101</v>
      </c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84"/>
      <c r="M319" s="132"/>
      <c r="N319" s="137"/>
      <c r="O319" s="138"/>
      <c r="P319" s="93"/>
      <c r="Q319" s="152"/>
      <c r="R319" s="152"/>
      <c r="S319" s="153"/>
    </row>
    <row r="320" spans="1:21" ht="18" customHeight="1" x14ac:dyDescent="0.25">
      <c r="A320" s="19"/>
      <c r="B320" s="188" t="s">
        <v>74</v>
      </c>
      <c r="C320" s="188"/>
      <c r="D320" s="188"/>
      <c r="E320" s="188"/>
      <c r="F320" s="188"/>
      <c r="G320" s="188"/>
      <c r="H320" s="188"/>
      <c r="I320" s="188"/>
      <c r="J320" s="188"/>
      <c r="K320" s="188"/>
      <c r="L320" s="71">
        <f>SUM(L312:L316)</f>
        <v>15</v>
      </c>
      <c r="M320" s="72">
        <f>IF(L312=0,"",L312/B303)</f>
        <v>0.7142857142857143</v>
      </c>
      <c r="N320" s="72">
        <f>IF(L320=0,"",L320/B303)</f>
        <v>0.7142857142857143</v>
      </c>
      <c r="O320" s="72">
        <f>IF(L312=0,"",N320-M320)</f>
        <v>0</v>
      </c>
      <c r="P320" s="1"/>
      <c r="Q320" s="24"/>
      <c r="R320" s="27"/>
      <c r="S320" s="1"/>
    </row>
    <row r="321" spans="1:20" ht="12.75" customHeight="1" x14ac:dyDescent="0.2">
      <c r="M321" s="1"/>
      <c r="N321" s="1"/>
      <c r="O321" s="1"/>
      <c r="P321" s="1"/>
      <c r="R321" s="27"/>
      <c r="S321" s="1"/>
    </row>
    <row r="322" spans="1:20" ht="12.75" customHeight="1" x14ac:dyDescent="0.2">
      <c r="M322" s="1"/>
      <c r="N322" s="1"/>
      <c r="P322" s="1"/>
    </row>
    <row r="323" spans="1:20" ht="26.25" customHeight="1" x14ac:dyDescent="0.4">
      <c r="B323" s="179" t="s">
        <v>63</v>
      </c>
      <c r="C323" s="179"/>
      <c r="D323" s="179"/>
      <c r="E323" s="179"/>
      <c r="F323" s="179"/>
      <c r="G323" s="179"/>
      <c r="H323" s="179"/>
      <c r="I323" s="179"/>
      <c r="J323" s="179"/>
      <c r="K323" s="179"/>
      <c r="L323" s="74" t="s">
        <v>58</v>
      </c>
      <c r="M323" s="1"/>
      <c r="N323" s="1"/>
      <c r="O323" s="24"/>
      <c r="P323" s="1"/>
      <c r="Q323" s="24"/>
      <c r="R323" s="24"/>
      <c r="S323" s="24"/>
    </row>
    <row r="324" spans="1:20" ht="20.25" customHeight="1" x14ac:dyDescent="0.2">
      <c r="A324" s="181" t="s">
        <v>16</v>
      </c>
      <c r="B324" s="182" t="s">
        <v>64</v>
      </c>
      <c r="C324" s="183"/>
      <c r="D324" s="183"/>
      <c r="E324" s="183"/>
      <c r="F324" s="183"/>
      <c r="G324" s="183"/>
      <c r="H324" s="183"/>
      <c r="I324" s="183"/>
      <c r="J324" s="183"/>
      <c r="K324" s="184"/>
      <c r="L324" s="185" t="s">
        <v>17</v>
      </c>
      <c r="M324" s="178" t="s">
        <v>8</v>
      </c>
      <c r="N324" s="178" t="s">
        <v>9</v>
      </c>
      <c r="O324" s="187" t="s">
        <v>10</v>
      </c>
      <c r="P324" s="178" t="s">
        <v>11</v>
      </c>
      <c r="Q324" s="176" t="s">
        <v>12</v>
      </c>
      <c r="R324" s="176" t="s">
        <v>13</v>
      </c>
      <c r="S324" s="178" t="s">
        <v>14</v>
      </c>
    </row>
    <row r="325" spans="1:20" ht="15.75" customHeight="1" x14ac:dyDescent="0.25">
      <c r="A325" s="177"/>
      <c r="B325" s="50" t="s">
        <v>65</v>
      </c>
      <c r="C325" s="50" t="s">
        <v>66</v>
      </c>
      <c r="D325" s="50" t="s">
        <v>67</v>
      </c>
      <c r="E325" s="50" t="s">
        <v>68</v>
      </c>
      <c r="F325" s="50" t="s">
        <v>69</v>
      </c>
      <c r="G325" s="50" t="s">
        <v>70</v>
      </c>
      <c r="H325" s="50" t="s">
        <v>71</v>
      </c>
      <c r="I325" s="50" t="s">
        <v>72</v>
      </c>
      <c r="J325" s="50" t="s">
        <v>73</v>
      </c>
      <c r="K325" s="125" t="s">
        <v>95</v>
      </c>
      <c r="L325" s="186"/>
      <c r="M325" s="177"/>
      <c r="N325" s="177"/>
      <c r="O325" s="177"/>
      <c r="P325" s="177"/>
      <c r="Q325" s="177"/>
      <c r="R325" s="177"/>
      <c r="S325" s="177"/>
    </row>
    <row r="326" spans="1:20" ht="15.75" customHeight="1" x14ac:dyDescent="0.25">
      <c r="A326" s="50">
        <v>1302</v>
      </c>
      <c r="B326" s="51">
        <v>27</v>
      </c>
      <c r="C326" s="51"/>
      <c r="D326" s="51"/>
      <c r="E326" s="51"/>
      <c r="F326" s="51"/>
      <c r="G326" s="51"/>
      <c r="H326" s="51"/>
      <c r="I326" s="51"/>
      <c r="J326" s="51"/>
      <c r="K326" s="51"/>
      <c r="L326" s="84"/>
      <c r="M326" s="130"/>
      <c r="N326" s="133"/>
      <c r="O326" s="134"/>
      <c r="P326" s="140"/>
      <c r="Q326" s="53">
        <f>B326</f>
        <v>27</v>
      </c>
      <c r="R326" s="141"/>
      <c r="S326" s="140"/>
    </row>
    <row r="327" spans="1:20" ht="15.75" customHeight="1" x14ac:dyDescent="0.25">
      <c r="A327" s="50">
        <v>1401</v>
      </c>
      <c r="B327" s="51"/>
      <c r="C327" s="51">
        <v>22</v>
      </c>
      <c r="D327" s="51"/>
      <c r="E327" s="51"/>
      <c r="F327" s="51"/>
      <c r="G327" s="51"/>
      <c r="H327" s="51"/>
      <c r="I327" s="51"/>
      <c r="J327" s="51"/>
      <c r="K327" s="51"/>
      <c r="L327" s="84"/>
      <c r="M327" s="131"/>
      <c r="N327" s="57"/>
      <c r="O327" s="135"/>
      <c r="P327" s="54">
        <f>IF(C327=0,"",C327/B326)</f>
        <v>0.81481481481481477</v>
      </c>
      <c r="Q327" s="55">
        <v>22</v>
      </c>
      <c r="R327" s="139">
        <f t="shared" ref="R327:R335" si="39">IF(Q327=0,"",Q327/Q326)</f>
        <v>0.81481481481481477</v>
      </c>
      <c r="S327" s="139">
        <f t="shared" ref="S327:S335" si="40">IF(Q327=0,"",100%-R327)</f>
        <v>0.18518518518518523</v>
      </c>
    </row>
    <row r="328" spans="1:20" ht="15.75" customHeight="1" x14ac:dyDescent="0.25">
      <c r="A328" s="50">
        <v>1402</v>
      </c>
      <c r="B328" s="51"/>
      <c r="C328" s="51"/>
      <c r="D328" s="51">
        <v>15</v>
      </c>
      <c r="E328" s="51"/>
      <c r="F328" s="51"/>
      <c r="G328" s="51"/>
      <c r="H328" s="51"/>
      <c r="I328" s="51"/>
      <c r="J328" s="51"/>
      <c r="K328" s="51"/>
      <c r="L328" s="84"/>
      <c r="M328" s="131"/>
      <c r="N328" s="57"/>
      <c r="O328" s="135"/>
      <c r="P328" s="54">
        <f>IF(D328=0,"",D328/C327)</f>
        <v>0.68181818181818177</v>
      </c>
      <c r="Q328" s="55">
        <v>18</v>
      </c>
      <c r="R328" s="139">
        <f t="shared" si="39"/>
        <v>0.81818181818181823</v>
      </c>
      <c r="S328" s="139">
        <f t="shared" si="40"/>
        <v>0.18181818181818177</v>
      </c>
      <c r="T328" s="80">
        <f>Q328/Q326</f>
        <v>0.66666666666666663</v>
      </c>
    </row>
    <row r="329" spans="1:20" ht="15.75" customHeight="1" x14ac:dyDescent="0.25">
      <c r="A329" s="50">
        <v>1501</v>
      </c>
      <c r="B329" s="51"/>
      <c r="C329" s="51"/>
      <c r="D329" s="51"/>
      <c r="E329" s="51">
        <v>14</v>
      </c>
      <c r="F329" s="51"/>
      <c r="G329" s="51"/>
      <c r="H329" s="51"/>
      <c r="I329" s="51"/>
      <c r="J329" s="51"/>
      <c r="K329" s="51"/>
      <c r="L329" s="84"/>
      <c r="M329" s="131"/>
      <c r="N329" s="57"/>
      <c r="O329" s="135"/>
      <c r="P329" s="54">
        <f>IF(E329=0,"",E329/D328)</f>
        <v>0.93333333333333335</v>
      </c>
      <c r="Q329" s="55">
        <v>16</v>
      </c>
      <c r="R329" s="139">
        <f t="shared" si="39"/>
        <v>0.88888888888888884</v>
      </c>
      <c r="S329" s="139">
        <f t="shared" si="40"/>
        <v>0.11111111111111116</v>
      </c>
    </row>
    <row r="330" spans="1:20" ht="15.75" customHeight="1" x14ac:dyDescent="0.25">
      <c r="A330" s="50">
        <v>1502</v>
      </c>
      <c r="B330" s="51"/>
      <c r="C330" s="51"/>
      <c r="D330" s="51"/>
      <c r="E330" s="51"/>
      <c r="F330" s="51">
        <v>13</v>
      </c>
      <c r="G330" s="51"/>
      <c r="H330" s="51"/>
      <c r="I330" s="51"/>
      <c r="J330" s="51"/>
      <c r="K330" s="51"/>
      <c r="L330" s="84"/>
      <c r="M330" s="131"/>
      <c r="N330" s="57"/>
      <c r="O330" s="135"/>
      <c r="P330" s="54">
        <f>IF(F330=0,"",F330/E329)</f>
        <v>0.9285714285714286</v>
      </c>
      <c r="Q330" s="55">
        <v>16</v>
      </c>
      <c r="R330" s="139">
        <f t="shared" si="39"/>
        <v>1</v>
      </c>
      <c r="S330" s="139">
        <f t="shared" si="40"/>
        <v>0</v>
      </c>
    </row>
    <row r="331" spans="1:20" ht="15.75" customHeight="1" x14ac:dyDescent="0.25">
      <c r="A331" s="50">
        <v>1601</v>
      </c>
      <c r="B331" s="51"/>
      <c r="C331" s="51"/>
      <c r="D331" s="51"/>
      <c r="E331" s="51"/>
      <c r="F331" s="51"/>
      <c r="G331" s="51">
        <v>13</v>
      </c>
      <c r="H331" s="51"/>
      <c r="I331" s="51"/>
      <c r="J331" s="51"/>
      <c r="K331" s="51"/>
      <c r="L331" s="84"/>
      <c r="M331" s="131"/>
      <c r="N331" s="57"/>
      <c r="O331" s="135"/>
      <c r="P331" s="54">
        <f>IF(G331=0,"",G331/F330)</f>
        <v>1</v>
      </c>
      <c r="Q331" s="55">
        <v>16</v>
      </c>
      <c r="R331" s="139">
        <f t="shared" si="39"/>
        <v>1</v>
      </c>
      <c r="S331" s="139">
        <f t="shared" si="40"/>
        <v>0</v>
      </c>
    </row>
    <row r="332" spans="1:20" ht="15.75" customHeight="1" x14ac:dyDescent="0.25">
      <c r="A332" s="50">
        <v>1602</v>
      </c>
      <c r="B332" s="51"/>
      <c r="C332" s="51"/>
      <c r="D332" s="51"/>
      <c r="E332" s="51"/>
      <c r="F332" s="51"/>
      <c r="G332" s="51"/>
      <c r="H332" s="51">
        <v>13</v>
      </c>
      <c r="I332" s="51"/>
      <c r="J332" s="51"/>
      <c r="K332" s="51"/>
      <c r="L332" s="84"/>
      <c r="M332" s="131"/>
      <c r="N332" s="57"/>
      <c r="O332" s="135"/>
      <c r="P332" s="54">
        <f>IF(H332=0,"",H332/G331)</f>
        <v>1</v>
      </c>
      <c r="Q332" s="55">
        <v>15</v>
      </c>
      <c r="R332" s="139">
        <f t="shared" si="39"/>
        <v>0.9375</v>
      </c>
      <c r="S332" s="139">
        <f t="shared" si="40"/>
        <v>6.25E-2</v>
      </c>
    </row>
    <row r="333" spans="1:20" ht="15.75" customHeight="1" x14ac:dyDescent="0.25">
      <c r="A333" s="50">
        <v>1701</v>
      </c>
      <c r="B333" s="51"/>
      <c r="C333" s="51"/>
      <c r="D333" s="51"/>
      <c r="E333" s="51"/>
      <c r="F333" s="51"/>
      <c r="G333" s="51"/>
      <c r="H333" s="51"/>
      <c r="I333" s="51">
        <v>12</v>
      </c>
      <c r="J333" s="51"/>
      <c r="K333" s="51"/>
      <c r="L333" s="84"/>
      <c r="M333" s="131"/>
      <c r="N333" s="57"/>
      <c r="O333" s="135"/>
      <c r="P333" s="54">
        <f>IF(I333=0,"",I333/H332)</f>
        <v>0.92307692307692313</v>
      </c>
      <c r="Q333" s="55">
        <v>14</v>
      </c>
      <c r="R333" s="139">
        <f t="shared" si="39"/>
        <v>0.93333333333333335</v>
      </c>
      <c r="S333" s="139">
        <f t="shared" si="40"/>
        <v>6.6666666666666652E-2</v>
      </c>
    </row>
    <row r="334" spans="1:20" ht="15.75" customHeight="1" x14ac:dyDescent="0.25">
      <c r="A334" s="50">
        <v>1702</v>
      </c>
      <c r="B334" s="51"/>
      <c r="C334" s="51"/>
      <c r="D334" s="51"/>
      <c r="E334" s="51"/>
      <c r="F334" s="51"/>
      <c r="G334" s="51"/>
      <c r="H334" s="51"/>
      <c r="I334" s="51"/>
      <c r="J334" s="51">
        <v>11</v>
      </c>
      <c r="K334" s="51"/>
      <c r="L334" s="84">
        <v>1</v>
      </c>
      <c r="M334" s="131"/>
      <c r="N334" s="57"/>
      <c r="O334" s="135"/>
      <c r="P334" s="54">
        <f>IF(J334=0,"",J334/I333)</f>
        <v>0.91666666666666663</v>
      </c>
      <c r="Q334" s="55">
        <v>13</v>
      </c>
      <c r="R334" s="139">
        <f t="shared" si="39"/>
        <v>0.9285714285714286</v>
      </c>
      <c r="S334" s="139">
        <f t="shared" si="40"/>
        <v>7.1428571428571397E-2</v>
      </c>
    </row>
    <row r="335" spans="1:20" ht="15.75" customHeight="1" x14ac:dyDescent="0.25">
      <c r="A335" s="50">
        <v>1801</v>
      </c>
      <c r="B335" s="51"/>
      <c r="C335" s="51"/>
      <c r="D335" s="51"/>
      <c r="E335" s="51"/>
      <c r="F335" s="51"/>
      <c r="G335" s="51"/>
      <c r="H335" s="51"/>
      <c r="I335" s="51"/>
      <c r="J335" s="51"/>
      <c r="K335" s="51">
        <v>11</v>
      </c>
      <c r="L335" s="84">
        <v>11</v>
      </c>
      <c r="M335" s="131"/>
      <c r="N335" s="57"/>
      <c r="O335" s="135"/>
      <c r="P335" s="54">
        <f>IF(K335=0,"",K335/J334)</f>
        <v>1</v>
      </c>
      <c r="Q335" s="55">
        <v>12</v>
      </c>
      <c r="R335" s="139">
        <f t="shared" si="39"/>
        <v>0.92307692307692313</v>
      </c>
      <c r="S335" s="139">
        <f t="shared" si="40"/>
        <v>7.6923076923076872E-2</v>
      </c>
    </row>
    <row r="336" spans="1:20" ht="15.75" customHeight="1" x14ac:dyDescent="0.25">
      <c r="A336" s="50">
        <v>1802</v>
      </c>
      <c r="B336" s="51"/>
      <c r="C336" s="51"/>
      <c r="D336" s="51"/>
      <c r="E336" s="51"/>
      <c r="F336" s="51"/>
      <c r="G336" s="51"/>
      <c r="H336" s="51"/>
      <c r="I336" s="51"/>
      <c r="J336" s="51"/>
      <c r="K336" s="51">
        <v>1</v>
      </c>
      <c r="L336" s="84">
        <v>1</v>
      </c>
      <c r="M336" s="131"/>
      <c r="N336" s="57"/>
      <c r="O336" s="136"/>
      <c r="P336" s="157"/>
      <c r="Q336" s="58">
        <v>1</v>
      </c>
      <c r="R336" s="158"/>
      <c r="S336" s="157"/>
    </row>
    <row r="337" spans="1:21" ht="15.75" customHeight="1" x14ac:dyDescent="0.25">
      <c r="A337" s="50">
        <v>1901</v>
      </c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84"/>
      <c r="M337" s="131"/>
      <c r="N337" s="57"/>
      <c r="O337" s="136"/>
      <c r="P337" s="142"/>
      <c r="Q337" s="58"/>
      <c r="R337" s="143"/>
      <c r="S337" s="142"/>
    </row>
    <row r="338" spans="1:21" ht="15.75" customHeight="1" x14ac:dyDescent="0.25">
      <c r="A338" s="50">
        <v>1902</v>
      </c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84"/>
      <c r="M338" s="131"/>
      <c r="N338" s="57"/>
      <c r="O338" s="136"/>
      <c r="P338" s="142"/>
      <c r="Q338" s="58"/>
      <c r="R338" s="143"/>
      <c r="S338" s="142"/>
    </row>
    <row r="339" spans="1:21" ht="15.75" customHeight="1" x14ac:dyDescent="0.25">
      <c r="A339" s="50">
        <v>2001</v>
      </c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84"/>
      <c r="M339" s="131"/>
      <c r="N339" s="57"/>
      <c r="O339" s="136"/>
      <c r="P339" s="57"/>
      <c r="Q339" s="136"/>
      <c r="R339" s="144"/>
      <c r="S339" s="142"/>
    </row>
    <row r="340" spans="1:21" ht="15.75" customHeight="1" x14ac:dyDescent="0.25">
      <c r="A340" s="50">
        <v>2002</v>
      </c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84"/>
      <c r="M340" s="131"/>
      <c r="N340" s="57"/>
      <c r="O340" s="136"/>
      <c r="P340" s="145" t="s">
        <v>48</v>
      </c>
      <c r="Q340" s="146">
        <v>11</v>
      </c>
      <c r="R340" s="147">
        <f>IF(SUM(L328:L337)=0,"",SUM(L328:L337))</f>
        <v>13</v>
      </c>
      <c r="S340" s="148" t="s">
        <v>17</v>
      </c>
    </row>
    <row r="341" spans="1:21" ht="15.75" customHeight="1" x14ac:dyDescent="0.25">
      <c r="A341" s="50">
        <v>2101</v>
      </c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84"/>
      <c r="M341" s="131"/>
      <c r="N341" s="57"/>
      <c r="O341" s="136"/>
      <c r="P341" s="149" t="s">
        <v>49</v>
      </c>
      <c r="Q341" s="65">
        <f>IF(Q340/B326=0,"",Q340/B326)</f>
        <v>0.40740740740740738</v>
      </c>
      <c r="R341" s="150">
        <f>IF(Q340/R340=0,"",Q340/R340)</f>
        <v>0.84615384615384615</v>
      </c>
      <c r="S341" s="151" t="s">
        <v>50</v>
      </c>
    </row>
    <row r="342" spans="1:21" ht="18" customHeight="1" x14ac:dyDescent="0.25">
      <c r="A342" s="50">
        <v>2102</v>
      </c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84"/>
      <c r="M342" s="132"/>
      <c r="N342" s="137"/>
      <c r="O342" s="138"/>
      <c r="P342" s="93"/>
      <c r="Q342" s="152"/>
      <c r="R342" s="152"/>
      <c r="S342" s="153"/>
    </row>
    <row r="343" spans="1:21" ht="18" customHeight="1" x14ac:dyDescent="0.25">
      <c r="A343" s="19"/>
      <c r="B343" s="188" t="s">
        <v>74</v>
      </c>
      <c r="C343" s="188"/>
      <c r="D343" s="188"/>
      <c r="E343" s="188"/>
      <c r="F343" s="188"/>
      <c r="G343" s="188"/>
      <c r="H343" s="188"/>
      <c r="I343" s="188"/>
      <c r="J343" s="188"/>
      <c r="K343" s="188"/>
      <c r="L343" s="71">
        <f>SUM(L329:L339)</f>
        <v>13</v>
      </c>
      <c r="M343" s="72">
        <f>SUM(L335+L334)/B326</f>
        <v>0.44444444444444442</v>
      </c>
      <c r="N343" s="72">
        <f>IF(L343=0,"",L343/B326)</f>
        <v>0.48148148148148145</v>
      </c>
      <c r="O343" s="72">
        <f>IF(L335=0,"",N343-M343)</f>
        <v>3.7037037037037035E-2</v>
      </c>
      <c r="P343" s="1"/>
      <c r="Q343" s="24"/>
      <c r="R343" s="27"/>
      <c r="S343" s="1"/>
    </row>
    <row r="344" spans="1:21" ht="12.75" customHeight="1" x14ac:dyDescent="0.2">
      <c r="M344" s="1"/>
      <c r="N344" s="1"/>
      <c r="P344" s="1"/>
    </row>
    <row r="345" spans="1:21" ht="12.75" customHeight="1" x14ac:dyDescent="0.2">
      <c r="M345" s="1"/>
      <c r="N345" s="1"/>
      <c r="P345" s="1"/>
    </row>
    <row r="346" spans="1:21" ht="26.25" customHeight="1" x14ac:dyDescent="0.4">
      <c r="B346" s="179" t="s">
        <v>63</v>
      </c>
      <c r="C346" s="179"/>
      <c r="D346" s="179"/>
      <c r="E346" s="179"/>
      <c r="F346" s="179"/>
      <c r="G346" s="179"/>
      <c r="H346" s="179"/>
      <c r="I346" s="179"/>
      <c r="J346" s="179"/>
      <c r="K346" s="179"/>
      <c r="L346" s="74" t="s">
        <v>61</v>
      </c>
      <c r="M346" s="1"/>
      <c r="N346" s="1"/>
      <c r="O346" s="24"/>
      <c r="P346" s="1"/>
      <c r="Q346" s="24"/>
      <c r="R346" s="24"/>
      <c r="S346" s="24"/>
    </row>
    <row r="347" spans="1:21" ht="20.25" customHeight="1" x14ac:dyDescent="0.2">
      <c r="A347" s="181" t="s">
        <v>16</v>
      </c>
      <c r="B347" s="182" t="s">
        <v>64</v>
      </c>
      <c r="C347" s="183"/>
      <c r="D347" s="183"/>
      <c r="E347" s="183"/>
      <c r="F347" s="183"/>
      <c r="G347" s="183"/>
      <c r="H347" s="183"/>
      <c r="I347" s="183"/>
      <c r="J347" s="183"/>
      <c r="K347" s="184"/>
      <c r="L347" s="185" t="s">
        <v>17</v>
      </c>
      <c r="M347" s="178" t="s">
        <v>8</v>
      </c>
      <c r="N347" s="178" t="s">
        <v>9</v>
      </c>
      <c r="O347" s="187" t="s">
        <v>10</v>
      </c>
      <c r="P347" s="178" t="s">
        <v>11</v>
      </c>
      <c r="Q347" s="176" t="s">
        <v>12</v>
      </c>
      <c r="R347" s="176" t="s">
        <v>13</v>
      </c>
      <c r="S347" s="178" t="s">
        <v>14</v>
      </c>
    </row>
    <row r="348" spans="1:21" ht="15.75" customHeight="1" x14ac:dyDescent="0.25">
      <c r="A348" s="177"/>
      <c r="B348" s="50" t="s">
        <v>65</v>
      </c>
      <c r="C348" s="50" t="s">
        <v>66</v>
      </c>
      <c r="D348" s="50" t="s">
        <v>67</v>
      </c>
      <c r="E348" s="50" t="s">
        <v>68</v>
      </c>
      <c r="F348" s="50" t="s">
        <v>69</v>
      </c>
      <c r="G348" s="50" t="s">
        <v>70</v>
      </c>
      <c r="H348" s="50" t="s">
        <v>71</v>
      </c>
      <c r="I348" s="50" t="s">
        <v>72</v>
      </c>
      <c r="J348" s="50" t="s">
        <v>73</v>
      </c>
      <c r="K348" s="125" t="s">
        <v>95</v>
      </c>
      <c r="L348" s="186"/>
      <c r="M348" s="177"/>
      <c r="N348" s="177"/>
      <c r="O348" s="177"/>
      <c r="P348" s="177"/>
      <c r="Q348" s="177"/>
      <c r="R348" s="177"/>
      <c r="S348" s="177"/>
    </row>
    <row r="349" spans="1:21" ht="15.75" customHeight="1" x14ac:dyDescent="0.25">
      <c r="A349" s="50">
        <v>1401</v>
      </c>
      <c r="B349" s="51">
        <v>10</v>
      </c>
      <c r="C349" s="51"/>
      <c r="D349" s="51"/>
      <c r="E349" s="51"/>
      <c r="F349" s="51"/>
      <c r="G349" s="51"/>
      <c r="H349" s="51"/>
      <c r="I349" s="51"/>
      <c r="J349" s="51"/>
      <c r="K349" s="51"/>
      <c r="L349" s="84"/>
      <c r="M349" s="130"/>
      <c r="N349" s="133"/>
      <c r="O349" s="134"/>
      <c r="P349" s="140"/>
      <c r="Q349" s="53">
        <f>B349</f>
        <v>10</v>
      </c>
      <c r="R349" s="141"/>
      <c r="S349" s="140"/>
      <c r="T349" s="52"/>
      <c r="U349" s="52"/>
    </row>
    <row r="350" spans="1:21" ht="15.75" customHeight="1" x14ac:dyDescent="0.25">
      <c r="A350" s="50">
        <v>1402</v>
      </c>
      <c r="B350" s="51"/>
      <c r="C350" s="51">
        <v>8</v>
      </c>
      <c r="D350" s="51"/>
      <c r="E350" s="51"/>
      <c r="F350" s="51"/>
      <c r="G350" s="51"/>
      <c r="H350" s="51"/>
      <c r="I350" s="51"/>
      <c r="J350" s="51"/>
      <c r="K350" s="51"/>
      <c r="L350" s="84"/>
      <c r="M350" s="131"/>
      <c r="N350" s="57"/>
      <c r="O350" s="135"/>
      <c r="P350" s="54">
        <f>IF(C350=0,"",C350/B349)</f>
        <v>0.8</v>
      </c>
      <c r="Q350" s="55">
        <v>8</v>
      </c>
      <c r="R350" s="139">
        <f t="shared" ref="R350:R358" si="41">IF(Q350=0,"",Q350/Q349)</f>
        <v>0.8</v>
      </c>
      <c r="S350" s="139">
        <f t="shared" ref="S350:S358" si="42">IF(Q350=0,"",100%-R350)</f>
        <v>0.19999999999999996</v>
      </c>
      <c r="T350" s="52"/>
      <c r="U350" s="52"/>
    </row>
    <row r="351" spans="1:21" ht="15.75" customHeight="1" x14ac:dyDescent="0.25">
      <c r="A351" s="50">
        <v>1501</v>
      </c>
      <c r="B351" s="51"/>
      <c r="C351" s="51"/>
      <c r="D351" s="51">
        <v>7</v>
      </c>
      <c r="E351" s="51"/>
      <c r="F351" s="51"/>
      <c r="G351" s="51"/>
      <c r="H351" s="51"/>
      <c r="I351" s="51"/>
      <c r="J351" s="51"/>
      <c r="K351" s="51"/>
      <c r="L351" s="84"/>
      <c r="M351" s="131"/>
      <c r="N351" s="57"/>
      <c r="O351" s="135"/>
      <c r="P351" s="54">
        <f>IF(D351=0,"",D351/C350)</f>
        <v>0.875</v>
      </c>
      <c r="Q351" s="55">
        <v>7</v>
      </c>
      <c r="R351" s="139">
        <f t="shared" si="41"/>
        <v>0.875</v>
      </c>
      <c r="S351" s="139">
        <f t="shared" si="42"/>
        <v>0.125</v>
      </c>
      <c r="T351" s="52"/>
      <c r="U351" s="81">
        <f>Q351/Q349</f>
        <v>0.7</v>
      </c>
    </row>
    <row r="352" spans="1:21" ht="15.75" customHeight="1" x14ac:dyDescent="0.25">
      <c r="A352" s="50">
        <v>1502</v>
      </c>
      <c r="B352" s="51"/>
      <c r="C352" s="51"/>
      <c r="D352" s="51"/>
      <c r="E352" s="51">
        <v>6</v>
      </c>
      <c r="F352" s="51"/>
      <c r="G352" s="51"/>
      <c r="H352" s="51"/>
      <c r="I352" s="51"/>
      <c r="J352" s="51"/>
      <c r="K352" s="51"/>
      <c r="L352" s="84"/>
      <c r="M352" s="131"/>
      <c r="N352" s="57"/>
      <c r="O352" s="135"/>
      <c r="P352" s="54">
        <f>IF(E352=0,"",E352/D351)</f>
        <v>0.8571428571428571</v>
      </c>
      <c r="Q352" s="55">
        <v>7</v>
      </c>
      <c r="R352" s="139">
        <f t="shared" si="41"/>
        <v>1</v>
      </c>
      <c r="S352" s="139">
        <f t="shared" si="42"/>
        <v>0</v>
      </c>
      <c r="T352" s="52"/>
      <c r="U352" s="52"/>
    </row>
    <row r="353" spans="1:21" ht="15.75" customHeight="1" x14ac:dyDescent="0.25">
      <c r="A353" s="50">
        <v>1601</v>
      </c>
      <c r="B353" s="51"/>
      <c r="C353" s="51"/>
      <c r="D353" s="51"/>
      <c r="E353" s="51"/>
      <c r="F353" s="51">
        <v>5</v>
      </c>
      <c r="G353" s="51"/>
      <c r="H353" s="51"/>
      <c r="I353" s="51"/>
      <c r="J353" s="51"/>
      <c r="K353" s="51"/>
      <c r="L353" s="84"/>
      <c r="M353" s="131"/>
      <c r="N353" s="57"/>
      <c r="O353" s="135"/>
      <c r="P353" s="54">
        <f>IF(F353=0,"",F353/E352)</f>
        <v>0.83333333333333337</v>
      </c>
      <c r="Q353" s="55">
        <v>7</v>
      </c>
      <c r="R353" s="139">
        <f t="shared" si="41"/>
        <v>1</v>
      </c>
      <c r="S353" s="139">
        <f t="shared" si="42"/>
        <v>0</v>
      </c>
      <c r="T353" s="52"/>
      <c r="U353" s="52"/>
    </row>
    <row r="354" spans="1:21" ht="15.75" customHeight="1" x14ac:dyDescent="0.25">
      <c r="A354" s="50">
        <v>1602</v>
      </c>
      <c r="B354" s="51"/>
      <c r="C354" s="51"/>
      <c r="D354" s="51"/>
      <c r="E354" s="51"/>
      <c r="F354" s="51"/>
      <c r="G354" s="51">
        <v>5</v>
      </c>
      <c r="H354" s="51"/>
      <c r="I354" s="51"/>
      <c r="J354" s="51"/>
      <c r="K354" s="51"/>
      <c r="L354" s="84"/>
      <c r="M354" s="131"/>
      <c r="N354" s="57"/>
      <c r="O354" s="135"/>
      <c r="P354" s="54">
        <f>IF(G354=0,"",G354/F353)</f>
        <v>1</v>
      </c>
      <c r="Q354" s="55">
        <v>7</v>
      </c>
      <c r="R354" s="139">
        <f t="shared" si="41"/>
        <v>1</v>
      </c>
      <c r="S354" s="139">
        <f t="shared" si="42"/>
        <v>0</v>
      </c>
      <c r="T354" s="52"/>
      <c r="U354" s="52"/>
    </row>
    <row r="355" spans="1:21" ht="15.75" customHeight="1" x14ac:dyDescent="0.25">
      <c r="A355" s="50">
        <v>1701</v>
      </c>
      <c r="B355" s="51"/>
      <c r="C355" s="51"/>
      <c r="D355" s="51"/>
      <c r="E355" s="51"/>
      <c r="F355" s="51"/>
      <c r="G355" s="51"/>
      <c r="H355" s="51">
        <v>5</v>
      </c>
      <c r="I355" s="51"/>
      <c r="J355" s="51"/>
      <c r="K355" s="51"/>
      <c r="L355" s="84"/>
      <c r="M355" s="131"/>
      <c r="N355" s="57"/>
      <c r="O355" s="135"/>
      <c r="P355" s="54">
        <f>IF(H355=0,"",H355/G354)</f>
        <v>1</v>
      </c>
      <c r="Q355" s="55">
        <v>7</v>
      </c>
      <c r="R355" s="139">
        <f t="shared" si="41"/>
        <v>1</v>
      </c>
      <c r="S355" s="139">
        <f t="shared" si="42"/>
        <v>0</v>
      </c>
      <c r="T355" s="52"/>
      <c r="U355" s="52"/>
    </row>
    <row r="356" spans="1:21" ht="15.75" customHeight="1" x14ac:dyDescent="0.25">
      <c r="A356" s="50">
        <v>1702</v>
      </c>
      <c r="B356" s="51"/>
      <c r="C356" s="51"/>
      <c r="D356" s="51"/>
      <c r="E356" s="51"/>
      <c r="F356" s="51"/>
      <c r="G356" s="51"/>
      <c r="H356" s="51"/>
      <c r="I356" s="51">
        <v>5</v>
      </c>
      <c r="J356" s="51"/>
      <c r="K356" s="51"/>
      <c r="L356" s="84"/>
      <c r="M356" s="131"/>
      <c r="N356" s="57"/>
      <c r="O356" s="135"/>
      <c r="P356" s="54">
        <f>IF(I356=0,"",I356/H355)</f>
        <v>1</v>
      </c>
      <c r="Q356" s="55">
        <v>7</v>
      </c>
      <c r="R356" s="139">
        <f t="shared" si="41"/>
        <v>1</v>
      </c>
      <c r="S356" s="139">
        <f t="shared" si="42"/>
        <v>0</v>
      </c>
      <c r="T356" s="52"/>
      <c r="U356" s="52"/>
    </row>
    <row r="357" spans="1:21" ht="15.75" customHeight="1" x14ac:dyDescent="0.25">
      <c r="A357" s="50">
        <v>1801</v>
      </c>
      <c r="B357" s="51"/>
      <c r="C357" s="51"/>
      <c r="D357" s="51"/>
      <c r="E357" s="51"/>
      <c r="F357" s="51"/>
      <c r="G357" s="51"/>
      <c r="H357" s="51"/>
      <c r="I357" s="51"/>
      <c r="J357" s="51">
        <v>5</v>
      </c>
      <c r="K357" s="51"/>
      <c r="L357" s="84"/>
      <c r="M357" s="131"/>
      <c r="N357" s="57"/>
      <c r="O357" s="135"/>
      <c r="P357" s="54">
        <f>IF(J357=0,"",J357/I356)</f>
        <v>1</v>
      </c>
      <c r="Q357" s="55">
        <v>7</v>
      </c>
      <c r="R357" s="139">
        <f t="shared" si="41"/>
        <v>1</v>
      </c>
      <c r="S357" s="139">
        <f t="shared" si="42"/>
        <v>0</v>
      </c>
      <c r="T357" s="52"/>
      <c r="U357" s="52"/>
    </row>
    <row r="358" spans="1:21" ht="15.75" customHeight="1" x14ac:dyDescent="0.25">
      <c r="A358" s="50">
        <v>1802</v>
      </c>
      <c r="B358" s="51"/>
      <c r="C358" s="51"/>
      <c r="D358" s="51"/>
      <c r="E358" s="51"/>
      <c r="F358" s="51"/>
      <c r="G358" s="51"/>
      <c r="H358" s="51"/>
      <c r="I358" s="51"/>
      <c r="J358" s="51"/>
      <c r="K358" s="51">
        <v>5</v>
      </c>
      <c r="L358" s="84">
        <v>5</v>
      </c>
      <c r="M358" s="131"/>
      <c r="N358" s="57"/>
      <c r="O358" s="135"/>
      <c r="P358" s="54">
        <f>IF(K358=0,"",K358/J357)</f>
        <v>1</v>
      </c>
      <c r="Q358" s="55">
        <v>7</v>
      </c>
      <c r="R358" s="139">
        <f t="shared" si="41"/>
        <v>1</v>
      </c>
      <c r="S358" s="139">
        <f t="shared" si="42"/>
        <v>0</v>
      </c>
      <c r="T358" s="52"/>
      <c r="U358" s="52"/>
    </row>
    <row r="359" spans="1:21" ht="15.75" customHeight="1" x14ac:dyDescent="0.25">
      <c r="A359" s="50">
        <v>1901</v>
      </c>
      <c r="B359" s="51"/>
      <c r="C359" s="51"/>
      <c r="D359" s="51"/>
      <c r="E359" s="51"/>
      <c r="F359" s="51"/>
      <c r="G359" s="51"/>
      <c r="H359" s="51"/>
      <c r="I359" s="51"/>
      <c r="J359" s="51"/>
      <c r="K359" s="51">
        <v>1</v>
      </c>
      <c r="L359" s="84">
        <v>1</v>
      </c>
      <c r="M359" s="131"/>
      <c r="N359" s="57"/>
      <c r="O359" s="136"/>
      <c r="P359" s="157"/>
      <c r="Q359" s="58">
        <v>2</v>
      </c>
      <c r="R359" s="158"/>
      <c r="S359" s="157"/>
    </row>
    <row r="360" spans="1:21" ht="15.75" customHeight="1" x14ac:dyDescent="0.25">
      <c r="A360" s="50">
        <v>1902</v>
      </c>
      <c r="B360" s="51"/>
      <c r="C360" s="51"/>
      <c r="D360" s="51"/>
      <c r="E360" s="51"/>
      <c r="F360" s="51"/>
      <c r="G360" s="51"/>
      <c r="H360" s="51"/>
      <c r="I360" s="51"/>
      <c r="J360" s="51"/>
      <c r="K360" s="51">
        <v>1</v>
      </c>
      <c r="L360" s="84">
        <v>1</v>
      </c>
      <c r="M360" s="131"/>
      <c r="N360" s="57"/>
      <c r="O360" s="136"/>
      <c r="P360" s="142"/>
      <c r="Q360" s="58">
        <v>1</v>
      </c>
      <c r="R360" s="143"/>
      <c r="S360" s="142"/>
    </row>
    <row r="361" spans="1:21" ht="15.75" customHeight="1" x14ac:dyDescent="0.25">
      <c r="A361" s="50">
        <v>2001</v>
      </c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84"/>
      <c r="M361" s="131"/>
      <c r="N361" s="57"/>
      <c r="O361" s="136"/>
      <c r="P361" s="142"/>
      <c r="Q361" s="58"/>
      <c r="R361" s="143"/>
      <c r="S361" s="142"/>
    </row>
    <row r="362" spans="1:21" ht="15.75" customHeight="1" x14ac:dyDescent="0.25">
      <c r="A362" s="50">
        <v>2002</v>
      </c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84"/>
      <c r="M362" s="131"/>
      <c r="N362" s="57"/>
      <c r="O362" s="136"/>
      <c r="P362" s="57"/>
      <c r="Q362" s="136"/>
      <c r="R362" s="144"/>
      <c r="S362" s="142"/>
    </row>
    <row r="363" spans="1:21" ht="15.75" customHeight="1" x14ac:dyDescent="0.25">
      <c r="A363" s="50">
        <v>2101</v>
      </c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84"/>
      <c r="M363" s="131"/>
      <c r="N363" s="57"/>
      <c r="O363" s="136"/>
      <c r="P363" s="145" t="s">
        <v>48</v>
      </c>
      <c r="Q363" s="146">
        <v>6</v>
      </c>
      <c r="R363" s="147">
        <f>IF(SUM(L351:L360)=0,"",SUM(L351:L360))</f>
        <v>7</v>
      </c>
      <c r="S363" s="148" t="s">
        <v>17</v>
      </c>
    </row>
    <row r="364" spans="1:21" ht="15.75" customHeight="1" x14ac:dyDescent="0.25">
      <c r="A364" s="50">
        <v>2102</v>
      </c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84"/>
      <c r="M364" s="131"/>
      <c r="N364" s="57"/>
      <c r="O364" s="136"/>
      <c r="P364" s="149" t="s">
        <v>49</v>
      </c>
      <c r="Q364" s="65">
        <f>Q363/B349</f>
        <v>0.6</v>
      </c>
      <c r="R364" s="150">
        <f>Q363/R363</f>
        <v>0.8571428571428571</v>
      </c>
      <c r="S364" s="151" t="s">
        <v>50</v>
      </c>
    </row>
    <row r="365" spans="1:21" ht="15.75" customHeight="1" x14ac:dyDescent="0.25">
      <c r="A365" s="50">
        <v>2201</v>
      </c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84"/>
      <c r="M365" s="132"/>
      <c r="N365" s="137"/>
      <c r="O365" s="138"/>
      <c r="P365" s="93"/>
      <c r="Q365" s="152"/>
      <c r="R365" s="152"/>
      <c r="S365" s="153"/>
    </row>
    <row r="366" spans="1:21" ht="18" customHeight="1" x14ac:dyDescent="0.25">
      <c r="A366" s="19"/>
      <c r="B366" s="188" t="s">
        <v>74</v>
      </c>
      <c r="C366" s="188"/>
      <c r="D366" s="188"/>
      <c r="E366" s="188"/>
      <c r="F366" s="188"/>
      <c r="G366" s="188"/>
      <c r="H366" s="188"/>
      <c r="I366" s="188"/>
      <c r="J366" s="188"/>
      <c r="K366" s="188"/>
      <c r="L366" s="71">
        <f>SUM(L358:L362)</f>
        <v>7</v>
      </c>
      <c r="M366" s="72">
        <f>IF(L358=0,"",L358/B349)</f>
        <v>0.5</v>
      </c>
      <c r="N366" s="72">
        <f>IF(L366=0,"",L366/B349)</f>
        <v>0.7</v>
      </c>
      <c r="O366" s="72">
        <f>IF(L358=0,"",N366-M366)</f>
        <v>0.19999999999999996</v>
      </c>
      <c r="P366" s="1"/>
      <c r="Q366" s="24"/>
      <c r="R366" s="27"/>
      <c r="S366" s="1"/>
    </row>
    <row r="367" spans="1:21" ht="12.75" customHeight="1" x14ac:dyDescent="0.2">
      <c r="M367" s="1"/>
      <c r="N367" s="1"/>
      <c r="P367" s="1"/>
    </row>
    <row r="368" spans="1:21" ht="12.75" customHeight="1" x14ac:dyDescent="0.2">
      <c r="M368" s="1"/>
      <c r="N368" s="1"/>
      <c r="P368" s="1"/>
    </row>
    <row r="369" spans="1:21" ht="26.25" customHeight="1" x14ac:dyDescent="0.4">
      <c r="B369" s="179" t="s">
        <v>63</v>
      </c>
      <c r="C369" s="179"/>
      <c r="D369" s="179"/>
      <c r="E369" s="179"/>
      <c r="F369" s="179"/>
      <c r="G369" s="179"/>
      <c r="H369" s="179"/>
      <c r="I369" s="179"/>
      <c r="J369" s="179"/>
      <c r="K369" s="179"/>
      <c r="L369" s="74" t="s">
        <v>62</v>
      </c>
      <c r="M369" s="1"/>
      <c r="N369" s="1"/>
      <c r="O369" s="24"/>
      <c r="P369" s="1"/>
      <c r="Q369" s="24"/>
      <c r="R369" s="24"/>
      <c r="S369" s="24"/>
    </row>
    <row r="370" spans="1:21" ht="20.25" customHeight="1" x14ac:dyDescent="0.2">
      <c r="A370" s="181" t="s">
        <v>16</v>
      </c>
      <c r="B370" s="182" t="s">
        <v>64</v>
      </c>
      <c r="C370" s="183"/>
      <c r="D370" s="183"/>
      <c r="E370" s="183"/>
      <c r="F370" s="183"/>
      <c r="G370" s="183"/>
      <c r="H370" s="183"/>
      <c r="I370" s="183"/>
      <c r="J370" s="183"/>
      <c r="K370" s="184"/>
      <c r="L370" s="185" t="s">
        <v>17</v>
      </c>
      <c r="M370" s="178" t="s">
        <v>8</v>
      </c>
      <c r="N370" s="178" t="s">
        <v>9</v>
      </c>
      <c r="O370" s="187" t="s">
        <v>10</v>
      </c>
      <c r="P370" s="178" t="s">
        <v>11</v>
      </c>
      <c r="Q370" s="176" t="s">
        <v>12</v>
      </c>
      <c r="R370" s="176" t="s">
        <v>13</v>
      </c>
      <c r="S370" s="178" t="s">
        <v>14</v>
      </c>
    </row>
    <row r="371" spans="1:21" ht="15.75" customHeight="1" x14ac:dyDescent="0.25">
      <c r="A371" s="177"/>
      <c r="B371" s="50" t="s">
        <v>65</v>
      </c>
      <c r="C371" s="50" t="s">
        <v>66</v>
      </c>
      <c r="D371" s="50" t="s">
        <v>67</v>
      </c>
      <c r="E371" s="50" t="s">
        <v>68</v>
      </c>
      <c r="F371" s="50" t="s">
        <v>69</v>
      </c>
      <c r="G371" s="50" t="s">
        <v>70</v>
      </c>
      <c r="H371" s="50" t="s">
        <v>71</v>
      </c>
      <c r="I371" s="50" t="s">
        <v>72</v>
      </c>
      <c r="J371" s="50" t="s">
        <v>73</v>
      </c>
      <c r="K371" s="125" t="s">
        <v>95</v>
      </c>
      <c r="L371" s="186"/>
      <c r="M371" s="177"/>
      <c r="N371" s="177"/>
      <c r="O371" s="177"/>
      <c r="P371" s="177"/>
      <c r="Q371" s="177"/>
      <c r="R371" s="177"/>
      <c r="S371" s="177"/>
    </row>
    <row r="372" spans="1:21" ht="15.75" customHeight="1" x14ac:dyDescent="0.25">
      <c r="A372" s="50">
        <v>1402</v>
      </c>
      <c r="B372" s="51">
        <v>25</v>
      </c>
      <c r="C372" s="51"/>
      <c r="D372" s="51"/>
      <c r="E372" s="51"/>
      <c r="F372" s="51"/>
      <c r="G372" s="51"/>
      <c r="H372" s="51"/>
      <c r="I372" s="51"/>
      <c r="J372" s="51"/>
      <c r="K372" s="51"/>
      <c r="L372" s="84"/>
      <c r="M372" s="130"/>
      <c r="N372" s="133"/>
      <c r="O372" s="134"/>
      <c r="P372" s="140"/>
      <c r="Q372" s="53">
        <f>B372</f>
        <v>25</v>
      </c>
      <c r="R372" s="141"/>
      <c r="S372" s="140"/>
      <c r="T372" s="52"/>
      <c r="U372" s="52"/>
    </row>
    <row r="373" spans="1:21" ht="15.75" customHeight="1" x14ac:dyDescent="0.25">
      <c r="A373" s="50">
        <v>1501</v>
      </c>
      <c r="B373" s="51"/>
      <c r="C373" s="51">
        <v>22</v>
      </c>
      <c r="D373" s="51"/>
      <c r="E373" s="51"/>
      <c r="F373" s="51"/>
      <c r="G373" s="51"/>
      <c r="H373" s="51"/>
      <c r="I373" s="51"/>
      <c r="J373" s="51"/>
      <c r="K373" s="51"/>
      <c r="L373" s="84"/>
      <c r="M373" s="131"/>
      <c r="N373" s="57"/>
      <c r="O373" s="135"/>
      <c r="P373" s="54">
        <f>IF(C373=0,"",C373/B372)</f>
        <v>0.88</v>
      </c>
      <c r="Q373" s="55">
        <v>22</v>
      </c>
      <c r="R373" s="139">
        <f t="shared" ref="R373:R381" si="43">IF(Q373=0,"",Q373/Q372)</f>
        <v>0.88</v>
      </c>
      <c r="S373" s="139">
        <f t="shared" ref="S373:S381" si="44">IF(Q373=0,"",100%-R373)</f>
        <v>0.12</v>
      </c>
      <c r="T373" s="52"/>
      <c r="U373" s="52"/>
    </row>
    <row r="374" spans="1:21" ht="15.75" customHeight="1" x14ac:dyDescent="0.25">
      <c r="A374" s="50">
        <v>1502</v>
      </c>
      <c r="B374" s="51"/>
      <c r="C374" s="51"/>
      <c r="D374" s="51">
        <v>18</v>
      </c>
      <c r="E374" s="51"/>
      <c r="F374" s="51"/>
      <c r="G374" s="51"/>
      <c r="H374" s="51"/>
      <c r="I374" s="51"/>
      <c r="J374" s="51"/>
      <c r="K374" s="51"/>
      <c r="L374" s="84"/>
      <c r="M374" s="131"/>
      <c r="N374" s="57"/>
      <c r="O374" s="135"/>
      <c r="P374" s="54">
        <f>IF(D374=0,"",D374/C373)</f>
        <v>0.81818181818181823</v>
      </c>
      <c r="Q374" s="55">
        <v>16</v>
      </c>
      <c r="R374" s="139">
        <f t="shared" si="43"/>
        <v>0.72727272727272729</v>
      </c>
      <c r="S374" s="139">
        <f t="shared" si="44"/>
        <v>0.27272727272727271</v>
      </c>
      <c r="T374" s="52"/>
      <c r="U374" s="81">
        <f>Q374/Q372</f>
        <v>0.64</v>
      </c>
    </row>
    <row r="375" spans="1:21" ht="15.75" customHeight="1" x14ac:dyDescent="0.25">
      <c r="A375" s="50">
        <v>1601</v>
      </c>
      <c r="B375" s="51"/>
      <c r="C375" s="51"/>
      <c r="D375" s="51"/>
      <c r="E375" s="51">
        <v>16</v>
      </c>
      <c r="F375" s="51"/>
      <c r="G375" s="51"/>
      <c r="H375" s="51"/>
      <c r="I375" s="51"/>
      <c r="J375" s="51"/>
      <c r="K375" s="51"/>
      <c r="L375" s="84"/>
      <c r="M375" s="131"/>
      <c r="N375" s="57"/>
      <c r="O375" s="135"/>
      <c r="P375" s="54">
        <f>IF(E375=0,"",E375/D374)</f>
        <v>0.88888888888888884</v>
      </c>
      <c r="Q375" s="55">
        <v>16</v>
      </c>
      <c r="R375" s="139">
        <f t="shared" si="43"/>
        <v>1</v>
      </c>
      <c r="S375" s="139">
        <f t="shared" si="44"/>
        <v>0</v>
      </c>
      <c r="T375" s="52"/>
      <c r="U375" s="52"/>
    </row>
    <row r="376" spans="1:21" ht="15.75" customHeight="1" x14ac:dyDescent="0.25">
      <c r="A376" s="50">
        <v>1602</v>
      </c>
      <c r="B376" s="51"/>
      <c r="C376" s="51"/>
      <c r="D376" s="51"/>
      <c r="E376" s="51"/>
      <c r="F376" s="51">
        <v>14</v>
      </c>
      <c r="G376" s="51"/>
      <c r="H376" s="51"/>
      <c r="I376" s="51"/>
      <c r="J376" s="51"/>
      <c r="K376" s="51"/>
      <c r="L376" s="84"/>
      <c r="M376" s="131"/>
      <c r="N376" s="57"/>
      <c r="O376" s="135"/>
      <c r="P376" s="54">
        <f>IF(F376=0,"",F376/E375)</f>
        <v>0.875</v>
      </c>
      <c r="Q376" s="55">
        <v>15</v>
      </c>
      <c r="R376" s="139">
        <f t="shared" si="43"/>
        <v>0.9375</v>
      </c>
      <c r="S376" s="139">
        <f t="shared" si="44"/>
        <v>6.25E-2</v>
      </c>
      <c r="T376" s="52"/>
      <c r="U376" s="52"/>
    </row>
    <row r="377" spans="1:21" ht="15.75" customHeight="1" x14ac:dyDescent="0.25">
      <c r="A377" s="50">
        <v>1701</v>
      </c>
      <c r="B377" s="51"/>
      <c r="C377" s="51"/>
      <c r="D377" s="51"/>
      <c r="E377" s="51"/>
      <c r="F377" s="51"/>
      <c r="G377" s="51">
        <v>12</v>
      </c>
      <c r="H377" s="51"/>
      <c r="I377" s="51"/>
      <c r="J377" s="51"/>
      <c r="K377" s="51"/>
      <c r="L377" s="84"/>
      <c r="M377" s="131"/>
      <c r="N377" s="57"/>
      <c r="O377" s="135"/>
      <c r="P377" s="54">
        <f>IF(G377=0,"",G377/F376)</f>
        <v>0.8571428571428571</v>
      </c>
      <c r="Q377" s="55">
        <v>12</v>
      </c>
      <c r="R377" s="139">
        <f t="shared" si="43"/>
        <v>0.8</v>
      </c>
      <c r="S377" s="139">
        <f t="shared" si="44"/>
        <v>0.19999999999999996</v>
      </c>
      <c r="T377" s="52"/>
      <c r="U377" s="52"/>
    </row>
    <row r="378" spans="1:21" ht="15.75" customHeight="1" x14ac:dyDescent="0.25">
      <c r="A378" s="50">
        <v>1702</v>
      </c>
      <c r="B378" s="51"/>
      <c r="C378" s="51"/>
      <c r="D378" s="51"/>
      <c r="E378" s="51"/>
      <c r="F378" s="51"/>
      <c r="G378" s="51"/>
      <c r="H378" s="51">
        <v>12</v>
      </c>
      <c r="I378" s="51"/>
      <c r="J378" s="51"/>
      <c r="K378" s="51"/>
      <c r="L378" s="84"/>
      <c r="M378" s="131"/>
      <c r="N378" s="57"/>
      <c r="O378" s="135"/>
      <c r="P378" s="54">
        <f>IF(H378=0,"",H378/G377)</f>
        <v>1</v>
      </c>
      <c r="Q378" s="55">
        <v>12</v>
      </c>
      <c r="R378" s="139">
        <f t="shared" si="43"/>
        <v>1</v>
      </c>
      <c r="S378" s="139">
        <f t="shared" si="44"/>
        <v>0</v>
      </c>
      <c r="T378" s="52"/>
      <c r="U378" s="52"/>
    </row>
    <row r="379" spans="1:21" ht="15.75" customHeight="1" x14ac:dyDescent="0.25">
      <c r="A379" s="50">
        <v>1801</v>
      </c>
      <c r="B379" s="51"/>
      <c r="C379" s="51"/>
      <c r="D379" s="51"/>
      <c r="E379" s="51"/>
      <c r="F379" s="51"/>
      <c r="G379" s="51"/>
      <c r="H379" s="51"/>
      <c r="I379" s="51">
        <v>12</v>
      </c>
      <c r="J379" s="51"/>
      <c r="K379" s="51"/>
      <c r="L379" s="84"/>
      <c r="M379" s="131"/>
      <c r="N379" s="57"/>
      <c r="O379" s="135"/>
      <c r="P379" s="54">
        <f>IF(I379=0,"",I379/H378)</f>
        <v>1</v>
      </c>
      <c r="Q379" s="55">
        <v>12</v>
      </c>
      <c r="R379" s="139">
        <f t="shared" si="43"/>
        <v>1</v>
      </c>
      <c r="S379" s="139">
        <f t="shared" si="44"/>
        <v>0</v>
      </c>
      <c r="T379" s="52"/>
      <c r="U379" s="52"/>
    </row>
    <row r="380" spans="1:21" ht="15.75" customHeight="1" x14ac:dyDescent="0.25">
      <c r="A380" s="50">
        <v>1802</v>
      </c>
      <c r="B380" s="51"/>
      <c r="C380" s="51"/>
      <c r="D380" s="51"/>
      <c r="E380" s="51"/>
      <c r="F380" s="51"/>
      <c r="G380" s="51"/>
      <c r="H380" s="51"/>
      <c r="I380" s="51"/>
      <c r="J380" s="51">
        <v>12</v>
      </c>
      <c r="K380" s="51"/>
      <c r="L380" s="84"/>
      <c r="M380" s="131"/>
      <c r="N380" s="57"/>
      <c r="O380" s="135"/>
      <c r="P380" s="54">
        <f>IF(J380=0,"",J380/I379)</f>
        <v>1</v>
      </c>
      <c r="Q380" s="55">
        <v>12</v>
      </c>
      <c r="R380" s="139">
        <f t="shared" si="43"/>
        <v>1</v>
      </c>
      <c r="S380" s="139">
        <f t="shared" si="44"/>
        <v>0</v>
      </c>
      <c r="T380" s="52"/>
      <c r="U380" s="52"/>
    </row>
    <row r="381" spans="1:21" ht="15.75" customHeight="1" x14ac:dyDescent="0.25">
      <c r="A381" s="50">
        <v>1901</v>
      </c>
      <c r="B381" s="51"/>
      <c r="C381" s="51"/>
      <c r="D381" s="51"/>
      <c r="E381" s="51"/>
      <c r="F381" s="51"/>
      <c r="G381" s="51"/>
      <c r="H381" s="51"/>
      <c r="I381" s="51"/>
      <c r="J381" s="51"/>
      <c r="K381" s="51">
        <v>12</v>
      </c>
      <c r="L381" s="84">
        <v>12</v>
      </c>
      <c r="M381" s="131"/>
      <c r="N381" s="57"/>
      <c r="O381" s="135"/>
      <c r="P381" s="54">
        <f>IF(K381=0,"",K381/J380)</f>
        <v>1</v>
      </c>
      <c r="Q381" s="55">
        <v>12</v>
      </c>
      <c r="R381" s="139">
        <f t="shared" si="43"/>
        <v>1</v>
      </c>
      <c r="S381" s="139">
        <f t="shared" si="44"/>
        <v>0</v>
      </c>
      <c r="T381" s="52"/>
      <c r="U381" s="52"/>
    </row>
    <row r="382" spans="1:21" ht="15.75" customHeight="1" x14ac:dyDescent="0.25">
      <c r="A382" s="50">
        <v>1902</v>
      </c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84"/>
      <c r="M382" s="131"/>
      <c r="N382" s="57"/>
      <c r="O382" s="136"/>
      <c r="P382" s="157"/>
      <c r="Q382" s="58"/>
      <c r="R382" s="158"/>
      <c r="S382" s="157"/>
      <c r="T382" s="52"/>
      <c r="U382" s="52"/>
    </row>
    <row r="383" spans="1:21" ht="15.75" customHeight="1" x14ac:dyDescent="0.25">
      <c r="A383" s="50">
        <v>2001</v>
      </c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84"/>
      <c r="M383" s="131"/>
      <c r="N383" s="57"/>
      <c r="O383" s="136"/>
      <c r="P383" s="142"/>
      <c r="Q383" s="58"/>
      <c r="R383" s="143"/>
      <c r="S383" s="142"/>
      <c r="T383" s="52"/>
      <c r="U383" s="52"/>
    </row>
    <row r="384" spans="1:21" ht="15.75" customHeight="1" x14ac:dyDescent="0.25">
      <c r="A384" s="50">
        <v>2002</v>
      </c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84"/>
      <c r="M384" s="131"/>
      <c r="N384" s="57"/>
      <c r="O384" s="136"/>
      <c r="P384" s="142"/>
      <c r="Q384" s="58"/>
      <c r="R384" s="143"/>
      <c r="S384" s="142"/>
      <c r="T384" s="52"/>
      <c r="U384" s="52"/>
    </row>
    <row r="385" spans="1:21" ht="15.75" customHeight="1" x14ac:dyDescent="0.25">
      <c r="A385" s="50">
        <v>2101</v>
      </c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84"/>
      <c r="M385" s="131"/>
      <c r="N385" s="57"/>
      <c r="O385" s="136"/>
      <c r="P385" s="57"/>
      <c r="Q385" s="136"/>
      <c r="R385" s="144"/>
      <c r="S385" s="142"/>
      <c r="T385" s="52"/>
      <c r="U385" s="52"/>
    </row>
    <row r="386" spans="1:21" ht="15.75" customHeight="1" x14ac:dyDescent="0.25">
      <c r="A386" s="50">
        <v>2102</v>
      </c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84"/>
      <c r="M386" s="131"/>
      <c r="N386" s="57"/>
      <c r="O386" s="136"/>
      <c r="P386" s="145" t="s">
        <v>48</v>
      </c>
      <c r="Q386" s="146">
        <v>11</v>
      </c>
      <c r="R386" s="147">
        <f>IF(SUM(L374:L383)=0,"",SUM(L374:L383))</f>
        <v>12</v>
      </c>
      <c r="S386" s="148" t="s">
        <v>17</v>
      </c>
      <c r="T386" s="52"/>
      <c r="U386" s="52"/>
    </row>
    <row r="387" spans="1:21" ht="15.75" customHeight="1" x14ac:dyDescent="0.25">
      <c r="A387" s="50">
        <v>2201</v>
      </c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84"/>
      <c r="M387" s="131"/>
      <c r="N387" s="57"/>
      <c r="O387" s="136"/>
      <c r="P387" s="149" t="s">
        <v>49</v>
      </c>
      <c r="Q387" s="65">
        <f>Q386/B372</f>
        <v>0.44</v>
      </c>
      <c r="R387" s="150">
        <f>Q386/R386</f>
        <v>0.91666666666666663</v>
      </c>
      <c r="S387" s="151" t="s">
        <v>50</v>
      </c>
      <c r="T387" s="52"/>
      <c r="U387" s="52"/>
    </row>
    <row r="388" spans="1:21" ht="15.75" customHeight="1" x14ac:dyDescent="0.25">
      <c r="A388" s="50">
        <v>2202</v>
      </c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84"/>
      <c r="M388" s="132"/>
      <c r="N388" s="137"/>
      <c r="O388" s="138"/>
      <c r="P388" s="93"/>
      <c r="Q388" s="152"/>
      <c r="R388" s="152"/>
      <c r="S388" s="153"/>
      <c r="T388" s="52"/>
      <c r="U388" s="52"/>
    </row>
    <row r="389" spans="1:21" ht="18" customHeight="1" x14ac:dyDescent="0.25">
      <c r="A389" s="19"/>
      <c r="B389" s="188" t="s">
        <v>74</v>
      </c>
      <c r="C389" s="188"/>
      <c r="D389" s="188"/>
      <c r="E389" s="188"/>
      <c r="F389" s="188"/>
      <c r="G389" s="188"/>
      <c r="H389" s="188"/>
      <c r="I389" s="188"/>
      <c r="J389" s="188"/>
      <c r="K389" s="188"/>
      <c r="L389" s="71">
        <f>SUM(L381:L385)</f>
        <v>12</v>
      </c>
      <c r="M389" s="72">
        <f>IF(L381=0,"",L381/B372)</f>
        <v>0.48</v>
      </c>
      <c r="N389" s="72">
        <f>IF(L389=0,"",L389/B372)</f>
        <v>0.48</v>
      </c>
      <c r="O389" s="72">
        <f>IF(L381=0,"",N389-M389)</f>
        <v>0</v>
      </c>
      <c r="P389" s="1"/>
      <c r="Q389" s="24"/>
      <c r="R389" s="27"/>
      <c r="S389" s="1"/>
    </row>
    <row r="390" spans="1:21" ht="12.75" customHeight="1" x14ac:dyDescent="0.2">
      <c r="M390" s="1"/>
      <c r="N390" s="1"/>
      <c r="P390" s="1"/>
    </row>
    <row r="391" spans="1:21" ht="12.75" customHeight="1" x14ac:dyDescent="0.2">
      <c r="M391" s="1"/>
      <c r="N391" s="1"/>
      <c r="P391" s="1"/>
    </row>
    <row r="392" spans="1:21" ht="26.25" customHeight="1" x14ac:dyDescent="0.4">
      <c r="B392" s="179" t="s">
        <v>63</v>
      </c>
      <c r="C392" s="179"/>
      <c r="D392" s="179"/>
      <c r="E392" s="179"/>
      <c r="F392" s="179"/>
      <c r="G392" s="179"/>
      <c r="H392" s="179"/>
      <c r="I392" s="179"/>
      <c r="J392" s="179"/>
      <c r="K392" s="179"/>
      <c r="L392" s="74" t="s">
        <v>75</v>
      </c>
      <c r="M392" s="1"/>
      <c r="N392" s="1"/>
      <c r="O392" s="24"/>
      <c r="P392" s="1"/>
      <c r="Q392" s="24"/>
      <c r="R392" s="24"/>
      <c r="S392" s="24"/>
    </row>
    <row r="393" spans="1:21" ht="20.25" customHeight="1" x14ac:dyDescent="0.2">
      <c r="A393" s="181" t="s">
        <v>16</v>
      </c>
      <c r="B393" s="182" t="s">
        <v>64</v>
      </c>
      <c r="C393" s="183"/>
      <c r="D393" s="183"/>
      <c r="E393" s="183"/>
      <c r="F393" s="183"/>
      <c r="G393" s="183"/>
      <c r="H393" s="183"/>
      <c r="I393" s="183"/>
      <c r="J393" s="183"/>
      <c r="K393" s="184"/>
      <c r="L393" s="185" t="s">
        <v>17</v>
      </c>
      <c r="M393" s="178" t="s">
        <v>8</v>
      </c>
      <c r="N393" s="178" t="s">
        <v>9</v>
      </c>
      <c r="O393" s="187" t="s">
        <v>10</v>
      </c>
      <c r="P393" s="178" t="s">
        <v>11</v>
      </c>
      <c r="Q393" s="176" t="s">
        <v>12</v>
      </c>
      <c r="R393" s="176" t="s">
        <v>13</v>
      </c>
      <c r="S393" s="178" t="s">
        <v>14</v>
      </c>
    </row>
    <row r="394" spans="1:21" ht="15.75" customHeight="1" x14ac:dyDescent="0.25">
      <c r="A394" s="177"/>
      <c r="B394" s="50" t="s">
        <v>65</v>
      </c>
      <c r="C394" s="50" t="s">
        <v>66</v>
      </c>
      <c r="D394" s="50" t="s">
        <v>67</v>
      </c>
      <c r="E394" s="50" t="s">
        <v>68</v>
      </c>
      <c r="F394" s="50" t="s">
        <v>69</v>
      </c>
      <c r="G394" s="50" t="s">
        <v>70</v>
      </c>
      <c r="H394" s="50" t="s">
        <v>71</v>
      </c>
      <c r="I394" s="50" t="s">
        <v>72</v>
      </c>
      <c r="J394" s="50" t="s">
        <v>73</v>
      </c>
      <c r="K394" s="125" t="s">
        <v>95</v>
      </c>
      <c r="L394" s="186"/>
      <c r="M394" s="177"/>
      <c r="N394" s="177"/>
      <c r="O394" s="177"/>
      <c r="P394" s="177"/>
      <c r="Q394" s="177"/>
      <c r="R394" s="177"/>
      <c r="S394" s="177"/>
    </row>
    <row r="395" spans="1:21" ht="15.75" customHeight="1" x14ac:dyDescent="0.25">
      <c r="A395" s="50">
        <v>1501</v>
      </c>
      <c r="B395" s="51">
        <v>14</v>
      </c>
      <c r="C395" s="51"/>
      <c r="D395" s="51"/>
      <c r="E395" s="51"/>
      <c r="F395" s="51"/>
      <c r="G395" s="51"/>
      <c r="H395" s="51"/>
      <c r="I395" s="51"/>
      <c r="J395" s="51"/>
      <c r="K395" s="51"/>
      <c r="L395" s="84"/>
      <c r="M395" s="130"/>
      <c r="N395" s="133"/>
      <c r="O395" s="134"/>
      <c r="P395" s="140"/>
      <c r="Q395" s="53">
        <f>B395</f>
        <v>14</v>
      </c>
      <c r="R395" s="141"/>
      <c r="S395" s="140"/>
      <c r="T395" s="52"/>
      <c r="U395" s="52"/>
    </row>
    <row r="396" spans="1:21" ht="15.75" customHeight="1" x14ac:dyDescent="0.25">
      <c r="A396" s="50">
        <v>1502</v>
      </c>
      <c r="B396" s="51"/>
      <c r="C396" s="51">
        <v>12</v>
      </c>
      <c r="D396" s="51"/>
      <c r="E396" s="51"/>
      <c r="F396" s="51"/>
      <c r="G396" s="51"/>
      <c r="H396" s="51"/>
      <c r="I396" s="51"/>
      <c r="J396" s="51"/>
      <c r="K396" s="51"/>
      <c r="L396" s="84"/>
      <c r="M396" s="131"/>
      <c r="N396" s="57"/>
      <c r="O396" s="135"/>
      <c r="P396" s="54">
        <f>IF(C396=0,"",C396/B395)</f>
        <v>0.8571428571428571</v>
      </c>
      <c r="Q396" s="55">
        <v>10</v>
      </c>
      <c r="R396" s="139">
        <f t="shared" ref="R396:R404" si="45">IF(Q396=0,"",Q396/Q395)</f>
        <v>0.7142857142857143</v>
      </c>
      <c r="S396" s="139">
        <f t="shared" ref="S396:S404" si="46">IF(Q396=0,"",100%-R396)</f>
        <v>0.2857142857142857</v>
      </c>
      <c r="T396" s="52"/>
      <c r="U396" s="52"/>
    </row>
    <row r="397" spans="1:21" ht="15.75" customHeight="1" x14ac:dyDescent="0.25">
      <c r="A397" s="50">
        <v>1601</v>
      </c>
      <c r="B397" s="51"/>
      <c r="C397" s="51"/>
      <c r="D397" s="51">
        <v>10</v>
      </c>
      <c r="E397" s="51"/>
      <c r="F397" s="51"/>
      <c r="G397" s="51"/>
      <c r="H397" s="51"/>
      <c r="I397" s="51"/>
      <c r="J397" s="51"/>
      <c r="K397" s="51"/>
      <c r="L397" s="84"/>
      <c r="M397" s="131"/>
      <c r="N397" s="57"/>
      <c r="O397" s="135"/>
      <c r="P397" s="54">
        <f>IF(D397=0,"",D397/C396)</f>
        <v>0.83333333333333337</v>
      </c>
      <c r="Q397" s="55">
        <v>10</v>
      </c>
      <c r="R397" s="139">
        <f t="shared" si="45"/>
        <v>1</v>
      </c>
      <c r="S397" s="139">
        <f t="shared" si="46"/>
        <v>0</v>
      </c>
      <c r="T397" s="52"/>
      <c r="U397" s="81">
        <f>Q397/Q395</f>
        <v>0.7142857142857143</v>
      </c>
    </row>
    <row r="398" spans="1:21" ht="15.75" customHeight="1" x14ac:dyDescent="0.25">
      <c r="A398" s="50">
        <v>1602</v>
      </c>
      <c r="B398" s="51"/>
      <c r="C398" s="51"/>
      <c r="D398" s="51"/>
      <c r="E398" s="51">
        <v>10</v>
      </c>
      <c r="F398" s="51"/>
      <c r="G398" s="51"/>
      <c r="H398" s="51"/>
      <c r="I398" s="51"/>
      <c r="J398" s="51"/>
      <c r="K398" s="51"/>
      <c r="L398" s="84"/>
      <c r="M398" s="131"/>
      <c r="N398" s="57"/>
      <c r="O398" s="135"/>
      <c r="P398" s="54">
        <f>IF(E398=0,"",E398/D397)</f>
        <v>1</v>
      </c>
      <c r="Q398" s="55">
        <v>10</v>
      </c>
      <c r="R398" s="139">
        <f t="shared" si="45"/>
        <v>1</v>
      </c>
      <c r="S398" s="139">
        <f t="shared" si="46"/>
        <v>0</v>
      </c>
      <c r="T398" s="52"/>
      <c r="U398" s="52"/>
    </row>
    <row r="399" spans="1:21" ht="15.75" customHeight="1" x14ac:dyDescent="0.25">
      <c r="A399" s="50">
        <v>1701</v>
      </c>
      <c r="B399" s="51"/>
      <c r="C399" s="51"/>
      <c r="D399" s="51"/>
      <c r="E399" s="51"/>
      <c r="F399" s="51">
        <v>10</v>
      </c>
      <c r="G399" s="51"/>
      <c r="H399" s="51"/>
      <c r="I399" s="51"/>
      <c r="J399" s="51"/>
      <c r="K399" s="51"/>
      <c r="L399" s="84"/>
      <c r="M399" s="131"/>
      <c r="N399" s="57"/>
      <c r="O399" s="135"/>
      <c r="P399" s="54">
        <f>IF(F399=0,"",F399/E398)</f>
        <v>1</v>
      </c>
      <c r="Q399" s="55">
        <v>10</v>
      </c>
      <c r="R399" s="139">
        <f t="shared" si="45"/>
        <v>1</v>
      </c>
      <c r="S399" s="139">
        <f t="shared" si="46"/>
        <v>0</v>
      </c>
      <c r="T399" s="52"/>
      <c r="U399" s="52"/>
    </row>
    <row r="400" spans="1:21" ht="15.75" customHeight="1" x14ac:dyDescent="0.25">
      <c r="A400" s="50">
        <v>1702</v>
      </c>
      <c r="B400" s="51"/>
      <c r="C400" s="51"/>
      <c r="D400" s="51"/>
      <c r="E400" s="51"/>
      <c r="F400" s="51"/>
      <c r="G400" s="51">
        <v>10</v>
      </c>
      <c r="H400" s="51"/>
      <c r="I400" s="51"/>
      <c r="J400" s="51"/>
      <c r="K400" s="51"/>
      <c r="L400" s="84"/>
      <c r="M400" s="131"/>
      <c r="N400" s="57"/>
      <c r="O400" s="135"/>
      <c r="P400" s="54">
        <f>IF(G400=0,"",G400/F399)</f>
        <v>1</v>
      </c>
      <c r="Q400" s="55">
        <v>10</v>
      </c>
      <c r="R400" s="139">
        <f t="shared" si="45"/>
        <v>1</v>
      </c>
      <c r="S400" s="139">
        <f t="shared" si="46"/>
        <v>0</v>
      </c>
      <c r="T400" s="52"/>
      <c r="U400" s="52"/>
    </row>
    <row r="401" spans="1:21" ht="15.75" customHeight="1" x14ac:dyDescent="0.25">
      <c r="A401" s="50">
        <v>1801</v>
      </c>
      <c r="B401" s="51"/>
      <c r="C401" s="51"/>
      <c r="D401" s="51"/>
      <c r="E401" s="51"/>
      <c r="F401" s="51"/>
      <c r="G401" s="51"/>
      <c r="H401" s="51">
        <v>10</v>
      </c>
      <c r="I401" s="51"/>
      <c r="J401" s="51"/>
      <c r="K401" s="51"/>
      <c r="L401" s="84"/>
      <c r="M401" s="131"/>
      <c r="N401" s="57"/>
      <c r="O401" s="135"/>
      <c r="P401" s="54">
        <f>IF(H401=0,"",H401/G400)</f>
        <v>1</v>
      </c>
      <c r="Q401" s="55">
        <v>10</v>
      </c>
      <c r="R401" s="139">
        <f t="shared" si="45"/>
        <v>1</v>
      </c>
      <c r="S401" s="139">
        <f t="shared" si="46"/>
        <v>0</v>
      </c>
      <c r="T401" s="52"/>
      <c r="U401" s="52"/>
    </row>
    <row r="402" spans="1:21" ht="15.75" customHeight="1" x14ac:dyDescent="0.25">
      <c r="A402" s="50">
        <v>1802</v>
      </c>
      <c r="B402" s="51"/>
      <c r="C402" s="51"/>
      <c r="D402" s="51"/>
      <c r="E402" s="51"/>
      <c r="F402" s="51"/>
      <c r="G402" s="51"/>
      <c r="H402" s="51"/>
      <c r="I402" s="51">
        <v>10</v>
      </c>
      <c r="J402" s="51"/>
      <c r="K402" s="51"/>
      <c r="L402" s="84"/>
      <c r="M402" s="131"/>
      <c r="N402" s="57"/>
      <c r="O402" s="135"/>
      <c r="P402" s="54">
        <f>IF(I402=0,"",I402/H401)</f>
        <v>1</v>
      </c>
      <c r="Q402" s="55">
        <v>10</v>
      </c>
      <c r="R402" s="139">
        <f t="shared" si="45"/>
        <v>1</v>
      </c>
      <c r="S402" s="139">
        <f t="shared" si="46"/>
        <v>0</v>
      </c>
      <c r="T402" s="52"/>
      <c r="U402" s="52"/>
    </row>
    <row r="403" spans="1:21" ht="15.75" customHeight="1" x14ac:dyDescent="0.25">
      <c r="A403" s="50">
        <v>1901</v>
      </c>
      <c r="B403" s="51"/>
      <c r="C403" s="51"/>
      <c r="D403" s="51"/>
      <c r="E403" s="51"/>
      <c r="F403" s="51"/>
      <c r="G403" s="51"/>
      <c r="H403" s="51"/>
      <c r="I403" s="51"/>
      <c r="J403" s="51">
        <v>10</v>
      </c>
      <c r="K403" s="51"/>
      <c r="L403" s="84"/>
      <c r="M403" s="131"/>
      <c r="N403" s="57"/>
      <c r="O403" s="135"/>
      <c r="P403" s="54">
        <f>IF(J403=0,"",J403/I402)</f>
        <v>1</v>
      </c>
      <c r="Q403" s="55">
        <v>10</v>
      </c>
      <c r="R403" s="139">
        <f t="shared" si="45"/>
        <v>1</v>
      </c>
      <c r="S403" s="139">
        <f t="shared" si="46"/>
        <v>0</v>
      </c>
      <c r="T403" s="52"/>
      <c r="U403" s="52"/>
    </row>
    <row r="404" spans="1:21" ht="15.75" customHeight="1" x14ac:dyDescent="0.25">
      <c r="A404" s="50">
        <v>1902</v>
      </c>
      <c r="B404" s="51"/>
      <c r="C404" s="51"/>
      <c r="D404" s="51"/>
      <c r="E404" s="51"/>
      <c r="F404" s="51"/>
      <c r="G404" s="51"/>
      <c r="H404" s="51"/>
      <c r="I404" s="51"/>
      <c r="J404" s="51"/>
      <c r="K404" s="51">
        <v>10</v>
      </c>
      <c r="L404" s="84">
        <v>7</v>
      </c>
      <c r="M404" s="131"/>
      <c r="N404" s="57"/>
      <c r="O404" s="135"/>
      <c r="P404" s="54">
        <f>IF(K404=0,"",K404/J403)</f>
        <v>1</v>
      </c>
      <c r="Q404" s="55">
        <v>10</v>
      </c>
      <c r="R404" s="139">
        <f t="shared" si="45"/>
        <v>1</v>
      </c>
      <c r="S404" s="139">
        <f t="shared" si="46"/>
        <v>0</v>
      </c>
      <c r="T404" s="52"/>
      <c r="U404" s="52"/>
    </row>
    <row r="405" spans="1:21" ht="15.75" customHeight="1" x14ac:dyDescent="0.25">
      <c r="A405" s="50">
        <v>2001</v>
      </c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84"/>
      <c r="M405" s="131"/>
      <c r="N405" s="57"/>
      <c r="O405" s="136"/>
      <c r="P405" s="157"/>
      <c r="Q405" s="58"/>
      <c r="R405" s="158"/>
      <c r="S405" s="157"/>
      <c r="T405" s="52"/>
      <c r="U405" s="52"/>
    </row>
    <row r="406" spans="1:21" ht="15.75" customHeight="1" x14ac:dyDescent="0.25">
      <c r="A406" s="50">
        <v>2002</v>
      </c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84"/>
      <c r="M406" s="131"/>
      <c r="N406" s="57"/>
      <c r="O406" s="136"/>
      <c r="P406" s="142"/>
      <c r="Q406" s="58"/>
      <c r="R406" s="143"/>
      <c r="S406" s="142"/>
      <c r="T406" s="52"/>
      <c r="U406" s="52"/>
    </row>
    <row r="407" spans="1:21" ht="15.75" customHeight="1" x14ac:dyDescent="0.25">
      <c r="A407" s="50">
        <v>2101</v>
      </c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84"/>
      <c r="M407" s="131"/>
      <c r="N407" s="57"/>
      <c r="O407" s="136"/>
      <c r="P407" s="142"/>
      <c r="Q407" s="58"/>
      <c r="R407" s="143"/>
      <c r="S407" s="142"/>
      <c r="T407" s="52"/>
      <c r="U407" s="52"/>
    </row>
    <row r="408" spans="1:21" ht="15.75" customHeight="1" x14ac:dyDescent="0.25">
      <c r="A408" s="50">
        <v>2102</v>
      </c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84"/>
      <c r="M408" s="131"/>
      <c r="N408" s="57"/>
      <c r="O408" s="136"/>
      <c r="P408" s="57"/>
      <c r="Q408" s="136"/>
      <c r="R408" s="144"/>
      <c r="S408" s="142"/>
      <c r="T408" s="52"/>
      <c r="U408" s="52"/>
    </row>
    <row r="409" spans="1:21" ht="15.75" customHeight="1" x14ac:dyDescent="0.25">
      <c r="A409" s="50">
        <v>2201</v>
      </c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84"/>
      <c r="M409" s="131"/>
      <c r="N409" s="57"/>
      <c r="O409" s="136"/>
      <c r="P409" s="145" t="s">
        <v>48</v>
      </c>
      <c r="Q409" s="146">
        <v>10</v>
      </c>
      <c r="R409" s="155">
        <f>IF(SUM(L397:L406)=0,"",SUM(L397:L406))</f>
        <v>7</v>
      </c>
      <c r="S409" s="148" t="s">
        <v>17</v>
      </c>
      <c r="T409" s="52"/>
      <c r="U409" s="52"/>
    </row>
    <row r="410" spans="1:21" ht="15.75" customHeight="1" x14ac:dyDescent="0.25">
      <c r="A410" s="50">
        <v>2202</v>
      </c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84"/>
      <c r="M410" s="131"/>
      <c r="N410" s="57"/>
      <c r="O410" s="136"/>
      <c r="P410" s="149" t="s">
        <v>49</v>
      </c>
      <c r="Q410" s="65">
        <f>IF(Q409/B395=0,"",Q409/B395)</f>
        <v>0.7142857142857143</v>
      </c>
      <c r="R410" s="156">
        <f>IF(Q409/R409=0,"",Q409/R409)</f>
        <v>1.4285714285714286</v>
      </c>
      <c r="S410" s="151" t="s">
        <v>50</v>
      </c>
      <c r="T410" s="52"/>
      <c r="U410" s="52"/>
    </row>
    <row r="411" spans="1:21" ht="15.75" customHeight="1" x14ac:dyDescent="0.25">
      <c r="A411" s="50">
        <v>2301</v>
      </c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84"/>
      <c r="M411" s="132"/>
      <c r="N411" s="137"/>
      <c r="O411" s="138"/>
      <c r="P411" s="93"/>
      <c r="Q411" s="152"/>
      <c r="R411" s="152"/>
      <c r="S411" s="153"/>
      <c r="T411" s="52"/>
      <c r="U411" s="52"/>
    </row>
    <row r="412" spans="1:21" ht="18" customHeight="1" x14ac:dyDescent="0.25">
      <c r="A412" s="19"/>
      <c r="B412" s="188" t="s">
        <v>74</v>
      </c>
      <c r="C412" s="188"/>
      <c r="D412" s="188"/>
      <c r="E412" s="188"/>
      <c r="F412" s="188"/>
      <c r="G412" s="188"/>
      <c r="H412" s="188"/>
      <c r="I412" s="188"/>
      <c r="J412" s="188"/>
      <c r="K412" s="188"/>
      <c r="L412" s="71">
        <f>SUM(L404:L408)</f>
        <v>7</v>
      </c>
      <c r="M412" s="72">
        <f>IF(L404=0,"",L404/B395)</f>
        <v>0.5</v>
      </c>
      <c r="N412" s="72">
        <f>IF(L412=0,"",L412/B395)</f>
        <v>0.5</v>
      </c>
      <c r="O412" s="72">
        <f>IF(L404=0,"",N412-M412)</f>
        <v>0</v>
      </c>
      <c r="P412" s="1"/>
      <c r="Q412" s="24"/>
      <c r="R412" s="27"/>
      <c r="S412" s="1"/>
    </row>
    <row r="413" spans="1:21" ht="12.75" customHeight="1" x14ac:dyDescent="0.2">
      <c r="M413" s="1"/>
      <c r="N413" s="1"/>
      <c r="P413" s="1"/>
    </row>
    <row r="414" spans="1:21" ht="12.75" customHeight="1" x14ac:dyDescent="0.2">
      <c r="M414" s="1"/>
      <c r="N414" s="1"/>
      <c r="P414" s="1"/>
    </row>
    <row r="415" spans="1:21" ht="26.25" customHeight="1" x14ac:dyDescent="0.4">
      <c r="A415" s="79"/>
      <c r="B415" s="179" t="s">
        <v>63</v>
      </c>
      <c r="C415" s="179"/>
      <c r="D415" s="179"/>
      <c r="E415" s="179"/>
      <c r="F415" s="179"/>
      <c r="G415" s="179"/>
      <c r="H415" s="179"/>
      <c r="I415" s="179"/>
      <c r="J415" s="179"/>
      <c r="K415" s="74" t="s">
        <v>76</v>
      </c>
      <c r="L415" s="92"/>
      <c r="M415" s="1"/>
      <c r="N415" s="24"/>
      <c r="O415" s="1"/>
      <c r="P415" s="24"/>
      <c r="Q415" s="24"/>
      <c r="R415" s="24"/>
    </row>
    <row r="416" spans="1:21" ht="20.25" customHeight="1" x14ac:dyDescent="0.2">
      <c r="A416" s="181" t="s">
        <v>16</v>
      </c>
      <c r="B416" s="182" t="s">
        <v>64</v>
      </c>
      <c r="C416" s="183"/>
      <c r="D416" s="183"/>
      <c r="E416" s="183"/>
      <c r="F416" s="183"/>
      <c r="G416" s="183"/>
      <c r="H416" s="183"/>
      <c r="I416" s="183"/>
      <c r="J416" s="184"/>
      <c r="K416" s="185" t="s">
        <v>17</v>
      </c>
      <c r="L416" s="178" t="s">
        <v>8</v>
      </c>
      <c r="M416" s="178" t="s">
        <v>9</v>
      </c>
      <c r="N416" s="187" t="s">
        <v>10</v>
      </c>
      <c r="O416" s="178" t="s">
        <v>11</v>
      </c>
      <c r="P416" s="176" t="s">
        <v>12</v>
      </c>
      <c r="Q416" s="176" t="s">
        <v>13</v>
      </c>
      <c r="R416" s="178" t="s">
        <v>14</v>
      </c>
    </row>
    <row r="417" spans="1:21" ht="15.75" customHeight="1" x14ac:dyDescent="0.25">
      <c r="A417" s="177"/>
      <c r="B417" s="50" t="s">
        <v>65</v>
      </c>
      <c r="C417" s="50" t="s">
        <v>66</v>
      </c>
      <c r="D417" s="50" t="s">
        <v>67</v>
      </c>
      <c r="E417" s="50" t="s">
        <v>68</v>
      </c>
      <c r="F417" s="50" t="s">
        <v>69</v>
      </c>
      <c r="G417" s="50" t="s">
        <v>70</v>
      </c>
      <c r="H417" s="50" t="s">
        <v>71</v>
      </c>
      <c r="I417" s="50" t="s">
        <v>72</v>
      </c>
      <c r="J417" s="50" t="s">
        <v>73</v>
      </c>
      <c r="K417" s="186"/>
      <c r="L417" s="186"/>
      <c r="M417" s="177"/>
      <c r="N417" s="177"/>
      <c r="O417" s="177"/>
      <c r="P417" s="177"/>
      <c r="Q417" s="177"/>
      <c r="R417" s="177"/>
    </row>
    <row r="418" spans="1:21" ht="15.75" customHeight="1" x14ac:dyDescent="0.25">
      <c r="A418" s="50">
        <v>1502</v>
      </c>
      <c r="B418" s="51">
        <v>18</v>
      </c>
      <c r="C418" s="51"/>
      <c r="D418" s="51"/>
      <c r="E418" s="51"/>
      <c r="F418" s="51"/>
      <c r="G418" s="51"/>
      <c r="H418" s="51"/>
      <c r="I418" s="51"/>
      <c r="J418" s="51"/>
      <c r="K418" s="84"/>
      <c r="L418" s="130"/>
      <c r="M418" s="133"/>
      <c r="N418" s="134"/>
      <c r="O418" s="140"/>
      <c r="P418" s="53">
        <f>B418</f>
        <v>18</v>
      </c>
      <c r="Q418" s="141"/>
      <c r="R418" s="140"/>
      <c r="S418" s="52"/>
      <c r="T418" s="52"/>
    </row>
    <row r="419" spans="1:21" ht="15.75" customHeight="1" x14ac:dyDescent="0.25">
      <c r="A419" s="50">
        <v>1601</v>
      </c>
      <c r="B419" s="51"/>
      <c r="C419" s="51">
        <v>15</v>
      </c>
      <c r="D419" s="51"/>
      <c r="E419" s="51"/>
      <c r="F419" s="51"/>
      <c r="G419" s="51"/>
      <c r="H419" s="51"/>
      <c r="I419" s="51"/>
      <c r="J419" s="51"/>
      <c r="K419" s="84"/>
      <c r="L419" s="131"/>
      <c r="M419" s="57"/>
      <c r="N419" s="135"/>
      <c r="O419" s="54">
        <f>IF(C419=0,"",C419/B418)</f>
        <v>0.83333333333333337</v>
      </c>
      <c r="P419" s="55">
        <v>15</v>
      </c>
      <c r="Q419" s="139">
        <f t="shared" ref="Q419:Q426" si="47">IF(P419=0,"",P419/P418)</f>
        <v>0.83333333333333337</v>
      </c>
      <c r="R419" s="139">
        <f t="shared" ref="R419:R426" si="48">IF(P419=0,"",100%-Q419)</f>
        <v>0.16666666666666663</v>
      </c>
      <c r="S419" s="52"/>
      <c r="T419" s="52"/>
    </row>
    <row r="420" spans="1:21" ht="15.75" customHeight="1" x14ac:dyDescent="0.25">
      <c r="A420" s="50">
        <v>1602</v>
      </c>
      <c r="B420" s="51"/>
      <c r="C420" s="51"/>
      <c r="D420" s="51">
        <v>13</v>
      </c>
      <c r="E420" s="51"/>
      <c r="F420" s="51"/>
      <c r="G420" s="51"/>
      <c r="H420" s="51"/>
      <c r="I420" s="51"/>
      <c r="J420" s="51"/>
      <c r="K420" s="84"/>
      <c r="L420" s="131"/>
      <c r="M420" s="57"/>
      <c r="N420" s="135"/>
      <c r="O420" s="54">
        <f>IF(D420=0,"",D420/C419)</f>
        <v>0.8666666666666667</v>
      </c>
      <c r="P420" s="55">
        <v>14</v>
      </c>
      <c r="Q420" s="139">
        <f t="shared" si="47"/>
        <v>0.93333333333333335</v>
      </c>
      <c r="R420" s="139">
        <f t="shared" si="48"/>
        <v>6.6666666666666652E-2</v>
      </c>
      <c r="S420" s="52"/>
      <c r="T420" s="81">
        <f>P420/P418</f>
        <v>0.77777777777777779</v>
      </c>
    </row>
    <row r="421" spans="1:21" ht="15.75" customHeight="1" x14ac:dyDescent="0.25">
      <c r="A421" s="50">
        <v>1701</v>
      </c>
      <c r="B421" s="51"/>
      <c r="C421" s="51"/>
      <c r="D421" s="51"/>
      <c r="E421" s="51">
        <v>13</v>
      </c>
      <c r="F421" s="51"/>
      <c r="G421" s="51"/>
      <c r="H421" s="51"/>
      <c r="I421" s="51"/>
      <c r="J421" s="51"/>
      <c r="K421" s="84"/>
      <c r="L421" s="131"/>
      <c r="M421" s="57"/>
      <c r="N421" s="135"/>
      <c r="O421" s="54">
        <f>IF(E421=0,"",E421/D420)</f>
        <v>1</v>
      </c>
      <c r="P421" s="55">
        <v>14</v>
      </c>
      <c r="Q421" s="139">
        <f t="shared" si="47"/>
        <v>1</v>
      </c>
      <c r="R421" s="139">
        <f t="shared" si="48"/>
        <v>0</v>
      </c>
      <c r="S421" s="52"/>
      <c r="T421" s="52"/>
    </row>
    <row r="422" spans="1:21" ht="15.75" customHeight="1" x14ac:dyDescent="0.25">
      <c r="A422" s="50">
        <v>1702</v>
      </c>
      <c r="B422" s="51"/>
      <c r="C422" s="51"/>
      <c r="D422" s="51"/>
      <c r="E422" s="51"/>
      <c r="F422" s="51">
        <v>11</v>
      </c>
      <c r="G422" s="51"/>
      <c r="H422" s="51"/>
      <c r="I422" s="51"/>
      <c r="J422" s="51"/>
      <c r="K422" s="84"/>
      <c r="L422" s="131"/>
      <c r="M422" s="57"/>
      <c r="N422" s="135"/>
      <c r="O422" s="54">
        <f>IF(F422=0,"",F422/E421)</f>
        <v>0.84615384615384615</v>
      </c>
      <c r="P422" s="55">
        <v>13</v>
      </c>
      <c r="Q422" s="139">
        <f t="shared" si="47"/>
        <v>0.9285714285714286</v>
      </c>
      <c r="R422" s="139">
        <f t="shared" si="48"/>
        <v>7.1428571428571397E-2</v>
      </c>
      <c r="S422" s="52"/>
      <c r="T422" s="52"/>
    </row>
    <row r="423" spans="1:21" ht="15.75" customHeight="1" x14ac:dyDescent="0.25">
      <c r="A423" s="50">
        <v>1801</v>
      </c>
      <c r="B423" s="51"/>
      <c r="C423" s="51"/>
      <c r="D423" s="51"/>
      <c r="E423" s="51"/>
      <c r="F423" s="51"/>
      <c r="G423" s="51">
        <v>8</v>
      </c>
      <c r="H423" s="51"/>
      <c r="I423" s="51"/>
      <c r="J423" s="51"/>
      <c r="K423" s="84"/>
      <c r="L423" s="131"/>
      <c r="M423" s="57"/>
      <c r="N423" s="135"/>
      <c r="O423" s="54">
        <f>IF(G423=0,"",G423/F422)</f>
        <v>0.72727272727272729</v>
      </c>
      <c r="P423" s="55">
        <v>8</v>
      </c>
      <c r="Q423" s="139">
        <f t="shared" si="47"/>
        <v>0.61538461538461542</v>
      </c>
      <c r="R423" s="139">
        <f t="shared" si="48"/>
        <v>0.38461538461538458</v>
      </c>
      <c r="S423" s="52"/>
      <c r="T423" s="52"/>
    </row>
    <row r="424" spans="1:21" ht="15.75" customHeight="1" x14ac:dyDescent="0.25">
      <c r="A424" s="50">
        <v>1802</v>
      </c>
      <c r="B424" s="51"/>
      <c r="C424" s="51"/>
      <c r="D424" s="51"/>
      <c r="E424" s="51"/>
      <c r="F424" s="51"/>
      <c r="G424" s="51"/>
      <c r="H424" s="51">
        <v>8</v>
      </c>
      <c r="I424" s="51"/>
      <c r="J424" s="51"/>
      <c r="K424" s="84"/>
      <c r="L424" s="131"/>
      <c r="M424" s="57"/>
      <c r="N424" s="135"/>
      <c r="O424" s="54">
        <f>IF(H424=0,"",H424/G423)</f>
        <v>1</v>
      </c>
      <c r="P424" s="55">
        <v>8</v>
      </c>
      <c r="Q424" s="139">
        <f t="shared" si="47"/>
        <v>1</v>
      </c>
      <c r="R424" s="139">
        <f t="shared" si="48"/>
        <v>0</v>
      </c>
      <c r="S424" s="52"/>
      <c r="T424" s="52"/>
    </row>
    <row r="425" spans="1:21" ht="15.75" customHeight="1" x14ac:dyDescent="0.25">
      <c r="A425" s="50">
        <v>1901</v>
      </c>
      <c r="B425" s="51"/>
      <c r="C425" s="51"/>
      <c r="D425" s="51"/>
      <c r="E425" s="51"/>
      <c r="F425" s="51"/>
      <c r="G425" s="51"/>
      <c r="H425" s="51"/>
      <c r="I425" s="51">
        <v>7</v>
      </c>
      <c r="J425" s="51"/>
      <c r="K425" s="84"/>
      <c r="L425" s="131"/>
      <c r="M425" s="57"/>
      <c r="N425" s="135"/>
      <c r="O425" s="54">
        <f>IF(I425=0,"",I425/H424)</f>
        <v>0.875</v>
      </c>
      <c r="P425" s="55">
        <v>7</v>
      </c>
      <c r="Q425" s="139">
        <f t="shared" si="47"/>
        <v>0.875</v>
      </c>
      <c r="R425" s="139">
        <f t="shared" si="48"/>
        <v>0.125</v>
      </c>
      <c r="S425" s="52"/>
      <c r="T425" s="52"/>
    </row>
    <row r="426" spans="1:21" ht="15.75" customHeight="1" x14ac:dyDescent="0.25">
      <c r="A426" s="50">
        <v>1902</v>
      </c>
      <c r="B426" s="51"/>
      <c r="C426" s="51"/>
      <c r="D426" s="51"/>
      <c r="E426" s="51"/>
      <c r="F426" s="51"/>
      <c r="G426" s="51"/>
      <c r="H426" s="51"/>
      <c r="I426" s="51"/>
      <c r="J426" s="51">
        <v>5</v>
      </c>
      <c r="K426" s="84">
        <v>5</v>
      </c>
      <c r="L426" s="131"/>
      <c r="M426" s="57"/>
      <c r="N426" s="135"/>
      <c r="O426" s="54">
        <f>IF(J426=0,"",J426/I425)</f>
        <v>0.7142857142857143</v>
      </c>
      <c r="P426" s="55">
        <v>7</v>
      </c>
      <c r="Q426" s="139">
        <f t="shared" si="47"/>
        <v>1</v>
      </c>
      <c r="R426" s="139">
        <f t="shared" si="48"/>
        <v>0</v>
      </c>
      <c r="S426" s="52"/>
      <c r="T426" s="52"/>
      <c r="U426" s="82"/>
    </row>
    <row r="427" spans="1:21" ht="15.75" customHeight="1" x14ac:dyDescent="0.25">
      <c r="A427" s="50">
        <v>2001</v>
      </c>
      <c r="B427" s="51"/>
      <c r="C427" s="51"/>
      <c r="D427" s="51"/>
      <c r="E427" s="51"/>
      <c r="F427" s="51"/>
      <c r="G427" s="51"/>
      <c r="H427" s="51"/>
      <c r="I427" s="51"/>
      <c r="J427" s="51">
        <v>1</v>
      </c>
      <c r="K427" s="84">
        <v>1</v>
      </c>
      <c r="L427" s="131"/>
      <c r="M427" s="57"/>
      <c r="N427" s="57"/>
      <c r="O427" s="142"/>
      <c r="P427" s="55">
        <v>2</v>
      </c>
      <c r="Q427" s="143"/>
      <c r="R427" s="142"/>
      <c r="S427" s="52"/>
      <c r="T427" s="52"/>
    </row>
    <row r="428" spans="1:21" ht="15.75" customHeight="1" x14ac:dyDescent="0.25">
      <c r="A428" s="50">
        <v>2002</v>
      </c>
      <c r="B428" s="51"/>
      <c r="C428" s="51"/>
      <c r="D428" s="51"/>
      <c r="E428" s="51"/>
      <c r="F428" s="51"/>
      <c r="G428" s="51"/>
      <c r="H428" s="51"/>
      <c r="I428" s="51"/>
      <c r="J428" s="51"/>
      <c r="K428" s="84"/>
      <c r="L428" s="131"/>
      <c r="M428" s="57"/>
      <c r="N428" s="136"/>
      <c r="O428" s="142"/>
      <c r="P428" s="58"/>
      <c r="Q428" s="143"/>
      <c r="R428" s="142"/>
      <c r="S428" s="52"/>
      <c r="T428" s="52"/>
    </row>
    <row r="429" spans="1:21" ht="15.75" customHeight="1" x14ac:dyDescent="0.25">
      <c r="A429" s="50">
        <v>2101</v>
      </c>
      <c r="B429" s="51"/>
      <c r="C429" s="51"/>
      <c r="D429" s="51"/>
      <c r="E429" s="51"/>
      <c r="F429" s="51"/>
      <c r="G429" s="51"/>
      <c r="H429" s="51"/>
      <c r="I429" s="51"/>
      <c r="J429" s="51"/>
      <c r="K429" s="84"/>
      <c r="L429" s="131"/>
      <c r="M429" s="57"/>
      <c r="N429" s="136"/>
      <c r="O429" s="142"/>
      <c r="P429" s="58"/>
      <c r="Q429" s="143"/>
      <c r="R429" s="142"/>
      <c r="S429" s="52"/>
      <c r="T429" s="52"/>
    </row>
    <row r="430" spans="1:21" ht="15.75" customHeight="1" x14ac:dyDescent="0.25">
      <c r="A430" s="50">
        <v>2102</v>
      </c>
      <c r="B430" s="51"/>
      <c r="C430" s="51"/>
      <c r="D430" s="51"/>
      <c r="E430" s="51"/>
      <c r="F430" s="51"/>
      <c r="G430" s="51"/>
      <c r="H430" s="51"/>
      <c r="I430" s="51"/>
      <c r="J430" s="51"/>
      <c r="K430" s="84"/>
      <c r="L430" s="131"/>
      <c r="M430" s="57"/>
      <c r="N430" s="136"/>
      <c r="O430" s="142"/>
      <c r="P430" s="58"/>
      <c r="Q430" s="143"/>
      <c r="R430" s="142"/>
      <c r="S430" s="52"/>
      <c r="T430" s="52"/>
    </row>
    <row r="431" spans="1:21" ht="15.75" customHeight="1" x14ac:dyDescent="0.25">
      <c r="A431" s="50">
        <v>2201</v>
      </c>
      <c r="B431" s="51"/>
      <c r="C431" s="51"/>
      <c r="D431" s="51"/>
      <c r="E431" s="51"/>
      <c r="F431" s="51"/>
      <c r="G431" s="51"/>
      <c r="H431" s="51"/>
      <c r="I431" s="51"/>
      <c r="J431" s="51"/>
      <c r="K431" s="84"/>
      <c r="L431" s="131"/>
      <c r="M431" s="57"/>
      <c r="N431" s="136"/>
      <c r="O431" s="57"/>
      <c r="P431" s="136"/>
      <c r="Q431" s="144"/>
      <c r="R431" s="142"/>
      <c r="S431" s="52"/>
      <c r="T431" s="52"/>
    </row>
    <row r="432" spans="1:21" ht="15.75" customHeight="1" x14ac:dyDescent="0.25">
      <c r="A432" s="50">
        <v>2202</v>
      </c>
      <c r="B432" s="51"/>
      <c r="C432" s="51"/>
      <c r="D432" s="51"/>
      <c r="E432" s="51"/>
      <c r="F432" s="51"/>
      <c r="G432" s="51"/>
      <c r="H432" s="51"/>
      <c r="I432" s="51"/>
      <c r="J432" s="51"/>
      <c r="K432" s="84"/>
      <c r="L432" s="131"/>
      <c r="M432" s="57"/>
      <c r="N432" s="136"/>
      <c r="O432" s="145" t="s">
        <v>48</v>
      </c>
      <c r="P432" s="146">
        <v>6</v>
      </c>
      <c r="Q432" s="147">
        <f>IF(SUM(K420:K429)=0,"",SUM(K420:K429))</f>
        <v>6</v>
      </c>
      <c r="R432" s="148" t="s">
        <v>17</v>
      </c>
      <c r="S432" s="52"/>
      <c r="T432" s="52"/>
    </row>
    <row r="433" spans="1:20" ht="15.75" customHeight="1" x14ac:dyDescent="0.25">
      <c r="A433" s="50">
        <v>2301</v>
      </c>
      <c r="B433" s="51"/>
      <c r="C433" s="51"/>
      <c r="D433" s="51"/>
      <c r="E433" s="51"/>
      <c r="F433" s="51"/>
      <c r="G433" s="51"/>
      <c r="H433" s="51"/>
      <c r="I433" s="51"/>
      <c r="J433" s="51"/>
      <c r="K433" s="84"/>
      <c r="L433" s="131"/>
      <c r="M433" s="57"/>
      <c r="N433" s="136"/>
      <c r="O433" s="149" t="s">
        <v>49</v>
      </c>
      <c r="P433" s="65">
        <f>IF(P432/B418=0,"",P432/B418)</f>
        <v>0.33333333333333331</v>
      </c>
      <c r="Q433" s="150">
        <f>IF(P432/Q432=0,"",P432/Q432)</f>
        <v>1</v>
      </c>
      <c r="R433" s="151" t="s">
        <v>50</v>
      </c>
      <c r="S433" s="52"/>
      <c r="T433" s="52"/>
    </row>
    <row r="434" spans="1:20" ht="15.75" customHeight="1" x14ac:dyDescent="0.25">
      <c r="A434" s="50">
        <v>2302</v>
      </c>
      <c r="B434" s="120"/>
      <c r="C434" s="120"/>
      <c r="D434" s="120"/>
      <c r="E434" s="120"/>
      <c r="F434" s="120"/>
      <c r="G434" s="120"/>
      <c r="H434" s="120"/>
      <c r="I434" s="120"/>
      <c r="J434" s="120"/>
      <c r="K434" s="84"/>
      <c r="L434" s="132"/>
      <c r="M434" s="137"/>
      <c r="N434" s="138"/>
      <c r="O434" s="93"/>
      <c r="P434" s="152"/>
      <c r="Q434" s="152"/>
      <c r="R434" s="153"/>
      <c r="S434" s="52"/>
      <c r="T434" s="52"/>
    </row>
    <row r="435" spans="1:20" ht="18" customHeight="1" x14ac:dyDescent="0.25">
      <c r="A435" s="19"/>
      <c r="B435" s="188" t="s">
        <v>74</v>
      </c>
      <c r="C435" s="188"/>
      <c r="D435" s="188"/>
      <c r="E435" s="188"/>
      <c r="F435" s="188"/>
      <c r="G435" s="188"/>
      <c r="H435" s="188"/>
      <c r="I435" s="188"/>
      <c r="J435" s="188"/>
      <c r="K435" s="123">
        <f>SUM(K426:K431)</f>
        <v>6</v>
      </c>
      <c r="L435" s="127">
        <f>K426/B418</f>
        <v>0.27777777777777779</v>
      </c>
      <c r="M435" s="72">
        <f>IF(K435=0,"",K435/B418)</f>
        <v>0.33333333333333331</v>
      </c>
      <c r="N435" s="72">
        <f>IF(K427=0,"",M435-L435)</f>
        <v>5.5555555555555525E-2</v>
      </c>
      <c r="O435" s="1"/>
      <c r="P435" s="24"/>
      <c r="Q435" s="27"/>
      <c r="R435" s="1"/>
    </row>
    <row r="436" spans="1:20" ht="12.75" customHeight="1" x14ac:dyDescent="0.2"/>
    <row r="437" spans="1:20" ht="12.75" customHeight="1" x14ac:dyDescent="0.2"/>
    <row r="438" spans="1:20" ht="26.25" customHeight="1" x14ac:dyDescent="0.4">
      <c r="A438" s="79"/>
      <c r="B438" s="179" t="s">
        <v>63</v>
      </c>
      <c r="C438" s="179"/>
      <c r="D438" s="179"/>
      <c r="E438" s="179"/>
      <c r="F438" s="179"/>
      <c r="G438" s="179"/>
      <c r="H438" s="179"/>
      <c r="I438" s="179"/>
      <c r="J438" s="179"/>
      <c r="K438" s="74" t="s">
        <v>78</v>
      </c>
      <c r="L438" s="92"/>
      <c r="M438" s="1"/>
      <c r="N438" s="24"/>
      <c r="O438" s="1"/>
      <c r="P438" s="24"/>
      <c r="Q438" s="24"/>
      <c r="R438" s="24"/>
    </row>
    <row r="439" spans="1:20" ht="20.25" customHeight="1" x14ac:dyDescent="0.2">
      <c r="A439" s="181" t="s">
        <v>16</v>
      </c>
      <c r="B439" s="182" t="s">
        <v>64</v>
      </c>
      <c r="C439" s="183"/>
      <c r="D439" s="183"/>
      <c r="E439" s="183"/>
      <c r="F439" s="183"/>
      <c r="G439" s="183"/>
      <c r="H439" s="183"/>
      <c r="I439" s="183"/>
      <c r="J439" s="184"/>
      <c r="K439" s="185" t="s">
        <v>17</v>
      </c>
      <c r="L439" s="178" t="s">
        <v>8</v>
      </c>
      <c r="M439" s="178" t="s">
        <v>9</v>
      </c>
      <c r="N439" s="187" t="s">
        <v>10</v>
      </c>
      <c r="O439" s="178" t="s">
        <v>11</v>
      </c>
      <c r="P439" s="176" t="s">
        <v>12</v>
      </c>
      <c r="Q439" s="176" t="s">
        <v>13</v>
      </c>
      <c r="R439" s="178" t="s">
        <v>14</v>
      </c>
    </row>
    <row r="440" spans="1:20" ht="15.75" customHeight="1" x14ac:dyDescent="0.25">
      <c r="A440" s="177"/>
      <c r="B440" s="50" t="s">
        <v>65</v>
      </c>
      <c r="C440" s="50" t="s">
        <v>66</v>
      </c>
      <c r="D440" s="50" t="s">
        <v>67</v>
      </c>
      <c r="E440" s="50" t="s">
        <v>68</v>
      </c>
      <c r="F440" s="50" t="s">
        <v>69</v>
      </c>
      <c r="G440" s="50" t="s">
        <v>70</v>
      </c>
      <c r="H440" s="50" t="s">
        <v>71</v>
      </c>
      <c r="I440" s="50" t="s">
        <v>72</v>
      </c>
      <c r="J440" s="50" t="s">
        <v>73</v>
      </c>
      <c r="K440" s="186"/>
      <c r="L440" s="186"/>
      <c r="M440" s="177"/>
      <c r="N440" s="177"/>
      <c r="O440" s="177"/>
      <c r="P440" s="177"/>
      <c r="Q440" s="177"/>
      <c r="R440" s="177"/>
    </row>
    <row r="441" spans="1:20" ht="15.75" customHeight="1" x14ac:dyDescent="0.25">
      <c r="A441" s="50">
        <v>1601</v>
      </c>
      <c r="B441" s="51">
        <v>13</v>
      </c>
      <c r="C441" s="51"/>
      <c r="D441" s="51"/>
      <c r="E441" s="51"/>
      <c r="F441" s="51"/>
      <c r="G441" s="51"/>
      <c r="H441" s="51"/>
      <c r="I441" s="51"/>
      <c r="J441" s="51"/>
      <c r="K441" s="84"/>
      <c r="L441" s="130"/>
      <c r="M441" s="133"/>
      <c r="N441" s="134"/>
      <c r="O441" s="140"/>
      <c r="P441" s="53">
        <f>B441</f>
        <v>13</v>
      </c>
      <c r="Q441" s="141"/>
      <c r="R441" s="140"/>
      <c r="S441" s="52"/>
      <c r="T441" s="52"/>
    </row>
    <row r="442" spans="1:20" ht="15.75" customHeight="1" x14ac:dyDescent="0.25">
      <c r="A442" s="50">
        <v>1602</v>
      </c>
      <c r="B442" s="51"/>
      <c r="C442" s="51">
        <v>12</v>
      </c>
      <c r="D442" s="51"/>
      <c r="E442" s="51"/>
      <c r="F442" s="51"/>
      <c r="G442" s="51"/>
      <c r="H442" s="51"/>
      <c r="I442" s="51"/>
      <c r="J442" s="51"/>
      <c r="K442" s="84"/>
      <c r="L442" s="131"/>
      <c r="M442" s="57"/>
      <c r="N442" s="135"/>
      <c r="O442" s="54">
        <f>IF(C442=0,"",C442/B441)</f>
        <v>0.92307692307692313</v>
      </c>
      <c r="P442" s="55">
        <v>12</v>
      </c>
      <c r="Q442" s="139">
        <f t="shared" ref="Q442:Q449" si="49">IF(P442=0,"",P442/P441)</f>
        <v>0.92307692307692313</v>
      </c>
      <c r="R442" s="139">
        <f t="shared" ref="R442:R449" si="50">IF(P442=0,"",100%-Q442)</f>
        <v>7.6923076923076872E-2</v>
      </c>
      <c r="S442" s="52"/>
      <c r="T442" s="52"/>
    </row>
    <row r="443" spans="1:20" ht="15.75" customHeight="1" x14ac:dyDescent="0.25">
      <c r="A443" s="50">
        <v>1701</v>
      </c>
      <c r="B443" s="51"/>
      <c r="C443" s="51"/>
      <c r="D443" s="51">
        <v>9</v>
      </c>
      <c r="E443" s="51"/>
      <c r="F443" s="51"/>
      <c r="G443" s="51"/>
      <c r="H443" s="51"/>
      <c r="I443" s="51"/>
      <c r="J443" s="51"/>
      <c r="K443" s="84"/>
      <c r="L443" s="131"/>
      <c r="M443" s="57"/>
      <c r="N443" s="135"/>
      <c r="O443" s="54">
        <f>IF(D443=0,"",D443/C442)</f>
        <v>0.75</v>
      </c>
      <c r="P443" s="55">
        <v>9</v>
      </c>
      <c r="Q443" s="139">
        <f t="shared" si="49"/>
        <v>0.75</v>
      </c>
      <c r="R443" s="139">
        <f t="shared" si="50"/>
        <v>0.25</v>
      </c>
      <c r="S443" s="80">
        <f>P443/P441</f>
        <v>0.69230769230769229</v>
      </c>
    </row>
    <row r="444" spans="1:20" ht="15.75" customHeight="1" x14ac:dyDescent="0.25">
      <c r="A444" s="50">
        <v>1702</v>
      </c>
      <c r="B444" s="51"/>
      <c r="C444" s="51"/>
      <c r="D444" s="51"/>
      <c r="E444" s="51">
        <v>9</v>
      </c>
      <c r="F444" s="51"/>
      <c r="G444" s="51"/>
      <c r="H444" s="51"/>
      <c r="I444" s="51"/>
      <c r="J444" s="51"/>
      <c r="K444" s="84"/>
      <c r="L444" s="131"/>
      <c r="M444" s="57"/>
      <c r="N444" s="135"/>
      <c r="O444" s="54">
        <f>IF(E444=0,"",E444/D443)</f>
        <v>1</v>
      </c>
      <c r="P444" s="55">
        <v>9</v>
      </c>
      <c r="Q444" s="139">
        <f t="shared" si="49"/>
        <v>1</v>
      </c>
      <c r="R444" s="139">
        <f t="shared" si="50"/>
        <v>0</v>
      </c>
      <c r="S444" s="83"/>
    </row>
    <row r="445" spans="1:20" ht="15.75" customHeight="1" x14ac:dyDescent="0.25">
      <c r="A445" s="50">
        <v>1801</v>
      </c>
      <c r="B445" s="51"/>
      <c r="C445" s="51"/>
      <c r="D445" s="51"/>
      <c r="E445" s="51"/>
      <c r="F445" s="51">
        <v>7</v>
      </c>
      <c r="G445" s="51"/>
      <c r="H445" s="51"/>
      <c r="I445" s="51"/>
      <c r="J445" s="51"/>
      <c r="K445" s="84"/>
      <c r="L445" s="131"/>
      <c r="M445" s="57"/>
      <c r="N445" s="135"/>
      <c r="O445" s="54">
        <f>IF(F445=0,"",F445/E444)</f>
        <v>0.77777777777777779</v>
      </c>
      <c r="P445" s="55">
        <v>7</v>
      </c>
      <c r="Q445" s="139">
        <f t="shared" si="49"/>
        <v>0.77777777777777779</v>
      </c>
      <c r="R445" s="139">
        <f t="shared" si="50"/>
        <v>0.22222222222222221</v>
      </c>
      <c r="S445" s="83"/>
    </row>
    <row r="446" spans="1:20" ht="15.75" customHeight="1" x14ac:dyDescent="0.25">
      <c r="A446" s="50">
        <v>1802</v>
      </c>
      <c r="B446" s="51"/>
      <c r="C446" s="51"/>
      <c r="D446" s="51"/>
      <c r="E446" s="51"/>
      <c r="F446" s="51"/>
      <c r="G446" s="51">
        <v>7</v>
      </c>
      <c r="H446" s="51"/>
      <c r="I446" s="51"/>
      <c r="J446" s="51"/>
      <c r="K446" s="84"/>
      <c r="L446" s="131"/>
      <c r="M446" s="57"/>
      <c r="N446" s="135"/>
      <c r="O446" s="54">
        <f>IF(G446=0,"",G446/F445)</f>
        <v>1</v>
      </c>
      <c r="P446" s="55">
        <v>7</v>
      </c>
      <c r="Q446" s="139">
        <f t="shared" si="49"/>
        <v>1</v>
      </c>
      <c r="R446" s="139">
        <f t="shared" si="50"/>
        <v>0</v>
      </c>
      <c r="S446" s="83"/>
    </row>
    <row r="447" spans="1:20" ht="15.75" customHeight="1" x14ac:dyDescent="0.25">
      <c r="A447" s="50">
        <v>1901</v>
      </c>
      <c r="B447" s="51"/>
      <c r="C447" s="51"/>
      <c r="D447" s="51"/>
      <c r="E447" s="51"/>
      <c r="F447" s="51"/>
      <c r="G447" s="51"/>
      <c r="H447" s="51">
        <v>7</v>
      </c>
      <c r="I447" s="51"/>
      <c r="J447" s="51"/>
      <c r="K447" s="84"/>
      <c r="L447" s="131"/>
      <c r="M447" s="57"/>
      <c r="N447" s="135"/>
      <c r="O447" s="54">
        <f>IF(H447=0,"",H447/G446)</f>
        <v>1</v>
      </c>
      <c r="P447" s="55">
        <v>7</v>
      </c>
      <c r="Q447" s="139">
        <f t="shared" si="49"/>
        <v>1</v>
      </c>
      <c r="R447" s="139">
        <f t="shared" si="50"/>
        <v>0</v>
      </c>
      <c r="S447" s="83"/>
    </row>
    <row r="448" spans="1:20" ht="15.75" customHeight="1" x14ac:dyDescent="0.25">
      <c r="A448" s="50">
        <v>1902</v>
      </c>
      <c r="B448" s="51"/>
      <c r="C448" s="51"/>
      <c r="D448" s="51"/>
      <c r="E448" s="51"/>
      <c r="F448" s="51"/>
      <c r="G448" s="51"/>
      <c r="H448" s="51"/>
      <c r="I448" s="51">
        <v>7</v>
      </c>
      <c r="J448" s="51"/>
      <c r="K448" s="84"/>
      <c r="L448" s="131"/>
      <c r="M448" s="57"/>
      <c r="N448" s="135"/>
      <c r="O448" s="54">
        <f>IF(I448=0,"",I448/H447)</f>
        <v>1</v>
      </c>
      <c r="P448" s="55">
        <v>7</v>
      </c>
      <c r="Q448" s="139">
        <f t="shared" si="49"/>
        <v>1</v>
      </c>
      <c r="R448" s="139">
        <f t="shared" si="50"/>
        <v>0</v>
      </c>
      <c r="S448" s="83"/>
    </row>
    <row r="449" spans="1:20" ht="15.75" customHeight="1" x14ac:dyDescent="0.25">
      <c r="A449" s="50">
        <v>2001</v>
      </c>
      <c r="B449" s="51"/>
      <c r="C449" s="51"/>
      <c r="D449" s="51"/>
      <c r="E449" s="51"/>
      <c r="F449" s="51"/>
      <c r="G449" s="51"/>
      <c r="H449" s="51"/>
      <c r="I449" s="51"/>
      <c r="J449" s="51">
        <v>6</v>
      </c>
      <c r="K449" s="84"/>
      <c r="L449" s="131"/>
      <c r="M449" s="57"/>
      <c r="N449" s="135"/>
      <c r="O449" s="54">
        <f>IF(J449=0,"",J449/I448)</f>
        <v>0.8571428571428571</v>
      </c>
      <c r="P449" s="55">
        <v>7</v>
      </c>
      <c r="Q449" s="139">
        <f t="shared" si="49"/>
        <v>1</v>
      </c>
      <c r="R449" s="139">
        <f t="shared" si="50"/>
        <v>0</v>
      </c>
      <c r="S449" s="83"/>
    </row>
    <row r="450" spans="1:20" ht="15.75" customHeight="1" x14ac:dyDescent="0.25">
      <c r="A450" s="50">
        <v>2002</v>
      </c>
      <c r="B450" s="51"/>
      <c r="C450" s="51"/>
      <c r="D450" s="51"/>
      <c r="E450" s="51"/>
      <c r="F450" s="51"/>
      <c r="G450" s="51"/>
      <c r="H450" s="51"/>
      <c r="I450" s="51"/>
      <c r="J450" s="51">
        <v>6</v>
      </c>
      <c r="K450" s="84">
        <v>6</v>
      </c>
      <c r="L450" s="131"/>
      <c r="M450" s="57"/>
      <c r="N450" s="57"/>
      <c r="O450" s="142"/>
      <c r="P450" s="55">
        <v>7</v>
      </c>
      <c r="Q450" s="143"/>
      <c r="R450" s="142"/>
      <c r="S450" s="83"/>
    </row>
    <row r="451" spans="1:20" ht="15.75" customHeight="1" x14ac:dyDescent="0.25">
      <c r="A451" s="50">
        <v>2101</v>
      </c>
      <c r="B451" s="51"/>
      <c r="C451" s="51"/>
      <c r="D451" s="51"/>
      <c r="E451" s="51"/>
      <c r="F451" s="51"/>
      <c r="G451" s="51"/>
      <c r="H451" s="51"/>
      <c r="I451" s="51"/>
      <c r="J451" s="51">
        <v>1</v>
      </c>
      <c r="K451" s="84"/>
      <c r="L451" s="131"/>
      <c r="M451" s="57"/>
      <c r="N451" s="136"/>
      <c r="O451" s="142"/>
      <c r="P451" s="58">
        <v>1</v>
      </c>
      <c r="Q451" s="143"/>
      <c r="R451" s="142"/>
      <c r="S451" s="83"/>
    </row>
    <row r="452" spans="1:20" ht="15.75" customHeight="1" x14ac:dyDescent="0.25">
      <c r="A452" s="50">
        <v>2102</v>
      </c>
      <c r="B452" s="51"/>
      <c r="C452" s="51"/>
      <c r="D452" s="51"/>
      <c r="E452" s="51"/>
      <c r="F452" s="51"/>
      <c r="G452" s="51"/>
      <c r="H452" s="51"/>
      <c r="I452" s="51"/>
      <c r="J452" s="51">
        <v>1</v>
      </c>
      <c r="K452" s="84">
        <v>1</v>
      </c>
      <c r="L452" s="131"/>
      <c r="M452" s="57"/>
      <c r="N452" s="136"/>
      <c r="O452" s="142"/>
      <c r="P452" s="58">
        <v>1</v>
      </c>
      <c r="Q452" s="143"/>
      <c r="R452" s="142"/>
      <c r="S452" s="83"/>
    </row>
    <row r="453" spans="1:20" ht="15.75" customHeight="1" x14ac:dyDescent="0.25">
      <c r="A453" s="50">
        <v>2201</v>
      </c>
      <c r="B453" s="51"/>
      <c r="C453" s="51"/>
      <c r="D453" s="51"/>
      <c r="E453" s="51"/>
      <c r="F453" s="51"/>
      <c r="G453" s="51"/>
      <c r="H453" s="51"/>
      <c r="I453" s="51"/>
      <c r="J453" s="51"/>
      <c r="K453" s="84"/>
      <c r="L453" s="131"/>
      <c r="M453" s="57"/>
      <c r="N453" s="136"/>
      <c r="O453" s="142"/>
      <c r="P453" s="58"/>
      <c r="Q453" s="143"/>
      <c r="R453" s="142"/>
      <c r="S453" s="83"/>
    </row>
    <row r="454" spans="1:20" ht="15.75" customHeight="1" x14ac:dyDescent="0.25">
      <c r="A454" s="50">
        <v>2202</v>
      </c>
      <c r="B454" s="51"/>
      <c r="C454" s="51"/>
      <c r="D454" s="51"/>
      <c r="E454" s="51"/>
      <c r="F454" s="51"/>
      <c r="G454" s="51"/>
      <c r="H454" s="51"/>
      <c r="I454" s="51"/>
      <c r="J454" s="51"/>
      <c r="K454" s="84"/>
      <c r="L454" s="131"/>
      <c r="M454" s="57"/>
      <c r="N454" s="136"/>
      <c r="O454" s="57"/>
      <c r="P454" s="136"/>
      <c r="Q454" s="144"/>
      <c r="R454" s="142"/>
      <c r="S454" s="83"/>
    </row>
    <row r="455" spans="1:20" ht="15.75" customHeight="1" x14ac:dyDescent="0.25">
      <c r="A455" s="50">
        <v>2301</v>
      </c>
      <c r="B455" s="51"/>
      <c r="C455" s="51"/>
      <c r="D455" s="51"/>
      <c r="E455" s="51"/>
      <c r="F455" s="51"/>
      <c r="G455" s="51"/>
      <c r="H455" s="51"/>
      <c r="I455" s="51"/>
      <c r="J455" s="51"/>
      <c r="K455" s="84"/>
      <c r="L455" s="131"/>
      <c r="M455" s="57"/>
      <c r="N455" s="136"/>
      <c r="O455" s="145" t="s">
        <v>48</v>
      </c>
      <c r="P455" s="146">
        <v>7</v>
      </c>
      <c r="Q455" s="147">
        <f>IF(SUM(K443:K452)=0,"",SUM(K443:K452))</f>
        <v>7</v>
      </c>
      <c r="R455" s="148" t="s">
        <v>17</v>
      </c>
      <c r="S455" s="83"/>
    </row>
    <row r="456" spans="1:20" ht="15.75" customHeight="1" x14ac:dyDescent="0.25">
      <c r="A456" s="50">
        <v>2302</v>
      </c>
      <c r="B456" s="51"/>
      <c r="C456" s="51"/>
      <c r="D456" s="51"/>
      <c r="E456" s="51"/>
      <c r="F456" s="51"/>
      <c r="G456" s="51"/>
      <c r="H456" s="51"/>
      <c r="I456" s="51"/>
      <c r="J456" s="51"/>
      <c r="K456" s="84"/>
      <c r="L456" s="131"/>
      <c r="M456" s="57"/>
      <c r="N456" s="136"/>
      <c r="O456" s="149" t="s">
        <v>49</v>
      </c>
      <c r="P456" s="65">
        <f>IF(P455/B441=0,"",P455/B441)</f>
        <v>0.53846153846153844</v>
      </c>
      <c r="Q456" s="150">
        <f>IF(P455/Q455=0,"",P455/Q455)</f>
        <v>1</v>
      </c>
      <c r="R456" s="151" t="s">
        <v>50</v>
      </c>
      <c r="S456" s="83"/>
    </row>
    <row r="457" spans="1:20" ht="15.75" customHeight="1" x14ac:dyDescent="0.25">
      <c r="A457" s="50">
        <v>2401</v>
      </c>
      <c r="B457" s="51"/>
      <c r="C457" s="51"/>
      <c r="D457" s="51"/>
      <c r="E457" s="51"/>
      <c r="F457" s="51"/>
      <c r="G457" s="51"/>
      <c r="H457" s="51"/>
      <c r="I457" s="51"/>
      <c r="J457" s="51"/>
      <c r="K457" s="84"/>
      <c r="L457" s="132"/>
      <c r="M457" s="137"/>
      <c r="N457" s="138"/>
      <c r="O457" s="93"/>
      <c r="P457" s="152"/>
      <c r="Q457" s="152"/>
      <c r="R457" s="153"/>
      <c r="S457" s="83"/>
    </row>
    <row r="458" spans="1:20" ht="18" customHeight="1" x14ac:dyDescent="0.25">
      <c r="A458" s="19"/>
      <c r="B458" s="188" t="s">
        <v>74</v>
      </c>
      <c r="C458" s="188"/>
      <c r="D458" s="188"/>
      <c r="E458" s="188"/>
      <c r="F458" s="188"/>
      <c r="G458" s="188"/>
      <c r="H458" s="188"/>
      <c r="I458" s="188"/>
      <c r="J458" s="188"/>
      <c r="K458" s="71">
        <f>SUM(K450:K454)</f>
        <v>7</v>
      </c>
      <c r="L458" s="127">
        <f>0/B441</f>
        <v>0</v>
      </c>
      <c r="M458" s="72">
        <f>IF(K458=0,"",K458/B441)</f>
        <v>0.53846153846153844</v>
      </c>
      <c r="N458" s="72">
        <f>IF(K450=0,"",M458-L458)</f>
        <v>0.53846153846153844</v>
      </c>
      <c r="O458" s="1"/>
      <c r="P458" s="24"/>
      <c r="Q458" s="27"/>
      <c r="R458" s="1"/>
      <c r="S458" s="29"/>
    </row>
    <row r="459" spans="1:20" ht="12.75" customHeight="1" x14ac:dyDescent="0.2">
      <c r="M459" s="1"/>
      <c r="N459" s="1"/>
      <c r="P459" s="1"/>
      <c r="T459" s="29"/>
    </row>
    <row r="460" spans="1:20" ht="12.75" customHeight="1" x14ac:dyDescent="0.2">
      <c r="M460" s="1"/>
      <c r="N460" s="1"/>
      <c r="P460" s="1"/>
      <c r="T460" s="29"/>
    </row>
    <row r="461" spans="1:20" ht="26.25" customHeight="1" x14ac:dyDescent="0.4">
      <c r="A461" s="79"/>
      <c r="B461" s="179" t="s">
        <v>63</v>
      </c>
      <c r="C461" s="179"/>
      <c r="D461" s="179"/>
      <c r="E461" s="179"/>
      <c r="F461" s="179"/>
      <c r="G461" s="179"/>
      <c r="H461" s="179"/>
      <c r="I461" s="179"/>
      <c r="J461" s="179"/>
      <c r="K461" s="74" t="s">
        <v>79</v>
      </c>
      <c r="L461" s="92"/>
      <c r="M461" s="1"/>
      <c r="N461" s="24"/>
      <c r="O461" s="1"/>
      <c r="P461" s="24"/>
      <c r="Q461" s="24"/>
      <c r="R461" s="24"/>
      <c r="S461" s="29"/>
    </row>
    <row r="462" spans="1:20" ht="20.25" customHeight="1" x14ac:dyDescent="0.2">
      <c r="A462" s="181" t="s">
        <v>16</v>
      </c>
      <c r="B462" s="182" t="s">
        <v>64</v>
      </c>
      <c r="C462" s="183"/>
      <c r="D462" s="183"/>
      <c r="E462" s="183"/>
      <c r="F462" s="183"/>
      <c r="G462" s="183"/>
      <c r="H462" s="183"/>
      <c r="I462" s="183"/>
      <c r="J462" s="184"/>
      <c r="K462" s="185" t="s">
        <v>17</v>
      </c>
      <c r="L462" s="178" t="s">
        <v>8</v>
      </c>
      <c r="M462" s="178" t="s">
        <v>9</v>
      </c>
      <c r="N462" s="187" t="s">
        <v>10</v>
      </c>
      <c r="O462" s="178" t="s">
        <v>11</v>
      </c>
      <c r="P462" s="176" t="s">
        <v>12</v>
      </c>
      <c r="Q462" s="176" t="s">
        <v>13</v>
      </c>
      <c r="R462" s="178" t="s">
        <v>14</v>
      </c>
      <c r="S462" s="29"/>
    </row>
    <row r="463" spans="1:20" ht="15.75" customHeight="1" x14ac:dyDescent="0.25">
      <c r="A463" s="177"/>
      <c r="B463" s="50" t="s">
        <v>65</v>
      </c>
      <c r="C463" s="50" t="s">
        <v>66</v>
      </c>
      <c r="D463" s="50" t="s">
        <v>67</v>
      </c>
      <c r="E463" s="50" t="s">
        <v>68</v>
      </c>
      <c r="F463" s="50" t="s">
        <v>69</v>
      </c>
      <c r="G463" s="50" t="s">
        <v>70</v>
      </c>
      <c r="H463" s="50" t="s">
        <v>71</v>
      </c>
      <c r="I463" s="50" t="s">
        <v>72</v>
      </c>
      <c r="J463" s="50" t="s">
        <v>73</v>
      </c>
      <c r="K463" s="186"/>
      <c r="L463" s="186"/>
      <c r="M463" s="177"/>
      <c r="N463" s="177"/>
      <c r="O463" s="177"/>
      <c r="P463" s="177"/>
      <c r="Q463" s="177"/>
      <c r="R463" s="177"/>
      <c r="S463" s="29"/>
    </row>
    <row r="464" spans="1:20" ht="15.75" customHeight="1" x14ac:dyDescent="0.25">
      <c r="A464" s="50">
        <v>1602</v>
      </c>
      <c r="B464" s="51">
        <v>31</v>
      </c>
      <c r="C464" s="51"/>
      <c r="D464" s="51"/>
      <c r="E464" s="51"/>
      <c r="F464" s="51"/>
      <c r="G464" s="51"/>
      <c r="H464" s="51"/>
      <c r="I464" s="51"/>
      <c r="J464" s="51"/>
      <c r="K464" s="84"/>
      <c r="L464" s="130"/>
      <c r="M464" s="133"/>
      <c r="N464" s="134"/>
      <c r="O464" s="140"/>
      <c r="P464" s="53">
        <f>B464</f>
        <v>31</v>
      </c>
      <c r="Q464" s="141"/>
      <c r="R464" s="140"/>
      <c r="S464" s="29"/>
    </row>
    <row r="465" spans="1:19" ht="15.75" customHeight="1" x14ac:dyDescent="0.25">
      <c r="A465" s="50">
        <v>1701</v>
      </c>
      <c r="B465" s="51"/>
      <c r="C465" s="51">
        <v>27</v>
      </c>
      <c r="D465" s="51"/>
      <c r="E465" s="51"/>
      <c r="F465" s="51"/>
      <c r="G465" s="51"/>
      <c r="H465" s="51"/>
      <c r="I465" s="51"/>
      <c r="J465" s="51"/>
      <c r="K465" s="84"/>
      <c r="L465" s="131"/>
      <c r="M465" s="57"/>
      <c r="N465" s="135"/>
      <c r="O465" s="54">
        <f>IF(C465=0,"",C465/B464)</f>
        <v>0.87096774193548387</v>
      </c>
      <c r="P465" s="55">
        <v>27</v>
      </c>
      <c r="Q465" s="139">
        <f t="shared" ref="Q465:Q472" si="51">IF(P465=0,"",P465/P464)</f>
        <v>0.87096774193548387</v>
      </c>
      <c r="R465" s="139">
        <f t="shared" ref="R465:R472" si="52">IF(P465=0,"",100%-Q465)</f>
        <v>0.12903225806451613</v>
      </c>
      <c r="S465" s="80"/>
    </row>
    <row r="466" spans="1:19" ht="15.75" customHeight="1" x14ac:dyDescent="0.25">
      <c r="A466" s="50">
        <v>1702</v>
      </c>
      <c r="B466" s="51"/>
      <c r="C466" s="51"/>
      <c r="D466" s="51">
        <v>22</v>
      </c>
      <c r="E466" s="51"/>
      <c r="F466" s="51"/>
      <c r="G466" s="51"/>
      <c r="H466" s="51"/>
      <c r="I466" s="51"/>
      <c r="J466" s="51"/>
      <c r="K466" s="84"/>
      <c r="L466" s="131"/>
      <c r="M466" s="57"/>
      <c r="N466" s="135"/>
      <c r="O466" s="54">
        <f>IF(D466=0,"",D466/C465)</f>
        <v>0.81481481481481477</v>
      </c>
      <c r="P466" s="55">
        <v>25</v>
      </c>
      <c r="Q466" s="139">
        <f t="shared" si="51"/>
        <v>0.92592592592592593</v>
      </c>
      <c r="R466" s="139">
        <f t="shared" si="52"/>
        <v>7.407407407407407E-2</v>
      </c>
      <c r="S466" s="80">
        <f>P466/P464</f>
        <v>0.80645161290322576</v>
      </c>
    </row>
    <row r="467" spans="1:19" ht="15.75" customHeight="1" x14ac:dyDescent="0.25">
      <c r="A467" s="50">
        <v>1801</v>
      </c>
      <c r="B467" s="51"/>
      <c r="C467" s="51"/>
      <c r="D467" s="51"/>
      <c r="E467" s="51">
        <v>20</v>
      </c>
      <c r="F467" s="51"/>
      <c r="G467" s="51"/>
      <c r="H467" s="51"/>
      <c r="I467" s="51"/>
      <c r="J467" s="51"/>
      <c r="K467" s="84"/>
      <c r="L467" s="131"/>
      <c r="M467" s="57"/>
      <c r="N467" s="135"/>
      <c r="O467" s="54">
        <f>IF(E467=0,"",E467/D466)</f>
        <v>0.90909090909090906</v>
      </c>
      <c r="P467" s="55">
        <v>22</v>
      </c>
      <c r="Q467" s="139">
        <f t="shared" si="51"/>
        <v>0.88</v>
      </c>
      <c r="R467" s="139">
        <f t="shared" si="52"/>
        <v>0.12</v>
      </c>
    </row>
    <row r="468" spans="1:19" ht="15.75" customHeight="1" x14ac:dyDescent="0.25">
      <c r="A468" s="50">
        <v>1802</v>
      </c>
      <c r="B468" s="51"/>
      <c r="C468" s="51"/>
      <c r="D468" s="51"/>
      <c r="E468" s="51"/>
      <c r="F468" s="51">
        <v>19</v>
      </c>
      <c r="G468" s="51"/>
      <c r="H468" s="51"/>
      <c r="I468" s="51"/>
      <c r="J468" s="51"/>
      <c r="K468" s="84"/>
      <c r="L468" s="131"/>
      <c r="M468" s="57"/>
      <c r="N468" s="135"/>
      <c r="O468" s="54">
        <f>IF(F468=0,"",F468/E467)</f>
        <v>0.95</v>
      </c>
      <c r="P468" s="55">
        <v>20</v>
      </c>
      <c r="Q468" s="139">
        <f t="shared" si="51"/>
        <v>0.90909090909090906</v>
      </c>
      <c r="R468" s="139">
        <f t="shared" si="52"/>
        <v>9.0909090909090939E-2</v>
      </c>
    </row>
    <row r="469" spans="1:19" ht="15.75" customHeight="1" x14ac:dyDescent="0.25">
      <c r="A469" s="50">
        <v>1901</v>
      </c>
      <c r="B469" s="51"/>
      <c r="C469" s="51"/>
      <c r="D469" s="51"/>
      <c r="E469" s="51"/>
      <c r="F469" s="51"/>
      <c r="G469" s="51">
        <v>18</v>
      </c>
      <c r="H469" s="51"/>
      <c r="I469" s="51"/>
      <c r="J469" s="51"/>
      <c r="K469" s="84"/>
      <c r="L469" s="131"/>
      <c r="M469" s="57"/>
      <c r="N469" s="135"/>
      <c r="O469" s="54">
        <f>IF(G469=0,"",G469/F468)</f>
        <v>0.94736842105263153</v>
      </c>
      <c r="P469" s="55">
        <v>18</v>
      </c>
      <c r="Q469" s="139">
        <f t="shared" si="51"/>
        <v>0.9</v>
      </c>
      <c r="R469" s="139">
        <f t="shared" si="52"/>
        <v>9.9999999999999978E-2</v>
      </c>
    </row>
    <row r="470" spans="1:19" ht="15.75" customHeight="1" x14ac:dyDescent="0.25">
      <c r="A470" s="50">
        <v>1902</v>
      </c>
      <c r="B470" s="51"/>
      <c r="C470" s="51"/>
      <c r="D470" s="51"/>
      <c r="E470" s="51"/>
      <c r="F470" s="51"/>
      <c r="G470" s="51"/>
      <c r="H470" s="51">
        <v>15</v>
      </c>
      <c r="I470" s="51"/>
      <c r="J470" s="51"/>
      <c r="K470" s="84"/>
      <c r="L470" s="131"/>
      <c r="M470" s="57"/>
      <c r="N470" s="135"/>
      <c r="O470" s="54">
        <f>IF(H470=0,"",H470/G469)</f>
        <v>0.83333333333333337</v>
      </c>
      <c r="P470" s="55">
        <v>17</v>
      </c>
      <c r="Q470" s="139">
        <f t="shared" si="51"/>
        <v>0.94444444444444442</v>
      </c>
      <c r="R470" s="139">
        <f t="shared" si="52"/>
        <v>5.555555555555558E-2</v>
      </c>
    </row>
    <row r="471" spans="1:19" ht="15.75" customHeight="1" x14ac:dyDescent="0.25">
      <c r="A471" s="50">
        <v>2001</v>
      </c>
      <c r="B471" s="51"/>
      <c r="C471" s="51"/>
      <c r="D471" s="51"/>
      <c r="E471" s="51"/>
      <c r="F471" s="51"/>
      <c r="G471" s="51"/>
      <c r="H471" s="51"/>
      <c r="I471" s="51">
        <v>15</v>
      </c>
      <c r="J471" s="51"/>
      <c r="K471" s="84"/>
      <c r="L471" s="131"/>
      <c r="M471" s="57"/>
      <c r="N471" s="135"/>
      <c r="O471" s="54">
        <f>IF(I471=0,"",I471/H470)</f>
        <v>1</v>
      </c>
      <c r="P471" s="55">
        <v>17</v>
      </c>
      <c r="Q471" s="139">
        <f t="shared" si="51"/>
        <v>1</v>
      </c>
      <c r="R471" s="139">
        <f t="shared" si="52"/>
        <v>0</v>
      </c>
    </row>
    <row r="472" spans="1:19" ht="15.75" customHeight="1" x14ac:dyDescent="0.25">
      <c r="A472" s="50">
        <v>2002</v>
      </c>
      <c r="B472" s="51"/>
      <c r="C472" s="51"/>
      <c r="D472" s="51"/>
      <c r="E472" s="51"/>
      <c r="F472" s="51"/>
      <c r="G472" s="51"/>
      <c r="H472" s="51"/>
      <c r="I472" s="51"/>
      <c r="J472" s="51">
        <v>15</v>
      </c>
      <c r="K472" s="84">
        <v>11</v>
      </c>
      <c r="L472" s="131"/>
      <c r="M472" s="57"/>
      <c r="N472" s="135"/>
      <c r="O472" s="54">
        <f>IF(J472=0,"",J472/I471)</f>
        <v>1</v>
      </c>
      <c r="P472" s="55">
        <v>17</v>
      </c>
      <c r="Q472" s="139">
        <f t="shared" si="51"/>
        <v>1</v>
      </c>
      <c r="R472" s="139">
        <f t="shared" si="52"/>
        <v>0</v>
      </c>
    </row>
    <row r="473" spans="1:19" ht="15.75" customHeight="1" x14ac:dyDescent="0.25">
      <c r="A473" s="50">
        <v>2101</v>
      </c>
      <c r="B473" s="51"/>
      <c r="C473" s="51"/>
      <c r="D473" s="51"/>
      <c r="E473" s="51"/>
      <c r="F473" s="51"/>
      <c r="G473" s="51"/>
      <c r="H473" s="51"/>
      <c r="I473" s="51"/>
      <c r="J473" s="51">
        <v>4</v>
      </c>
      <c r="K473" s="84">
        <v>4</v>
      </c>
      <c r="L473" s="131"/>
      <c r="M473" s="57"/>
      <c r="N473" s="57"/>
      <c r="O473" s="142"/>
      <c r="P473" s="55">
        <v>5</v>
      </c>
      <c r="Q473" s="143"/>
      <c r="R473" s="142"/>
    </row>
    <row r="474" spans="1:19" ht="15.75" customHeight="1" x14ac:dyDescent="0.25">
      <c r="A474" s="50">
        <v>2102</v>
      </c>
      <c r="B474" s="51"/>
      <c r="C474" s="51"/>
      <c r="D474" s="51"/>
      <c r="E474" s="51"/>
      <c r="F474" s="51"/>
      <c r="G474" s="51"/>
      <c r="H474" s="51"/>
      <c r="I474" s="51"/>
      <c r="J474" s="51">
        <v>1</v>
      </c>
      <c r="K474" s="84">
        <v>1</v>
      </c>
      <c r="L474" s="131"/>
      <c r="M474" s="57"/>
      <c r="N474" s="136"/>
      <c r="O474" s="142"/>
      <c r="P474" s="58">
        <v>1</v>
      </c>
      <c r="Q474" s="143"/>
      <c r="R474" s="142"/>
    </row>
    <row r="475" spans="1:19" ht="15.75" customHeight="1" x14ac:dyDescent="0.25">
      <c r="A475" s="50">
        <v>2201</v>
      </c>
      <c r="B475" s="51"/>
      <c r="C475" s="51"/>
      <c r="D475" s="51"/>
      <c r="E475" s="51"/>
      <c r="F475" s="51"/>
      <c r="G475" s="51"/>
      <c r="H475" s="51"/>
      <c r="I475" s="51"/>
      <c r="J475" s="51"/>
      <c r="K475" s="84"/>
      <c r="L475" s="131"/>
      <c r="M475" s="57"/>
      <c r="N475" s="136"/>
      <c r="O475" s="142"/>
      <c r="P475" s="58"/>
      <c r="Q475" s="143"/>
      <c r="R475" s="142"/>
    </row>
    <row r="476" spans="1:19" ht="15.75" customHeight="1" x14ac:dyDescent="0.25">
      <c r="A476" s="50">
        <v>2202</v>
      </c>
      <c r="B476" s="51"/>
      <c r="C476" s="51"/>
      <c r="D476" s="51"/>
      <c r="E476" s="51"/>
      <c r="F476" s="51"/>
      <c r="G476" s="51"/>
      <c r="H476" s="51"/>
      <c r="I476" s="51"/>
      <c r="J476" s="51"/>
      <c r="K476" s="84"/>
      <c r="L476" s="131"/>
      <c r="M476" s="57"/>
      <c r="N476" s="136"/>
      <c r="O476" s="142"/>
      <c r="P476" s="58"/>
      <c r="Q476" s="143"/>
      <c r="R476" s="142"/>
    </row>
    <row r="477" spans="1:19" ht="15.75" customHeight="1" x14ac:dyDescent="0.25">
      <c r="A477" s="50">
        <v>2301</v>
      </c>
      <c r="B477" s="51"/>
      <c r="C477" s="51"/>
      <c r="D477" s="51"/>
      <c r="E477" s="51"/>
      <c r="F477" s="51"/>
      <c r="G477" s="51"/>
      <c r="H477" s="51"/>
      <c r="I477" s="51"/>
      <c r="J477" s="51"/>
      <c r="K477" s="84"/>
      <c r="L477" s="131"/>
      <c r="M477" s="57"/>
      <c r="N477" s="136"/>
      <c r="O477" s="57"/>
      <c r="P477" s="136"/>
      <c r="Q477" s="144"/>
      <c r="R477" s="142"/>
    </row>
    <row r="478" spans="1:19" ht="15.75" customHeight="1" x14ac:dyDescent="0.25">
      <c r="A478" s="50">
        <v>2302</v>
      </c>
      <c r="B478" s="51"/>
      <c r="C478" s="51"/>
      <c r="D478" s="51"/>
      <c r="E478" s="51"/>
      <c r="F478" s="51"/>
      <c r="G478" s="51"/>
      <c r="H478" s="51"/>
      <c r="I478" s="51"/>
      <c r="J478" s="51"/>
      <c r="K478" s="84"/>
      <c r="L478" s="131"/>
      <c r="M478" s="57"/>
      <c r="N478" s="136"/>
      <c r="O478" s="145" t="s">
        <v>48</v>
      </c>
      <c r="P478" s="146">
        <v>14</v>
      </c>
      <c r="Q478" s="147">
        <f>IF(SUM(K466:K475)=0,"",SUM(K466:K475))</f>
        <v>16</v>
      </c>
      <c r="R478" s="148" t="s">
        <v>17</v>
      </c>
    </row>
    <row r="479" spans="1:19" ht="15.75" customHeight="1" x14ac:dyDescent="0.25">
      <c r="A479" s="50">
        <v>2401</v>
      </c>
      <c r="B479" s="51"/>
      <c r="C479" s="51"/>
      <c r="D479" s="51"/>
      <c r="E479" s="51"/>
      <c r="F479" s="51"/>
      <c r="G479" s="51"/>
      <c r="H479" s="51"/>
      <c r="I479" s="51"/>
      <c r="J479" s="51"/>
      <c r="K479" s="84"/>
      <c r="L479" s="131"/>
      <c r="M479" s="57"/>
      <c r="N479" s="136"/>
      <c r="O479" s="149" t="s">
        <v>49</v>
      </c>
      <c r="P479" s="65">
        <f>IF(P478/B464=0,"",P478/B464)</f>
        <v>0.45161290322580644</v>
      </c>
      <c r="Q479" s="150">
        <f>IF(P478/Q478=0,"",P478/Q478)</f>
        <v>0.875</v>
      </c>
      <c r="R479" s="151" t="s">
        <v>50</v>
      </c>
    </row>
    <row r="480" spans="1:19" ht="15.75" customHeight="1" x14ac:dyDescent="0.25">
      <c r="A480" s="50">
        <v>2402</v>
      </c>
      <c r="B480" s="51"/>
      <c r="C480" s="51"/>
      <c r="D480" s="51"/>
      <c r="E480" s="51"/>
      <c r="F480" s="51"/>
      <c r="G480" s="51"/>
      <c r="H480" s="51"/>
      <c r="I480" s="51"/>
      <c r="J480" s="51"/>
      <c r="K480" s="84"/>
      <c r="L480" s="132"/>
      <c r="M480" s="137"/>
      <c r="N480" s="138"/>
      <c r="O480" s="93"/>
      <c r="P480" s="152"/>
      <c r="Q480" s="152"/>
      <c r="R480" s="153"/>
    </row>
    <row r="481" spans="1:19" ht="18" customHeight="1" x14ac:dyDescent="0.25">
      <c r="A481" s="19"/>
      <c r="B481" s="188" t="s">
        <v>74</v>
      </c>
      <c r="C481" s="188"/>
      <c r="D481" s="188"/>
      <c r="E481" s="188"/>
      <c r="F481" s="188"/>
      <c r="G481" s="188"/>
      <c r="H481" s="188"/>
      <c r="I481" s="188"/>
      <c r="J481" s="188"/>
      <c r="K481" s="71">
        <f>SUM(K472:K477)</f>
        <v>16</v>
      </c>
      <c r="L481" s="127">
        <f>IF(K472=0,"",K472/B464)</f>
        <v>0.35483870967741937</v>
      </c>
      <c r="M481" s="72">
        <f>IF(K481=0,"",K481/B464)</f>
        <v>0.5161290322580645</v>
      </c>
      <c r="N481" s="72">
        <f>IF(K473=0,"",M481-L481)</f>
        <v>0.16129032258064513</v>
      </c>
      <c r="O481" s="1"/>
      <c r="P481" s="24"/>
      <c r="Q481" s="27"/>
      <c r="R481" s="1"/>
    </row>
    <row r="482" spans="1:19" ht="12.75" customHeight="1" x14ac:dyDescent="0.2">
      <c r="M482" s="1"/>
      <c r="N482" s="1"/>
      <c r="P482" s="1"/>
    </row>
    <row r="483" spans="1:19" ht="12.75" customHeight="1" x14ac:dyDescent="0.2">
      <c r="M483" s="1"/>
      <c r="N483" s="1"/>
      <c r="P483" s="1"/>
    </row>
    <row r="484" spans="1:19" ht="26.25" customHeight="1" x14ac:dyDescent="0.4">
      <c r="A484" s="79"/>
      <c r="B484" s="179" t="s">
        <v>63</v>
      </c>
      <c r="C484" s="179"/>
      <c r="D484" s="179"/>
      <c r="E484" s="179"/>
      <c r="F484" s="179"/>
      <c r="G484" s="179"/>
      <c r="H484" s="179"/>
      <c r="I484" s="179"/>
      <c r="J484" s="179"/>
      <c r="K484" s="74" t="s">
        <v>80</v>
      </c>
      <c r="L484" s="92"/>
      <c r="M484" s="1"/>
      <c r="N484" s="24"/>
      <c r="O484" s="1"/>
      <c r="P484" s="24"/>
      <c r="Q484" s="24"/>
      <c r="R484" s="24"/>
    </row>
    <row r="485" spans="1:19" ht="20.25" customHeight="1" x14ac:dyDescent="0.2">
      <c r="A485" s="181" t="s">
        <v>16</v>
      </c>
      <c r="B485" s="182" t="s">
        <v>64</v>
      </c>
      <c r="C485" s="183"/>
      <c r="D485" s="183"/>
      <c r="E485" s="183"/>
      <c r="F485" s="183"/>
      <c r="G485" s="183"/>
      <c r="H485" s="183"/>
      <c r="I485" s="183"/>
      <c r="J485" s="184"/>
      <c r="K485" s="185" t="s">
        <v>17</v>
      </c>
      <c r="L485" s="178" t="s">
        <v>8</v>
      </c>
      <c r="M485" s="178" t="s">
        <v>9</v>
      </c>
      <c r="N485" s="187" t="s">
        <v>10</v>
      </c>
      <c r="O485" s="178" t="s">
        <v>11</v>
      </c>
      <c r="P485" s="176" t="s">
        <v>12</v>
      </c>
      <c r="Q485" s="176" t="s">
        <v>13</v>
      </c>
      <c r="R485" s="178" t="s">
        <v>14</v>
      </c>
    </row>
    <row r="486" spans="1:19" ht="15.75" customHeight="1" x14ac:dyDescent="0.25">
      <c r="A486" s="177"/>
      <c r="B486" s="50" t="s">
        <v>65</v>
      </c>
      <c r="C486" s="50" t="s">
        <v>66</v>
      </c>
      <c r="D486" s="50" t="s">
        <v>67</v>
      </c>
      <c r="E486" s="50" t="s">
        <v>68</v>
      </c>
      <c r="F486" s="50" t="s">
        <v>69</v>
      </c>
      <c r="G486" s="50" t="s">
        <v>70</v>
      </c>
      <c r="H486" s="50" t="s">
        <v>71</v>
      </c>
      <c r="I486" s="50" t="s">
        <v>72</v>
      </c>
      <c r="J486" s="50" t="s">
        <v>73</v>
      </c>
      <c r="K486" s="186"/>
      <c r="L486" s="186"/>
      <c r="M486" s="177"/>
      <c r="N486" s="177"/>
      <c r="O486" s="177"/>
      <c r="P486" s="177"/>
      <c r="Q486" s="177"/>
      <c r="R486" s="177"/>
    </row>
    <row r="487" spans="1:19" ht="15.75" customHeight="1" x14ac:dyDescent="0.25">
      <c r="A487" s="50">
        <v>1701</v>
      </c>
      <c r="B487" s="51">
        <v>19</v>
      </c>
      <c r="C487" s="51"/>
      <c r="D487" s="51"/>
      <c r="E487" s="51"/>
      <c r="F487" s="51"/>
      <c r="G487" s="51"/>
      <c r="H487" s="51"/>
      <c r="I487" s="51"/>
      <c r="J487" s="51"/>
      <c r="K487" s="84"/>
      <c r="L487" s="130"/>
      <c r="M487" s="133"/>
      <c r="N487" s="134"/>
      <c r="O487" s="140"/>
      <c r="P487" s="53">
        <f>B487</f>
        <v>19</v>
      </c>
      <c r="Q487" s="141"/>
      <c r="R487" s="140"/>
    </row>
    <row r="488" spans="1:19" ht="15.75" customHeight="1" x14ac:dyDescent="0.25">
      <c r="A488" s="50">
        <v>1702</v>
      </c>
      <c r="B488" s="51"/>
      <c r="C488" s="51">
        <v>16</v>
      </c>
      <c r="D488" s="51"/>
      <c r="E488" s="51"/>
      <c r="F488" s="51"/>
      <c r="G488" s="51"/>
      <c r="H488" s="51"/>
      <c r="I488" s="51"/>
      <c r="J488" s="51"/>
      <c r="K488" s="84"/>
      <c r="L488" s="131"/>
      <c r="M488" s="57"/>
      <c r="N488" s="135"/>
      <c r="O488" s="54">
        <f>IF(C488=0,"",C488/B487)</f>
        <v>0.84210526315789469</v>
      </c>
      <c r="P488" s="55">
        <v>16</v>
      </c>
      <c r="Q488" s="139">
        <f t="shared" ref="Q488:Q495" si="53">IF(P488=0,"",P488/P487)</f>
        <v>0.84210526315789469</v>
      </c>
      <c r="R488" s="139">
        <f t="shared" ref="R488:R495" si="54">IF(P488=0,"",100%-Q488)</f>
        <v>0.15789473684210531</v>
      </c>
    </row>
    <row r="489" spans="1:19" ht="15.75" customHeight="1" x14ac:dyDescent="0.25">
      <c r="A489" s="50">
        <v>1801</v>
      </c>
      <c r="B489" s="51"/>
      <c r="C489" s="51"/>
      <c r="D489" s="51">
        <v>14</v>
      </c>
      <c r="E489" s="51"/>
      <c r="F489" s="51"/>
      <c r="G489" s="51"/>
      <c r="H489" s="51"/>
      <c r="I489" s="51"/>
      <c r="J489" s="51"/>
      <c r="K489" s="84"/>
      <c r="L489" s="131"/>
      <c r="M489" s="57"/>
      <c r="N489" s="135"/>
      <c r="O489" s="54">
        <f>IF(D489=0,"",D489/C488)</f>
        <v>0.875</v>
      </c>
      <c r="P489" s="55">
        <v>14</v>
      </c>
      <c r="Q489" s="139">
        <f t="shared" si="53"/>
        <v>0.875</v>
      </c>
      <c r="R489" s="139">
        <f t="shared" si="54"/>
        <v>0.125</v>
      </c>
      <c r="S489" s="80">
        <f>P489/P487</f>
        <v>0.73684210526315785</v>
      </c>
    </row>
    <row r="490" spans="1:19" ht="15.75" customHeight="1" x14ac:dyDescent="0.25">
      <c r="A490" s="50">
        <v>1802</v>
      </c>
      <c r="B490" s="51"/>
      <c r="C490" s="51"/>
      <c r="D490" s="51"/>
      <c r="E490" s="51">
        <v>13</v>
      </c>
      <c r="F490" s="51"/>
      <c r="G490" s="51"/>
      <c r="H490" s="51"/>
      <c r="I490" s="51"/>
      <c r="J490" s="51"/>
      <c r="K490" s="84"/>
      <c r="L490" s="131"/>
      <c r="M490" s="57"/>
      <c r="N490" s="135"/>
      <c r="O490" s="54">
        <f>IF(E490=0,"",E490/D489)</f>
        <v>0.9285714285714286</v>
      </c>
      <c r="P490" s="55">
        <v>14</v>
      </c>
      <c r="Q490" s="139">
        <f t="shared" si="53"/>
        <v>1</v>
      </c>
      <c r="R490" s="139">
        <f t="shared" si="54"/>
        <v>0</v>
      </c>
    </row>
    <row r="491" spans="1:19" ht="15.75" customHeight="1" x14ac:dyDescent="0.25">
      <c r="A491" s="50">
        <v>1901</v>
      </c>
      <c r="B491" s="51"/>
      <c r="C491" s="51"/>
      <c r="D491" s="51"/>
      <c r="E491" s="51"/>
      <c r="F491" s="51">
        <v>13</v>
      </c>
      <c r="G491" s="51"/>
      <c r="H491" s="51"/>
      <c r="I491" s="51"/>
      <c r="J491" s="51"/>
      <c r="K491" s="84"/>
      <c r="L491" s="131"/>
      <c r="M491" s="57"/>
      <c r="N491" s="135"/>
      <c r="O491" s="54">
        <f>IF(F491=0,"",F491/E490)</f>
        <v>1</v>
      </c>
      <c r="P491" s="55">
        <v>14</v>
      </c>
      <c r="Q491" s="139">
        <f t="shared" si="53"/>
        <v>1</v>
      </c>
      <c r="R491" s="139">
        <f t="shared" si="54"/>
        <v>0</v>
      </c>
    </row>
    <row r="492" spans="1:19" ht="15.75" customHeight="1" x14ac:dyDescent="0.25">
      <c r="A492" s="50">
        <v>1902</v>
      </c>
      <c r="B492" s="51"/>
      <c r="C492" s="51"/>
      <c r="D492" s="51"/>
      <c r="E492" s="51"/>
      <c r="F492" s="51"/>
      <c r="G492" s="51">
        <v>13</v>
      </c>
      <c r="H492" s="51"/>
      <c r="I492" s="51"/>
      <c r="J492" s="51"/>
      <c r="K492" s="84"/>
      <c r="L492" s="131"/>
      <c r="M492" s="57"/>
      <c r="N492" s="135"/>
      <c r="O492" s="54">
        <f>IF(G492=0,"",G492/F491)</f>
        <v>1</v>
      </c>
      <c r="P492" s="55">
        <v>14</v>
      </c>
      <c r="Q492" s="139">
        <f t="shared" si="53"/>
        <v>1</v>
      </c>
      <c r="R492" s="139">
        <f t="shared" si="54"/>
        <v>0</v>
      </c>
    </row>
    <row r="493" spans="1:19" ht="15.75" customHeight="1" x14ac:dyDescent="0.25">
      <c r="A493" s="50">
        <v>2001</v>
      </c>
      <c r="B493" s="51"/>
      <c r="C493" s="51"/>
      <c r="D493" s="51"/>
      <c r="E493" s="51"/>
      <c r="F493" s="51"/>
      <c r="G493" s="51"/>
      <c r="H493" s="51">
        <v>13</v>
      </c>
      <c r="I493" s="51"/>
      <c r="J493" s="51"/>
      <c r="K493" s="84"/>
      <c r="L493" s="131"/>
      <c r="M493" s="57"/>
      <c r="N493" s="135"/>
      <c r="O493" s="54">
        <f>IF(H493=0,"",H493/G492)</f>
        <v>1</v>
      </c>
      <c r="P493" s="55">
        <v>14</v>
      </c>
      <c r="Q493" s="139">
        <f t="shared" si="53"/>
        <v>1</v>
      </c>
      <c r="R493" s="139">
        <f t="shared" si="54"/>
        <v>0</v>
      </c>
    </row>
    <row r="494" spans="1:19" ht="15.75" customHeight="1" x14ac:dyDescent="0.25">
      <c r="A494" s="50">
        <v>2002</v>
      </c>
      <c r="B494" s="51"/>
      <c r="C494" s="51"/>
      <c r="D494" s="51"/>
      <c r="E494" s="51"/>
      <c r="F494" s="51"/>
      <c r="G494" s="51"/>
      <c r="H494" s="51"/>
      <c r="I494" s="51">
        <v>13</v>
      </c>
      <c r="J494" s="51"/>
      <c r="K494" s="84"/>
      <c r="L494" s="131"/>
      <c r="M494" s="57"/>
      <c r="N494" s="135"/>
      <c r="O494" s="54">
        <f>IF(I494=0,"",I494/H493)</f>
        <v>1</v>
      </c>
      <c r="P494" s="55">
        <v>14</v>
      </c>
      <c r="Q494" s="139">
        <f t="shared" si="53"/>
        <v>1</v>
      </c>
      <c r="R494" s="139">
        <f t="shared" si="54"/>
        <v>0</v>
      </c>
    </row>
    <row r="495" spans="1:19" ht="15.75" customHeight="1" x14ac:dyDescent="0.25">
      <c r="A495" s="50">
        <v>2101</v>
      </c>
      <c r="B495" s="51"/>
      <c r="C495" s="51"/>
      <c r="D495" s="51"/>
      <c r="E495" s="51"/>
      <c r="F495" s="51"/>
      <c r="G495" s="51"/>
      <c r="H495" s="51"/>
      <c r="I495" s="51"/>
      <c r="J495" s="51">
        <v>13</v>
      </c>
      <c r="K495" s="84">
        <v>10</v>
      </c>
      <c r="L495" s="131"/>
      <c r="M495" s="57"/>
      <c r="N495" s="135"/>
      <c r="O495" s="54">
        <f>IF(J495=0,"",J495/I494)</f>
        <v>1</v>
      </c>
      <c r="P495" s="55">
        <v>14</v>
      </c>
      <c r="Q495" s="139">
        <f t="shared" si="53"/>
        <v>1</v>
      </c>
      <c r="R495" s="139">
        <f t="shared" si="54"/>
        <v>0</v>
      </c>
    </row>
    <row r="496" spans="1:19" ht="15.75" customHeight="1" x14ac:dyDescent="0.25">
      <c r="A496" s="50">
        <v>2102</v>
      </c>
      <c r="B496" s="51"/>
      <c r="C496" s="51"/>
      <c r="D496" s="51"/>
      <c r="E496" s="51"/>
      <c r="F496" s="51"/>
      <c r="G496" s="51"/>
      <c r="H496" s="51"/>
      <c r="I496" s="51"/>
      <c r="J496" s="51">
        <v>3</v>
      </c>
      <c r="K496" s="84">
        <v>2</v>
      </c>
      <c r="L496" s="131"/>
      <c r="M496" s="57"/>
      <c r="N496" s="57"/>
      <c r="O496" s="142"/>
      <c r="P496" s="55">
        <v>4</v>
      </c>
      <c r="Q496" s="143"/>
      <c r="R496" s="142"/>
    </row>
    <row r="497" spans="1:23" ht="15.75" customHeight="1" x14ac:dyDescent="0.25">
      <c r="A497" s="50">
        <v>2201</v>
      </c>
      <c r="B497" s="51"/>
      <c r="C497" s="51"/>
      <c r="D497" s="51"/>
      <c r="E497" s="51"/>
      <c r="F497" s="51"/>
      <c r="G497" s="51"/>
      <c r="H497" s="51"/>
      <c r="I497" s="51"/>
      <c r="J497" s="51">
        <v>2</v>
      </c>
      <c r="K497" s="84">
        <v>1</v>
      </c>
      <c r="L497" s="131"/>
      <c r="M497" s="57"/>
      <c r="N497" s="136"/>
      <c r="O497" s="142"/>
      <c r="P497" s="58">
        <v>2</v>
      </c>
      <c r="Q497" s="143"/>
      <c r="R497" s="142"/>
    </row>
    <row r="498" spans="1:23" ht="15.75" customHeight="1" x14ac:dyDescent="0.25">
      <c r="A498" s="50">
        <v>2202</v>
      </c>
      <c r="B498" s="51"/>
      <c r="C498" s="51"/>
      <c r="D498" s="51"/>
      <c r="E498" s="51"/>
      <c r="F498" s="51"/>
      <c r="G498" s="51"/>
      <c r="H498" s="51"/>
      <c r="I498" s="51"/>
      <c r="J498" s="51">
        <v>1</v>
      </c>
      <c r="K498" s="84"/>
      <c r="L498" s="131"/>
      <c r="M498" s="57"/>
      <c r="N498" s="136"/>
      <c r="O498" s="142"/>
      <c r="P498" s="58">
        <v>1</v>
      </c>
      <c r="Q498" s="143"/>
      <c r="R498" s="142"/>
    </row>
    <row r="499" spans="1:23" ht="15.75" customHeight="1" x14ac:dyDescent="0.25">
      <c r="A499" s="50">
        <v>2301</v>
      </c>
      <c r="B499" s="51"/>
      <c r="C499" s="51"/>
      <c r="D499" s="51"/>
      <c r="E499" s="51"/>
      <c r="F499" s="51"/>
      <c r="G499" s="51"/>
      <c r="H499" s="51"/>
      <c r="I499" s="51"/>
      <c r="J499" s="51">
        <v>1</v>
      </c>
      <c r="K499" s="84">
        <v>1</v>
      </c>
      <c r="L499" s="131"/>
      <c r="M499" s="57"/>
      <c r="N499" s="136"/>
      <c r="O499" s="142"/>
      <c r="P499" s="58">
        <v>1</v>
      </c>
      <c r="Q499" s="143"/>
      <c r="R499" s="142"/>
    </row>
    <row r="500" spans="1:23" ht="15.75" customHeight="1" x14ac:dyDescent="0.25">
      <c r="A500" s="50">
        <v>2302</v>
      </c>
      <c r="B500" s="51"/>
      <c r="C500" s="51"/>
      <c r="D500" s="51"/>
      <c r="E500" s="51"/>
      <c r="F500" s="51"/>
      <c r="G500" s="51"/>
      <c r="H500" s="51"/>
      <c r="I500" s="51"/>
      <c r="J500" s="51"/>
      <c r="K500" s="84"/>
      <c r="L500" s="131"/>
      <c r="M500" s="57"/>
      <c r="N500" s="136"/>
      <c r="O500" s="57"/>
      <c r="P500" s="136"/>
      <c r="Q500" s="144"/>
      <c r="R500" s="142"/>
    </row>
    <row r="501" spans="1:23" ht="15.75" customHeight="1" x14ac:dyDescent="0.25">
      <c r="A501" s="50">
        <v>2401</v>
      </c>
      <c r="B501" s="51"/>
      <c r="C501" s="51"/>
      <c r="D501" s="51"/>
      <c r="E501" s="51"/>
      <c r="F501" s="51"/>
      <c r="G501" s="51"/>
      <c r="H501" s="51"/>
      <c r="I501" s="51"/>
      <c r="J501" s="51"/>
      <c r="K501" s="84"/>
      <c r="L501" s="131"/>
      <c r="M501" s="57"/>
      <c r="N501" s="136"/>
      <c r="O501" s="145" t="s">
        <v>48</v>
      </c>
      <c r="P501" s="146">
        <v>14</v>
      </c>
      <c r="Q501" s="147">
        <f>K504</f>
        <v>14</v>
      </c>
      <c r="R501" s="148" t="s">
        <v>17</v>
      </c>
    </row>
    <row r="502" spans="1:23" ht="15.75" customHeight="1" x14ac:dyDescent="0.25">
      <c r="A502" s="50">
        <v>2402</v>
      </c>
      <c r="B502" s="51"/>
      <c r="C502" s="51"/>
      <c r="D502" s="51"/>
      <c r="E502" s="51"/>
      <c r="F502" s="51"/>
      <c r="G502" s="51"/>
      <c r="H502" s="51"/>
      <c r="I502" s="51"/>
      <c r="J502" s="51"/>
      <c r="K502" s="84"/>
      <c r="L502" s="131"/>
      <c r="M502" s="57"/>
      <c r="N502" s="136"/>
      <c r="O502" s="149" t="s">
        <v>49</v>
      </c>
      <c r="P502" s="65">
        <f>IF(P501/B487=0,"",P501/B487)</f>
        <v>0.73684210526315785</v>
      </c>
      <c r="Q502" s="150">
        <f>IF(P501/Q501=0,"",P501/Q501)</f>
        <v>1</v>
      </c>
      <c r="R502" s="151" t="s">
        <v>50</v>
      </c>
    </row>
    <row r="503" spans="1:23" ht="15.75" customHeight="1" x14ac:dyDescent="0.25">
      <c r="A503" s="50">
        <v>2501</v>
      </c>
      <c r="B503" s="51"/>
      <c r="C503" s="51"/>
      <c r="D503" s="51"/>
      <c r="E503" s="51"/>
      <c r="F503" s="51"/>
      <c r="G503" s="51"/>
      <c r="H503" s="51"/>
      <c r="I503" s="51"/>
      <c r="J503" s="51"/>
      <c r="K503" s="84"/>
      <c r="L503" s="132"/>
      <c r="M503" s="137"/>
      <c r="N503" s="138"/>
      <c r="O503" s="93"/>
      <c r="P503" s="152"/>
      <c r="Q503" s="152"/>
      <c r="R503" s="153"/>
    </row>
    <row r="504" spans="1:23" ht="18" customHeight="1" x14ac:dyDescent="0.25">
      <c r="A504" s="19"/>
      <c r="B504" s="188" t="s">
        <v>74</v>
      </c>
      <c r="C504" s="188"/>
      <c r="D504" s="188"/>
      <c r="E504" s="188"/>
      <c r="F504" s="188"/>
      <c r="G504" s="188"/>
      <c r="H504" s="188"/>
      <c r="I504" s="188"/>
      <c r="J504" s="188"/>
      <c r="K504" s="71">
        <f>SUM(K495:K499)</f>
        <v>14</v>
      </c>
      <c r="L504" s="127">
        <f>IF(K495=0,"",K495/B487)</f>
        <v>0.52631578947368418</v>
      </c>
      <c r="M504" s="72">
        <f>IF(K504=0,"",K504/B487)</f>
        <v>0.73684210526315785</v>
      </c>
      <c r="N504" s="72">
        <f>IF(K496=0,"",M504-L504)</f>
        <v>0.21052631578947367</v>
      </c>
      <c r="O504" s="1"/>
      <c r="P504" s="24"/>
      <c r="Q504" s="27"/>
      <c r="R504" s="1"/>
    </row>
    <row r="505" spans="1:23" ht="12.75" customHeight="1" x14ac:dyDescent="0.2">
      <c r="M505" s="1"/>
      <c r="N505" s="1"/>
      <c r="P505" s="1"/>
    </row>
    <row r="506" spans="1:23" ht="12.75" customHeight="1" x14ac:dyDescent="0.2">
      <c r="M506" s="1"/>
      <c r="N506" s="1"/>
      <c r="P506" s="1"/>
    </row>
    <row r="507" spans="1:23" ht="26.25" customHeight="1" x14ac:dyDescent="0.4">
      <c r="A507" s="79"/>
      <c r="B507" s="179" t="s">
        <v>63</v>
      </c>
      <c r="C507" s="179"/>
      <c r="D507" s="179"/>
      <c r="E507" s="179"/>
      <c r="F507" s="179"/>
      <c r="G507" s="179"/>
      <c r="H507" s="179"/>
      <c r="I507" s="179"/>
      <c r="J507" s="179"/>
      <c r="K507" s="74" t="s">
        <v>82</v>
      </c>
      <c r="L507" s="92"/>
      <c r="M507" s="1"/>
      <c r="N507" s="24"/>
      <c r="O507" s="1"/>
      <c r="P507" s="24"/>
      <c r="Q507" s="24"/>
      <c r="R507" s="24"/>
      <c r="W507" s="98">
        <f>AVERAGE(P502,P525)</f>
        <v>0.52556390977443601</v>
      </c>
    </row>
    <row r="508" spans="1:23" ht="20.25" customHeight="1" x14ac:dyDescent="0.2">
      <c r="A508" s="181" t="s">
        <v>16</v>
      </c>
      <c r="B508" s="182" t="s">
        <v>64</v>
      </c>
      <c r="C508" s="183"/>
      <c r="D508" s="183"/>
      <c r="E508" s="183"/>
      <c r="F508" s="183"/>
      <c r="G508" s="183"/>
      <c r="H508" s="183"/>
      <c r="I508" s="183"/>
      <c r="J508" s="184"/>
      <c r="K508" s="185" t="s">
        <v>17</v>
      </c>
      <c r="L508" s="178" t="s">
        <v>8</v>
      </c>
      <c r="M508" s="178" t="s">
        <v>9</v>
      </c>
      <c r="N508" s="187" t="s">
        <v>10</v>
      </c>
      <c r="O508" s="178" t="s">
        <v>11</v>
      </c>
      <c r="P508" s="176" t="s">
        <v>12</v>
      </c>
      <c r="Q508" s="176" t="s">
        <v>13</v>
      </c>
      <c r="R508" s="178" t="s">
        <v>14</v>
      </c>
    </row>
    <row r="509" spans="1:23" ht="15.75" customHeight="1" x14ac:dyDescent="0.25">
      <c r="A509" s="177"/>
      <c r="B509" s="50" t="s">
        <v>65</v>
      </c>
      <c r="C509" s="50" t="s">
        <v>66</v>
      </c>
      <c r="D509" s="50" t="s">
        <v>67</v>
      </c>
      <c r="E509" s="50" t="s">
        <v>68</v>
      </c>
      <c r="F509" s="50" t="s">
        <v>69</v>
      </c>
      <c r="G509" s="50" t="s">
        <v>70</v>
      </c>
      <c r="H509" s="50" t="s">
        <v>71</v>
      </c>
      <c r="I509" s="50" t="s">
        <v>72</v>
      </c>
      <c r="J509" s="50" t="s">
        <v>73</v>
      </c>
      <c r="K509" s="186"/>
      <c r="L509" s="186"/>
      <c r="M509" s="177"/>
      <c r="N509" s="177"/>
      <c r="O509" s="177"/>
      <c r="P509" s="177"/>
      <c r="Q509" s="177"/>
      <c r="R509" s="177"/>
    </row>
    <row r="510" spans="1:23" ht="15.75" customHeight="1" x14ac:dyDescent="0.25">
      <c r="A510" s="50">
        <v>1702</v>
      </c>
      <c r="B510" s="51">
        <v>35</v>
      </c>
      <c r="C510" s="51"/>
      <c r="D510" s="51"/>
      <c r="E510" s="51"/>
      <c r="F510" s="51"/>
      <c r="G510" s="51"/>
      <c r="H510" s="51"/>
      <c r="I510" s="51"/>
      <c r="J510" s="51"/>
      <c r="K510" s="84"/>
      <c r="L510" s="130"/>
      <c r="M510" s="133"/>
      <c r="N510" s="134"/>
      <c r="O510" s="140"/>
      <c r="P510" s="53">
        <f>B510</f>
        <v>35</v>
      </c>
      <c r="Q510" s="141"/>
      <c r="R510" s="140"/>
    </row>
    <row r="511" spans="1:23" ht="15.75" customHeight="1" x14ac:dyDescent="0.25">
      <c r="A511" s="50">
        <v>1801</v>
      </c>
      <c r="B511" s="51"/>
      <c r="C511" s="51">
        <v>22</v>
      </c>
      <c r="D511" s="51"/>
      <c r="E511" s="51"/>
      <c r="F511" s="51"/>
      <c r="G511" s="51"/>
      <c r="H511" s="51"/>
      <c r="I511" s="51"/>
      <c r="J511" s="51"/>
      <c r="K511" s="84"/>
      <c r="L511" s="131"/>
      <c r="M511" s="57"/>
      <c r="N511" s="135"/>
      <c r="O511" s="54">
        <f>IF(C511=0,"",C511/B510)</f>
        <v>0.62857142857142856</v>
      </c>
      <c r="P511" s="55">
        <v>22</v>
      </c>
      <c r="Q511" s="139">
        <f t="shared" ref="Q511:Q518" si="55">IF(P511=0,"",P511/P510)</f>
        <v>0.62857142857142856</v>
      </c>
      <c r="R511" s="139">
        <f t="shared" ref="R511:R518" si="56">IF(P511=0,"",100%-Q511)</f>
        <v>0.37142857142857144</v>
      </c>
    </row>
    <row r="512" spans="1:23" ht="15.75" customHeight="1" x14ac:dyDescent="0.25">
      <c r="A512" s="50">
        <v>1802</v>
      </c>
      <c r="B512" s="51"/>
      <c r="C512" s="51"/>
      <c r="D512" s="51">
        <v>13</v>
      </c>
      <c r="E512" s="51"/>
      <c r="F512" s="51"/>
      <c r="G512" s="51"/>
      <c r="H512" s="51"/>
      <c r="I512" s="51"/>
      <c r="J512" s="51"/>
      <c r="K512" s="84"/>
      <c r="L512" s="131"/>
      <c r="M512" s="57"/>
      <c r="N512" s="135"/>
      <c r="O512" s="54">
        <f>IF(D512=0,"",D512/C511)</f>
        <v>0.59090909090909094</v>
      </c>
      <c r="P512" s="55">
        <v>16</v>
      </c>
      <c r="Q512" s="139">
        <f t="shared" si="55"/>
        <v>0.72727272727272729</v>
      </c>
      <c r="R512" s="139">
        <f t="shared" si="56"/>
        <v>0.27272727272727271</v>
      </c>
      <c r="S512" s="80">
        <f>P512/P510</f>
        <v>0.45714285714285713</v>
      </c>
    </row>
    <row r="513" spans="1:18" ht="15.75" customHeight="1" x14ac:dyDescent="0.25">
      <c r="A513" s="50">
        <v>1901</v>
      </c>
      <c r="B513" s="51"/>
      <c r="C513" s="51"/>
      <c r="D513" s="51"/>
      <c r="E513" s="51">
        <v>13</v>
      </c>
      <c r="F513" s="51"/>
      <c r="G513" s="51"/>
      <c r="H513" s="51"/>
      <c r="I513" s="51"/>
      <c r="J513" s="51"/>
      <c r="K513" s="84"/>
      <c r="L513" s="131"/>
      <c r="M513" s="57"/>
      <c r="N513" s="135"/>
      <c r="O513" s="54">
        <f>IF(E513=0,"",E513/D512)</f>
        <v>1</v>
      </c>
      <c r="P513" s="55">
        <v>15</v>
      </c>
      <c r="Q513" s="139">
        <f t="shared" si="55"/>
        <v>0.9375</v>
      </c>
      <c r="R513" s="139">
        <f t="shared" si="56"/>
        <v>6.25E-2</v>
      </c>
    </row>
    <row r="514" spans="1:18" ht="15.75" customHeight="1" x14ac:dyDescent="0.25">
      <c r="A514" s="50">
        <v>1902</v>
      </c>
      <c r="B514" s="51"/>
      <c r="C514" s="51"/>
      <c r="D514" s="51"/>
      <c r="E514" s="51"/>
      <c r="F514" s="51">
        <v>13</v>
      </c>
      <c r="G514" s="51"/>
      <c r="H514" s="51"/>
      <c r="I514" s="51"/>
      <c r="J514" s="51"/>
      <c r="K514" s="84"/>
      <c r="L514" s="131"/>
      <c r="M514" s="57"/>
      <c r="N514" s="135"/>
      <c r="O514" s="54">
        <f>IF(F514=0,"",F514/E513)</f>
        <v>1</v>
      </c>
      <c r="P514" s="55">
        <v>14</v>
      </c>
      <c r="Q514" s="139">
        <f t="shared" si="55"/>
        <v>0.93333333333333335</v>
      </c>
      <c r="R514" s="139">
        <f t="shared" si="56"/>
        <v>6.6666666666666652E-2</v>
      </c>
    </row>
    <row r="515" spans="1:18" ht="15.75" customHeight="1" x14ac:dyDescent="0.25">
      <c r="A515" s="50">
        <v>2001</v>
      </c>
      <c r="B515" s="51"/>
      <c r="C515" s="51"/>
      <c r="D515" s="51"/>
      <c r="E515" s="51"/>
      <c r="F515" s="51"/>
      <c r="G515" s="51">
        <v>13</v>
      </c>
      <c r="H515" s="51"/>
      <c r="I515" s="51"/>
      <c r="J515" s="51"/>
      <c r="K515" s="84"/>
      <c r="L515" s="131"/>
      <c r="M515" s="57"/>
      <c r="N515" s="135"/>
      <c r="O515" s="54">
        <f>IF(G515=0,"",G515/F514)</f>
        <v>1</v>
      </c>
      <c r="P515" s="55">
        <v>14</v>
      </c>
      <c r="Q515" s="139">
        <f t="shared" si="55"/>
        <v>1</v>
      </c>
      <c r="R515" s="139">
        <f t="shared" si="56"/>
        <v>0</v>
      </c>
    </row>
    <row r="516" spans="1:18" ht="15.75" customHeight="1" x14ac:dyDescent="0.25">
      <c r="A516" s="50">
        <v>2002</v>
      </c>
      <c r="B516" s="51"/>
      <c r="C516" s="51"/>
      <c r="D516" s="51"/>
      <c r="E516" s="51"/>
      <c r="F516" s="51"/>
      <c r="G516" s="51"/>
      <c r="H516" s="51">
        <v>13</v>
      </c>
      <c r="I516" s="51"/>
      <c r="J516" s="51"/>
      <c r="K516" s="84"/>
      <c r="L516" s="131"/>
      <c r="M516" s="57"/>
      <c r="N516" s="135"/>
      <c r="O516" s="54">
        <f>IF(H516=0,"",H516/G515)</f>
        <v>1</v>
      </c>
      <c r="P516" s="55">
        <v>14</v>
      </c>
      <c r="Q516" s="139">
        <f t="shared" si="55"/>
        <v>1</v>
      </c>
      <c r="R516" s="139">
        <f t="shared" si="56"/>
        <v>0</v>
      </c>
    </row>
    <row r="517" spans="1:18" ht="15.75" customHeight="1" x14ac:dyDescent="0.25">
      <c r="A517" s="50">
        <v>2101</v>
      </c>
      <c r="B517" s="51"/>
      <c r="C517" s="51"/>
      <c r="D517" s="51"/>
      <c r="E517" s="51"/>
      <c r="F517" s="51"/>
      <c r="G517" s="51"/>
      <c r="H517" s="51"/>
      <c r="I517" s="51">
        <v>13</v>
      </c>
      <c r="J517" s="51"/>
      <c r="K517" s="84"/>
      <c r="L517" s="131"/>
      <c r="M517" s="57"/>
      <c r="N517" s="135"/>
      <c r="O517" s="54">
        <f>IF(I517=0,"",I517/H516)</f>
        <v>1</v>
      </c>
      <c r="P517" s="55">
        <v>14</v>
      </c>
      <c r="Q517" s="139">
        <f t="shared" si="55"/>
        <v>1</v>
      </c>
      <c r="R517" s="139">
        <f t="shared" si="56"/>
        <v>0</v>
      </c>
    </row>
    <row r="518" spans="1:18" ht="15.75" customHeight="1" x14ac:dyDescent="0.25">
      <c r="A518" s="50">
        <v>2102</v>
      </c>
      <c r="B518" s="51"/>
      <c r="C518" s="51"/>
      <c r="D518" s="51"/>
      <c r="E518" s="51"/>
      <c r="F518" s="51"/>
      <c r="G518" s="51"/>
      <c r="H518" s="51"/>
      <c r="I518" s="51"/>
      <c r="J518" s="51">
        <v>11</v>
      </c>
      <c r="K518" s="84">
        <v>8</v>
      </c>
      <c r="L518" s="131"/>
      <c r="M518" s="57"/>
      <c r="N518" s="135"/>
      <c r="O518" s="54">
        <f>IF(J518=0,"",J518/I517)</f>
        <v>0.84615384615384615</v>
      </c>
      <c r="P518" s="55">
        <v>14</v>
      </c>
      <c r="Q518" s="139">
        <f t="shared" si="55"/>
        <v>1</v>
      </c>
      <c r="R518" s="139">
        <f t="shared" si="56"/>
        <v>0</v>
      </c>
    </row>
    <row r="519" spans="1:18" ht="15.75" customHeight="1" x14ac:dyDescent="0.25">
      <c r="A519" s="50">
        <v>2201</v>
      </c>
      <c r="B519" s="51"/>
      <c r="C519" s="51"/>
      <c r="D519" s="51"/>
      <c r="E519" s="51"/>
      <c r="F519" s="51"/>
      <c r="G519" s="51"/>
      <c r="H519" s="51"/>
      <c r="I519" s="51"/>
      <c r="J519" s="51">
        <v>5</v>
      </c>
      <c r="K519" s="84">
        <v>3</v>
      </c>
      <c r="L519" s="131"/>
      <c r="M519" s="57"/>
      <c r="N519" s="57"/>
      <c r="O519" s="142"/>
      <c r="P519" s="55">
        <v>6</v>
      </c>
      <c r="Q519" s="143"/>
      <c r="R519" s="142"/>
    </row>
    <row r="520" spans="1:18" ht="15.75" customHeight="1" x14ac:dyDescent="0.25">
      <c r="A520" s="50">
        <v>2202</v>
      </c>
      <c r="B520" s="51"/>
      <c r="C520" s="51"/>
      <c r="D520" s="51"/>
      <c r="E520" s="51"/>
      <c r="F520" s="51"/>
      <c r="G520" s="51"/>
      <c r="H520" s="51"/>
      <c r="I520" s="51"/>
      <c r="J520" s="51">
        <v>1</v>
      </c>
      <c r="K520" s="84">
        <v>1</v>
      </c>
      <c r="L520" s="131"/>
      <c r="M520" s="57"/>
      <c r="N520" s="136"/>
      <c r="O520" s="142"/>
      <c r="P520" s="58">
        <v>2</v>
      </c>
      <c r="Q520" s="143"/>
      <c r="R520" s="142"/>
    </row>
    <row r="521" spans="1:18" ht="15.75" customHeight="1" x14ac:dyDescent="0.25">
      <c r="A521" s="50">
        <v>2301</v>
      </c>
      <c r="B521" s="51"/>
      <c r="C521" s="51"/>
      <c r="D521" s="51"/>
      <c r="E521" s="51"/>
      <c r="F521" s="51"/>
      <c r="G521" s="51"/>
      <c r="H521" s="51"/>
      <c r="I521" s="51"/>
      <c r="J521" s="51">
        <v>1</v>
      </c>
      <c r="K521" s="84"/>
      <c r="L521" s="131"/>
      <c r="M521" s="57"/>
      <c r="N521" s="136"/>
      <c r="O521" s="142"/>
      <c r="P521" s="58">
        <v>1</v>
      </c>
      <c r="Q521" s="143"/>
      <c r="R521" s="142"/>
    </row>
    <row r="522" spans="1:18" ht="15.75" customHeight="1" x14ac:dyDescent="0.25">
      <c r="A522" s="50">
        <v>2302</v>
      </c>
      <c r="B522" s="51"/>
      <c r="C522" s="51"/>
      <c r="D522" s="51"/>
      <c r="E522" s="51"/>
      <c r="F522" s="51"/>
      <c r="G522" s="51"/>
      <c r="H522" s="51"/>
      <c r="I522" s="51"/>
      <c r="J522" s="51"/>
      <c r="K522" s="84"/>
      <c r="L522" s="131"/>
      <c r="M522" s="57"/>
      <c r="N522" s="136"/>
      <c r="O522" s="142"/>
      <c r="P522" s="58"/>
      <c r="Q522" s="143"/>
      <c r="R522" s="142"/>
    </row>
    <row r="523" spans="1:18" ht="15.75" customHeight="1" x14ac:dyDescent="0.25">
      <c r="A523" s="50">
        <v>2401</v>
      </c>
      <c r="B523" s="51"/>
      <c r="C523" s="51"/>
      <c r="D523" s="51"/>
      <c r="E523" s="51"/>
      <c r="F523" s="51"/>
      <c r="G523" s="51"/>
      <c r="H523" s="51"/>
      <c r="I523" s="51"/>
      <c r="J523" s="51"/>
      <c r="K523" s="84"/>
      <c r="L523" s="131"/>
      <c r="M523" s="57"/>
      <c r="N523" s="136"/>
      <c r="O523" s="57"/>
      <c r="P523" s="136"/>
      <c r="Q523" s="144"/>
      <c r="R523" s="142"/>
    </row>
    <row r="524" spans="1:18" ht="15.75" customHeight="1" x14ac:dyDescent="0.25">
      <c r="A524" s="50">
        <v>2402</v>
      </c>
      <c r="B524" s="51"/>
      <c r="C524" s="51"/>
      <c r="D524" s="51"/>
      <c r="E524" s="51"/>
      <c r="F524" s="51"/>
      <c r="G524" s="51"/>
      <c r="H524" s="51"/>
      <c r="I524" s="51"/>
      <c r="J524" s="51"/>
      <c r="K524" s="84"/>
      <c r="L524" s="131"/>
      <c r="M524" s="57"/>
      <c r="N524" s="136"/>
      <c r="O524" s="145" t="s">
        <v>48</v>
      </c>
      <c r="P524" s="146">
        <v>11</v>
      </c>
      <c r="Q524" s="147">
        <f>IF(SUM(K512:K521)=0,"",SUM(K512:K521))</f>
        <v>12</v>
      </c>
      <c r="R524" s="148" t="s">
        <v>17</v>
      </c>
    </row>
    <row r="525" spans="1:18" ht="15.75" customHeight="1" x14ac:dyDescent="0.25">
      <c r="A525" s="50">
        <v>2501</v>
      </c>
      <c r="B525" s="51"/>
      <c r="C525" s="51"/>
      <c r="D525" s="51"/>
      <c r="E525" s="51"/>
      <c r="F525" s="51"/>
      <c r="G525" s="51"/>
      <c r="H525" s="51"/>
      <c r="I525" s="51"/>
      <c r="J525" s="51"/>
      <c r="K525" s="84"/>
      <c r="L525" s="131"/>
      <c r="M525" s="57"/>
      <c r="N525" s="136"/>
      <c r="O525" s="149" t="s">
        <v>49</v>
      </c>
      <c r="P525" s="65">
        <f>IF(P524/B510=0,"",P524/B510)</f>
        <v>0.31428571428571428</v>
      </c>
      <c r="Q525" s="150">
        <f>IF(P524/Q524=0,"",P524/Q524)</f>
        <v>0.91666666666666663</v>
      </c>
      <c r="R525" s="151" t="s">
        <v>50</v>
      </c>
    </row>
    <row r="526" spans="1:18" ht="15.75" customHeight="1" x14ac:dyDescent="0.25">
      <c r="A526" s="50">
        <v>2502</v>
      </c>
      <c r="B526" s="51"/>
      <c r="C526" s="51"/>
      <c r="D526" s="51"/>
      <c r="E526" s="51"/>
      <c r="F526" s="51"/>
      <c r="G526" s="51"/>
      <c r="H526" s="51"/>
      <c r="I526" s="51"/>
      <c r="J526" s="51"/>
      <c r="K526" s="84"/>
      <c r="L526" s="132"/>
      <c r="M526" s="137"/>
      <c r="N526" s="138"/>
      <c r="O526" s="93"/>
      <c r="P526" s="152"/>
      <c r="Q526" s="152"/>
      <c r="R526" s="153"/>
    </row>
    <row r="527" spans="1:18" ht="18" customHeight="1" x14ac:dyDescent="0.25">
      <c r="A527" s="19"/>
      <c r="B527" s="188" t="s">
        <v>74</v>
      </c>
      <c r="C527" s="188"/>
      <c r="D527" s="188"/>
      <c r="E527" s="188"/>
      <c r="F527" s="188"/>
      <c r="G527" s="188"/>
      <c r="H527" s="188"/>
      <c r="I527" s="188"/>
      <c r="J527" s="188"/>
      <c r="K527" s="71">
        <f>SUM(K518:K523)</f>
        <v>12</v>
      </c>
      <c r="L527" s="127">
        <f>IF(K518=0,"",K518/B510)</f>
        <v>0.22857142857142856</v>
      </c>
      <c r="M527" s="72">
        <f>IF(K527=0,"",K527/B510)</f>
        <v>0.34285714285714286</v>
      </c>
      <c r="N527" s="72">
        <f>IF(K519=0,"",M527-L527)</f>
        <v>0.1142857142857143</v>
      </c>
      <c r="O527" s="1"/>
      <c r="P527" s="24"/>
      <c r="Q527" s="27"/>
      <c r="R527" s="1"/>
    </row>
    <row r="528" spans="1:18" ht="12.75" customHeight="1" x14ac:dyDescent="0.2">
      <c r="M528" s="1"/>
      <c r="N528" s="1"/>
      <c r="P528" s="1"/>
    </row>
    <row r="529" spans="1:19" ht="12.75" customHeight="1" x14ac:dyDescent="0.2">
      <c r="M529" s="1"/>
      <c r="N529" s="1"/>
      <c r="P529" s="1"/>
    </row>
    <row r="530" spans="1:19" ht="26.25" customHeight="1" x14ac:dyDescent="0.4">
      <c r="A530" s="79"/>
      <c r="B530" s="179" t="s">
        <v>63</v>
      </c>
      <c r="C530" s="179"/>
      <c r="D530" s="179"/>
      <c r="E530" s="179"/>
      <c r="F530" s="179"/>
      <c r="G530" s="179"/>
      <c r="H530" s="179"/>
      <c r="I530" s="179"/>
      <c r="J530" s="179"/>
      <c r="K530" s="74" t="s">
        <v>83</v>
      </c>
      <c r="L530" s="92"/>
      <c r="M530" s="1"/>
      <c r="N530" s="24"/>
      <c r="O530" s="1"/>
      <c r="P530" s="24"/>
      <c r="Q530" s="24"/>
      <c r="R530" s="24"/>
    </row>
    <row r="531" spans="1:19" ht="20.25" customHeight="1" x14ac:dyDescent="0.2">
      <c r="A531" s="181" t="s">
        <v>16</v>
      </c>
      <c r="B531" s="182" t="s">
        <v>64</v>
      </c>
      <c r="C531" s="183"/>
      <c r="D531" s="183"/>
      <c r="E531" s="183"/>
      <c r="F531" s="183"/>
      <c r="G531" s="183"/>
      <c r="H531" s="183"/>
      <c r="I531" s="183"/>
      <c r="J531" s="184"/>
      <c r="K531" s="185" t="s">
        <v>17</v>
      </c>
      <c r="L531" s="178" t="s">
        <v>8</v>
      </c>
      <c r="M531" s="178" t="s">
        <v>9</v>
      </c>
      <c r="N531" s="187" t="s">
        <v>10</v>
      </c>
      <c r="O531" s="178" t="s">
        <v>11</v>
      </c>
      <c r="P531" s="176" t="s">
        <v>12</v>
      </c>
      <c r="Q531" s="176" t="s">
        <v>13</v>
      </c>
      <c r="R531" s="178" t="s">
        <v>14</v>
      </c>
    </row>
    <row r="532" spans="1:19" ht="15.75" customHeight="1" x14ac:dyDescent="0.25">
      <c r="A532" s="177"/>
      <c r="B532" s="50" t="s">
        <v>65</v>
      </c>
      <c r="C532" s="50" t="s">
        <v>66</v>
      </c>
      <c r="D532" s="50" t="s">
        <v>67</v>
      </c>
      <c r="E532" s="50" t="s">
        <v>68</v>
      </c>
      <c r="F532" s="50" t="s">
        <v>69</v>
      </c>
      <c r="G532" s="50" t="s">
        <v>70</v>
      </c>
      <c r="H532" s="50" t="s">
        <v>71</v>
      </c>
      <c r="I532" s="50" t="s">
        <v>72</v>
      </c>
      <c r="J532" s="50" t="s">
        <v>73</v>
      </c>
      <c r="K532" s="186"/>
      <c r="L532" s="186"/>
      <c r="M532" s="177"/>
      <c r="N532" s="177"/>
      <c r="O532" s="177"/>
      <c r="P532" s="177"/>
      <c r="Q532" s="177"/>
      <c r="R532" s="177"/>
    </row>
    <row r="533" spans="1:19" ht="15.75" customHeight="1" x14ac:dyDescent="0.25">
      <c r="A533" s="50">
        <v>1801</v>
      </c>
      <c r="B533" s="51">
        <v>16</v>
      </c>
      <c r="C533" s="51"/>
      <c r="D533" s="51"/>
      <c r="E533" s="51"/>
      <c r="F533" s="51"/>
      <c r="G533" s="51"/>
      <c r="H533" s="51"/>
      <c r="I533" s="51"/>
      <c r="J533" s="51"/>
      <c r="K533" s="84"/>
      <c r="L533" s="130"/>
      <c r="M533" s="133"/>
      <c r="N533" s="134"/>
      <c r="O533" s="140"/>
      <c r="P533" s="53">
        <f>B533</f>
        <v>16</v>
      </c>
      <c r="Q533" s="141"/>
      <c r="R533" s="140"/>
    </row>
    <row r="534" spans="1:19" ht="15.75" customHeight="1" x14ac:dyDescent="0.25">
      <c r="A534" s="50">
        <v>1802</v>
      </c>
      <c r="B534" s="51"/>
      <c r="C534" s="51">
        <v>14</v>
      </c>
      <c r="D534" s="51"/>
      <c r="E534" s="51"/>
      <c r="F534" s="51"/>
      <c r="G534" s="51"/>
      <c r="H534" s="51"/>
      <c r="I534" s="51"/>
      <c r="J534" s="51"/>
      <c r="K534" s="84"/>
      <c r="L534" s="131"/>
      <c r="M534" s="57"/>
      <c r="N534" s="135"/>
      <c r="O534" s="54">
        <f>IF(C534=0,"",C534/B533)</f>
        <v>0.875</v>
      </c>
      <c r="P534" s="55">
        <v>14</v>
      </c>
      <c r="Q534" s="139">
        <f t="shared" ref="Q534:Q541" si="57">IF(P534=0,"",P534/P533)</f>
        <v>0.875</v>
      </c>
      <c r="R534" s="139">
        <f t="shared" ref="R534:R541" si="58">IF(P534=0,"",100%-Q534)</f>
        <v>0.125</v>
      </c>
    </row>
    <row r="535" spans="1:19" ht="15.75" customHeight="1" x14ac:dyDescent="0.25">
      <c r="A535" s="50">
        <v>1901</v>
      </c>
      <c r="B535" s="51"/>
      <c r="C535" s="51"/>
      <c r="D535" s="51">
        <v>9</v>
      </c>
      <c r="E535" s="51"/>
      <c r="F535" s="51"/>
      <c r="G535" s="51"/>
      <c r="H535" s="51"/>
      <c r="I535" s="51"/>
      <c r="J535" s="51"/>
      <c r="K535" s="84"/>
      <c r="L535" s="131"/>
      <c r="M535" s="57"/>
      <c r="N535" s="135"/>
      <c r="O535" s="54">
        <f>IF(D535=0,"",D535/C534)</f>
        <v>0.6428571428571429</v>
      </c>
      <c r="P535" s="55">
        <v>12</v>
      </c>
      <c r="Q535" s="139">
        <f t="shared" si="57"/>
        <v>0.8571428571428571</v>
      </c>
      <c r="R535" s="139">
        <f t="shared" si="58"/>
        <v>0.1428571428571429</v>
      </c>
      <c r="S535" s="80">
        <f>P535/P533</f>
        <v>0.75</v>
      </c>
    </row>
    <row r="536" spans="1:19" ht="15.75" customHeight="1" x14ac:dyDescent="0.25">
      <c r="A536" s="50">
        <v>1902</v>
      </c>
      <c r="B536" s="51"/>
      <c r="C536" s="51"/>
      <c r="D536" s="51"/>
      <c r="E536" s="51">
        <v>8</v>
      </c>
      <c r="F536" s="51"/>
      <c r="G536" s="51"/>
      <c r="H536" s="51"/>
      <c r="I536" s="51"/>
      <c r="J536" s="51"/>
      <c r="K536" s="84"/>
      <c r="L536" s="131"/>
      <c r="M536" s="57"/>
      <c r="N536" s="135"/>
      <c r="O536" s="54">
        <f>IF(E536=0,"",E536/D535)</f>
        <v>0.88888888888888884</v>
      </c>
      <c r="P536" s="55">
        <v>10</v>
      </c>
      <c r="Q536" s="139">
        <f t="shared" si="57"/>
        <v>0.83333333333333337</v>
      </c>
      <c r="R536" s="139">
        <f t="shared" si="58"/>
        <v>0.16666666666666663</v>
      </c>
    </row>
    <row r="537" spans="1:19" ht="15.75" customHeight="1" x14ac:dyDescent="0.25">
      <c r="A537" s="50">
        <v>2001</v>
      </c>
      <c r="B537" s="51"/>
      <c r="C537" s="51"/>
      <c r="D537" s="51"/>
      <c r="E537" s="51"/>
      <c r="F537" s="51">
        <v>8</v>
      </c>
      <c r="G537" s="51"/>
      <c r="H537" s="51"/>
      <c r="I537" s="51"/>
      <c r="J537" s="51"/>
      <c r="K537" s="84"/>
      <c r="L537" s="131"/>
      <c r="M537" s="57"/>
      <c r="N537" s="135"/>
      <c r="O537" s="54">
        <f>IF(F537=0,"",F537/E536)</f>
        <v>1</v>
      </c>
      <c r="P537" s="55">
        <v>8</v>
      </c>
      <c r="Q537" s="139">
        <f t="shared" si="57"/>
        <v>0.8</v>
      </c>
      <c r="R537" s="139">
        <f t="shared" si="58"/>
        <v>0.19999999999999996</v>
      </c>
    </row>
    <row r="538" spans="1:19" ht="15.75" customHeight="1" x14ac:dyDescent="0.25">
      <c r="A538" s="50">
        <v>2002</v>
      </c>
      <c r="B538" s="51"/>
      <c r="C538" s="51"/>
      <c r="D538" s="51"/>
      <c r="E538" s="51"/>
      <c r="F538" s="51"/>
      <c r="G538" s="51">
        <v>8</v>
      </c>
      <c r="H538" s="51"/>
      <c r="I538" s="51"/>
      <c r="J538" s="51"/>
      <c r="K538" s="84"/>
      <c r="L538" s="131"/>
      <c r="M538" s="57"/>
      <c r="N538" s="135"/>
      <c r="O538" s="54">
        <f>IF(G538=0,"",G538/F537)</f>
        <v>1</v>
      </c>
      <c r="P538" s="55">
        <v>8</v>
      </c>
      <c r="Q538" s="139">
        <f t="shared" si="57"/>
        <v>1</v>
      </c>
      <c r="R538" s="139">
        <f t="shared" si="58"/>
        <v>0</v>
      </c>
    </row>
    <row r="539" spans="1:19" ht="15.75" customHeight="1" x14ac:dyDescent="0.25">
      <c r="A539" s="50">
        <v>2101</v>
      </c>
      <c r="B539" s="51"/>
      <c r="C539" s="51"/>
      <c r="D539" s="51"/>
      <c r="E539" s="51"/>
      <c r="F539" s="51"/>
      <c r="G539" s="51"/>
      <c r="H539" s="51">
        <v>8</v>
      </c>
      <c r="I539" s="51"/>
      <c r="J539" s="51"/>
      <c r="K539" s="84"/>
      <c r="L539" s="131"/>
      <c r="M539" s="57"/>
      <c r="N539" s="135"/>
      <c r="O539" s="54">
        <f>IF(H539=0,"",H539/G538)</f>
        <v>1</v>
      </c>
      <c r="P539" s="55">
        <v>8</v>
      </c>
      <c r="Q539" s="139">
        <f t="shared" si="57"/>
        <v>1</v>
      </c>
      <c r="R539" s="139">
        <f t="shared" si="58"/>
        <v>0</v>
      </c>
    </row>
    <row r="540" spans="1:19" ht="15.75" customHeight="1" x14ac:dyDescent="0.25">
      <c r="A540" s="50">
        <v>2102</v>
      </c>
      <c r="B540" s="51"/>
      <c r="C540" s="51"/>
      <c r="D540" s="51"/>
      <c r="E540" s="51"/>
      <c r="F540" s="51"/>
      <c r="G540" s="51"/>
      <c r="H540" s="51"/>
      <c r="I540" s="51">
        <v>8</v>
      </c>
      <c r="J540" s="51"/>
      <c r="K540" s="84"/>
      <c r="L540" s="131"/>
      <c r="M540" s="57"/>
      <c r="N540" s="135"/>
      <c r="O540" s="54">
        <f>IF(I540=0,"",I540/H539)</f>
        <v>1</v>
      </c>
      <c r="P540" s="55">
        <v>8</v>
      </c>
      <c r="Q540" s="139">
        <f t="shared" si="57"/>
        <v>1</v>
      </c>
      <c r="R540" s="139">
        <f t="shared" si="58"/>
        <v>0</v>
      </c>
    </row>
    <row r="541" spans="1:19" ht="15.75" customHeight="1" x14ac:dyDescent="0.25">
      <c r="A541" s="50">
        <v>2201</v>
      </c>
      <c r="B541" s="51"/>
      <c r="C541" s="51"/>
      <c r="D541" s="51"/>
      <c r="E541" s="51"/>
      <c r="F541" s="51"/>
      <c r="G541" s="51"/>
      <c r="H541" s="51"/>
      <c r="I541" s="51"/>
      <c r="J541" s="51">
        <v>7</v>
      </c>
      <c r="K541" s="84">
        <v>7</v>
      </c>
      <c r="L541" s="131"/>
      <c r="M541" s="57"/>
      <c r="N541" s="135"/>
      <c r="O541" s="54">
        <f>IF(J541=0,"",J541/I540)</f>
        <v>0.875</v>
      </c>
      <c r="P541" s="55">
        <v>8</v>
      </c>
      <c r="Q541" s="139">
        <f t="shared" si="57"/>
        <v>1</v>
      </c>
      <c r="R541" s="139">
        <f t="shared" si="58"/>
        <v>0</v>
      </c>
    </row>
    <row r="542" spans="1:19" ht="15.75" customHeight="1" x14ac:dyDescent="0.25">
      <c r="A542" s="50">
        <v>2202</v>
      </c>
      <c r="B542" s="51"/>
      <c r="C542" s="51"/>
      <c r="D542" s="51"/>
      <c r="E542" s="51"/>
      <c r="F542" s="51"/>
      <c r="G542" s="51"/>
      <c r="H542" s="51"/>
      <c r="I542" s="51"/>
      <c r="J542" s="51">
        <v>1</v>
      </c>
      <c r="K542" s="84">
        <v>1</v>
      </c>
      <c r="L542" s="131"/>
      <c r="M542" s="57"/>
      <c r="N542" s="57"/>
      <c r="O542" s="142"/>
      <c r="P542" s="55">
        <v>1</v>
      </c>
      <c r="Q542" s="143"/>
      <c r="R542" s="142"/>
    </row>
    <row r="543" spans="1:19" ht="15.75" customHeight="1" x14ac:dyDescent="0.25">
      <c r="A543" s="50">
        <v>2301</v>
      </c>
      <c r="B543" s="51"/>
      <c r="C543" s="51"/>
      <c r="D543" s="51"/>
      <c r="E543" s="51"/>
      <c r="F543" s="51"/>
      <c r="G543" s="51"/>
      <c r="H543" s="51"/>
      <c r="I543" s="51"/>
      <c r="J543" s="51"/>
      <c r="K543" s="84"/>
      <c r="L543" s="131"/>
      <c r="M543" s="57"/>
      <c r="N543" s="136"/>
      <c r="O543" s="142"/>
      <c r="P543" s="58"/>
      <c r="Q543" s="143"/>
      <c r="R543" s="142"/>
    </row>
    <row r="544" spans="1:19" ht="15.75" customHeight="1" x14ac:dyDescent="0.25">
      <c r="A544" s="50">
        <v>2302</v>
      </c>
      <c r="B544" s="51"/>
      <c r="C544" s="51"/>
      <c r="D544" s="51"/>
      <c r="E544" s="51"/>
      <c r="F544" s="51"/>
      <c r="G544" s="51"/>
      <c r="H544" s="51"/>
      <c r="I544" s="51"/>
      <c r="J544" s="51"/>
      <c r="K544" s="84"/>
      <c r="L544" s="131"/>
      <c r="M544" s="57"/>
      <c r="N544" s="136"/>
      <c r="O544" s="142"/>
      <c r="P544" s="58"/>
      <c r="Q544" s="143"/>
      <c r="R544" s="142"/>
    </row>
    <row r="545" spans="1:22" ht="15.75" customHeight="1" x14ac:dyDescent="0.25">
      <c r="A545" s="50">
        <v>2401</v>
      </c>
      <c r="B545" s="51"/>
      <c r="C545" s="51"/>
      <c r="D545" s="51"/>
      <c r="E545" s="51"/>
      <c r="F545" s="51"/>
      <c r="G545" s="51"/>
      <c r="H545" s="51"/>
      <c r="I545" s="51"/>
      <c r="J545" s="51"/>
      <c r="K545" s="84"/>
      <c r="L545" s="131"/>
      <c r="M545" s="57"/>
      <c r="N545" s="136"/>
      <c r="O545" s="142"/>
      <c r="P545" s="58"/>
      <c r="Q545" s="143"/>
      <c r="R545" s="142"/>
    </row>
    <row r="546" spans="1:22" ht="15.75" customHeight="1" x14ac:dyDescent="0.25">
      <c r="A546" s="50">
        <v>2402</v>
      </c>
      <c r="B546" s="51"/>
      <c r="C546" s="51"/>
      <c r="D546" s="51"/>
      <c r="E546" s="51"/>
      <c r="F546" s="51"/>
      <c r="G546" s="51"/>
      <c r="H546" s="51"/>
      <c r="I546" s="51"/>
      <c r="J546" s="51"/>
      <c r="K546" s="84"/>
      <c r="L546" s="131"/>
      <c r="M546" s="57"/>
      <c r="N546" s="136"/>
      <c r="O546" s="57"/>
      <c r="P546" s="136"/>
      <c r="Q546" s="144"/>
      <c r="R546" s="142"/>
    </row>
    <row r="547" spans="1:22" ht="15.75" customHeight="1" x14ac:dyDescent="0.25">
      <c r="A547" s="50">
        <v>2501</v>
      </c>
      <c r="B547" s="51"/>
      <c r="C547" s="51"/>
      <c r="D547" s="51"/>
      <c r="E547" s="51"/>
      <c r="F547" s="51"/>
      <c r="G547" s="51"/>
      <c r="H547" s="51"/>
      <c r="I547" s="51"/>
      <c r="J547" s="51"/>
      <c r="K547" s="84"/>
      <c r="L547" s="131"/>
      <c r="M547" s="57"/>
      <c r="N547" s="136"/>
      <c r="O547" s="145" t="s">
        <v>48</v>
      </c>
      <c r="P547" s="146">
        <v>7</v>
      </c>
      <c r="Q547" s="147">
        <f>IF(SUM(K535:K544)=0,"",SUM(K535:K544))</f>
        <v>8</v>
      </c>
      <c r="R547" s="148" t="s">
        <v>17</v>
      </c>
    </row>
    <row r="548" spans="1:22" ht="15.75" customHeight="1" x14ac:dyDescent="0.25">
      <c r="A548" s="50">
        <v>2502</v>
      </c>
      <c r="B548" s="51"/>
      <c r="C548" s="51"/>
      <c r="D548" s="51"/>
      <c r="E548" s="51"/>
      <c r="F548" s="51"/>
      <c r="G548" s="51"/>
      <c r="H548" s="51"/>
      <c r="I548" s="51"/>
      <c r="J548" s="51"/>
      <c r="K548" s="84"/>
      <c r="L548" s="131"/>
      <c r="M548" s="57"/>
      <c r="N548" s="136"/>
      <c r="O548" s="149" t="s">
        <v>49</v>
      </c>
      <c r="P548" s="65">
        <f>IF(P547/B533=0,"",P547/B533)</f>
        <v>0.4375</v>
      </c>
      <c r="Q548" s="150">
        <f>IF(P547/Q547=0,"",P547/Q547)</f>
        <v>0.875</v>
      </c>
      <c r="R548" s="151" t="s">
        <v>50</v>
      </c>
    </row>
    <row r="549" spans="1:22" ht="15.75" customHeight="1" x14ac:dyDescent="0.25">
      <c r="A549" s="50">
        <v>2601</v>
      </c>
      <c r="B549" s="51"/>
      <c r="C549" s="51"/>
      <c r="D549" s="51"/>
      <c r="E549" s="51"/>
      <c r="F549" s="51"/>
      <c r="G549" s="51"/>
      <c r="H549" s="51"/>
      <c r="I549" s="51"/>
      <c r="J549" s="51"/>
      <c r="K549" s="84"/>
      <c r="L549" s="132"/>
      <c r="M549" s="137"/>
      <c r="N549" s="138"/>
      <c r="O549" s="93"/>
      <c r="P549" s="152"/>
      <c r="Q549" s="152"/>
      <c r="R549" s="153"/>
    </row>
    <row r="550" spans="1:22" ht="18" customHeight="1" x14ac:dyDescent="0.25">
      <c r="A550" s="19"/>
      <c r="B550" s="188" t="s">
        <v>74</v>
      </c>
      <c r="C550" s="188"/>
      <c r="D550" s="188"/>
      <c r="E550" s="188"/>
      <c r="F550" s="188"/>
      <c r="G550" s="188"/>
      <c r="H550" s="188"/>
      <c r="I550" s="188"/>
      <c r="J550" s="188"/>
      <c r="K550" s="71">
        <f>SUM(K541:K546)</f>
        <v>8</v>
      </c>
      <c r="L550" s="127">
        <f>IF(K541=0,"",K541/B533)</f>
        <v>0.4375</v>
      </c>
      <c r="M550" s="72">
        <f>IF(K550=0,"",K550/B533)</f>
        <v>0.5</v>
      </c>
      <c r="N550" s="72">
        <f>IF(K542=0,"",M550-L550)</f>
        <v>6.25E-2</v>
      </c>
      <c r="O550" s="1"/>
      <c r="P550" s="24"/>
      <c r="Q550" s="27"/>
      <c r="R550" s="1"/>
    </row>
    <row r="551" spans="1:22" ht="12.75" customHeight="1" x14ac:dyDescent="0.2">
      <c r="M551" s="1"/>
      <c r="N551" s="1"/>
      <c r="P551" s="1"/>
    </row>
    <row r="552" spans="1:22" ht="12.75" customHeight="1" x14ac:dyDescent="0.2">
      <c r="M552" s="1"/>
      <c r="N552" s="1"/>
      <c r="P552" s="1"/>
    </row>
    <row r="553" spans="1:22" ht="26.25" customHeight="1" x14ac:dyDescent="0.4">
      <c r="A553" s="79"/>
      <c r="B553" s="179" t="s">
        <v>63</v>
      </c>
      <c r="C553" s="179"/>
      <c r="D553" s="179"/>
      <c r="E553" s="179"/>
      <c r="F553" s="179"/>
      <c r="G553" s="179"/>
      <c r="H553" s="179"/>
      <c r="I553" s="179"/>
      <c r="J553" s="179"/>
      <c r="K553" s="74" t="s">
        <v>84</v>
      </c>
      <c r="L553" s="92"/>
      <c r="M553" s="1"/>
      <c r="N553" s="24"/>
      <c r="O553" s="1"/>
      <c r="P553" s="24"/>
      <c r="Q553" s="24"/>
      <c r="R553" s="24"/>
      <c r="V553" s="97">
        <f>AVERAGE(L550,L572)</f>
        <v>0.32401315789473684</v>
      </c>
    </row>
    <row r="554" spans="1:22" ht="20.25" customHeight="1" x14ac:dyDescent="0.2">
      <c r="A554" s="181" t="s">
        <v>16</v>
      </c>
      <c r="B554" s="182" t="s">
        <v>64</v>
      </c>
      <c r="C554" s="183"/>
      <c r="D554" s="183"/>
      <c r="E554" s="183"/>
      <c r="F554" s="183"/>
      <c r="G554" s="183"/>
      <c r="H554" s="183"/>
      <c r="I554" s="183"/>
      <c r="J554" s="184"/>
      <c r="K554" s="185" t="s">
        <v>17</v>
      </c>
      <c r="L554" s="178" t="s">
        <v>8</v>
      </c>
      <c r="M554" s="178" t="s">
        <v>9</v>
      </c>
      <c r="N554" s="187" t="s">
        <v>10</v>
      </c>
      <c r="O554" s="178" t="s">
        <v>11</v>
      </c>
      <c r="P554" s="176" t="s">
        <v>12</v>
      </c>
      <c r="Q554" s="176" t="s">
        <v>13</v>
      </c>
      <c r="R554" s="178" t="s">
        <v>14</v>
      </c>
    </row>
    <row r="555" spans="1:22" ht="15.75" customHeight="1" x14ac:dyDescent="0.25">
      <c r="A555" s="177"/>
      <c r="B555" s="50" t="s">
        <v>65</v>
      </c>
      <c r="C555" s="50" t="s">
        <v>66</v>
      </c>
      <c r="D555" s="50" t="s">
        <v>67</v>
      </c>
      <c r="E555" s="50" t="s">
        <v>68</v>
      </c>
      <c r="F555" s="50" t="s">
        <v>69</v>
      </c>
      <c r="G555" s="50" t="s">
        <v>70</v>
      </c>
      <c r="H555" s="50" t="s">
        <v>71</v>
      </c>
      <c r="I555" s="50" t="s">
        <v>72</v>
      </c>
      <c r="J555" s="50" t="s">
        <v>73</v>
      </c>
      <c r="K555" s="186"/>
      <c r="L555" s="186"/>
      <c r="M555" s="177"/>
      <c r="N555" s="177"/>
      <c r="O555" s="177"/>
      <c r="P555" s="177"/>
      <c r="Q555" s="177"/>
      <c r="R555" s="177"/>
    </row>
    <row r="556" spans="1:22" ht="15.75" customHeight="1" x14ac:dyDescent="0.25">
      <c r="A556" s="50">
        <v>1802</v>
      </c>
      <c r="B556" s="51">
        <v>38</v>
      </c>
      <c r="C556" s="51"/>
      <c r="D556" s="51"/>
      <c r="E556" s="51"/>
      <c r="F556" s="51"/>
      <c r="G556" s="51"/>
      <c r="H556" s="51"/>
      <c r="I556" s="51"/>
      <c r="J556" s="51"/>
      <c r="K556" s="84"/>
      <c r="L556" s="130"/>
      <c r="M556" s="133"/>
      <c r="N556" s="134"/>
      <c r="O556" s="140"/>
      <c r="P556" s="53">
        <f>B556</f>
        <v>38</v>
      </c>
      <c r="Q556" s="141"/>
      <c r="R556" s="140"/>
    </row>
    <row r="557" spans="1:22" ht="15.75" customHeight="1" x14ac:dyDescent="0.25">
      <c r="A557" s="50">
        <v>1901</v>
      </c>
      <c r="B557" s="51"/>
      <c r="C557" s="51">
        <v>29</v>
      </c>
      <c r="D557" s="51"/>
      <c r="E557" s="51"/>
      <c r="F557" s="51"/>
      <c r="G557" s="51"/>
      <c r="H557" s="51"/>
      <c r="I557" s="51"/>
      <c r="J557" s="51"/>
      <c r="K557" s="84"/>
      <c r="L557" s="131"/>
      <c r="M557" s="57"/>
      <c r="N557" s="135"/>
      <c r="O557" s="54">
        <f>IF(C557=0,"",C557/B556)</f>
        <v>0.76315789473684215</v>
      </c>
      <c r="P557" s="55">
        <v>29</v>
      </c>
      <c r="Q557" s="139">
        <f t="shared" ref="Q557:Q564" si="59">IF(P557=0,"",P557/P556)</f>
        <v>0.76315789473684215</v>
      </c>
      <c r="R557" s="139">
        <f t="shared" ref="R557:R564" si="60">IF(P557=0,"",100%-Q557)</f>
        <v>0.23684210526315785</v>
      </c>
    </row>
    <row r="558" spans="1:22" ht="15.75" customHeight="1" x14ac:dyDescent="0.25">
      <c r="A558" s="50">
        <v>1902</v>
      </c>
      <c r="B558" s="51"/>
      <c r="C558" s="51"/>
      <c r="D558" s="51">
        <v>21</v>
      </c>
      <c r="E558" s="51"/>
      <c r="F558" s="51"/>
      <c r="G558" s="51"/>
      <c r="H558" s="51"/>
      <c r="I558" s="51"/>
      <c r="J558" s="51"/>
      <c r="K558" s="84"/>
      <c r="L558" s="131"/>
      <c r="M558" s="57"/>
      <c r="N558" s="135"/>
      <c r="O558" s="54">
        <f>IF(D558=0,"",D558/C557)</f>
        <v>0.72413793103448276</v>
      </c>
      <c r="P558" s="55">
        <v>24</v>
      </c>
      <c r="Q558" s="139">
        <f t="shared" si="59"/>
        <v>0.82758620689655171</v>
      </c>
      <c r="R558" s="139">
        <f t="shared" si="60"/>
        <v>0.17241379310344829</v>
      </c>
      <c r="S558" s="80">
        <f>P558/P556</f>
        <v>0.63157894736842102</v>
      </c>
    </row>
    <row r="559" spans="1:22" ht="15.75" customHeight="1" x14ac:dyDescent="0.25">
      <c r="A559" s="50">
        <v>2001</v>
      </c>
      <c r="B559" s="51"/>
      <c r="C559" s="51"/>
      <c r="D559" s="51"/>
      <c r="E559" s="51">
        <v>18</v>
      </c>
      <c r="F559" s="51"/>
      <c r="G559" s="51"/>
      <c r="H559" s="51"/>
      <c r="I559" s="51"/>
      <c r="J559" s="51"/>
      <c r="K559" s="84"/>
      <c r="L559" s="131"/>
      <c r="M559" s="57"/>
      <c r="N559" s="135"/>
      <c r="O559" s="54">
        <f>IF(E559=0,"",E559/D558)</f>
        <v>0.8571428571428571</v>
      </c>
      <c r="P559" s="55">
        <v>20</v>
      </c>
      <c r="Q559" s="139">
        <f t="shared" si="59"/>
        <v>0.83333333333333337</v>
      </c>
      <c r="R559" s="139">
        <f t="shared" si="60"/>
        <v>0.16666666666666663</v>
      </c>
    </row>
    <row r="560" spans="1:22" ht="15.75" customHeight="1" x14ac:dyDescent="0.25">
      <c r="A560" s="50">
        <v>2002</v>
      </c>
      <c r="B560" s="51"/>
      <c r="C560" s="51"/>
      <c r="D560" s="51"/>
      <c r="E560" s="51"/>
      <c r="F560" s="51">
        <v>16</v>
      </c>
      <c r="G560" s="51"/>
      <c r="H560" s="51"/>
      <c r="I560" s="51"/>
      <c r="J560" s="51"/>
      <c r="K560" s="84"/>
      <c r="L560" s="131"/>
      <c r="M560" s="57"/>
      <c r="N560" s="135"/>
      <c r="O560" s="54">
        <f>IF(F560=0,"",F560/E559)</f>
        <v>0.88888888888888884</v>
      </c>
      <c r="P560" s="55">
        <v>17</v>
      </c>
      <c r="Q560" s="139">
        <f t="shared" si="59"/>
        <v>0.85</v>
      </c>
      <c r="R560" s="139">
        <f t="shared" si="60"/>
        <v>0.15000000000000002</v>
      </c>
    </row>
    <row r="561" spans="1:18" ht="15.75" customHeight="1" x14ac:dyDescent="0.25">
      <c r="A561" s="50">
        <v>2101</v>
      </c>
      <c r="B561" s="51"/>
      <c r="C561" s="51"/>
      <c r="D561" s="51"/>
      <c r="E561" s="51"/>
      <c r="F561" s="51"/>
      <c r="G561" s="51">
        <v>15</v>
      </c>
      <c r="H561" s="51"/>
      <c r="I561" s="51"/>
      <c r="J561" s="51"/>
      <c r="K561" s="84"/>
      <c r="L561" s="131"/>
      <c r="M561" s="57"/>
      <c r="N561" s="135"/>
      <c r="O561" s="54">
        <f>IF(G561=0,"",G561/F560)</f>
        <v>0.9375</v>
      </c>
      <c r="P561" s="55">
        <v>17</v>
      </c>
      <c r="Q561" s="139">
        <f t="shared" si="59"/>
        <v>1</v>
      </c>
      <c r="R561" s="139">
        <f t="shared" si="60"/>
        <v>0</v>
      </c>
    </row>
    <row r="562" spans="1:18" ht="15.75" customHeight="1" x14ac:dyDescent="0.25">
      <c r="A562" s="50">
        <v>2102</v>
      </c>
      <c r="B562" s="51"/>
      <c r="C562" s="51"/>
      <c r="D562" s="51"/>
      <c r="E562" s="51"/>
      <c r="F562" s="51"/>
      <c r="G562" s="51"/>
      <c r="H562" s="51">
        <v>15</v>
      </c>
      <c r="I562" s="51"/>
      <c r="J562" s="51"/>
      <c r="K562" s="84"/>
      <c r="L562" s="131"/>
      <c r="M562" s="57"/>
      <c r="N562" s="135"/>
      <c r="O562" s="54">
        <f>IF(H562=0,"",H562/G561)</f>
        <v>1</v>
      </c>
      <c r="P562" s="55">
        <v>17</v>
      </c>
      <c r="Q562" s="139">
        <f t="shared" si="59"/>
        <v>1</v>
      </c>
      <c r="R562" s="139">
        <f t="shared" si="60"/>
        <v>0</v>
      </c>
    </row>
    <row r="563" spans="1:18" ht="15.75" customHeight="1" x14ac:dyDescent="0.25">
      <c r="A563" s="50">
        <v>2201</v>
      </c>
      <c r="B563" s="51"/>
      <c r="C563" s="51"/>
      <c r="D563" s="51"/>
      <c r="E563" s="51"/>
      <c r="F563" s="51"/>
      <c r="G563" s="51"/>
      <c r="H563" s="51"/>
      <c r="I563" s="51">
        <v>15</v>
      </c>
      <c r="J563" s="51"/>
      <c r="K563" s="84"/>
      <c r="L563" s="131"/>
      <c r="M563" s="57"/>
      <c r="N563" s="135"/>
      <c r="O563" s="54">
        <f>IF(I563=0,"",I563/H562)</f>
        <v>1</v>
      </c>
      <c r="P563" s="55">
        <v>18</v>
      </c>
      <c r="Q563" s="139">
        <f t="shared" si="59"/>
        <v>1.0588235294117647</v>
      </c>
      <c r="R563" s="139">
        <f t="shared" si="60"/>
        <v>-5.8823529411764719E-2</v>
      </c>
    </row>
    <row r="564" spans="1:18" ht="15.75" customHeight="1" x14ac:dyDescent="0.25">
      <c r="A564" s="50">
        <v>2202</v>
      </c>
      <c r="B564" s="51"/>
      <c r="C564" s="51"/>
      <c r="D564" s="51"/>
      <c r="E564" s="51"/>
      <c r="F564" s="51"/>
      <c r="G564" s="51"/>
      <c r="H564" s="51"/>
      <c r="I564" s="51"/>
      <c r="J564" s="51">
        <v>14</v>
      </c>
      <c r="K564" s="84">
        <v>8</v>
      </c>
      <c r="L564" s="131"/>
      <c r="M564" s="57"/>
      <c r="N564" s="135"/>
      <c r="O564" s="54">
        <f>IF(J564=0,"",J564/I563)</f>
        <v>0.93333333333333335</v>
      </c>
      <c r="P564" s="55">
        <v>17</v>
      </c>
      <c r="Q564" s="139">
        <f t="shared" si="59"/>
        <v>0.94444444444444442</v>
      </c>
      <c r="R564" s="139">
        <f t="shared" si="60"/>
        <v>5.555555555555558E-2</v>
      </c>
    </row>
    <row r="565" spans="1:18" ht="15.75" customHeight="1" x14ac:dyDescent="0.25">
      <c r="A565" s="50">
        <v>2301</v>
      </c>
      <c r="B565" s="51"/>
      <c r="C565" s="51"/>
      <c r="D565" s="51"/>
      <c r="E565" s="51"/>
      <c r="F565" s="51"/>
      <c r="G565" s="51"/>
      <c r="H565" s="51"/>
      <c r="I565" s="51"/>
      <c r="J565" s="51">
        <v>4</v>
      </c>
      <c r="K565" s="84">
        <v>4</v>
      </c>
      <c r="L565" s="131"/>
      <c r="M565" s="57"/>
      <c r="N565" s="57"/>
      <c r="O565" s="142"/>
      <c r="P565" s="55">
        <v>7</v>
      </c>
      <c r="Q565" s="143"/>
      <c r="R565" s="142"/>
    </row>
    <row r="566" spans="1:18" ht="15.75" customHeight="1" x14ac:dyDescent="0.25">
      <c r="A566" s="50">
        <v>2302</v>
      </c>
      <c r="B566" s="51"/>
      <c r="C566" s="51"/>
      <c r="D566" s="51"/>
      <c r="E566" s="51"/>
      <c r="F566" s="51"/>
      <c r="G566" s="51"/>
      <c r="H566" s="51"/>
      <c r="I566" s="51"/>
      <c r="J566" s="51">
        <v>1</v>
      </c>
      <c r="K566" s="84">
        <v>1</v>
      </c>
      <c r="L566" s="131"/>
      <c r="M566" s="57"/>
      <c r="N566" s="136"/>
      <c r="O566" s="142"/>
      <c r="P566" s="58">
        <v>3</v>
      </c>
      <c r="Q566" s="143"/>
      <c r="R566" s="142"/>
    </row>
    <row r="567" spans="1:18" ht="15.75" customHeight="1" x14ac:dyDescent="0.25">
      <c r="A567" s="50">
        <v>2401</v>
      </c>
      <c r="B567" s="51"/>
      <c r="C567" s="51"/>
      <c r="D567" s="51"/>
      <c r="E567" s="51"/>
      <c r="F567" s="51"/>
      <c r="G567" s="51"/>
      <c r="H567" s="51"/>
      <c r="I567" s="51"/>
      <c r="J567" s="51">
        <v>1</v>
      </c>
      <c r="K567" s="84">
        <v>1</v>
      </c>
      <c r="L567" s="131"/>
      <c r="M567" s="57"/>
      <c r="N567" s="136"/>
      <c r="O567" s="142"/>
      <c r="P567" s="58">
        <v>1</v>
      </c>
      <c r="Q567" s="143"/>
      <c r="R567" s="142"/>
    </row>
    <row r="568" spans="1:18" ht="15.75" customHeight="1" x14ac:dyDescent="0.25">
      <c r="A568" s="50">
        <v>2402</v>
      </c>
      <c r="B568" s="51"/>
      <c r="C568" s="51"/>
      <c r="D568" s="51"/>
      <c r="E568" s="51"/>
      <c r="F568" s="51"/>
      <c r="G568" s="51"/>
      <c r="H568" s="51"/>
      <c r="I568" s="51"/>
      <c r="J568" s="51"/>
      <c r="K568" s="84"/>
      <c r="L568" s="131"/>
      <c r="M568" s="57"/>
      <c r="N568" s="136"/>
      <c r="O568" s="57"/>
      <c r="P568" s="136"/>
      <c r="Q568" s="144"/>
      <c r="R568" s="142"/>
    </row>
    <row r="569" spans="1:18" ht="15.75" customHeight="1" x14ac:dyDescent="0.25">
      <c r="A569" s="50">
        <v>2501</v>
      </c>
      <c r="B569" s="51"/>
      <c r="C569" s="51"/>
      <c r="D569" s="51"/>
      <c r="E569" s="51"/>
      <c r="F569" s="51"/>
      <c r="G569" s="51"/>
      <c r="H569" s="51"/>
      <c r="I569" s="51"/>
      <c r="J569" s="51"/>
      <c r="K569" s="84"/>
      <c r="L569" s="131"/>
      <c r="M569" s="57"/>
      <c r="N569" s="136"/>
      <c r="O569" s="145" t="s">
        <v>48</v>
      </c>
      <c r="P569" s="146">
        <v>10</v>
      </c>
      <c r="Q569" s="147">
        <f>IF(SUM(K558:K567)=0,"",SUM(K558:K567))</f>
        <v>14</v>
      </c>
      <c r="R569" s="148" t="s">
        <v>17</v>
      </c>
    </row>
    <row r="570" spans="1:18" ht="15.75" customHeight="1" x14ac:dyDescent="0.25">
      <c r="A570" s="50">
        <v>2502</v>
      </c>
      <c r="B570" s="51"/>
      <c r="C570" s="51"/>
      <c r="D570" s="51"/>
      <c r="E570" s="51"/>
      <c r="F570" s="51"/>
      <c r="G570" s="51"/>
      <c r="H570" s="51"/>
      <c r="I570" s="51"/>
      <c r="J570" s="51"/>
      <c r="K570" s="84"/>
      <c r="L570" s="131"/>
      <c r="M570" s="57"/>
      <c r="N570" s="136"/>
      <c r="O570" s="149" t="s">
        <v>49</v>
      </c>
      <c r="P570" s="65">
        <f>IF(P569/B556=0,"",P569/B556)</f>
        <v>0.26315789473684209</v>
      </c>
      <c r="Q570" s="150">
        <f>IF(P569/Q569=0,"",P569/Q569)</f>
        <v>0.7142857142857143</v>
      </c>
      <c r="R570" s="151" t="s">
        <v>50</v>
      </c>
    </row>
    <row r="571" spans="1:18" ht="15.75" customHeight="1" x14ac:dyDescent="0.25">
      <c r="A571" s="50">
        <v>2601</v>
      </c>
      <c r="B571" s="51"/>
      <c r="C571" s="51"/>
      <c r="D571" s="51"/>
      <c r="E571" s="51"/>
      <c r="F571" s="51"/>
      <c r="G571" s="51"/>
      <c r="H571" s="51"/>
      <c r="I571" s="51"/>
      <c r="J571" s="51"/>
      <c r="K571" s="84"/>
      <c r="L571" s="132"/>
      <c r="M571" s="137"/>
      <c r="N571" s="138"/>
      <c r="O571" s="93"/>
      <c r="P571" s="152"/>
      <c r="Q571" s="152"/>
      <c r="R571" s="153"/>
    </row>
    <row r="572" spans="1:18" ht="18" customHeight="1" x14ac:dyDescent="0.25">
      <c r="A572" s="19"/>
      <c r="B572" s="188" t="s">
        <v>74</v>
      </c>
      <c r="C572" s="188"/>
      <c r="D572" s="188"/>
      <c r="E572" s="188"/>
      <c r="F572" s="188"/>
      <c r="G572" s="188"/>
      <c r="H572" s="188"/>
      <c r="I572" s="188"/>
      <c r="J572" s="188"/>
      <c r="K572" s="71">
        <f>SUM(K564:K568)</f>
        <v>14</v>
      </c>
      <c r="L572" s="127">
        <f>IF(K564=0,"",K564/B556)</f>
        <v>0.21052631578947367</v>
      </c>
      <c r="M572" s="72">
        <f>IF(K572=0,"",K572/B556)</f>
        <v>0.36842105263157893</v>
      </c>
      <c r="N572" s="72">
        <f>M572-L572</f>
        <v>0.15789473684210525</v>
      </c>
      <c r="O572" s="1"/>
      <c r="P572" s="24"/>
      <c r="Q572" s="27"/>
      <c r="R572" s="1"/>
    </row>
    <row r="573" spans="1:18" ht="12.75" customHeight="1" x14ac:dyDescent="0.2">
      <c r="M573" s="1"/>
      <c r="N573" s="1"/>
      <c r="P573" s="1"/>
    </row>
    <row r="574" spans="1:18" ht="12.75" customHeight="1" x14ac:dyDescent="0.2">
      <c r="M574" s="1"/>
      <c r="N574" s="1"/>
      <c r="P574" s="1"/>
    </row>
    <row r="575" spans="1:18" ht="26.25" customHeight="1" x14ac:dyDescent="0.4">
      <c r="A575" s="79"/>
      <c r="B575" s="179" t="s">
        <v>63</v>
      </c>
      <c r="C575" s="179"/>
      <c r="D575" s="179"/>
      <c r="E575" s="179"/>
      <c r="F575" s="179"/>
      <c r="G575" s="179"/>
      <c r="H575" s="179"/>
      <c r="I575" s="179"/>
      <c r="J575" s="179"/>
      <c r="K575" s="74" t="s">
        <v>85</v>
      </c>
      <c r="L575" s="92"/>
      <c r="M575" s="1"/>
      <c r="N575" s="24"/>
      <c r="O575" s="1"/>
      <c r="P575" s="24"/>
      <c r="Q575" s="24"/>
      <c r="R575" s="24"/>
    </row>
    <row r="576" spans="1:18" ht="20.25" customHeight="1" x14ac:dyDescent="0.2">
      <c r="A576" s="181" t="s">
        <v>16</v>
      </c>
      <c r="B576" s="182" t="s">
        <v>64</v>
      </c>
      <c r="C576" s="183"/>
      <c r="D576" s="183"/>
      <c r="E576" s="183"/>
      <c r="F576" s="183"/>
      <c r="G576" s="183"/>
      <c r="H576" s="183"/>
      <c r="I576" s="183"/>
      <c r="J576" s="184"/>
      <c r="K576" s="185" t="s">
        <v>17</v>
      </c>
      <c r="L576" s="178" t="s">
        <v>8</v>
      </c>
      <c r="M576" s="178" t="s">
        <v>9</v>
      </c>
      <c r="N576" s="187" t="s">
        <v>10</v>
      </c>
      <c r="O576" s="178" t="s">
        <v>11</v>
      </c>
      <c r="P576" s="176" t="s">
        <v>12</v>
      </c>
      <c r="Q576" s="176" t="s">
        <v>13</v>
      </c>
      <c r="R576" s="178" t="s">
        <v>14</v>
      </c>
    </row>
    <row r="577" spans="1:19" ht="15.75" customHeight="1" x14ac:dyDescent="0.25">
      <c r="A577" s="177"/>
      <c r="B577" s="50" t="s">
        <v>65</v>
      </c>
      <c r="C577" s="50" t="s">
        <v>66</v>
      </c>
      <c r="D577" s="50" t="s">
        <v>67</v>
      </c>
      <c r="E577" s="50" t="s">
        <v>68</v>
      </c>
      <c r="F577" s="50" t="s">
        <v>69</v>
      </c>
      <c r="G577" s="50" t="s">
        <v>70</v>
      </c>
      <c r="H577" s="50" t="s">
        <v>71</v>
      </c>
      <c r="I577" s="50" t="s">
        <v>72</v>
      </c>
      <c r="J577" s="50" t="s">
        <v>73</v>
      </c>
      <c r="K577" s="186"/>
      <c r="L577" s="186"/>
      <c r="M577" s="177"/>
      <c r="N577" s="177"/>
      <c r="O577" s="177"/>
      <c r="P577" s="177"/>
      <c r="Q577" s="177"/>
      <c r="R577" s="177"/>
    </row>
    <row r="578" spans="1:19" ht="15.75" customHeight="1" x14ac:dyDescent="0.25">
      <c r="A578" s="50">
        <v>1901</v>
      </c>
      <c r="B578" s="51">
        <v>15</v>
      </c>
      <c r="C578" s="51"/>
      <c r="D578" s="51"/>
      <c r="E578" s="51"/>
      <c r="F578" s="51"/>
      <c r="G578" s="51"/>
      <c r="H578" s="51"/>
      <c r="I578" s="51"/>
      <c r="J578" s="51"/>
      <c r="K578" s="84"/>
      <c r="L578" s="130"/>
      <c r="M578" s="133"/>
      <c r="N578" s="134"/>
      <c r="O578" s="140"/>
      <c r="P578" s="53">
        <f>B578</f>
        <v>15</v>
      </c>
      <c r="Q578" s="141"/>
      <c r="R578" s="140"/>
    </row>
    <row r="579" spans="1:19" ht="15.75" customHeight="1" x14ac:dyDescent="0.25">
      <c r="A579" s="50">
        <v>1902</v>
      </c>
      <c r="B579" s="51"/>
      <c r="C579" s="51">
        <v>11</v>
      </c>
      <c r="D579" s="51"/>
      <c r="E579" s="51"/>
      <c r="F579" s="51"/>
      <c r="G579" s="51"/>
      <c r="H579" s="51"/>
      <c r="I579" s="51"/>
      <c r="J579" s="51"/>
      <c r="K579" s="84"/>
      <c r="L579" s="131"/>
      <c r="M579" s="57"/>
      <c r="N579" s="135"/>
      <c r="O579" s="54">
        <f>IF(C579=0,"",C579/B578)</f>
        <v>0.73333333333333328</v>
      </c>
      <c r="P579" s="55">
        <v>11</v>
      </c>
      <c r="Q579" s="139">
        <f t="shared" ref="Q579:Q586" si="61">IF(P579=0,"",P579/P578)</f>
        <v>0.73333333333333328</v>
      </c>
      <c r="R579" s="139">
        <f t="shared" ref="R579:R586" si="62">IF(P579=0,"",100%-Q579)</f>
        <v>0.26666666666666672</v>
      </c>
    </row>
    <row r="580" spans="1:19" ht="15.75" customHeight="1" x14ac:dyDescent="0.25">
      <c r="A580" s="50">
        <v>2001</v>
      </c>
      <c r="B580" s="51"/>
      <c r="C580" s="51"/>
      <c r="D580" s="51">
        <v>5</v>
      </c>
      <c r="E580" s="51"/>
      <c r="F580" s="51"/>
      <c r="G580" s="51"/>
      <c r="H580" s="51"/>
      <c r="I580" s="51"/>
      <c r="J580" s="51"/>
      <c r="K580" s="84"/>
      <c r="L580" s="131"/>
      <c r="M580" s="57"/>
      <c r="N580" s="135"/>
      <c r="O580" s="54">
        <f>IF(D580=0,"",D580/C579)</f>
        <v>0.45454545454545453</v>
      </c>
      <c r="P580" s="55">
        <v>8</v>
      </c>
      <c r="Q580" s="139">
        <f t="shared" si="61"/>
        <v>0.72727272727272729</v>
      </c>
      <c r="R580" s="139">
        <f t="shared" si="62"/>
        <v>0.27272727272727271</v>
      </c>
      <c r="S580" s="80">
        <f>P580/P578</f>
        <v>0.53333333333333333</v>
      </c>
    </row>
    <row r="581" spans="1:19" ht="15.75" customHeight="1" x14ac:dyDescent="0.25">
      <c r="A581" s="50">
        <v>2002</v>
      </c>
      <c r="B581" s="51"/>
      <c r="C581" s="51"/>
      <c r="D581" s="51"/>
      <c r="E581" s="51">
        <v>5</v>
      </c>
      <c r="F581" s="51"/>
      <c r="G581" s="51"/>
      <c r="H581" s="51"/>
      <c r="I581" s="51"/>
      <c r="J581" s="51"/>
      <c r="K581" s="84"/>
      <c r="L581" s="131"/>
      <c r="M581" s="57"/>
      <c r="N581" s="135"/>
      <c r="O581" s="54">
        <f>IF(E581=0,"",E581/D580)</f>
        <v>1</v>
      </c>
      <c r="P581" s="55">
        <v>7</v>
      </c>
      <c r="Q581" s="139">
        <f t="shared" si="61"/>
        <v>0.875</v>
      </c>
      <c r="R581" s="139">
        <f t="shared" si="62"/>
        <v>0.125</v>
      </c>
    </row>
    <row r="582" spans="1:19" ht="15.75" customHeight="1" x14ac:dyDescent="0.25">
      <c r="A582" s="50">
        <v>2101</v>
      </c>
      <c r="B582" s="51"/>
      <c r="C582" s="51"/>
      <c r="D582" s="51"/>
      <c r="E582" s="51"/>
      <c r="F582" s="51">
        <v>5</v>
      </c>
      <c r="G582" s="51"/>
      <c r="H582" s="51"/>
      <c r="I582" s="51"/>
      <c r="J582" s="51"/>
      <c r="K582" s="84"/>
      <c r="L582" s="131"/>
      <c r="M582" s="57"/>
      <c r="N582" s="135"/>
      <c r="O582" s="54">
        <f>IF(F582=0,"",F582/E581)</f>
        <v>1</v>
      </c>
      <c r="P582" s="55">
        <v>5</v>
      </c>
      <c r="Q582" s="139">
        <f t="shared" si="61"/>
        <v>0.7142857142857143</v>
      </c>
      <c r="R582" s="139">
        <f t="shared" si="62"/>
        <v>0.2857142857142857</v>
      </c>
    </row>
    <row r="583" spans="1:19" ht="15.75" customHeight="1" x14ac:dyDescent="0.25">
      <c r="A583" s="50">
        <v>2102</v>
      </c>
      <c r="B583" s="51"/>
      <c r="C583" s="51"/>
      <c r="D583" s="51"/>
      <c r="E583" s="51"/>
      <c r="F583" s="51"/>
      <c r="G583" s="51">
        <v>5</v>
      </c>
      <c r="H583" s="51"/>
      <c r="I583" s="51"/>
      <c r="J583" s="51"/>
      <c r="K583" s="84"/>
      <c r="L583" s="131"/>
      <c r="M583" s="57"/>
      <c r="N583" s="135"/>
      <c r="O583" s="54">
        <f>IF(G583=0,"",G583/F582)</f>
        <v>1</v>
      </c>
      <c r="P583" s="55">
        <v>5</v>
      </c>
      <c r="Q583" s="139">
        <f t="shared" si="61"/>
        <v>1</v>
      </c>
      <c r="R583" s="139">
        <f t="shared" si="62"/>
        <v>0</v>
      </c>
    </row>
    <row r="584" spans="1:19" ht="15.75" customHeight="1" x14ac:dyDescent="0.25">
      <c r="A584" s="50">
        <v>2201</v>
      </c>
      <c r="B584" s="51"/>
      <c r="C584" s="51"/>
      <c r="D584" s="51"/>
      <c r="E584" s="51"/>
      <c r="F584" s="51"/>
      <c r="G584" s="51"/>
      <c r="H584" s="51">
        <v>5</v>
      </c>
      <c r="I584" s="51"/>
      <c r="J584" s="51"/>
      <c r="K584" s="84"/>
      <c r="L584" s="131"/>
      <c r="M584" s="57"/>
      <c r="N584" s="135"/>
      <c r="O584" s="54">
        <f>IF(H584=0,"",H584/G583)</f>
        <v>1</v>
      </c>
      <c r="P584" s="55">
        <v>5</v>
      </c>
      <c r="Q584" s="139">
        <f t="shared" si="61"/>
        <v>1</v>
      </c>
      <c r="R584" s="139">
        <f t="shared" si="62"/>
        <v>0</v>
      </c>
    </row>
    <row r="585" spans="1:19" ht="15.75" customHeight="1" x14ac:dyDescent="0.25">
      <c r="A585" s="50">
        <v>2202</v>
      </c>
      <c r="B585" s="51"/>
      <c r="C585" s="51"/>
      <c r="D585" s="51"/>
      <c r="E585" s="51"/>
      <c r="F585" s="51"/>
      <c r="G585" s="51"/>
      <c r="H585" s="51"/>
      <c r="I585" s="51">
        <v>5</v>
      </c>
      <c r="J585" s="51"/>
      <c r="K585" s="84"/>
      <c r="L585" s="131"/>
      <c r="M585" s="57"/>
      <c r="N585" s="135"/>
      <c r="O585" s="54">
        <f>IF(I585=0,"",I585/H584)</f>
        <v>1</v>
      </c>
      <c r="P585" s="55">
        <v>5</v>
      </c>
      <c r="Q585" s="139">
        <f t="shared" si="61"/>
        <v>1</v>
      </c>
      <c r="R585" s="139">
        <f t="shared" si="62"/>
        <v>0</v>
      </c>
    </row>
    <row r="586" spans="1:19" ht="15.75" customHeight="1" x14ac:dyDescent="0.25">
      <c r="A586" s="50">
        <v>2301</v>
      </c>
      <c r="B586" s="51"/>
      <c r="C586" s="51"/>
      <c r="D586" s="51"/>
      <c r="E586" s="51"/>
      <c r="F586" s="51"/>
      <c r="G586" s="51"/>
      <c r="H586" s="51"/>
      <c r="I586" s="51"/>
      <c r="J586" s="51">
        <v>5</v>
      </c>
      <c r="K586" s="84">
        <v>4</v>
      </c>
      <c r="L586" s="131"/>
      <c r="M586" s="57"/>
      <c r="N586" s="135"/>
      <c r="O586" s="54">
        <f>IF(J586=0,"",J586/I585)</f>
        <v>1</v>
      </c>
      <c r="P586" s="55">
        <v>5</v>
      </c>
      <c r="Q586" s="139">
        <f t="shared" si="61"/>
        <v>1</v>
      </c>
      <c r="R586" s="139">
        <f t="shared" si="62"/>
        <v>0</v>
      </c>
    </row>
    <row r="587" spans="1:19" ht="15.75" customHeight="1" x14ac:dyDescent="0.25">
      <c r="A587" s="50">
        <v>2302</v>
      </c>
      <c r="B587" s="51"/>
      <c r="C587" s="51"/>
      <c r="D587" s="51"/>
      <c r="E587" s="51"/>
      <c r="F587" s="51"/>
      <c r="G587" s="51"/>
      <c r="H587" s="51"/>
      <c r="I587" s="51"/>
      <c r="J587" s="51">
        <v>1</v>
      </c>
      <c r="K587" s="84">
        <v>1</v>
      </c>
      <c r="L587" s="131"/>
      <c r="M587" s="57"/>
      <c r="N587" s="57"/>
      <c r="O587" s="142"/>
      <c r="P587" s="55">
        <v>1</v>
      </c>
      <c r="Q587" s="143"/>
      <c r="R587" s="142"/>
    </row>
    <row r="588" spans="1:19" ht="15.75" customHeight="1" x14ac:dyDescent="0.25">
      <c r="A588" s="50">
        <v>2401</v>
      </c>
      <c r="B588" s="51"/>
      <c r="C588" s="51"/>
      <c r="D588" s="51"/>
      <c r="E588" s="51"/>
      <c r="F588" s="51"/>
      <c r="G588" s="51"/>
      <c r="H588" s="51"/>
      <c r="I588" s="51"/>
      <c r="J588" s="51"/>
      <c r="K588" s="84"/>
      <c r="L588" s="131"/>
      <c r="M588" s="57"/>
      <c r="N588" s="136"/>
      <c r="O588" s="142"/>
      <c r="P588" s="58"/>
      <c r="Q588" s="143"/>
      <c r="R588" s="142"/>
    </row>
    <row r="589" spans="1:19" ht="15.75" customHeight="1" x14ac:dyDescent="0.25">
      <c r="A589" s="50">
        <v>2402</v>
      </c>
      <c r="B589" s="51"/>
      <c r="C589" s="51"/>
      <c r="D589" s="51"/>
      <c r="E589" s="51"/>
      <c r="F589" s="51"/>
      <c r="G589" s="51"/>
      <c r="H589" s="51"/>
      <c r="I589" s="51"/>
      <c r="J589" s="51"/>
      <c r="K589" s="84"/>
      <c r="L589" s="131"/>
      <c r="M589" s="57"/>
      <c r="N589" s="136"/>
      <c r="O589" s="142"/>
      <c r="P589" s="58"/>
      <c r="Q589" s="143"/>
      <c r="R589" s="142"/>
    </row>
    <row r="590" spans="1:19" ht="15.75" customHeight="1" x14ac:dyDescent="0.25">
      <c r="A590" s="50">
        <v>2501</v>
      </c>
      <c r="B590" s="51"/>
      <c r="C590" s="51"/>
      <c r="D590" s="51"/>
      <c r="E590" s="51"/>
      <c r="F590" s="51"/>
      <c r="G590" s="51"/>
      <c r="H590" s="51"/>
      <c r="I590" s="51"/>
      <c r="J590" s="51"/>
      <c r="K590" s="84"/>
      <c r="L590" s="131"/>
      <c r="M590" s="57"/>
      <c r="N590" s="136"/>
      <c r="O590" s="57"/>
      <c r="P590" s="136"/>
      <c r="Q590" s="144"/>
      <c r="R590" s="142"/>
    </row>
    <row r="591" spans="1:19" ht="15.75" customHeight="1" x14ac:dyDescent="0.25">
      <c r="A591" s="50">
        <v>2502</v>
      </c>
      <c r="B591" s="51"/>
      <c r="C591" s="51"/>
      <c r="D591" s="51"/>
      <c r="E591" s="51"/>
      <c r="F591" s="51"/>
      <c r="G591" s="51"/>
      <c r="H591" s="51"/>
      <c r="I591" s="51"/>
      <c r="J591" s="51"/>
      <c r="K591" s="84"/>
      <c r="L591" s="131"/>
      <c r="M591" s="57"/>
      <c r="N591" s="136"/>
      <c r="O591" s="145" t="s">
        <v>48</v>
      </c>
      <c r="P591" s="146">
        <v>5</v>
      </c>
      <c r="Q591" s="147">
        <f>IF(SUM(K580:K589)=0,"",SUM(K580:K589))</f>
        <v>5</v>
      </c>
      <c r="R591" s="148" t="s">
        <v>17</v>
      </c>
    </row>
    <row r="592" spans="1:19" ht="15.75" customHeight="1" x14ac:dyDescent="0.25">
      <c r="A592" s="50">
        <v>2601</v>
      </c>
      <c r="B592" s="51"/>
      <c r="C592" s="51"/>
      <c r="D592" s="51"/>
      <c r="E592" s="51"/>
      <c r="F592" s="51"/>
      <c r="G592" s="51"/>
      <c r="H592" s="51"/>
      <c r="I592" s="51"/>
      <c r="J592" s="51"/>
      <c r="K592" s="84"/>
      <c r="L592" s="131"/>
      <c r="M592" s="57"/>
      <c r="N592" s="136"/>
      <c r="O592" s="149" t="s">
        <v>49</v>
      </c>
      <c r="P592" s="65">
        <f>IF(P591/B578=0,"",P591/B578)</f>
        <v>0.33333333333333331</v>
      </c>
      <c r="Q592" s="150">
        <f>IF(P591/Q591=0,"",P591/Q591)</f>
        <v>1</v>
      </c>
      <c r="R592" s="151" t="s">
        <v>50</v>
      </c>
    </row>
    <row r="593" spans="1:19" ht="15.75" customHeight="1" x14ac:dyDescent="0.25">
      <c r="A593" s="50">
        <v>2602</v>
      </c>
      <c r="B593" s="51"/>
      <c r="C593" s="51"/>
      <c r="D593" s="51"/>
      <c r="E593" s="51"/>
      <c r="F593" s="51"/>
      <c r="G593" s="51"/>
      <c r="H593" s="51"/>
      <c r="I593" s="51"/>
      <c r="J593" s="51"/>
      <c r="K593" s="84"/>
      <c r="L593" s="132"/>
      <c r="M593" s="137"/>
      <c r="N593" s="138"/>
      <c r="O593" s="93"/>
      <c r="P593" s="152"/>
      <c r="Q593" s="152"/>
      <c r="R593" s="153"/>
    </row>
    <row r="594" spans="1:19" ht="18" customHeight="1" x14ac:dyDescent="0.25">
      <c r="A594" s="19"/>
      <c r="B594" s="188" t="s">
        <v>74</v>
      </c>
      <c r="C594" s="188"/>
      <c r="D594" s="188"/>
      <c r="E594" s="188"/>
      <c r="F594" s="188"/>
      <c r="G594" s="188"/>
      <c r="H594" s="188"/>
      <c r="I594" s="188"/>
      <c r="J594" s="188"/>
      <c r="K594" s="71">
        <f>SUM(K586:K590)</f>
        <v>5</v>
      </c>
      <c r="L594" s="127">
        <f>IF(K586=0,"",K586/B578)</f>
        <v>0.26666666666666666</v>
      </c>
      <c r="M594" s="72">
        <f>IF(K594=0,"",K594/B578)</f>
        <v>0.33333333333333331</v>
      </c>
      <c r="N594" s="72">
        <f>IF(K587=0,"",M594-L594)</f>
        <v>6.6666666666666652E-2</v>
      </c>
      <c r="O594" s="1"/>
      <c r="P594" s="24"/>
      <c r="Q594" s="27"/>
      <c r="R594" s="1"/>
    </row>
    <row r="595" spans="1:19" ht="12.75" customHeight="1" x14ac:dyDescent="0.2">
      <c r="M595" s="1"/>
      <c r="N595" s="1"/>
      <c r="P595" s="1"/>
    </row>
    <row r="596" spans="1:19" ht="12.75" customHeight="1" x14ac:dyDescent="0.2">
      <c r="M596" s="1"/>
      <c r="N596" s="1"/>
      <c r="P596" s="1"/>
    </row>
    <row r="597" spans="1:19" ht="26.25" x14ac:dyDescent="0.4">
      <c r="A597" s="79"/>
      <c r="B597" s="179" t="s">
        <v>63</v>
      </c>
      <c r="C597" s="179"/>
      <c r="D597" s="179"/>
      <c r="E597" s="179"/>
      <c r="F597" s="179"/>
      <c r="G597" s="179"/>
      <c r="H597" s="179"/>
      <c r="I597" s="179"/>
      <c r="J597" s="179"/>
      <c r="K597" s="74" t="s">
        <v>86</v>
      </c>
      <c r="L597" s="92"/>
      <c r="M597" s="1"/>
      <c r="N597" s="24"/>
      <c r="O597" s="1"/>
      <c r="P597" s="24"/>
      <c r="Q597" s="24"/>
      <c r="R597" s="24"/>
    </row>
    <row r="598" spans="1:19" ht="20.25" x14ac:dyDescent="0.2">
      <c r="A598" s="181" t="s">
        <v>16</v>
      </c>
      <c r="B598" s="182" t="s">
        <v>64</v>
      </c>
      <c r="C598" s="183"/>
      <c r="D598" s="183"/>
      <c r="E598" s="183"/>
      <c r="F598" s="183"/>
      <c r="G598" s="183"/>
      <c r="H598" s="183"/>
      <c r="I598" s="183"/>
      <c r="J598" s="184"/>
      <c r="K598" s="185" t="s">
        <v>17</v>
      </c>
      <c r="L598" s="178" t="s">
        <v>8</v>
      </c>
      <c r="M598" s="178" t="s">
        <v>9</v>
      </c>
      <c r="N598" s="187" t="s">
        <v>10</v>
      </c>
      <c r="O598" s="178" t="s">
        <v>11</v>
      </c>
      <c r="P598" s="176" t="s">
        <v>12</v>
      </c>
      <c r="Q598" s="176" t="s">
        <v>13</v>
      </c>
      <c r="R598" s="178" t="s">
        <v>14</v>
      </c>
    </row>
    <row r="599" spans="1:19" ht="15.75" x14ac:dyDescent="0.25">
      <c r="A599" s="177"/>
      <c r="B599" s="50" t="s">
        <v>65</v>
      </c>
      <c r="C599" s="50" t="s">
        <v>66</v>
      </c>
      <c r="D599" s="50" t="s">
        <v>67</v>
      </c>
      <c r="E599" s="50" t="s">
        <v>68</v>
      </c>
      <c r="F599" s="50" t="s">
        <v>69</v>
      </c>
      <c r="G599" s="50" t="s">
        <v>70</v>
      </c>
      <c r="H599" s="50" t="s">
        <v>71</v>
      </c>
      <c r="I599" s="50" t="s">
        <v>72</v>
      </c>
      <c r="J599" s="50" t="s">
        <v>73</v>
      </c>
      <c r="K599" s="186"/>
      <c r="L599" s="186"/>
      <c r="M599" s="177"/>
      <c r="N599" s="177"/>
      <c r="O599" s="177"/>
      <c r="P599" s="177"/>
      <c r="Q599" s="177"/>
      <c r="R599" s="177"/>
    </row>
    <row r="600" spans="1:19" ht="15.75" customHeight="1" x14ac:dyDescent="0.25">
      <c r="A600" s="50">
        <v>1902</v>
      </c>
      <c r="B600" s="51">
        <v>32</v>
      </c>
      <c r="C600" s="51"/>
      <c r="D600" s="51"/>
      <c r="E600" s="51"/>
      <c r="F600" s="51"/>
      <c r="G600" s="51"/>
      <c r="H600" s="51"/>
      <c r="I600" s="51"/>
      <c r="J600" s="51"/>
      <c r="K600" s="84"/>
      <c r="L600" s="130"/>
      <c r="M600" s="133"/>
      <c r="N600" s="134"/>
      <c r="O600" s="140"/>
      <c r="P600" s="53">
        <f>B600</f>
        <v>32</v>
      </c>
      <c r="Q600" s="141"/>
      <c r="R600" s="140"/>
    </row>
    <row r="601" spans="1:19" ht="15.75" customHeight="1" x14ac:dyDescent="0.25">
      <c r="A601" s="50">
        <v>2001</v>
      </c>
      <c r="B601" s="51"/>
      <c r="C601" s="51">
        <v>29</v>
      </c>
      <c r="D601" s="51"/>
      <c r="E601" s="51"/>
      <c r="F601" s="51"/>
      <c r="G601" s="51"/>
      <c r="H601" s="51"/>
      <c r="I601" s="51"/>
      <c r="J601" s="51"/>
      <c r="K601" s="84"/>
      <c r="L601" s="131"/>
      <c r="M601" s="57"/>
      <c r="N601" s="135"/>
      <c r="O601" s="54">
        <f>IF(C601=0,"",C601/B600)</f>
        <v>0.90625</v>
      </c>
      <c r="P601" s="55">
        <v>29</v>
      </c>
      <c r="Q601" s="139">
        <f t="shared" ref="Q601:Q608" si="63">IF(P601=0,"",P601/P600)</f>
        <v>0.90625</v>
      </c>
      <c r="R601" s="139">
        <f t="shared" ref="R601:R608" si="64">IF(P601=0,"",100%-Q601)</f>
        <v>9.375E-2</v>
      </c>
    </row>
    <row r="602" spans="1:19" ht="15.75" customHeight="1" x14ac:dyDescent="0.25">
      <c r="A602" s="50">
        <v>2002</v>
      </c>
      <c r="B602" s="51"/>
      <c r="C602" s="51"/>
      <c r="D602" s="51">
        <v>27</v>
      </c>
      <c r="E602" s="51"/>
      <c r="F602" s="51"/>
      <c r="G602" s="51"/>
      <c r="H602" s="51"/>
      <c r="I602" s="51"/>
      <c r="J602" s="51"/>
      <c r="K602" s="84"/>
      <c r="L602" s="131"/>
      <c r="M602" s="57"/>
      <c r="N602" s="135"/>
      <c r="O602" s="54">
        <f>IF(D602=0,"",D602/C601)</f>
        <v>0.93103448275862066</v>
      </c>
      <c r="P602" s="55">
        <v>29</v>
      </c>
      <c r="Q602" s="139">
        <f t="shared" si="63"/>
        <v>1</v>
      </c>
      <c r="R602" s="139">
        <f t="shared" si="64"/>
        <v>0</v>
      </c>
      <c r="S602" s="80">
        <f>P602/P600</f>
        <v>0.90625</v>
      </c>
    </row>
    <row r="603" spans="1:19" ht="15.75" customHeight="1" x14ac:dyDescent="0.25">
      <c r="A603" s="50">
        <v>2101</v>
      </c>
      <c r="B603" s="51"/>
      <c r="C603" s="51"/>
      <c r="D603" s="51"/>
      <c r="E603" s="51">
        <v>24</v>
      </c>
      <c r="F603" s="51"/>
      <c r="G603" s="51"/>
      <c r="H603" s="51"/>
      <c r="I603" s="51"/>
      <c r="J603" s="51"/>
      <c r="K603" s="84"/>
      <c r="L603" s="131"/>
      <c r="M603" s="57"/>
      <c r="N603" s="135"/>
      <c r="O603" s="54">
        <f>IF(E603=0,"",E603/D602)</f>
        <v>0.88888888888888884</v>
      </c>
      <c r="P603" s="55">
        <v>27</v>
      </c>
      <c r="Q603" s="139">
        <f t="shared" si="63"/>
        <v>0.93103448275862066</v>
      </c>
      <c r="R603" s="139">
        <f t="shared" si="64"/>
        <v>6.8965517241379337E-2</v>
      </c>
    </row>
    <row r="604" spans="1:19" ht="15.75" customHeight="1" x14ac:dyDescent="0.25">
      <c r="A604" s="50">
        <v>2102</v>
      </c>
      <c r="B604" s="51"/>
      <c r="C604" s="51"/>
      <c r="D604" s="51"/>
      <c r="E604" s="51"/>
      <c r="F604" s="51">
        <v>22</v>
      </c>
      <c r="G604" s="51"/>
      <c r="H604" s="51"/>
      <c r="I604" s="51"/>
      <c r="J604" s="51"/>
      <c r="K604" s="84"/>
      <c r="L604" s="131"/>
      <c r="M604" s="57"/>
      <c r="N604" s="135"/>
      <c r="O604" s="54">
        <f>IF(F604=0,"",F604/E603)</f>
        <v>0.91666666666666663</v>
      </c>
      <c r="P604" s="55">
        <v>23</v>
      </c>
      <c r="Q604" s="139">
        <f t="shared" si="63"/>
        <v>0.85185185185185186</v>
      </c>
      <c r="R604" s="139">
        <f t="shared" si="64"/>
        <v>0.14814814814814814</v>
      </c>
    </row>
    <row r="605" spans="1:19" ht="15.75" customHeight="1" x14ac:dyDescent="0.25">
      <c r="A605" s="50">
        <v>2201</v>
      </c>
      <c r="B605" s="51"/>
      <c r="C605" s="51"/>
      <c r="D605" s="51"/>
      <c r="E605" s="51"/>
      <c r="F605" s="51"/>
      <c r="G605" s="51">
        <v>22</v>
      </c>
      <c r="H605" s="51"/>
      <c r="I605" s="51"/>
      <c r="J605" s="51"/>
      <c r="K605" s="84"/>
      <c r="L605" s="131"/>
      <c r="M605" s="57"/>
      <c r="N605" s="135"/>
      <c r="O605" s="54">
        <f>IF(G605=0,"",G605/F604)</f>
        <v>1</v>
      </c>
      <c r="P605" s="55">
        <v>22</v>
      </c>
      <c r="Q605" s="139">
        <f t="shared" si="63"/>
        <v>0.95652173913043481</v>
      </c>
      <c r="R605" s="139">
        <f t="shared" si="64"/>
        <v>4.3478260869565188E-2</v>
      </c>
    </row>
    <row r="606" spans="1:19" ht="15.75" customHeight="1" x14ac:dyDescent="0.25">
      <c r="A606" s="50">
        <v>2202</v>
      </c>
      <c r="B606" s="51"/>
      <c r="C606" s="51"/>
      <c r="D606" s="51"/>
      <c r="E606" s="51"/>
      <c r="F606" s="51"/>
      <c r="G606" s="51"/>
      <c r="H606" s="51">
        <v>21</v>
      </c>
      <c r="I606" s="51"/>
      <c r="J606" s="51"/>
      <c r="K606" s="84"/>
      <c r="L606" s="131"/>
      <c r="M606" s="57"/>
      <c r="N606" s="135"/>
      <c r="O606" s="54">
        <f>IF(H606=0,"",H606/G605)</f>
        <v>0.95454545454545459</v>
      </c>
      <c r="P606" s="55">
        <v>21</v>
      </c>
      <c r="Q606" s="139">
        <f t="shared" si="63"/>
        <v>0.95454545454545459</v>
      </c>
      <c r="R606" s="139">
        <f t="shared" si="64"/>
        <v>4.5454545454545414E-2</v>
      </c>
    </row>
    <row r="607" spans="1:19" ht="15.75" customHeight="1" x14ac:dyDescent="0.25">
      <c r="A607" s="50">
        <v>2301</v>
      </c>
      <c r="B607" s="51"/>
      <c r="C607" s="51"/>
      <c r="D607" s="51"/>
      <c r="E607" s="51"/>
      <c r="F607" s="51"/>
      <c r="G607" s="51"/>
      <c r="H607" s="51"/>
      <c r="I607" s="51">
        <v>21</v>
      </c>
      <c r="J607" s="51"/>
      <c r="K607" s="84"/>
      <c r="L607" s="131"/>
      <c r="M607" s="57"/>
      <c r="N607" s="135"/>
      <c r="O607" s="54">
        <f>IF(I607=0,"",I607/H606)</f>
        <v>1</v>
      </c>
      <c r="P607" s="55">
        <v>21</v>
      </c>
      <c r="Q607" s="139">
        <f t="shared" si="63"/>
        <v>1</v>
      </c>
      <c r="R607" s="139">
        <f t="shared" si="64"/>
        <v>0</v>
      </c>
    </row>
    <row r="608" spans="1:19" ht="15.75" customHeight="1" x14ac:dyDescent="0.25">
      <c r="A608" s="50">
        <v>2302</v>
      </c>
      <c r="B608" s="51"/>
      <c r="C608" s="51"/>
      <c r="D608" s="51"/>
      <c r="E608" s="51"/>
      <c r="F608" s="51"/>
      <c r="G608" s="51"/>
      <c r="H608" s="51"/>
      <c r="I608" s="51"/>
      <c r="J608" s="51">
        <v>21</v>
      </c>
      <c r="K608" s="84">
        <v>9</v>
      </c>
      <c r="L608" s="131"/>
      <c r="M608" s="57"/>
      <c r="N608" s="135"/>
      <c r="O608" s="54">
        <f>IF(J608=0,"",J608/I607)</f>
        <v>1</v>
      </c>
      <c r="P608" s="55">
        <v>21</v>
      </c>
      <c r="Q608" s="139">
        <f t="shared" si="63"/>
        <v>1</v>
      </c>
      <c r="R608" s="139">
        <f t="shared" si="64"/>
        <v>0</v>
      </c>
    </row>
    <row r="609" spans="1:19" ht="15.75" customHeight="1" x14ac:dyDescent="0.25">
      <c r="A609" s="50">
        <v>2401</v>
      </c>
      <c r="B609" s="51"/>
      <c r="C609" s="51"/>
      <c r="D609" s="51"/>
      <c r="E609" s="51"/>
      <c r="F609" s="51"/>
      <c r="G609" s="51"/>
      <c r="H609" s="51"/>
      <c r="I609" s="51"/>
      <c r="J609" s="51">
        <v>6</v>
      </c>
      <c r="K609" s="84">
        <v>7</v>
      </c>
      <c r="L609" s="131"/>
      <c r="M609" s="57"/>
      <c r="N609" s="57"/>
      <c r="O609" s="142"/>
      <c r="P609" s="55">
        <v>11</v>
      </c>
      <c r="Q609" s="143"/>
      <c r="R609" s="142"/>
    </row>
    <row r="610" spans="1:19" ht="15.75" customHeight="1" x14ac:dyDescent="0.25">
      <c r="A610" s="50">
        <v>2402</v>
      </c>
      <c r="B610" s="51"/>
      <c r="C610" s="51"/>
      <c r="D610" s="51"/>
      <c r="E610" s="51"/>
      <c r="F610" s="51"/>
      <c r="G610" s="51"/>
      <c r="H610" s="51"/>
      <c r="I610" s="51"/>
      <c r="J610" s="51">
        <v>3</v>
      </c>
      <c r="K610" s="84">
        <v>3</v>
      </c>
      <c r="L610" s="131"/>
      <c r="M610" s="57"/>
      <c r="N610" s="136"/>
      <c r="O610" s="142"/>
      <c r="P610" s="58">
        <v>4</v>
      </c>
      <c r="Q610" s="143"/>
      <c r="R610" s="142"/>
    </row>
    <row r="611" spans="1:19" ht="15.75" customHeight="1" x14ac:dyDescent="0.25">
      <c r="A611" s="50">
        <v>2501</v>
      </c>
      <c r="B611" s="51"/>
      <c r="C611" s="51"/>
      <c r="D611" s="51"/>
      <c r="E611" s="51"/>
      <c r="F611" s="51"/>
      <c r="G611" s="51"/>
      <c r="H611" s="51"/>
      <c r="I611" s="51"/>
      <c r="J611" s="51">
        <v>1</v>
      </c>
      <c r="K611" s="84">
        <v>1</v>
      </c>
      <c r="L611" s="131"/>
      <c r="M611" s="57"/>
      <c r="N611" s="136"/>
      <c r="O611" s="142"/>
      <c r="P611" s="58">
        <v>1</v>
      </c>
      <c r="Q611" s="143"/>
      <c r="R611" s="142"/>
    </row>
    <row r="612" spans="1:19" ht="15.75" customHeight="1" x14ac:dyDescent="0.25">
      <c r="A612" s="50">
        <v>2502</v>
      </c>
      <c r="B612" s="51"/>
      <c r="C612" s="51"/>
      <c r="D612" s="51"/>
      <c r="E612" s="51"/>
      <c r="F612" s="51"/>
      <c r="G612" s="51"/>
      <c r="H612" s="51"/>
      <c r="I612" s="51"/>
      <c r="J612" s="51"/>
      <c r="K612" s="84"/>
      <c r="L612" s="131"/>
      <c r="M612" s="57"/>
      <c r="N612" s="136"/>
      <c r="O612" s="57"/>
      <c r="P612" s="136"/>
      <c r="Q612" s="144"/>
      <c r="R612" s="142"/>
    </row>
    <row r="613" spans="1:19" ht="15.75" customHeight="1" x14ac:dyDescent="0.25">
      <c r="A613" s="50">
        <v>2601</v>
      </c>
      <c r="B613" s="51"/>
      <c r="C613" s="51"/>
      <c r="D613" s="51"/>
      <c r="E613" s="51"/>
      <c r="F613" s="51"/>
      <c r="G613" s="51"/>
      <c r="H613" s="51"/>
      <c r="I613" s="51"/>
      <c r="J613" s="51"/>
      <c r="K613" s="84"/>
      <c r="L613" s="131"/>
      <c r="M613" s="57"/>
      <c r="N613" s="136"/>
      <c r="O613" s="145" t="s">
        <v>48</v>
      </c>
      <c r="P613" s="146">
        <v>2</v>
      </c>
      <c r="Q613" s="147">
        <f>IF(SUM(K602:K611)=0,"",SUM(K602:K611))</f>
        <v>20</v>
      </c>
      <c r="R613" s="148" t="s">
        <v>17</v>
      </c>
    </row>
    <row r="614" spans="1:19" ht="15.75" customHeight="1" x14ac:dyDescent="0.25">
      <c r="A614" s="50">
        <v>2602</v>
      </c>
      <c r="B614" s="51"/>
      <c r="C614" s="51"/>
      <c r="D614" s="51"/>
      <c r="E614" s="51"/>
      <c r="F614" s="51"/>
      <c r="G614" s="51"/>
      <c r="H614" s="51"/>
      <c r="I614" s="51"/>
      <c r="J614" s="51"/>
      <c r="K614" s="84"/>
      <c r="L614" s="131"/>
      <c r="M614" s="57"/>
      <c r="N614" s="136"/>
      <c r="O614" s="149" t="s">
        <v>49</v>
      </c>
      <c r="P614" s="65">
        <f>IF(P613/B600=0,"",P613/B600)</f>
        <v>6.25E-2</v>
      </c>
      <c r="Q614" s="150">
        <f>IF(P613/Q613=0,"",P613/Q613)</f>
        <v>0.1</v>
      </c>
      <c r="R614" s="151" t="s">
        <v>50</v>
      </c>
    </row>
    <row r="615" spans="1:19" ht="15.75" customHeight="1" x14ac:dyDescent="0.25">
      <c r="A615" s="50">
        <v>2701</v>
      </c>
      <c r="B615" s="51"/>
      <c r="C615" s="51"/>
      <c r="D615" s="51"/>
      <c r="E615" s="51"/>
      <c r="F615" s="51"/>
      <c r="G615" s="51"/>
      <c r="H615" s="51"/>
      <c r="I615" s="51"/>
      <c r="J615" s="51"/>
      <c r="K615" s="84"/>
      <c r="L615" s="132"/>
      <c r="M615" s="137"/>
      <c r="N615" s="138"/>
      <c r="O615" s="93"/>
      <c r="P615" s="152"/>
      <c r="Q615" s="152"/>
      <c r="R615" s="153"/>
    </row>
    <row r="616" spans="1:19" ht="18" customHeight="1" x14ac:dyDescent="0.25">
      <c r="A616" s="19"/>
      <c r="B616" s="188" t="s">
        <v>74</v>
      </c>
      <c r="C616" s="188"/>
      <c r="D616" s="188"/>
      <c r="E616" s="188"/>
      <c r="F616" s="188"/>
      <c r="G616" s="188"/>
      <c r="H616" s="188"/>
      <c r="I616" s="188"/>
      <c r="J616" s="188"/>
      <c r="K616" s="71">
        <f>SUM(K608:K612)</f>
        <v>20</v>
      </c>
      <c r="L616" s="127">
        <f>IF(K608=0,"",K608/B600)</f>
        <v>0.28125</v>
      </c>
      <c r="M616" s="72">
        <f>IF(K616=0,"",K616/B600)</f>
        <v>0.625</v>
      </c>
      <c r="N616" s="72">
        <f>IF(K608=0,"",M616-L616)</f>
        <v>0.34375</v>
      </c>
      <c r="O616" s="1"/>
      <c r="P616" s="24"/>
      <c r="Q616" s="27"/>
      <c r="R616" s="1"/>
    </row>
    <row r="617" spans="1:19" ht="12.75" customHeight="1" x14ac:dyDescent="0.2">
      <c r="M617" s="1"/>
      <c r="N617" s="1"/>
      <c r="P617" s="1"/>
    </row>
    <row r="618" spans="1:19" ht="12.75" customHeight="1" x14ac:dyDescent="0.2">
      <c r="M618" s="1"/>
      <c r="N618" s="1"/>
      <c r="P618" s="1"/>
    </row>
    <row r="619" spans="1:19" ht="26.25" customHeight="1" x14ac:dyDescent="0.4">
      <c r="A619" s="79"/>
      <c r="B619" s="179" t="s">
        <v>63</v>
      </c>
      <c r="C619" s="179"/>
      <c r="D619" s="179"/>
      <c r="E619" s="179"/>
      <c r="F619" s="179"/>
      <c r="G619" s="179"/>
      <c r="H619" s="179"/>
      <c r="I619" s="179"/>
      <c r="J619" s="179"/>
      <c r="K619" s="74" t="s">
        <v>87</v>
      </c>
      <c r="L619" s="92"/>
      <c r="M619" s="1"/>
      <c r="N619" s="24"/>
      <c r="O619" s="1"/>
      <c r="P619" s="24"/>
      <c r="Q619" s="24"/>
      <c r="R619" s="24"/>
    </row>
    <row r="620" spans="1:19" ht="20.25" customHeight="1" x14ac:dyDescent="0.2">
      <c r="A620" s="181" t="s">
        <v>16</v>
      </c>
      <c r="B620" s="182" t="s">
        <v>64</v>
      </c>
      <c r="C620" s="183"/>
      <c r="D620" s="183"/>
      <c r="E620" s="183"/>
      <c r="F620" s="183"/>
      <c r="G620" s="183"/>
      <c r="H620" s="183"/>
      <c r="I620" s="183"/>
      <c r="J620" s="184"/>
      <c r="K620" s="185" t="s">
        <v>17</v>
      </c>
      <c r="L620" s="178" t="s">
        <v>8</v>
      </c>
      <c r="M620" s="178" t="s">
        <v>9</v>
      </c>
      <c r="N620" s="187" t="s">
        <v>10</v>
      </c>
      <c r="O620" s="178" t="s">
        <v>11</v>
      </c>
      <c r="P620" s="176" t="s">
        <v>12</v>
      </c>
      <c r="Q620" s="176" t="s">
        <v>13</v>
      </c>
      <c r="R620" s="178" t="s">
        <v>14</v>
      </c>
    </row>
    <row r="621" spans="1:19" ht="15.75" customHeight="1" x14ac:dyDescent="0.25">
      <c r="A621" s="177"/>
      <c r="B621" s="50" t="s">
        <v>65</v>
      </c>
      <c r="C621" s="50" t="s">
        <v>66</v>
      </c>
      <c r="D621" s="50" t="s">
        <v>67</v>
      </c>
      <c r="E621" s="50" t="s">
        <v>68</v>
      </c>
      <c r="F621" s="50" t="s">
        <v>69</v>
      </c>
      <c r="G621" s="50" t="s">
        <v>70</v>
      </c>
      <c r="H621" s="50" t="s">
        <v>71</v>
      </c>
      <c r="I621" s="50" t="s">
        <v>72</v>
      </c>
      <c r="J621" s="50" t="s">
        <v>73</v>
      </c>
      <c r="K621" s="186"/>
      <c r="L621" s="186"/>
      <c r="M621" s="177"/>
      <c r="N621" s="177"/>
      <c r="O621" s="177"/>
      <c r="P621" s="177"/>
      <c r="Q621" s="177"/>
      <c r="R621" s="177"/>
    </row>
    <row r="622" spans="1:19" ht="15.75" customHeight="1" x14ac:dyDescent="0.25">
      <c r="A622" s="50">
        <v>2001</v>
      </c>
      <c r="B622" s="51">
        <v>22</v>
      </c>
      <c r="C622" s="51"/>
      <c r="D622" s="51"/>
      <c r="E622" s="51"/>
      <c r="F622" s="51"/>
      <c r="G622" s="51"/>
      <c r="H622" s="51"/>
      <c r="I622" s="51"/>
      <c r="J622" s="51"/>
      <c r="K622" s="84"/>
      <c r="L622" s="130"/>
      <c r="M622" s="133"/>
      <c r="N622" s="134"/>
      <c r="O622" s="140"/>
      <c r="P622" s="53">
        <f>B622</f>
        <v>22</v>
      </c>
      <c r="Q622" s="141"/>
      <c r="R622" s="140"/>
    </row>
    <row r="623" spans="1:19" ht="15.75" customHeight="1" x14ac:dyDescent="0.25">
      <c r="A623" s="50">
        <v>2002</v>
      </c>
      <c r="B623" s="51"/>
      <c r="C623" s="51">
        <v>20</v>
      </c>
      <c r="D623" s="51"/>
      <c r="E623" s="51"/>
      <c r="F623" s="51"/>
      <c r="G623" s="51"/>
      <c r="H623" s="51"/>
      <c r="I623" s="51"/>
      <c r="J623" s="51"/>
      <c r="K623" s="84"/>
      <c r="L623" s="131"/>
      <c r="M623" s="57"/>
      <c r="N623" s="135"/>
      <c r="O623" s="54">
        <f>IF(C623=0,"",C623/B622)</f>
        <v>0.90909090909090906</v>
      </c>
      <c r="P623" s="55">
        <v>20</v>
      </c>
      <c r="Q623" s="139">
        <f t="shared" ref="Q623:Q630" si="65">IF(P623=0,"",P623/P622)</f>
        <v>0.90909090909090906</v>
      </c>
      <c r="R623" s="139">
        <f t="shared" ref="R623:R630" si="66">IF(P623=0,"",100%-Q623)</f>
        <v>9.0909090909090939E-2</v>
      </c>
    </row>
    <row r="624" spans="1:19" ht="15.75" customHeight="1" x14ac:dyDescent="0.25">
      <c r="A624" s="50">
        <v>2101</v>
      </c>
      <c r="B624" s="51"/>
      <c r="C624" s="51"/>
      <c r="D624" s="51">
        <v>14</v>
      </c>
      <c r="E624" s="51"/>
      <c r="F624" s="51"/>
      <c r="G624" s="51"/>
      <c r="H624" s="51"/>
      <c r="I624" s="51"/>
      <c r="J624" s="51"/>
      <c r="K624" s="84"/>
      <c r="L624" s="131"/>
      <c r="M624" s="57"/>
      <c r="N624" s="135"/>
      <c r="O624" s="54">
        <f>IF(D624=0,"",D624/C623)</f>
        <v>0.7</v>
      </c>
      <c r="P624" s="55">
        <v>16</v>
      </c>
      <c r="Q624" s="139">
        <f t="shared" si="65"/>
        <v>0.8</v>
      </c>
      <c r="R624" s="139">
        <f t="shared" si="66"/>
        <v>0.19999999999999996</v>
      </c>
      <c r="S624" s="80">
        <f>P624/P622</f>
        <v>0.72727272727272729</v>
      </c>
    </row>
    <row r="625" spans="1:18" ht="15.75" customHeight="1" x14ac:dyDescent="0.25">
      <c r="A625" s="50">
        <v>2102</v>
      </c>
      <c r="B625" s="51"/>
      <c r="C625" s="51"/>
      <c r="D625" s="51"/>
      <c r="E625" s="51">
        <v>12</v>
      </c>
      <c r="F625" s="51"/>
      <c r="G625" s="51"/>
      <c r="H625" s="51"/>
      <c r="I625" s="51"/>
      <c r="J625" s="51"/>
      <c r="K625" s="84"/>
      <c r="L625" s="131"/>
      <c r="M625" s="57"/>
      <c r="N625" s="135"/>
      <c r="O625" s="54">
        <f>IF(E625=0,"",E625/D624)</f>
        <v>0.8571428571428571</v>
      </c>
      <c r="P625" s="55">
        <v>14</v>
      </c>
      <c r="Q625" s="139">
        <f t="shared" si="65"/>
        <v>0.875</v>
      </c>
      <c r="R625" s="139">
        <f t="shared" si="66"/>
        <v>0.125</v>
      </c>
    </row>
    <row r="626" spans="1:18" ht="15.75" customHeight="1" x14ac:dyDescent="0.25">
      <c r="A626" s="50">
        <v>2201</v>
      </c>
      <c r="B626" s="51"/>
      <c r="C626" s="51"/>
      <c r="D626" s="51"/>
      <c r="E626" s="51"/>
      <c r="F626" s="51">
        <v>12</v>
      </c>
      <c r="G626" s="51"/>
      <c r="H626" s="51"/>
      <c r="I626" s="51"/>
      <c r="J626" s="51"/>
      <c r="K626" s="84"/>
      <c r="L626" s="131"/>
      <c r="M626" s="57"/>
      <c r="N626" s="135"/>
      <c r="O626" s="54">
        <f>IF(F626=0,"",F626/E625)</f>
        <v>1</v>
      </c>
      <c r="P626" s="55">
        <v>13</v>
      </c>
      <c r="Q626" s="139">
        <f t="shared" si="65"/>
        <v>0.9285714285714286</v>
      </c>
      <c r="R626" s="139">
        <f t="shared" si="66"/>
        <v>7.1428571428571397E-2</v>
      </c>
    </row>
    <row r="627" spans="1:18" ht="15.75" customHeight="1" x14ac:dyDescent="0.25">
      <c r="A627" s="50">
        <v>2202</v>
      </c>
      <c r="B627" s="51"/>
      <c r="C627" s="51"/>
      <c r="D627" s="51"/>
      <c r="E627" s="51"/>
      <c r="F627" s="51"/>
      <c r="G627" s="51">
        <v>11</v>
      </c>
      <c r="H627" s="51"/>
      <c r="I627" s="51"/>
      <c r="J627" s="51"/>
      <c r="K627" s="84"/>
      <c r="L627" s="131"/>
      <c r="M627" s="57"/>
      <c r="N627" s="135"/>
      <c r="O627" s="54">
        <f>IF(G627=0,"",G627/F626)</f>
        <v>0.91666666666666663</v>
      </c>
      <c r="P627" s="55">
        <v>13</v>
      </c>
      <c r="Q627" s="139">
        <f t="shared" si="65"/>
        <v>1</v>
      </c>
      <c r="R627" s="139">
        <f t="shared" si="66"/>
        <v>0</v>
      </c>
    </row>
    <row r="628" spans="1:18" ht="15.75" customHeight="1" x14ac:dyDescent="0.25">
      <c r="A628" s="50">
        <v>2301</v>
      </c>
      <c r="B628" s="51"/>
      <c r="C628" s="51"/>
      <c r="D628" s="51"/>
      <c r="E628" s="51"/>
      <c r="F628" s="51"/>
      <c r="G628" s="51"/>
      <c r="H628" s="51">
        <v>11</v>
      </c>
      <c r="I628" s="51"/>
      <c r="J628" s="51"/>
      <c r="K628" s="84"/>
      <c r="L628" s="131"/>
      <c r="M628" s="57"/>
      <c r="N628" s="135"/>
      <c r="O628" s="54">
        <f>IF(H628=0,"",H628/G627)</f>
        <v>1</v>
      </c>
      <c r="P628" s="55">
        <v>12</v>
      </c>
      <c r="Q628" s="139">
        <f t="shared" si="65"/>
        <v>0.92307692307692313</v>
      </c>
      <c r="R628" s="139">
        <f t="shared" si="66"/>
        <v>7.6923076923076872E-2</v>
      </c>
    </row>
    <row r="629" spans="1:18" ht="15.75" customHeight="1" x14ac:dyDescent="0.25">
      <c r="A629" s="50">
        <v>2302</v>
      </c>
      <c r="B629" s="51"/>
      <c r="C629" s="51"/>
      <c r="D629" s="51"/>
      <c r="E629" s="51"/>
      <c r="F629" s="51"/>
      <c r="G629" s="51"/>
      <c r="H629" s="51"/>
      <c r="I629" s="51">
        <v>11</v>
      </c>
      <c r="J629" s="51"/>
      <c r="K629" s="84"/>
      <c r="L629" s="131"/>
      <c r="M629" s="57"/>
      <c r="N629" s="135"/>
      <c r="O629" s="54">
        <f>IF(I629=0,"",I629/H628)</f>
        <v>1</v>
      </c>
      <c r="P629" s="55">
        <v>11</v>
      </c>
      <c r="Q629" s="139">
        <f t="shared" si="65"/>
        <v>0.91666666666666663</v>
      </c>
      <c r="R629" s="139">
        <f t="shared" si="66"/>
        <v>8.333333333333337E-2</v>
      </c>
    </row>
    <row r="630" spans="1:18" ht="15.75" customHeight="1" x14ac:dyDescent="0.25">
      <c r="A630" s="50">
        <v>2401</v>
      </c>
      <c r="B630" s="51"/>
      <c r="C630" s="51"/>
      <c r="D630" s="51"/>
      <c r="E630" s="51"/>
      <c r="F630" s="51"/>
      <c r="G630" s="51"/>
      <c r="H630" s="51"/>
      <c r="I630" s="51"/>
      <c r="J630" s="51">
        <v>11</v>
      </c>
      <c r="K630" s="84">
        <v>7</v>
      </c>
      <c r="L630" s="131"/>
      <c r="M630" s="57"/>
      <c r="N630" s="135"/>
      <c r="O630" s="54">
        <f>IF(J630=0,"",J630/I629)</f>
        <v>1</v>
      </c>
      <c r="P630" s="55">
        <v>11</v>
      </c>
      <c r="Q630" s="139">
        <f t="shared" si="65"/>
        <v>1</v>
      </c>
      <c r="R630" s="139">
        <f t="shared" si="66"/>
        <v>0</v>
      </c>
    </row>
    <row r="631" spans="1:18" ht="15.75" customHeight="1" x14ac:dyDescent="0.25">
      <c r="A631" s="50">
        <v>2402</v>
      </c>
      <c r="B631" s="51"/>
      <c r="C631" s="51"/>
      <c r="D631" s="51"/>
      <c r="E631" s="51"/>
      <c r="F631" s="51"/>
      <c r="G631" s="51"/>
      <c r="H631" s="51"/>
      <c r="I631" s="51"/>
      <c r="J631" s="51">
        <v>4</v>
      </c>
      <c r="K631" s="84">
        <v>2</v>
      </c>
      <c r="L631" s="131"/>
      <c r="M631" s="57"/>
      <c r="N631" s="57"/>
      <c r="O631" s="57"/>
      <c r="P631" s="55">
        <v>4</v>
      </c>
      <c r="Q631" s="143"/>
      <c r="R631" s="142"/>
    </row>
    <row r="632" spans="1:18" ht="15.75" customHeight="1" x14ac:dyDescent="0.25">
      <c r="A632" s="50">
        <v>2501</v>
      </c>
      <c r="B632" s="51"/>
      <c r="C632" s="51"/>
      <c r="D632" s="51"/>
      <c r="E632" s="51"/>
      <c r="F632" s="51"/>
      <c r="G632" s="51"/>
      <c r="H632" s="51"/>
      <c r="I632" s="51"/>
      <c r="J632" s="51">
        <v>1</v>
      </c>
      <c r="K632" s="84"/>
      <c r="L632" s="131"/>
      <c r="M632" s="57"/>
      <c r="N632" s="136"/>
      <c r="O632" s="142"/>
      <c r="P632" s="58">
        <v>1</v>
      </c>
      <c r="Q632" s="143"/>
      <c r="R632" s="142"/>
    </row>
    <row r="633" spans="1:18" ht="15.75" customHeight="1" x14ac:dyDescent="0.25">
      <c r="A633" s="50">
        <v>2502</v>
      </c>
      <c r="B633" s="51"/>
      <c r="C633" s="51"/>
      <c r="D633" s="51"/>
      <c r="E633" s="51"/>
      <c r="F633" s="51"/>
      <c r="G633" s="51"/>
      <c r="H633" s="51"/>
      <c r="I633" s="51"/>
      <c r="J633" s="51"/>
      <c r="K633" s="84"/>
      <c r="L633" s="131"/>
      <c r="M633" s="57"/>
      <c r="N633" s="136"/>
      <c r="O633" s="142"/>
      <c r="P633" s="58"/>
      <c r="Q633" s="143"/>
      <c r="R633" s="142"/>
    </row>
    <row r="634" spans="1:18" ht="15.75" customHeight="1" x14ac:dyDescent="0.25">
      <c r="A634" s="50">
        <v>2601</v>
      </c>
      <c r="B634" s="51"/>
      <c r="C634" s="51"/>
      <c r="D634" s="51"/>
      <c r="E634" s="51"/>
      <c r="F634" s="51"/>
      <c r="G634" s="51"/>
      <c r="H634" s="51"/>
      <c r="I634" s="51"/>
      <c r="J634" s="51"/>
      <c r="K634" s="84"/>
      <c r="L634" s="131"/>
      <c r="M634" s="57"/>
      <c r="N634" s="136"/>
      <c r="O634" s="57"/>
      <c r="P634" s="136"/>
      <c r="Q634" s="144"/>
      <c r="R634" s="142"/>
    </row>
    <row r="635" spans="1:18" ht="15.75" customHeight="1" x14ac:dyDescent="0.25">
      <c r="A635" s="50">
        <v>2602</v>
      </c>
      <c r="B635" s="51"/>
      <c r="C635" s="51"/>
      <c r="D635" s="51"/>
      <c r="E635" s="51"/>
      <c r="F635" s="51"/>
      <c r="G635" s="51"/>
      <c r="H635" s="51"/>
      <c r="I635" s="51"/>
      <c r="J635" s="51"/>
      <c r="K635" s="84"/>
      <c r="L635" s="131"/>
      <c r="M635" s="57"/>
      <c r="N635" s="136"/>
      <c r="O635" s="145" t="s">
        <v>48</v>
      </c>
      <c r="P635" s="146">
        <v>3</v>
      </c>
      <c r="Q635" s="147">
        <f>IF(SUM(K624:K633)=0,"",SUM(K624:K633))</f>
        <v>9</v>
      </c>
      <c r="R635" s="148" t="s">
        <v>17</v>
      </c>
    </row>
    <row r="636" spans="1:18" ht="15.75" customHeight="1" x14ac:dyDescent="0.25">
      <c r="A636" s="50">
        <v>2701</v>
      </c>
      <c r="B636" s="51"/>
      <c r="C636" s="51"/>
      <c r="D636" s="51"/>
      <c r="E636" s="51"/>
      <c r="F636" s="51"/>
      <c r="G636" s="51"/>
      <c r="H636" s="51"/>
      <c r="I636" s="51"/>
      <c r="J636" s="51"/>
      <c r="K636" s="84"/>
      <c r="L636" s="131"/>
      <c r="M636" s="57"/>
      <c r="N636" s="136"/>
      <c r="O636" s="149" t="s">
        <v>49</v>
      </c>
      <c r="P636" s="65">
        <f>IF(P635/B622=0,"",P635/B622)</f>
        <v>0.13636363636363635</v>
      </c>
      <c r="Q636" s="150">
        <f>IF(P635/Q635=0,"",P635/Q635)</f>
        <v>0.33333333333333331</v>
      </c>
      <c r="R636" s="151" t="s">
        <v>50</v>
      </c>
    </row>
    <row r="637" spans="1:18" ht="15.75" customHeight="1" x14ac:dyDescent="0.25">
      <c r="A637" s="50">
        <v>2702</v>
      </c>
      <c r="B637" s="51"/>
      <c r="C637" s="51"/>
      <c r="D637" s="51"/>
      <c r="E637" s="51"/>
      <c r="F637" s="51"/>
      <c r="G637" s="51"/>
      <c r="H637" s="51"/>
      <c r="I637" s="51"/>
      <c r="J637" s="51"/>
      <c r="K637" s="84"/>
      <c r="L637" s="132"/>
      <c r="M637" s="137"/>
      <c r="N637" s="138"/>
      <c r="O637" s="93"/>
      <c r="P637" s="152"/>
      <c r="Q637" s="152"/>
      <c r="R637" s="153"/>
    </row>
    <row r="638" spans="1:18" ht="18" customHeight="1" x14ac:dyDescent="0.25">
      <c r="A638" s="19"/>
      <c r="B638" s="188" t="s">
        <v>74</v>
      </c>
      <c r="C638" s="188"/>
      <c r="D638" s="188"/>
      <c r="E638" s="188"/>
      <c r="F638" s="188"/>
      <c r="G638" s="188"/>
      <c r="H638" s="188"/>
      <c r="I638" s="188"/>
      <c r="J638" s="188"/>
      <c r="K638" s="71">
        <f>SUM(K630:K634)</f>
        <v>9</v>
      </c>
      <c r="L638" s="127">
        <f>IF(K630=0,"",K630/B622)</f>
        <v>0.31818181818181818</v>
      </c>
      <c r="M638" s="72">
        <f>IF(K638=0,"",K638/B622)</f>
        <v>0.40909090909090912</v>
      </c>
      <c r="N638" s="72">
        <f>IF(K630=0,"",M638-L638)</f>
        <v>9.0909090909090939E-2</v>
      </c>
      <c r="O638" s="1"/>
      <c r="P638" s="24"/>
      <c r="Q638" s="27"/>
      <c r="R638" s="1"/>
    </row>
    <row r="639" spans="1:18" ht="12.75" customHeight="1" x14ac:dyDescent="0.2">
      <c r="M639" s="1"/>
      <c r="N639" s="1"/>
      <c r="P639" s="1"/>
    </row>
    <row r="640" spans="1:18" ht="12.75" customHeight="1" x14ac:dyDescent="0.2">
      <c r="M640" s="1"/>
      <c r="N640" s="1"/>
      <c r="P640" s="1"/>
    </row>
    <row r="641" spans="1:19" ht="26.25" customHeight="1" x14ac:dyDescent="0.4">
      <c r="A641" s="79"/>
      <c r="B641" s="179" t="s">
        <v>63</v>
      </c>
      <c r="C641" s="179"/>
      <c r="D641" s="179"/>
      <c r="E641" s="179"/>
      <c r="F641" s="179"/>
      <c r="G641" s="179"/>
      <c r="H641" s="179"/>
      <c r="I641" s="179"/>
      <c r="J641" s="179"/>
      <c r="K641" s="74" t="s">
        <v>88</v>
      </c>
      <c r="L641" s="92"/>
      <c r="M641" s="1"/>
      <c r="N641" s="24"/>
      <c r="O641" s="1"/>
      <c r="P641" s="24"/>
      <c r="Q641" s="24"/>
      <c r="R641" s="24"/>
    </row>
    <row r="642" spans="1:19" ht="20.25" customHeight="1" x14ac:dyDescent="0.2">
      <c r="A642" s="181" t="s">
        <v>16</v>
      </c>
      <c r="B642" s="182" t="s">
        <v>64</v>
      </c>
      <c r="C642" s="183"/>
      <c r="D642" s="183"/>
      <c r="E642" s="183"/>
      <c r="F642" s="183"/>
      <c r="G642" s="183"/>
      <c r="H642" s="183"/>
      <c r="I642" s="183"/>
      <c r="J642" s="184"/>
      <c r="K642" s="185" t="s">
        <v>17</v>
      </c>
      <c r="L642" s="178" t="s">
        <v>8</v>
      </c>
      <c r="M642" s="178" t="s">
        <v>9</v>
      </c>
      <c r="N642" s="187" t="s">
        <v>10</v>
      </c>
      <c r="O642" s="178" t="s">
        <v>11</v>
      </c>
      <c r="P642" s="176" t="s">
        <v>12</v>
      </c>
      <c r="Q642" s="176" t="s">
        <v>13</v>
      </c>
      <c r="R642" s="178" t="s">
        <v>14</v>
      </c>
    </row>
    <row r="643" spans="1:19" ht="15.75" customHeight="1" x14ac:dyDescent="0.25">
      <c r="A643" s="177"/>
      <c r="B643" s="50" t="s">
        <v>65</v>
      </c>
      <c r="C643" s="50" t="s">
        <v>66</v>
      </c>
      <c r="D643" s="50" t="s">
        <v>67</v>
      </c>
      <c r="E643" s="50" t="s">
        <v>68</v>
      </c>
      <c r="F643" s="50" t="s">
        <v>69</v>
      </c>
      <c r="G643" s="50" t="s">
        <v>70</v>
      </c>
      <c r="H643" s="50" t="s">
        <v>71</v>
      </c>
      <c r="I643" s="50" t="s">
        <v>72</v>
      </c>
      <c r="J643" s="50" t="s">
        <v>73</v>
      </c>
      <c r="K643" s="186"/>
      <c r="L643" s="186"/>
      <c r="M643" s="177"/>
      <c r="N643" s="177"/>
      <c r="O643" s="177"/>
      <c r="P643" s="177"/>
      <c r="Q643" s="177"/>
      <c r="R643" s="177"/>
    </row>
    <row r="644" spans="1:19" ht="15.75" customHeight="1" x14ac:dyDescent="0.25">
      <c r="A644" s="50">
        <v>2002</v>
      </c>
      <c r="B644" s="51">
        <v>37</v>
      </c>
      <c r="C644" s="51"/>
      <c r="D644" s="51"/>
      <c r="E644" s="51"/>
      <c r="F644" s="51"/>
      <c r="G644" s="51"/>
      <c r="H644" s="51"/>
      <c r="I644" s="51"/>
      <c r="J644" s="51"/>
      <c r="K644" s="84"/>
      <c r="L644" s="130"/>
      <c r="M644" s="133"/>
      <c r="N644" s="134"/>
      <c r="O644" s="140"/>
      <c r="P644" s="53">
        <f>B644</f>
        <v>37</v>
      </c>
      <c r="Q644" s="141"/>
      <c r="R644" s="140"/>
    </row>
    <row r="645" spans="1:19" ht="15.75" customHeight="1" x14ac:dyDescent="0.25">
      <c r="A645" s="50">
        <v>2101</v>
      </c>
      <c r="B645" s="51"/>
      <c r="C645" s="51">
        <v>30</v>
      </c>
      <c r="D645" s="51"/>
      <c r="E645" s="51"/>
      <c r="F645" s="51"/>
      <c r="G645" s="51"/>
      <c r="H645" s="51"/>
      <c r="I645" s="51"/>
      <c r="J645" s="51"/>
      <c r="K645" s="84"/>
      <c r="L645" s="131"/>
      <c r="M645" s="57"/>
      <c r="N645" s="135"/>
      <c r="O645" s="54">
        <f>IF(C645=0,"",C645/B644)</f>
        <v>0.81081081081081086</v>
      </c>
      <c r="P645" s="55">
        <v>30</v>
      </c>
      <c r="Q645" s="139">
        <f t="shared" ref="Q645:Q652" si="67">IF(P645=0,"",P645/P644)</f>
        <v>0.81081081081081086</v>
      </c>
      <c r="R645" s="139">
        <f t="shared" ref="R645:R652" si="68">IF(P645=0,"",100%-Q645)</f>
        <v>0.18918918918918914</v>
      </c>
    </row>
    <row r="646" spans="1:19" ht="15.75" customHeight="1" x14ac:dyDescent="0.25">
      <c r="A646" s="50">
        <v>2102</v>
      </c>
      <c r="B646" s="51"/>
      <c r="C646" s="51"/>
      <c r="D646" s="51">
        <v>25</v>
      </c>
      <c r="E646" s="51"/>
      <c r="F646" s="51"/>
      <c r="G646" s="51"/>
      <c r="H646" s="51"/>
      <c r="I646" s="51"/>
      <c r="J646" s="51"/>
      <c r="K646" s="84"/>
      <c r="L646" s="131"/>
      <c r="M646" s="57"/>
      <c r="N646" s="135"/>
      <c r="O646" s="54">
        <f>IF(D646=0,"",D646/C645)</f>
        <v>0.83333333333333337</v>
      </c>
      <c r="P646" s="55">
        <v>26</v>
      </c>
      <c r="Q646" s="139">
        <f t="shared" si="67"/>
        <v>0.8666666666666667</v>
      </c>
      <c r="R646" s="139">
        <f t="shared" si="68"/>
        <v>0.1333333333333333</v>
      </c>
      <c r="S646" s="80">
        <f>P646/P644</f>
        <v>0.70270270270270274</v>
      </c>
    </row>
    <row r="647" spans="1:19" ht="15.75" customHeight="1" x14ac:dyDescent="0.25">
      <c r="A647" s="50">
        <v>2201</v>
      </c>
      <c r="B647" s="51"/>
      <c r="C647" s="51"/>
      <c r="D647" s="51"/>
      <c r="E647" s="51">
        <v>25</v>
      </c>
      <c r="F647" s="51"/>
      <c r="G647" s="51"/>
      <c r="H647" s="51"/>
      <c r="I647" s="51"/>
      <c r="J647" s="51"/>
      <c r="K647" s="84"/>
      <c r="L647" s="131"/>
      <c r="M647" s="57"/>
      <c r="N647" s="135"/>
      <c r="O647" s="54">
        <f>IF(E647=0,"",E647/D646)</f>
        <v>1</v>
      </c>
      <c r="P647" s="55">
        <v>25</v>
      </c>
      <c r="Q647" s="139">
        <f t="shared" si="67"/>
        <v>0.96153846153846156</v>
      </c>
      <c r="R647" s="139">
        <f t="shared" si="68"/>
        <v>3.8461538461538436E-2</v>
      </c>
    </row>
    <row r="648" spans="1:19" ht="15.75" customHeight="1" x14ac:dyDescent="0.25">
      <c r="A648" s="50">
        <v>2202</v>
      </c>
      <c r="B648" s="51"/>
      <c r="C648" s="51"/>
      <c r="D648" s="51"/>
      <c r="E648" s="51"/>
      <c r="F648" s="51">
        <v>22</v>
      </c>
      <c r="G648" s="51"/>
      <c r="H648" s="51"/>
      <c r="I648" s="51"/>
      <c r="J648" s="51"/>
      <c r="K648" s="84"/>
      <c r="L648" s="131"/>
      <c r="M648" s="57"/>
      <c r="N648" s="135"/>
      <c r="O648" s="54">
        <f>IF(F648=0,"",F648/E647)</f>
        <v>0.88</v>
      </c>
      <c r="P648" s="55">
        <v>23</v>
      </c>
      <c r="Q648" s="139">
        <f t="shared" si="67"/>
        <v>0.92</v>
      </c>
      <c r="R648" s="139">
        <f t="shared" si="68"/>
        <v>7.999999999999996E-2</v>
      </c>
    </row>
    <row r="649" spans="1:19" ht="15.75" customHeight="1" x14ac:dyDescent="0.25">
      <c r="A649" s="50">
        <v>2301</v>
      </c>
      <c r="B649" s="51"/>
      <c r="C649" s="51"/>
      <c r="D649" s="51"/>
      <c r="E649" s="51"/>
      <c r="F649" s="51"/>
      <c r="G649" s="51">
        <v>18</v>
      </c>
      <c r="H649" s="51"/>
      <c r="I649" s="51"/>
      <c r="J649" s="51"/>
      <c r="K649" s="84"/>
      <c r="L649" s="131"/>
      <c r="M649" s="57"/>
      <c r="N649" s="135"/>
      <c r="O649" s="54">
        <f>IF(G649=0,"",G649/F648)</f>
        <v>0.81818181818181823</v>
      </c>
      <c r="P649" s="55">
        <v>22</v>
      </c>
      <c r="Q649" s="139">
        <f t="shared" si="67"/>
        <v>0.95652173913043481</v>
      </c>
      <c r="R649" s="139">
        <f t="shared" si="68"/>
        <v>4.3478260869565188E-2</v>
      </c>
    </row>
    <row r="650" spans="1:19" ht="15.75" customHeight="1" x14ac:dyDescent="0.25">
      <c r="A650" s="50">
        <v>2302</v>
      </c>
      <c r="B650" s="51"/>
      <c r="C650" s="51"/>
      <c r="D650" s="51"/>
      <c r="E650" s="51"/>
      <c r="F650" s="51"/>
      <c r="G650" s="51"/>
      <c r="H650" s="51">
        <v>18</v>
      </c>
      <c r="I650" s="51"/>
      <c r="J650" s="51"/>
      <c r="K650" s="84"/>
      <c r="L650" s="131"/>
      <c r="M650" s="57"/>
      <c r="N650" s="135"/>
      <c r="O650" s="54">
        <f>IF(H650=0,"",H650/G649)</f>
        <v>1</v>
      </c>
      <c r="P650" s="55">
        <v>21</v>
      </c>
      <c r="Q650" s="139">
        <f t="shared" si="67"/>
        <v>0.95454545454545459</v>
      </c>
      <c r="R650" s="139">
        <f t="shared" si="68"/>
        <v>4.5454545454545414E-2</v>
      </c>
    </row>
    <row r="651" spans="1:19" ht="15.75" customHeight="1" x14ac:dyDescent="0.25">
      <c r="A651" s="50">
        <v>2401</v>
      </c>
      <c r="B651" s="51"/>
      <c r="C651" s="51"/>
      <c r="D651" s="51"/>
      <c r="E651" s="51"/>
      <c r="F651" s="51"/>
      <c r="G651" s="51"/>
      <c r="H651" s="51"/>
      <c r="I651" s="51">
        <v>18</v>
      </c>
      <c r="J651" s="51"/>
      <c r="K651" s="84"/>
      <c r="L651" s="131"/>
      <c r="M651" s="57"/>
      <c r="N651" s="135"/>
      <c r="O651" s="54">
        <f>IF(I651=0,"",I651/H650)</f>
        <v>1</v>
      </c>
      <c r="P651" s="55">
        <v>20</v>
      </c>
      <c r="Q651" s="139">
        <f t="shared" si="67"/>
        <v>0.95238095238095233</v>
      </c>
      <c r="R651" s="139">
        <f t="shared" si="68"/>
        <v>4.7619047619047672E-2</v>
      </c>
    </row>
    <row r="652" spans="1:19" ht="15.75" customHeight="1" x14ac:dyDescent="0.25">
      <c r="A652" s="50">
        <v>2402</v>
      </c>
      <c r="B652" s="51"/>
      <c r="C652" s="51"/>
      <c r="D652" s="51"/>
      <c r="E652" s="51"/>
      <c r="F652" s="51"/>
      <c r="G652" s="51"/>
      <c r="H652" s="51"/>
      <c r="I652" s="51"/>
      <c r="J652" s="51">
        <v>16</v>
      </c>
      <c r="K652" s="84">
        <v>10</v>
      </c>
      <c r="L652" s="131"/>
      <c r="M652" s="57"/>
      <c r="N652" s="135"/>
      <c r="O652" s="54">
        <f>IF(J652=0,"",J652/I651)</f>
        <v>0.88888888888888884</v>
      </c>
      <c r="P652" s="55">
        <v>20</v>
      </c>
      <c r="Q652" s="139">
        <f t="shared" si="67"/>
        <v>1</v>
      </c>
      <c r="R652" s="139">
        <f t="shared" si="68"/>
        <v>0</v>
      </c>
    </row>
    <row r="653" spans="1:19" ht="15.75" customHeight="1" x14ac:dyDescent="0.25">
      <c r="A653" s="50">
        <v>2501</v>
      </c>
      <c r="B653" s="51"/>
      <c r="C653" s="51"/>
      <c r="D653" s="51"/>
      <c r="E653" s="51"/>
      <c r="F653" s="51"/>
      <c r="G653" s="51"/>
      <c r="H653" s="51"/>
      <c r="I653" s="51"/>
      <c r="J653" s="51">
        <v>5</v>
      </c>
      <c r="K653" s="84">
        <v>4</v>
      </c>
      <c r="L653" s="131"/>
      <c r="M653" s="57"/>
      <c r="N653" s="57"/>
      <c r="O653" s="57"/>
      <c r="P653" s="55">
        <v>8</v>
      </c>
      <c r="Q653" s="143"/>
      <c r="R653" s="142"/>
    </row>
    <row r="654" spans="1:19" ht="15.75" customHeight="1" x14ac:dyDescent="0.25">
      <c r="A654" s="50">
        <v>2502</v>
      </c>
      <c r="B654" s="51"/>
      <c r="C654" s="51"/>
      <c r="D654" s="51"/>
      <c r="E654" s="51"/>
      <c r="F654" s="51"/>
      <c r="G654" s="51"/>
      <c r="H654" s="51"/>
      <c r="I654" s="51"/>
      <c r="J654" s="51"/>
      <c r="K654" s="84"/>
      <c r="L654" s="131"/>
      <c r="M654" s="57"/>
      <c r="N654" s="136"/>
      <c r="O654" s="142"/>
      <c r="P654" s="58"/>
      <c r="Q654" s="143"/>
      <c r="R654" s="142"/>
    </row>
    <row r="655" spans="1:19" ht="15.75" customHeight="1" x14ac:dyDescent="0.25">
      <c r="A655" s="50">
        <v>2601</v>
      </c>
      <c r="B655" s="51"/>
      <c r="C655" s="51"/>
      <c r="D655" s="51"/>
      <c r="E655" s="51"/>
      <c r="F655" s="51"/>
      <c r="G655" s="51"/>
      <c r="H655" s="51"/>
      <c r="I655" s="51"/>
      <c r="J655" s="51"/>
      <c r="K655" s="84"/>
      <c r="L655" s="131"/>
      <c r="M655" s="57"/>
      <c r="N655" s="136"/>
      <c r="O655" s="142"/>
      <c r="P655" s="58"/>
      <c r="Q655" s="143"/>
      <c r="R655" s="142"/>
    </row>
    <row r="656" spans="1:19" ht="15.75" customHeight="1" x14ac:dyDescent="0.25">
      <c r="A656" s="50">
        <v>2602</v>
      </c>
      <c r="B656" s="51"/>
      <c r="C656" s="51"/>
      <c r="D656" s="51"/>
      <c r="E656" s="51"/>
      <c r="F656" s="51"/>
      <c r="G656" s="51"/>
      <c r="H656" s="51"/>
      <c r="I656" s="51"/>
      <c r="J656" s="51"/>
      <c r="K656" s="84"/>
      <c r="L656" s="131"/>
      <c r="M656" s="57"/>
      <c r="N656" s="136"/>
      <c r="O656" s="57"/>
      <c r="P656" s="136"/>
      <c r="Q656" s="144"/>
      <c r="R656" s="142"/>
    </row>
    <row r="657" spans="1:19" ht="15.75" customHeight="1" x14ac:dyDescent="0.25">
      <c r="A657" s="50">
        <v>2701</v>
      </c>
      <c r="B657" s="51"/>
      <c r="C657" s="51"/>
      <c r="D657" s="51"/>
      <c r="E657" s="51"/>
      <c r="F657" s="51"/>
      <c r="G657" s="51"/>
      <c r="H657" s="51"/>
      <c r="I657" s="51"/>
      <c r="J657" s="51"/>
      <c r="K657" s="84"/>
      <c r="L657" s="131"/>
      <c r="M657" s="57"/>
      <c r="N657" s="136"/>
      <c r="O657" s="145" t="s">
        <v>48</v>
      </c>
      <c r="P657" s="146">
        <v>2</v>
      </c>
      <c r="Q657" s="147">
        <f>IF(SUM(K646:K655)=0,"",SUM(K646:K655))</f>
        <v>14</v>
      </c>
      <c r="R657" s="148" t="s">
        <v>17</v>
      </c>
    </row>
    <row r="658" spans="1:19" ht="15.75" customHeight="1" x14ac:dyDescent="0.25">
      <c r="A658" s="50">
        <v>2702</v>
      </c>
      <c r="B658" s="51"/>
      <c r="C658" s="51"/>
      <c r="D658" s="51"/>
      <c r="E658" s="51"/>
      <c r="F658" s="51"/>
      <c r="G658" s="51"/>
      <c r="H658" s="51"/>
      <c r="I658" s="51"/>
      <c r="J658" s="51"/>
      <c r="K658" s="84"/>
      <c r="L658" s="131"/>
      <c r="M658" s="57"/>
      <c r="N658" s="136"/>
      <c r="O658" s="149" t="s">
        <v>49</v>
      </c>
      <c r="P658" s="65">
        <f>IF(P657/B644=0,"",P657/B644)</f>
        <v>5.4054054054054057E-2</v>
      </c>
      <c r="Q658" s="150">
        <f>IF(P657/Q657=0,"",P657/Q657)</f>
        <v>0.14285714285714285</v>
      </c>
      <c r="R658" s="151" t="s">
        <v>50</v>
      </c>
    </row>
    <row r="659" spans="1:19" ht="15.75" customHeight="1" x14ac:dyDescent="0.25">
      <c r="A659" s="50">
        <v>2801</v>
      </c>
      <c r="B659" s="51"/>
      <c r="C659" s="51"/>
      <c r="D659" s="51"/>
      <c r="E659" s="51"/>
      <c r="F659" s="51"/>
      <c r="G659" s="51"/>
      <c r="H659" s="51"/>
      <c r="I659" s="51"/>
      <c r="J659" s="51"/>
      <c r="K659" s="84"/>
      <c r="L659" s="132"/>
      <c r="M659" s="137"/>
      <c r="N659" s="138"/>
      <c r="O659" s="93"/>
      <c r="P659" s="152"/>
      <c r="Q659" s="152"/>
      <c r="R659" s="153"/>
    </row>
    <row r="660" spans="1:19" ht="18" customHeight="1" x14ac:dyDescent="0.25">
      <c r="A660" s="19"/>
      <c r="B660" s="188" t="s">
        <v>74</v>
      </c>
      <c r="C660" s="188"/>
      <c r="D660" s="188"/>
      <c r="E660" s="188"/>
      <c r="F660" s="188"/>
      <c r="G660" s="188"/>
      <c r="H660" s="188"/>
      <c r="I660" s="188"/>
      <c r="J660" s="188"/>
      <c r="K660" s="71">
        <f>SUM(K652:K659)</f>
        <v>14</v>
      </c>
      <c r="L660" s="127">
        <f>IF(K652=0,"",K652/B644)</f>
        <v>0.27027027027027029</v>
      </c>
      <c r="M660" s="72">
        <f>IF(K660=0,"",K660/B644)</f>
        <v>0.3783783783783784</v>
      </c>
      <c r="N660" s="72">
        <f>M660-L660</f>
        <v>0.10810810810810811</v>
      </c>
      <c r="O660" s="1"/>
      <c r="P660" s="24"/>
      <c r="Q660" s="27"/>
      <c r="R660" s="1"/>
    </row>
    <row r="661" spans="1:19" ht="12.75" customHeight="1" x14ac:dyDescent="0.2">
      <c r="M661" s="1"/>
      <c r="N661" s="1"/>
      <c r="P661" s="1"/>
    </row>
    <row r="662" spans="1:19" ht="12.75" customHeight="1" x14ac:dyDescent="0.2">
      <c r="M662" s="1"/>
      <c r="N662" s="1"/>
      <c r="P662" s="1"/>
    </row>
    <row r="663" spans="1:19" ht="26.25" customHeight="1" x14ac:dyDescent="0.4">
      <c r="A663" s="79"/>
      <c r="B663" s="179" t="s">
        <v>63</v>
      </c>
      <c r="C663" s="179"/>
      <c r="D663" s="179"/>
      <c r="E663" s="179"/>
      <c r="F663" s="179"/>
      <c r="G663" s="179"/>
      <c r="H663" s="179"/>
      <c r="I663" s="179"/>
      <c r="J663" s="179"/>
      <c r="K663" s="74" t="s">
        <v>89</v>
      </c>
      <c r="L663" s="92"/>
      <c r="M663" s="1"/>
      <c r="N663" s="24"/>
      <c r="O663" s="1"/>
      <c r="P663" s="24"/>
      <c r="Q663" s="24"/>
      <c r="R663" s="24"/>
    </row>
    <row r="664" spans="1:19" ht="20.25" customHeight="1" x14ac:dyDescent="0.2">
      <c r="A664" s="181" t="s">
        <v>16</v>
      </c>
      <c r="B664" s="182" t="s">
        <v>64</v>
      </c>
      <c r="C664" s="183"/>
      <c r="D664" s="183"/>
      <c r="E664" s="183"/>
      <c r="F664" s="183"/>
      <c r="G664" s="183"/>
      <c r="H664" s="183"/>
      <c r="I664" s="183"/>
      <c r="J664" s="184"/>
      <c r="K664" s="185" t="s">
        <v>17</v>
      </c>
      <c r="L664" s="178" t="s">
        <v>8</v>
      </c>
      <c r="M664" s="178" t="s">
        <v>9</v>
      </c>
      <c r="N664" s="187" t="s">
        <v>10</v>
      </c>
      <c r="O664" s="178" t="s">
        <v>11</v>
      </c>
      <c r="P664" s="176" t="s">
        <v>12</v>
      </c>
      <c r="Q664" s="176" t="s">
        <v>13</v>
      </c>
      <c r="R664" s="178" t="s">
        <v>14</v>
      </c>
    </row>
    <row r="665" spans="1:19" ht="15.75" customHeight="1" x14ac:dyDescent="0.25">
      <c r="A665" s="177"/>
      <c r="B665" s="50" t="s">
        <v>65</v>
      </c>
      <c r="C665" s="50" t="s">
        <v>66</v>
      </c>
      <c r="D665" s="50" t="s">
        <v>67</v>
      </c>
      <c r="E665" s="50" t="s">
        <v>68</v>
      </c>
      <c r="F665" s="50" t="s">
        <v>69</v>
      </c>
      <c r="G665" s="50" t="s">
        <v>70</v>
      </c>
      <c r="H665" s="50" t="s">
        <v>71</v>
      </c>
      <c r="I665" s="50" t="s">
        <v>72</v>
      </c>
      <c r="J665" s="50" t="s">
        <v>73</v>
      </c>
      <c r="K665" s="186"/>
      <c r="L665" s="186"/>
      <c r="M665" s="177"/>
      <c r="N665" s="177"/>
      <c r="O665" s="177"/>
      <c r="P665" s="177"/>
      <c r="Q665" s="177"/>
      <c r="R665" s="177"/>
    </row>
    <row r="666" spans="1:19" ht="15.75" customHeight="1" x14ac:dyDescent="0.25">
      <c r="A666" s="50">
        <v>2101</v>
      </c>
      <c r="B666" s="51">
        <v>18</v>
      </c>
      <c r="C666" s="51"/>
      <c r="D666" s="51"/>
      <c r="E666" s="51"/>
      <c r="F666" s="51"/>
      <c r="G666" s="51"/>
      <c r="H666" s="51"/>
      <c r="I666" s="51"/>
      <c r="J666" s="51"/>
      <c r="K666" s="84"/>
      <c r="L666" s="130"/>
      <c r="M666" s="133"/>
      <c r="N666" s="134"/>
      <c r="O666" s="140"/>
      <c r="P666" s="53">
        <f>B666</f>
        <v>18</v>
      </c>
      <c r="Q666" s="141"/>
      <c r="R666" s="140"/>
    </row>
    <row r="667" spans="1:19" ht="15.75" customHeight="1" x14ac:dyDescent="0.25">
      <c r="A667" s="50">
        <v>2102</v>
      </c>
      <c r="B667" s="51"/>
      <c r="C667" s="51">
        <v>16</v>
      </c>
      <c r="D667" s="51"/>
      <c r="E667" s="51"/>
      <c r="F667" s="51"/>
      <c r="G667" s="51"/>
      <c r="H667" s="51"/>
      <c r="I667" s="51"/>
      <c r="J667" s="51"/>
      <c r="K667" s="84"/>
      <c r="L667" s="131"/>
      <c r="M667" s="57"/>
      <c r="N667" s="135"/>
      <c r="O667" s="54">
        <f>IF(C667=0,"",C667/B666)</f>
        <v>0.88888888888888884</v>
      </c>
      <c r="P667" s="55">
        <v>16</v>
      </c>
      <c r="Q667" s="139">
        <f t="shared" ref="Q667:Q674" si="69">IF(P667=0,"",P667/P666)</f>
        <v>0.88888888888888884</v>
      </c>
      <c r="R667" s="139">
        <f t="shared" ref="R667:R674" si="70">IF(P667=0,"",100%-Q667)</f>
        <v>0.11111111111111116</v>
      </c>
    </row>
    <row r="668" spans="1:19" ht="15.75" customHeight="1" x14ac:dyDescent="0.25">
      <c r="A668" s="50">
        <v>2201</v>
      </c>
      <c r="B668" s="51"/>
      <c r="C668" s="51"/>
      <c r="D668" s="51">
        <v>11</v>
      </c>
      <c r="E668" s="51"/>
      <c r="F668" s="51"/>
      <c r="G668" s="51"/>
      <c r="H668" s="51"/>
      <c r="I668" s="51"/>
      <c r="J668" s="51"/>
      <c r="K668" s="84"/>
      <c r="L668" s="131"/>
      <c r="M668" s="57"/>
      <c r="N668" s="135"/>
      <c r="O668" s="54">
        <f>IF(D668=0,"",D668/C667)</f>
        <v>0.6875</v>
      </c>
      <c r="P668" s="55">
        <v>12</v>
      </c>
      <c r="Q668" s="139">
        <f t="shared" si="69"/>
        <v>0.75</v>
      </c>
      <c r="R668" s="139">
        <f t="shared" si="70"/>
        <v>0.25</v>
      </c>
      <c r="S668" s="80">
        <f>P668/P666</f>
        <v>0.66666666666666663</v>
      </c>
    </row>
    <row r="669" spans="1:19" ht="15.75" customHeight="1" x14ac:dyDescent="0.25">
      <c r="A669" s="50">
        <v>2202</v>
      </c>
      <c r="B669" s="51"/>
      <c r="C669" s="51"/>
      <c r="D669" s="51"/>
      <c r="E669" s="51">
        <v>7</v>
      </c>
      <c r="F669" s="51"/>
      <c r="G669" s="51"/>
      <c r="H669" s="51"/>
      <c r="I669" s="51"/>
      <c r="J669" s="51"/>
      <c r="K669" s="84"/>
      <c r="L669" s="131"/>
      <c r="M669" s="57"/>
      <c r="N669" s="135"/>
      <c r="O669" s="54">
        <f>IF(E669=0,"",E669/D668)</f>
        <v>0.63636363636363635</v>
      </c>
      <c r="P669" s="55">
        <v>7</v>
      </c>
      <c r="Q669" s="139">
        <f t="shared" si="69"/>
        <v>0.58333333333333337</v>
      </c>
      <c r="R669" s="139">
        <f t="shared" si="70"/>
        <v>0.41666666666666663</v>
      </c>
    </row>
    <row r="670" spans="1:19" ht="15.75" customHeight="1" x14ac:dyDescent="0.25">
      <c r="A670" s="50">
        <v>2301</v>
      </c>
      <c r="B670" s="51"/>
      <c r="C670" s="51"/>
      <c r="D670" s="51"/>
      <c r="E670" s="51"/>
      <c r="F670" s="51">
        <v>5</v>
      </c>
      <c r="G670" s="51"/>
      <c r="H670" s="51"/>
      <c r="I670" s="51"/>
      <c r="J670" s="51"/>
      <c r="K670" s="84"/>
      <c r="L670" s="131"/>
      <c r="M670" s="57"/>
      <c r="N670" s="135"/>
      <c r="O670" s="54">
        <f>IF(F670=0,"",F670/E669)</f>
        <v>0.7142857142857143</v>
      </c>
      <c r="P670" s="55">
        <v>7</v>
      </c>
      <c r="Q670" s="139">
        <f t="shared" si="69"/>
        <v>1</v>
      </c>
      <c r="R670" s="139">
        <f t="shared" si="70"/>
        <v>0</v>
      </c>
    </row>
    <row r="671" spans="1:19" ht="15.75" customHeight="1" x14ac:dyDescent="0.25">
      <c r="A671" s="50">
        <v>2302</v>
      </c>
      <c r="B671" s="51"/>
      <c r="C671" s="51"/>
      <c r="D671" s="51"/>
      <c r="E671" s="51"/>
      <c r="F671" s="51"/>
      <c r="G671" s="51">
        <v>5</v>
      </c>
      <c r="H671" s="51"/>
      <c r="I671" s="51"/>
      <c r="J671" s="51"/>
      <c r="K671" s="84"/>
      <c r="L671" s="131"/>
      <c r="M671" s="57"/>
      <c r="N671" s="135"/>
      <c r="O671" s="54">
        <f>IF(G671=0,"",G671/F670)</f>
        <v>1</v>
      </c>
      <c r="P671" s="55">
        <v>7</v>
      </c>
      <c r="Q671" s="139">
        <f t="shared" si="69"/>
        <v>1</v>
      </c>
      <c r="R671" s="139">
        <f t="shared" si="70"/>
        <v>0</v>
      </c>
    </row>
    <row r="672" spans="1:19" ht="15.75" customHeight="1" x14ac:dyDescent="0.25">
      <c r="A672" s="50">
        <v>2401</v>
      </c>
      <c r="B672" s="51"/>
      <c r="C672" s="51"/>
      <c r="D672" s="51"/>
      <c r="E672" s="51"/>
      <c r="F672" s="51"/>
      <c r="G672" s="51"/>
      <c r="H672" s="51">
        <v>3</v>
      </c>
      <c r="I672" s="51"/>
      <c r="J672" s="51"/>
      <c r="K672" s="84"/>
      <c r="L672" s="131"/>
      <c r="M672" s="57"/>
      <c r="N672" s="135"/>
      <c r="O672" s="54">
        <f>IF(H672=0,"",H672/G671)</f>
        <v>0.6</v>
      </c>
      <c r="P672" s="55">
        <v>4</v>
      </c>
      <c r="Q672" s="139">
        <f t="shared" si="69"/>
        <v>0.5714285714285714</v>
      </c>
      <c r="R672" s="139">
        <f t="shared" si="70"/>
        <v>0.4285714285714286</v>
      </c>
    </row>
    <row r="673" spans="1:23" ht="15.75" customHeight="1" x14ac:dyDescent="0.25">
      <c r="A673" s="50">
        <v>2402</v>
      </c>
      <c r="B673" s="51"/>
      <c r="C673" s="51"/>
      <c r="D673" s="51"/>
      <c r="E673" s="51"/>
      <c r="F673" s="51"/>
      <c r="G673" s="51"/>
      <c r="H673" s="51"/>
      <c r="I673" s="51">
        <v>3</v>
      </c>
      <c r="J673" s="51"/>
      <c r="K673" s="84"/>
      <c r="L673" s="131"/>
      <c r="M673" s="57"/>
      <c r="N673" s="135"/>
      <c r="O673" s="54">
        <f>IF(I673=0,"",I673/H672)</f>
        <v>1</v>
      </c>
      <c r="P673" s="55">
        <v>3</v>
      </c>
      <c r="Q673" s="139">
        <f t="shared" si="69"/>
        <v>0.75</v>
      </c>
      <c r="R673" s="139">
        <f t="shared" si="70"/>
        <v>0.25</v>
      </c>
    </row>
    <row r="674" spans="1:23" ht="15.75" customHeight="1" x14ac:dyDescent="0.25">
      <c r="A674" s="50">
        <v>2501</v>
      </c>
      <c r="B674" s="51"/>
      <c r="C674" s="51"/>
      <c r="D674" s="51"/>
      <c r="E674" s="51"/>
      <c r="F674" s="51"/>
      <c r="G674" s="51"/>
      <c r="H674" s="51"/>
      <c r="I674" s="51"/>
      <c r="J674" s="51">
        <v>3</v>
      </c>
      <c r="K674" s="84">
        <v>1</v>
      </c>
      <c r="L674" s="131"/>
      <c r="M674" s="57"/>
      <c r="N674" s="135"/>
      <c r="O674" s="54">
        <f>IF(J674=0,"",J674/I673)</f>
        <v>1</v>
      </c>
      <c r="P674" s="55">
        <v>3</v>
      </c>
      <c r="Q674" s="139">
        <f t="shared" si="69"/>
        <v>1</v>
      </c>
      <c r="R674" s="139">
        <f t="shared" si="70"/>
        <v>0</v>
      </c>
    </row>
    <row r="675" spans="1:23" ht="15.75" customHeight="1" x14ac:dyDescent="0.25">
      <c r="A675" s="50">
        <v>2502</v>
      </c>
      <c r="B675" s="51"/>
      <c r="C675" s="51"/>
      <c r="D675" s="51"/>
      <c r="E675" s="51"/>
      <c r="F675" s="51"/>
      <c r="G675" s="51"/>
      <c r="H675" s="51"/>
      <c r="I675" s="51"/>
      <c r="J675" s="51"/>
      <c r="K675" s="84"/>
      <c r="L675" s="131"/>
      <c r="M675" s="57"/>
      <c r="N675" s="57"/>
      <c r="O675" s="57"/>
      <c r="P675" s="55"/>
      <c r="Q675" s="143"/>
      <c r="R675" s="142"/>
    </row>
    <row r="676" spans="1:23" ht="15.75" customHeight="1" x14ac:dyDescent="0.25">
      <c r="A676" s="50">
        <v>2601</v>
      </c>
      <c r="B676" s="51"/>
      <c r="C676" s="51"/>
      <c r="D676" s="51"/>
      <c r="E676" s="51"/>
      <c r="F676" s="51"/>
      <c r="G676" s="51"/>
      <c r="H676" s="51"/>
      <c r="I676" s="51"/>
      <c r="J676" s="51"/>
      <c r="K676" s="84"/>
      <c r="L676" s="131"/>
      <c r="M676" s="57"/>
      <c r="N676" s="136"/>
      <c r="O676" s="142"/>
      <c r="P676" s="58"/>
      <c r="Q676" s="143"/>
      <c r="R676" s="142"/>
    </row>
    <row r="677" spans="1:23" ht="15.75" customHeight="1" x14ac:dyDescent="0.25">
      <c r="A677" s="50">
        <v>2602</v>
      </c>
      <c r="B677" s="51"/>
      <c r="C677" s="51"/>
      <c r="D677" s="51"/>
      <c r="E677" s="51"/>
      <c r="F677" s="51"/>
      <c r="G677" s="51"/>
      <c r="H677" s="51"/>
      <c r="I677" s="51"/>
      <c r="J677" s="51"/>
      <c r="K677" s="84"/>
      <c r="L677" s="131"/>
      <c r="M677" s="57"/>
      <c r="N677" s="136"/>
      <c r="O677" s="142"/>
      <c r="P677" s="58"/>
      <c r="Q677" s="143"/>
      <c r="R677" s="142"/>
    </row>
    <row r="678" spans="1:23" ht="15.75" customHeight="1" x14ac:dyDescent="0.25">
      <c r="A678" s="50">
        <v>2701</v>
      </c>
      <c r="B678" s="51"/>
      <c r="C678" s="51"/>
      <c r="D678" s="51"/>
      <c r="E678" s="51"/>
      <c r="F678" s="51"/>
      <c r="G678" s="51"/>
      <c r="H678" s="51"/>
      <c r="I678" s="51"/>
      <c r="J678" s="51"/>
      <c r="K678" s="84"/>
      <c r="L678" s="131"/>
      <c r="M678" s="57"/>
      <c r="N678" s="136"/>
      <c r="O678" s="57"/>
      <c r="P678" s="136"/>
      <c r="Q678" s="144"/>
      <c r="R678" s="142"/>
    </row>
    <row r="679" spans="1:23" ht="15.75" customHeight="1" x14ac:dyDescent="0.25">
      <c r="A679" s="50">
        <v>2702</v>
      </c>
      <c r="B679" s="51"/>
      <c r="C679" s="51"/>
      <c r="D679" s="51"/>
      <c r="E679" s="51"/>
      <c r="F679" s="51"/>
      <c r="G679" s="51"/>
      <c r="H679" s="51"/>
      <c r="I679" s="51"/>
      <c r="J679" s="51"/>
      <c r="K679" s="84"/>
      <c r="L679" s="131"/>
      <c r="M679" s="57"/>
      <c r="N679" s="136"/>
      <c r="O679" s="145" t="s">
        <v>48</v>
      </c>
      <c r="P679" s="146"/>
      <c r="Q679" s="147">
        <f>IF(SUM(K668:K677)=0,"",SUM(K668:K677))</f>
        <v>1</v>
      </c>
      <c r="R679" s="148" t="s">
        <v>17</v>
      </c>
    </row>
    <row r="680" spans="1:23" ht="15.75" customHeight="1" x14ac:dyDescent="0.25">
      <c r="A680" s="50">
        <v>2801</v>
      </c>
      <c r="B680" s="51"/>
      <c r="C680" s="51"/>
      <c r="D680" s="51"/>
      <c r="E680" s="51"/>
      <c r="F680" s="51"/>
      <c r="G680" s="51"/>
      <c r="H680" s="51"/>
      <c r="I680" s="51"/>
      <c r="J680" s="51"/>
      <c r="K680" s="84"/>
      <c r="L680" s="131"/>
      <c r="M680" s="57"/>
      <c r="N680" s="136"/>
      <c r="O680" s="149" t="s">
        <v>49</v>
      </c>
      <c r="P680" s="65" t="str">
        <f>IF(P679/B666=0,"",P679/B666)</f>
        <v/>
      </c>
      <c r="Q680" s="150" t="str">
        <f>IF(P679/Q679=0,"",P679/Q679)</f>
        <v/>
      </c>
      <c r="R680" s="151" t="s">
        <v>50</v>
      </c>
      <c r="W680" s="96">
        <f>AVERAGE(S668,S690)</f>
        <v>0.61111111111111116</v>
      </c>
    </row>
    <row r="681" spans="1:23" ht="15.75" customHeight="1" x14ac:dyDescent="0.25">
      <c r="A681" s="50">
        <v>2802</v>
      </c>
      <c r="B681" s="51"/>
      <c r="C681" s="51"/>
      <c r="D681" s="51"/>
      <c r="E681" s="51"/>
      <c r="F681" s="51"/>
      <c r="G681" s="51"/>
      <c r="H681" s="51"/>
      <c r="I681" s="51"/>
      <c r="J681" s="51"/>
      <c r="K681" s="84"/>
      <c r="L681" s="132"/>
      <c r="M681" s="137"/>
      <c r="N681" s="138"/>
      <c r="O681" s="93"/>
      <c r="P681" s="152"/>
      <c r="Q681" s="152"/>
      <c r="R681" s="153"/>
    </row>
    <row r="682" spans="1:23" ht="18" customHeight="1" x14ac:dyDescent="0.25">
      <c r="A682" s="19"/>
      <c r="B682" s="188" t="s">
        <v>74</v>
      </c>
      <c r="C682" s="188"/>
      <c r="D682" s="188"/>
      <c r="E682" s="188"/>
      <c r="F682" s="188"/>
      <c r="G682" s="188"/>
      <c r="H682" s="188"/>
      <c r="I682" s="188"/>
      <c r="J682" s="188"/>
      <c r="K682" s="71">
        <f>SUM(K674:K681)</f>
        <v>1</v>
      </c>
      <c r="L682" s="127">
        <f>IF(K674=0,"",K674/B666)</f>
        <v>5.5555555555555552E-2</v>
      </c>
      <c r="M682" s="72">
        <f>IF(K682=0,"",K682/B666)</f>
        <v>5.5555555555555552E-2</v>
      </c>
      <c r="N682" s="72">
        <f>M682-L682</f>
        <v>0</v>
      </c>
      <c r="O682" s="1"/>
      <c r="P682" s="24"/>
      <c r="Q682" s="27"/>
      <c r="R682" s="1"/>
    </row>
    <row r="683" spans="1:23" ht="12.75" customHeight="1" x14ac:dyDescent="0.2">
      <c r="M683" s="1"/>
      <c r="N683" s="1"/>
      <c r="P683" s="1"/>
    </row>
    <row r="684" spans="1:23" ht="12.75" customHeight="1" x14ac:dyDescent="0.2">
      <c r="M684" s="1"/>
      <c r="N684" s="1"/>
      <c r="P684" s="1"/>
    </row>
    <row r="685" spans="1:23" ht="26.25" customHeight="1" x14ac:dyDescent="0.4">
      <c r="A685" s="79"/>
      <c r="B685" s="179" t="s">
        <v>63</v>
      </c>
      <c r="C685" s="179"/>
      <c r="D685" s="179"/>
      <c r="E685" s="179"/>
      <c r="F685" s="179"/>
      <c r="G685" s="179"/>
      <c r="H685" s="179"/>
      <c r="I685" s="179"/>
      <c r="J685" s="179"/>
      <c r="K685" s="74" t="s">
        <v>90</v>
      </c>
      <c r="L685" s="92"/>
      <c r="M685" s="1"/>
      <c r="N685" s="24"/>
      <c r="O685" s="1"/>
      <c r="P685" s="24"/>
      <c r="Q685" s="24"/>
      <c r="R685" s="24"/>
    </row>
    <row r="686" spans="1:23" ht="20.25" customHeight="1" x14ac:dyDescent="0.2">
      <c r="A686" s="181" t="s">
        <v>16</v>
      </c>
      <c r="B686" s="182" t="s">
        <v>64</v>
      </c>
      <c r="C686" s="183"/>
      <c r="D686" s="183"/>
      <c r="E686" s="183"/>
      <c r="F686" s="183"/>
      <c r="G686" s="183"/>
      <c r="H686" s="183"/>
      <c r="I686" s="183"/>
      <c r="J686" s="184"/>
      <c r="K686" s="185" t="s">
        <v>17</v>
      </c>
      <c r="L686" s="178" t="s">
        <v>8</v>
      </c>
      <c r="M686" s="178" t="s">
        <v>9</v>
      </c>
      <c r="N686" s="187" t="s">
        <v>10</v>
      </c>
      <c r="O686" s="178" t="s">
        <v>11</v>
      </c>
      <c r="P686" s="176" t="s">
        <v>12</v>
      </c>
      <c r="Q686" s="176" t="s">
        <v>13</v>
      </c>
      <c r="R686" s="178" t="s">
        <v>14</v>
      </c>
    </row>
    <row r="687" spans="1:23" ht="15.75" customHeight="1" x14ac:dyDescent="0.25">
      <c r="A687" s="177"/>
      <c r="B687" s="50" t="s">
        <v>65</v>
      </c>
      <c r="C687" s="50" t="s">
        <v>66</v>
      </c>
      <c r="D687" s="50" t="s">
        <v>67</v>
      </c>
      <c r="E687" s="50" t="s">
        <v>68</v>
      </c>
      <c r="F687" s="50" t="s">
        <v>69</v>
      </c>
      <c r="G687" s="50" t="s">
        <v>70</v>
      </c>
      <c r="H687" s="50" t="s">
        <v>71</v>
      </c>
      <c r="I687" s="50" t="s">
        <v>72</v>
      </c>
      <c r="J687" s="50" t="s">
        <v>73</v>
      </c>
      <c r="K687" s="186"/>
      <c r="L687" s="186"/>
      <c r="M687" s="177"/>
      <c r="N687" s="177"/>
      <c r="O687" s="177"/>
      <c r="P687" s="177"/>
      <c r="Q687" s="177"/>
      <c r="R687" s="177"/>
    </row>
    <row r="688" spans="1:23" ht="15.75" customHeight="1" x14ac:dyDescent="0.25">
      <c r="A688" s="50">
        <v>2102</v>
      </c>
      <c r="B688" s="51">
        <v>36</v>
      </c>
      <c r="C688" s="51"/>
      <c r="D688" s="51"/>
      <c r="E688" s="51"/>
      <c r="F688" s="51"/>
      <c r="G688" s="51"/>
      <c r="H688" s="51"/>
      <c r="I688" s="51"/>
      <c r="J688" s="51"/>
      <c r="K688" s="84"/>
      <c r="L688" s="130"/>
      <c r="M688" s="133"/>
      <c r="N688" s="134"/>
      <c r="O688" s="140"/>
      <c r="P688" s="53">
        <f>B688</f>
        <v>36</v>
      </c>
      <c r="Q688" s="141"/>
      <c r="R688" s="140"/>
    </row>
    <row r="689" spans="1:19" ht="15.75" customHeight="1" x14ac:dyDescent="0.25">
      <c r="A689" s="50">
        <v>2201</v>
      </c>
      <c r="B689" s="51"/>
      <c r="C689" s="51">
        <v>23</v>
      </c>
      <c r="D689" s="51"/>
      <c r="E689" s="51"/>
      <c r="F689" s="51"/>
      <c r="G689" s="51"/>
      <c r="H689" s="51"/>
      <c r="I689" s="51"/>
      <c r="J689" s="51"/>
      <c r="K689" s="84"/>
      <c r="L689" s="131"/>
      <c r="M689" s="57"/>
      <c r="N689" s="135"/>
      <c r="O689" s="54">
        <f>IF(C689=0,"",C689/B688)</f>
        <v>0.63888888888888884</v>
      </c>
      <c r="P689" s="55">
        <v>23</v>
      </c>
      <c r="Q689" s="139">
        <f t="shared" ref="Q689:Q696" si="71">IF(P689=0,"",P689/P688)</f>
        <v>0.63888888888888884</v>
      </c>
      <c r="R689" s="139">
        <f t="shared" ref="R689:R696" si="72">IF(P689=0,"",100%-Q689)</f>
        <v>0.36111111111111116</v>
      </c>
    </row>
    <row r="690" spans="1:19" ht="15.75" customHeight="1" x14ac:dyDescent="0.25">
      <c r="A690" s="50">
        <v>2202</v>
      </c>
      <c r="B690" s="51"/>
      <c r="C690" s="51"/>
      <c r="D690" s="51">
        <v>17</v>
      </c>
      <c r="E690" s="51"/>
      <c r="F690" s="51"/>
      <c r="G690" s="51"/>
      <c r="H690" s="51"/>
      <c r="I690" s="51"/>
      <c r="J690" s="51"/>
      <c r="K690" s="84"/>
      <c r="L690" s="131"/>
      <c r="M690" s="57"/>
      <c r="N690" s="135"/>
      <c r="O690" s="54">
        <f>IF(D690=0,"",D690/C689)</f>
        <v>0.73913043478260865</v>
      </c>
      <c r="P690" s="55">
        <v>20</v>
      </c>
      <c r="Q690" s="139">
        <f t="shared" si="71"/>
        <v>0.86956521739130432</v>
      </c>
      <c r="R690" s="139">
        <f t="shared" si="72"/>
        <v>0.13043478260869568</v>
      </c>
      <c r="S690" s="80">
        <f>P690/P688</f>
        <v>0.55555555555555558</v>
      </c>
    </row>
    <row r="691" spans="1:19" ht="15.75" customHeight="1" x14ac:dyDescent="0.25">
      <c r="A691" s="50">
        <v>2301</v>
      </c>
      <c r="B691" s="51"/>
      <c r="C691" s="51"/>
      <c r="D691" s="51"/>
      <c r="E691" s="51">
        <v>15</v>
      </c>
      <c r="F691" s="51"/>
      <c r="G691" s="51"/>
      <c r="H691" s="51"/>
      <c r="I691" s="51"/>
      <c r="J691" s="51"/>
      <c r="K691" s="84"/>
      <c r="L691" s="131"/>
      <c r="M691" s="57"/>
      <c r="N691" s="135"/>
      <c r="O691" s="54">
        <f>IF(E691=0,"",E691/D690)</f>
        <v>0.88235294117647056</v>
      </c>
      <c r="P691" s="55">
        <v>18</v>
      </c>
      <c r="Q691" s="139">
        <f t="shared" si="71"/>
        <v>0.9</v>
      </c>
      <c r="R691" s="139">
        <f t="shared" si="72"/>
        <v>9.9999999999999978E-2</v>
      </c>
    </row>
    <row r="692" spans="1:19" ht="15.75" customHeight="1" x14ac:dyDescent="0.25">
      <c r="A692" s="50">
        <v>2302</v>
      </c>
      <c r="B692" s="51"/>
      <c r="C692" s="51"/>
      <c r="D692" s="51"/>
      <c r="E692" s="51"/>
      <c r="F692" s="51">
        <v>13</v>
      </c>
      <c r="G692" s="51"/>
      <c r="H692" s="51"/>
      <c r="I692" s="51"/>
      <c r="J692" s="51"/>
      <c r="K692" s="84"/>
      <c r="L692" s="131"/>
      <c r="M692" s="57"/>
      <c r="N692" s="135"/>
      <c r="O692" s="54">
        <f>IF(F692=0,"",F692/E691)</f>
        <v>0.8666666666666667</v>
      </c>
      <c r="P692" s="55">
        <v>17</v>
      </c>
      <c r="Q692" s="139">
        <f t="shared" si="71"/>
        <v>0.94444444444444442</v>
      </c>
      <c r="R692" s="139">
        <f t="shared" si="72"/>
        <v>5.555555555555558E-2</v>
      </c>
    </row>
    <row r="693" spans="1:19" ht="15.75" customHeight="1" x14ac:dyDescent="0.25">
      <c r="A693" s="50">
        <v>2401</v>
      </c>
      <c r="B693" s="51"/>
      <c r="C693" s="51"/>
      <c r="D693" s="51"/>
      <c r="E693" s="51"/>
      <c r="F693" s="51"/>
      <c r="G693" s="51">
        <v>13</v>
      </c>
      <c r="H693" s="51"/>
      <c r="I693" s="51"/>
      <c r="J693" s="51"/>
      <c r="K693" s="84"/>
      <c r="L693" s="131"/>
      <c r="M693" s="57"/>
      <c r="N693" s="135"/>
      <c r="O693" s="54">
        <f>IF(G693=0,"",G693/F692)</f>
        <v>1</v>
      </c>
      <c r="P693" s="55">
        <v>17</v>
      </c>
      <c r="Q693" s="139">
        <f t="shared" si="71"/>
        <v>1</v>
      </c>
      <c r="R693" s="139">
        <f t="shared" si="72"/>
        <v>0</v>
      </c>
    </row>
    <row r="694" spans="1:19" ht="15.75" customHeight="1" x14ac:dyDescent="0.25">
      <c r="A694" s="50">
        <v>2402</v>
      </c>
      <c r="B694" s="51"/>
      <c r="C694" s="51"/>
      <c r="D694" s="51"/>
      <c r="E694" s="51"/>
      <c r="F694" s="51"/>
      <c r="G694" s="51"/>
      <c r="H694" s="51">
        <v>13</v>
      </c>
      <c r="I694" s="51"/>
      <c r="J694" s="51"/>
      <c r="K694" s="84"/>
      <c r="L694" s="131"/>
      <c r="M694" s="57"/>
      <c r="N694" s="135"/>
      <c r="O694" s="54">
        <f>IF(H694=0,"",H694/G693)</f>
        <v>1</v>
      </c>
      <c r="P694" s="55">
        <v>17</v>
      </c>
      <c r="Q694" s="139">
        <f t="shared" si="71"/>
        <v>1</v>
      </c>
      <c r="R694" s="139">
        <f t="shared" si="72"/>
        <v>0</v>
      </c>
    </row>
    <row r="695" spans="1:19" ht="15.75" customHeight="1" x14ac:dyDescent="0.25">
      <c r="A695" s="50">
        <v>2501</v>
      </c>
      <c r="B695" s="51"/>
      <c r="C695" s="51"/>
      <c r="D695" s="51"/>
      <c r="E695" s="51"/>
      <c r="F695" s="51"/>
      <c r="G695" s="51"/>
      <c r="H695" s="51"/>
      <c r="I695" s="51">
        <v>13</v>
      </c>
      <c r="J695" s="51"/>
      <c r="K695" s="84"/>
      <c r="L695" s="131"/>
      <c r="M695" s="57"/>
      <c r="N695" s="135"/>
      <c r="O695" s="54">
        <f>IF(I695=0,"",I695/H694)</f>
        <v>1</v>
      </c>
      <c r="P695" s="55">
        <v>16</v>
      </c>
      <c r="Q695" s="139">
        <f t="shared" si="71"/>
        <v>0.94117647058823528</v>
      </c>
      <c r="R695" s="139">
        <f t="shared" si="72"/>
        <v>5.8823529411764719E-2</v>
      </c>
    </row>
    <row r="696" spans="1:19" ht="15.75" customHeight="1" x14ac:dyDescent="0.25">
      <c r="A696" s="50">
        <v>2502</v>
      </c>
      <c r="B696" s="51"/>
      <c r="C696" s="51"/>
      <c r="D696" s="51"/>
      <c r="E696" s="51"/>
      <c r="F696" s="51"/>
      <c r="G696" s="51"/>
      <c r="H696" s="51"/>
      <c r="I696" s="51"/>
      <c r="J696" s="51"/>
      <c r="K696" s="84"/>
      <c r="L696" s="131"/>
      <c r="M696" s="57"/>
      <c r="N696" s="135"/>
      <c r="O696" s="54" t="str">
        <f>IF(J696=0,"",J696/I695)</f>
        <v/>
      </c>
      <c r="P696" s="55"/>
      <c r="Q696" s="139" t="str">
        <f t="shared" si="71"/>
        <v/>
      </c>
      <c r="R696" s="139" t="str">
        <f t="shared" si="72"/>
        <v/>
      </c>
    </row>
    <row r="697" spans="1:19" ht="15.75" customHeight="1" x14ac:dyDescent="0.25">
      <c r="A697" s="50">
        <v>2601</v>
      </c>
      <c r="B697" s="51"/>
      <c r="C697" s="51"/>
      <c r="D697" s="51"/>
      <c r="E697" s="51"/>
      <c r="F697" s="51"/>
      <c r="G697" s="51"/>
      <c r="H697" s="51"/>
      <c r="I697" s="51"/>
      <c r="J697" s="51"/>
      <c r="K697" s="84"/>
      <c r="L697" s="131"/>
      <c r="M697" s="57"/>
      <c r="N697" s="57"/>
      <c r="O697" s="142"/>
      <c r="P697" s="55"/>
      <c r="Q697" s="143"/>
      <c r="R697" s="142"/>
    </row>
    <row r="698" spans="1:19" ht="15.75" customHeight="1" x14ac:dyDescent="0.25">
      <c r="A698" s="50">
        <v>2602</v>
      </c>
      <c r="B698" s="51"/>
      <c r="C698" s="51"/>
      <c r="D698" s="51"/>
      <c r="E698" s="51"/>
      <c r="F698" s="51"/>
      <c r="G698" s="51"/>
      <c r="H698" s="51"/>
      <c r="I698" s="51"/>
      <c r="J698" s="51"/>
      <c r="K698" s="84"/>
      <c r="L698" s="131"/>
      <c r="M698" s="57"/>
      <c r="N698" s="136"/>
      <c r="O698" s="142"/>
      <c r="P698" s="58"/>
      <c r="Q698" s="143"/>
      <c r="R698" s="142"/>
    </row>
    <row r="699" spans="1:19" ht="15.75" customHeight="1" x14ac:dyDescent="0.25">
      <c r="A699" s="50">
        <v>2701</v>
      </c>
      <c r="B699" s="51"/>
      <c r="C699" s="51"/>
      <c r="D699" s="51"/>
      <c r="E699" s="51"/>
      <c r="F699" s="51"/>
      <c r="G699" s="51"/>
      <c r="H699" s="51"/>
      <c r="I699" s="51"/>
      <c r="J699" s="51"/>
      <c r="K699" s="84"/>
      <c r="L699" s="131"/>
      <c r="M699" s="57"/>
      <c r="N699" s="136"/>
      <c r="O699" s="142"/>
      <c r="P699" s="58"/>
      <c r="Q699" s="143"/>
      <c r="R699" s="142"/>
    </row>
    <row r="700" spans="1:19" ht="15.75" customHeight="1" x14ac:dyDescent="0.25">
      <c r="A700" s="50">
        <v>2702</v>
      </c>
      <c r="B700" s="51"/>
      <c r="C700" s="51"/>
      <c r="D700" s="51"/>
      <c r="E700" s="51"/>
      <c r="F700" s="51"/>
      <c r="G700" s="51"/>
      <c r="H700" s="51"/>
      <c r="I700" s="51"/>
      <c r="J700" s="51"/>
      <c r="K700" s="84"/>
      <c r="L700" s="131"/>
      <c r="M700" s="57"/>
      <c r="N700" s="136"/>
      <c r="O700" s="57"/>
      <c r="P700" s="136"/>
      <c r="Q700" s="144"/>
      <c r="R700" s="142"/>
    </row>
    <row r="701" spans="1:19" ht="15.75" customHeight="1" x14ac:dyDescent="0.25">
      <c r="A701" s="50">
        <v>2801</v>
      </c>
      <c r="B701" s="51"/>
      <c r="C701" s="51"/>
      <c r="D701" s="51"/>
      <c r="E701" s="51"/>
      <c r="F701" s="51"/>
      <c r="G701" s="51"/>
      <c r="H701" s="51"/>
      <c r="I701" s="51"/>
      <c r="J701" s="51"/>
      <c r="K701" s="84"/>
      <c r="L701" s="131"/>
      <c r="M701" s="57"/>
      <c r="N701" s="136"/>
      <c r="O701" s="145" t="s">
        <v>48</v>
      </c>
      <c r="P701" s="146"/>
      <c r="Q701" s="147" t="str">
        <f>IF(SUM(K690:K699)=0,"",SUM(K690:K699))</f>
        <v/>
      </c>
      <c r="R701" s="148" t="s">
        <v>17</v>
      </c>
    </row>
    <row r="702" spans="1:19" ht="15.75" customHeight="1" x14ac:dyDescent="0.25">
      <c r="A702" s="50">
        <v>2802</v>
      </c>
      <c r="B702" s="51"/>
      <c r="C702" s="51"/>
      <c r="D702" s="51"/>
      <c r="E702" s="51"/>
      <c r="F702" s="51"/>
      <c r="G702" s="51"/>
      <c r="H702" s="51"/>
      <c r="I702" s="51"/>
      <c r="J702" s="51"/>
      <c r="K702" s="84"/>
      <c r="L702" s="131"/>
      <c r="M702" s="57"/>
      <c r="N702" s="136"/>
      <c r="O702" s="149" t="s">
        <v>49</v>
      </c>
      <c r="P702" s="65" t="str">
        <f>IF(P701/B688=0,"",P701/B688)</f>
        <v/>
      </c>
      <c r="Q702" s="150" t="e">
        <f>IF(P701/Q701=0,"",P701/Q701)</f>
        <v>#VALUE!</v>
      </c>
      <c r="R702" s="151" t="s">
        <v>50</v>
      </c>
    </row>
    <row r="703" spans="1:19" ht="15.75" customHeight="1" x14ac:dyDescent="0.25">
      <c r="A703" s="50">
        <v>2901</v>
      </c>
      <c r="B703" s="51"/>
      <c r="C703" s="51"/>
      <c r="D703" s="51"/>
      <c r="E703" s="51"/>
      <c r="F703" s="51"/>
      <c r="G703" s="51"/>
      <c r="H703" s="51"/>
      <c r="I703" s="51"/>
      <c r="J703" s="51"/>
      <c r="K703" s="84"/>
      <c r="L703" s="132"/>
      <c r="M703" s="137"/>
      <c r="N703" s="138"/>
      <c r="O703" s="93"/>
      <c r="P703" s="152"/>
      <c r="Q703" s="152"/>
      <c r="R703" s="153"/>
    </row>
    <row r="704" spans="1:19" ht="18" customHeight="1" x14ac:dyDescent="0.25">
      <c r="A704" s="19"/>
      <c r="B704" s="188" t="s">
        <v>74</v>
      </c>
      <c r="C704" s="188"/>
      <c r="D704" s="188"/>
      <c r="E704" s="188"/>
      <c r="F704" s="188"/>
      <c r="G704" s="188"/>
      <c r="H704" s="188"/>
      <c r="I704" s="188"/>
      <c r="J704" s="188"/>
      <c r="K704" s="71">
        <f>SUM(K697:K700)</f>
        <v>0</v>
      </c>
      <c r="L704" s="127" t="str">
        <f>IF(K697=0,"",K697/B688)</f>
        <v/>
      </c>
      <c r="M704" s="72" t="str">
        <f>IF(K704=0,"",K704/B688)</f>
        <v/>
      </c>
      <c r="N704" s="72" t="str">
        <f>IF(K697=0,"",M704-L704)</f>
        <v/>
      </c>
      <c r="O704" s="1"/>
      <c r="P704" s="24"/>
      <c r="Q704" s="27"/>
      <c r="R704" s="1"/>
    </row>
    <row r="705" spans="1:19" ht="12.75" customHeight="1" x14ac:dyDescent="0.2">
      <c r="M705" s="1"/>
      <c r="N705" s="1"/>
      <c r="P705" s="1"/>
    </row>
    <row r="706" spans="1:19" ht="12.75" customHeight="1" x14ac:dyDescent="0.2">
      <c r="M706" s="1"/>
      <c r="N706" s="1"/>
      <c r="P706" s="1"/>
    </row>
    <row r="707" spans="1:19" ht="26.25" customHeight="1" x14ac:dyDescent="0.4">
      <c r="A707" s="79"/>
      <c r="B707" s="179" t="s">
        <v>63</v>
      </c>
      <c r="C707" s="179"/>
      <c r="D707" s="179"/>
      <c r="E707" s="179"/>
      <c r="F707" s="179"/>
      <c r="G707" s="179"/>
      <c r="H707" s="179"/>
      <c r="I707" s="179"/>
      <c r="J707" s="179"/>
      <c r="K707" s="74" t="s">
        <v>91</v>
      </c>
      <c r="L707" s="92"/>
      <c r="M707" s="1"/>
      <c r="N707" s="24"/>
      <c r="O707" s="1"/>
      <c r="P707" s="24"/>
      <c r="Q707" s="24"/>
      <c r="R707" s="24"/>
    </row>
    <row r="708" spans="1:19" ht="20.25" customHeight="1" x14ac:dyDescent="0.2">
      <c r="A708" s="181" t="s">
        <v>16</v>
      </c>
      <c r="B708" s="182" t="s">
        <v>64</v>
      </c>
      <c r="C708" s="183"/>
      <c r="D708" s="183"/>
      <c r="E708" s="183"/>
      <c r="F708" s="183"/>
      <c r="G708" s="183"/>
      <c r="H708" s="183"/>
      <c r="I708" s="183"/>
      <c r="J708" s="184"/>
      <c r="K708" s="185" t="s">
        <v>17</v>
      </c>
      <c r="L708" s="178" t="s">
        <v>8</v>
      </c>
      <c r="M708" s="178" t="s">
        <v>9</v>
      </c>
      <c r="N708" s="187" t="s">
        <v>10</v>
      </c>
      <c r="O708" s="178" t="s">
        <v>11</v>
      </c>
      <c r="P708" s="176" t="s">
        <v>12</v>
      </c>
      <c r="Q708" s="176" t="s">
        <v>13</v>
      </c>
      <c r="R708" s="178" t="s">
        <v>14</v>
      </c>
    </row>
    <row r="709" spans="1:19" ht="15.75" customHeight="1" x14ac:dyDescent="0.25">
      <c r="A709" s="177"/>
      <c r="B709" s="50" t="s">
        <v>65</v>
      </c>
      <c r="C709" s="50" t="s">
        <v>66</v>
      </c>
      <c r="D709" s="50" t="s">
        <v>67</v>
      </c>
      <c r="E709" s="50" t="s">
        <v>68</v>
      </c>
      <c r="F709" s="50" t="s">
        <v>69</v>
      </c>
      <c r="G709" s="50" t="s">
        <v>70</v>
      </c>
      <c r="H709" s="50" t="s">
        <v>71</v>
      </c>
      <c r="I709" s="50" t="s">
        <v>72</v>
      </c>
      <c r="J709" s="50" t="s">
        <v>73</v>
      </c>
      <c r="K709" s="186"/>
      <c r="L709" s="186"/>
      <c r="M709" s="177"/>
      <c r="N709" s="177"/>
      <c r="O709" s="177"/>
      <c r="P709" s="177"/>
      <c r="Q709" s="177"/>
      <c r="R709" s="177"/>
    </row>
    <row r="710" spans="1:19" ht="15.75" customHeight="1" x14ac:dyDescent="0.25">
      <c r="A710" s="50">
        <v>2201</v>
      </c>
      <c r="B710" s="51">
        <v>22</v>
      </c>
      <c r="C710" s="51"/>
      <c r="D710" s="51"/>
      <c r="E710" s="51"/>
      <c r="F710" s="51"/>
      <c r="G710" s="51"/>
      <c r="H710" s="51"/>
      <c r="I710" s="51"/>
      <c r="J710" s="51"/>
      <c r="K710" s="84"/>
      <c r="L710" s="130"/>
      <c r="M710" s="133"/>
      <c r="N710" s="134"/>
      <c r="O710" s="140"/>
      <c r="P710" s="53">
        <v>22</v>
      </c>
      <c r="Q710" s="141"/>
      <c r="R710" s="140"/>
    </row>
    <row r="711" spans="1:19" ht="15.75" customHeight="1" x14ac:dyDescent="0.25">
      <c r="A711" s="50">
        <v>2202</v>
      </c>
      <c r="B711" s="51"/>
      <c r="C711" s="51">
        <v>16</v>
      </c>
      <c r="D711" s="51"/>
      <c r="E711" s="51"/>
      <c r="F711" s="51"/>
      <c r="G711" s="51"/>
      <c r="H711" s="51"/>
      <c r="I711" s="51"/>
      <c r="J711" s="51"/>
      <c r="K711" s="84"/>
      <c r="L711" s="131"/>
      <c r="M711" s="57"/>
      <c r="N711" s="135"/>
      <c r="O711" s="54">
        <f>IF(C711=0,"",C711/B710)</f>
        <v>0.72727272727272729</v>
      </c>
      <c r="P711" s="55">
        <v>16</v>
      </c>
      <c r="Q711" s="139">
        <f t="shared" ref="Q711:Q718" si="73">IF(P711=0,"",P711/P710)</f>
        <v>0.72727272727272729</v>
      </c>
      <c r="R711" s="139">
        <f t="shared" ref="R711:R718" si="74">IF(P711=0,"",100%-Q711)</f>
        <v>0.27272727272727271</v>
      </c>
    </row>
    <row r="712" spans="1:19" ht="15.75" customHeight="1" x14ac:dyDescent="0.25">
      <c r="A712" s="50">
        <v>2301</v>
      </c>
      <c r="B712" s="51"/>
      <c r="C712" s="51"/>
      <c r="D712" s="51">
        <v>13</v>
      </c>
      <c r="E712" s="51"/>
      <c r="F712" s="51"/>
      <c r="G712" s="51"/>
      <c r="H712" s="51"/>
      <c r="I712" s="51"/>
      <c r="J712" s="51"/>
      <c r="K712" s="84"/>
      <c r="L712" s="131"/>
      <c r="M712" s="57"/>
      <c r="N712" s="135"/>
      <c r="O712" s="54">
        <f>IF(D712=0,"",D712/C711)</f>
        <v>0.8125</v>
      </c>
      <c r="P712" s="55">
        <v>14</v>
      </c>
      <c r="Q712" s="139">
        <f t="shared" si="73"/>
        <v>0.875</v>
      </c>
      <c r="R712" s="139">
        <f t="shared" si="74"/>
        <v>0.125</v>
      </c>
      <c r="S712" s="100">
        <f>P712/P710</f>
        <v>0.63636363636363635</v>
      </c>
    </row>
    <row r="713" spans="1:19" ht="15.75" customHeight="1" x14ac:dyDescent="0.25">
      <c r="A713" s="50">
        <v>2302</v>
      </c>
      <c r="B713" s="51"/>
      <c r="C713" s="51"/>
      <c r="D713" s="51"/>
      <c r="E713" s="51">
        <v>11</v>
      </c>
      <c r="F713" s="51"/>
      <c r="G713" s="51"/>
      <c r="H713" s="51"/>
      <c r="I713" s="51"/>
      <c r="J713" s="51"/>
      <c r="K713" s="84"/>
      <c r="L713" s="131"/>
      <c r="M713" s="57"/>
      <c r="N713" s="135"/>
      <c r="O713" s="54">
        <f>IF(E713=0,"",E713/D712)</f>
        <v>0.84615384615384615</v>
      </c>
      <c r="P713" s="55">
        <v>12</v>
      </c>
      <c r="Q713" s="139">
        <f t="shared" si="73"/>
        <v>0.8571428571428571</v>
      </c>
      <c r="R713" s="139">
        <f t="shared" si="74"/>
        <v>0.1428571428571429</v>
      </c>
    </row>
    <row r="714" spans="1:19" ht="15.75" customHeight="1" x14ac:dyDescent="0.25">
      <c r="A714" s="50">
        <v>2401</v>
      </c>
      <c r="B714" s="51"/>
      <c r="C714" s="51"/>
      <c r="D714" s="51"/>
      <c r="E714" s="51"/>
      <c r="F714" s="51">
        <v>10</v>
      </c>
      <c r="G714" s="51"/>
      <c r="H714" s="51"/>
      <c r="I714" s="51"/>
      <c r="J714" s="51"/>
      <c r="K714" s="84"/>
      <c r="L714" s="131"/>
      <c r="M714" s="57"/>
      <c r="N714" s="135"/>
      <c r="O714" s="54">
        <f>IF(F714=0,"",F714/E713)</f>
        <v>0.90909090909090906</v>
      </c>
      <c r="P714" s="55">
        <v>11</v>
      </c>
      <c r="Q714" s="139">
        <f t="shared" si="73"/>
        <v>0.91666666666666663</v>
      </c>
      <c r="R714" s="139">
        <f t="shared" si="74"/>
        <v>8.333333333333337E-2</v>
      </c>
    </row>
    <row r="715" spans="1:19" ht="15.75" customHeight="1" x14ac:dyDescent="0.25">
      <c r="A715" s="50">
        <v>2402</v>
      </c>
      <c r="B715" s="51"/>
      <c r="C715" s="51"/>
      <c r="D715" s="51"/>
      <c r="E715" s="51"/>
      <c r="F715" s="51"/>
      <c r="G715" s="51">
        <v>10</v>
      </c>
      <c r="H715" s="51"/>
      <c r="I715" s="51"/>
      <c r="J715" s="51"/>
      <c r="K715" s="84"/>
      <c r="L715" s="131"/>
      <c r="M715" s="57"/>
      <c r="N715" s="135"/>
      <c r="O715" s="54">
        <f>IF(G715=0,"",G715/F714)</f>
        <v>1</v>
      </c>
      <c r="P715" s="55">
        <v>11</v>
      </c>
      <c r="Q715" s="139">
        <f t="shared" si="73"/>
        <v>1</v>
      </c>
      <c r="R715" s="139">
        <f t="shared" si="74"/>
        <v>0</v>
      </c>
    </row>
    <row r="716" spans="1:19" ht="15.75" customHeight="1" x14ac:dyDescent="0.25">
      <c r="A716" s="50">
        <v>2501</v>
      </c>
      <c r="B716" s="51"/>
      <c r="C716" s="51"/>
      <c r="D716" s="51"/>
      <c r="E716" s="51"/>
      <c r="F716" s="51"/>
      <c r="G716" s="51"/>
      <c r="H716" s="51">
        <v>10</v>
      </c>
      <c r="I716" s="51"/>
      <c r="J716" s="51"/>
      <c r="K716" s="84"/>
      <c r="L716" s="131"/>
      <c r="M716" s="57"/>
      <c r="N716" s="135"/>
      <c r="O716" s="54">
        <f>IF(H716=0,"",H716/G715)</f>
        <v>1</v>
      </c>
      <c r="P716" s="55">
        <v>12</v>
      </c>
      <c r="Q716" s="154">
        <f t="shared" si="73"/>
        <v>1.0909090909090908</v>
      </c>
      <c r="R716" s="154">
        <f t="shared" si="74"/>
        <v>-9.0909090909090828E-2</v>
      </c>
    </row>
    <row r="717" spans="1:19" ht="15.75" customHeight="1" x14ac:dyDescent="0.25">
      <c r="A717" s="50">
        <v>2502</v>
      </c>
      <c r="B717" s="51"/>
      <c r="C717" s="51"/>
      <c r="D717" s="51"/>
      <c r="E717" s="51"/>
      <c r="F717" s="51"/>
      <c r="G717" s="51"/>
      <c r="H717" s="51"/>
      <c r="I717" s="51"/>
      <c r="J717" s="51"/>
      <c r="K717" s="84"/>
      <c r="L717" s="131"/>
      <c r="M717" s="57"/>
      <c r="N717" s="135"/>
      <c r="O717" s="54" t="str">
        <f>IF(I717=0,"",I717/H716)</f>
        <v/>
      </c>
      <c r="P717" s="55"/>
      <c r="Q717" s="139" t="str">
        <f t="shared" si="73"/>
        <v/>
      </c>
      <c r="R717" s="139" t="str">
        <f t="shared" si="74"/>
        <v/>
      </c>
    </row>
    <row r="718" spans="1:19" ht="15.75" customHeight="1" x14ac:dyDescent="0.25">
      <c r="A718" s="50">
        <v>2601</v>
      </c>
      <c r="B718" s="51"/>
      <c r="C718" s="51"/>
      <c r="D718" s="51"/>
      <c r="E718" s="51"/>
      <c r="F718" s="51"/>
      <c r="G718" s="51"/>
      <c r="H718" s="51"/>
      <c r="I718" s="51"/>
      <c r="J718" s="51"/>
      <c r="K718" s="84"/>
      <c r="L718" s="131"/>
      <c r="M718" s="57"/>
      <c r="N718" s="135"/>
      <c r="O718" s="54" t="str">
        <f>IF(J718=0,"",J718/I717)</f>
        <v/>
      </c>
      <c r="P718" s="55"/>
      <c r="Q718" s="139" t="str">
        <f t="shared" si="73"/>
        <v/>
      </c>
      <c r="R718" s="139" t="str">
        <f t="shared" si="74"/>
        <v/>
      </c>
    </row>
    <row r="719" spans="1:19" ht="15.75" customHeight="1" x14ac:dyDescent="0.25">
      <c r="A719" s="50">
        <v>2602</v>
      </c>
      <c r="B719" s="51"/>
      <c r="C719" s="51"/>
      <c r="D719" s="51"/>
      <c r="E719" s="51"/>
      <c r="F719" s="51"/>
      <c r="G719" s="51"/>
      <c r="H719" s="51"/>
      <c r="I719" s="51"/>
      <c r="J719" s="51"/>
      <c r="K719" s="84"/>
      <c r="L719" s="131"/>
      <c r="M719" s="57"/>
      <c r="N719" s="57"/>
      <c r="O719" s="142"/>
      <c r="P719" s="55"/>
      <c r="Q719" s="143"/>
      <c r="R719" s="142"/>
    </row>
    <row r="720" spans="1:19" ht="15.75" customHeight="1" x14ac:dyDescent="0.25">
      <c r="A720" s="50">
        <v>2701</v>
      </c>
      <c r="B720" s="51"/>
      <c r="C720" s="51"/>
      <c r="D720" s="51"/>
      <c r="E720" s="51"/>
      <c r="F720" s="51"/>
      <c r="G720" s="51"/>
      <c r="H720" s="51"/>
      <c r="I720" s="51"/>
      <c r="J720" s="51"/>
      <c r="K720" s="84"/>
      <c r="L720" s="131"/>
      <c r="M720" s="57"/>
      <c r="N720" s="136"/>
      <c r="O720" s="142"/>
      <c r="P720" s="58"/>
      <c r="Q720" s="143"/>
      <c r="R720" s="142"/>
    </row>
    <row r="721" spans="1:19" ht="15.75" customHeight="1" x14ac:dyDescent="0.25">
      <c r="A721" s="50">
        <v>2702</v>
      </c>
      <c r="B721" s="51"/>
      <c r="C721" s="51"/>
      <c r="D721" s="51"/>
      <c r="E721" s="51"/>
      <c r="F721" s="51"/>
      <c r="G721" s="51"/>
      <c r="H721" s="51"/>
      <c r="I721" s="51"/>
      <c r="J721" s="51"/>
      <c r="K721" s="84"/>
      <c r="L721" s="131"/>
      <c r="M721" s="57"/>
      <c r="N721" s="136"/>
      <c r="O721" s="142"/>
      <c r="P721" s="58"/>
      <c r="Q721" s="143"/>
      <c r="R721" s="142"/>
    </row>
    <row r="722" spans="1:19" ht="15.75" customHeight="1" x14ac:dyDescent="0.25">
      <c r="A722" s="50">
        <v>2801</v>
      </c>
      <c r="B722" s="51"/>
      <c r="C722" s="51"/>
      <c r="D722" s="51"/>
      <c r="E722" s="51"/>
      <c r="F722" s="51"/>
      <c r="G722" s="51"/>
      <c r="H722" s="51"/>
      <c r="I722" s="51"/>
      <c r="J722" s="51"/>
      <c r="K722" s="84"/>
      <c r="L722" s="131"/>
      <c r="M722" s="57"/>
      <c r="N722" s="136"/>
      <c r="O722" s="57"/>
      <c r="P722" s="136"/>
      <c r="Q722" s="144"/>
      <c r="R722" s="142"/>
    </row>
    <row r="723" spans="1:19" ht="15.75" customHeight="1" x14ac:dyDescent="0.25">
      <c r="A723" s="50">
        <v>2802</v>
      </c>
      <c r="B723" s="51"/>
      <c r="C723" s="51"/>
      <c r="D723" s="51"/>
      <c r="E723" s="51"/>
      <c r="F723" s="51"/>
      <c r="G723" s="51"/>
      <c r="H723" s="51"/>
      <c r="I723" s="51"/>
      <c r="J723" s="51"/>
      <c r="K723" s="84"/>
      <c r="L723" s="131"/>
      <c r="M723" s="57"/>
      <c r="N723" s="136"/>
      <c r="O723" s="145" t="s">
        <v>48</v>
      </c>
      <c r="P723" s="146"/>
      <c r="Q723" s="147" t="str">
        <f>IF(SUM(K712:K721)=0,"",SUM(K712:K721))</f>
        <v/>
      </c>
      <c r="R723" s="148" t="s">
        <v>17</v>
      </c>
    </row>
    <row r="724" spans="1:19" ht="15.75" customHeight="1" x14ac:dyDescent="0.25">
      <c r="A724" s="50">
        <v>2901</v>
      </c>
      <c r="B724" s="51"/>
      <c r="C724" s="51"/>
      <c r="D724" s="51"/>
      <c r="E724" s="51"/>
      <c r="F724" s="51"/>
      <c r="G724" s="51"/>
      <c r="H724" s="51"/>
      <c r="I724" s="51"/>
      <c r="J724" s="51"/>
      <c r="K724" s="84"/>
      <c r="L724" s="131"/>
      <c r="M724" s="57"/>
      <c r="N724" s="136"/>
      <c r="O724" s="149" t="s">
        <v>49</v>
      </c>
      <c r="P724" s="65" t="str">
        <f>IF(P723/B710=0,"",P723/B710)</f>
        <v/>
      </c>
      <c r="Q724" s="150" t="e">
        <f>IF(P723/Q723=0,"",P723/Q723)</f>
        <v>#VALUE!</v>
      </c>
      <c r="R724" s="151" t="s">
        <v>50</v>
      </c>
    </row>
    <row r="725" spans="1:19" ht="15.75" customHeight="1" x14ac:dyDescent="0.25">
      <c r="A725" s="50">
        <v>2902</v>
      </c>
      <c r="B725" s="51"/>
      <c r="C725" s="51"/>
      <c r="D725" s="51"/>
      <c r="E725" s="51"/>
      <c r="F725" s="51"/>
      <c r="G725" s="51"/>
      <c r="H725" s="51"/>
      <c r="I725" s="51"/>
      <c r="J725" s="51"/>
      <c r="K725" s="84"/>
      <c r="L725" s="132"/>
      <c r="M725" s="137"/>
      <c r="N725" s="138"/>
      <c r="O725" s="93"/>
      <c r="P725" s="152"/>
      <c r="Q725" s="152"/>
      <c r="R725" s="153"/>
    </row>
    <row r="726" spans="1:19" ht="18" customHeight="1" x14ac:dyDescent="0.25">
      <c r="A726" s="19"/>
      <c r="B726" s="188" t="s">
        <v>74</v>
      </c>
      <c r="C726" s="188"/>
      <c r="D726" s="188"/>
      <c r="E726" s="188"/>
      <c r="F726" s="188"/>
      <c r="G726" s="188"/>
      <c r="H726" s="188"/>
      <c r="I726" s="188"/>
      <c r="J726" s="188"/>
      <c r="K726" s="71">
        <f>SUM(K719:K722)</f>
        <v>0</v>
      </c>
      <c r="L726" s="127" t="str">
        <f>IF(K719=0,"",K719/B710)</f>
        <v/>
      </c>
      <c r="M726" s="72" t="str">
        <f>IF(K726=0,"",K726/B710)</f>
        <v/>
      </c>
      <c r="N726" s="72" t="str">
        <f>IF(K719=0,"",M726-L726)</f>
        <v/>
      </c>
      <c r="O726" s="1"/>
      <c r="P726" s="24"/>
      <c r="Q726" s="27"/>
      <c r="R726" s="1"/>
    </row>
    <row r="727" spans="1:19" ht="12.75" customHeight="1" x14ac:dyDescent="0.2">
      <c r="M727" s="1"/>
      <c r="N727" s="1"/>
      <c r="P727" s="1"/>
    </row>
    <row r="728" spans="1:19" ht="12.75" customHeight="1" x14ac:dyDescent="0.2">
      <c r="M728" s="1"/>
      <c r="N728" s="1"/>
      <c r="P728" s="1"/>
    </row>
    <row r="729" spans="1:19" ht="26.25" x14ac:dyDescent="0.4">
      <c r="A729" s="79"/>
      <c r="B729" s="179" t="s">
        <v>63</v>
      </c>
      <c r="C729" s="179"/>
      <c r="D729" s="179"/>
      <c r="E729" s="179"/>
      <c r="F729" s="179"/>
      <c r="G729" s="179"/>
      <c r="H729" s="179"/>
      <c r="I729" s="179"/>
      <c r="J729" s="179"/>
      <c r="K729" s="74" t="s">
        <v>92</v>
      </c>
      <c r="L729" s="92"/>
      <c r="M729" s="1"/>
      <c r="N729" s="24"/>
      <c r="O729" s="1"/>
      <c r="P729" s="24"/>
      <c r="Q729" s="24"/>
      <c r="R729" s="24"/>
    </row>
    <row r="730" spans="1:19" ht="20.25" x14ac:dyDescent="0.2">
      <c r="A730" s="181" t="s">
        <v>16</v>
      </c>
      <c r="B730" s="182" t="s">
        <v>64</v>
      </c>
      <c r="C730" s="183"/>
      <c r="D730" s="183"/>
      <c r="E730" s="183"/>
      <c r="F730" s="183"/>
      <c r="G730" s="183"/>
      <c r="H730" s="183"/>
      <c r="I730" s="183"/>
      <c r="J730" s="184"/>
      <c r="K730" s="185" t="s">
        <v>17</v>
      </c>
      <c r="L730" s="178" t="s">
        <v>8</v>
      </c>
      <c r="M730" s="178" t="s">
        <v>9</v>
      </c>
      <c r="N730" s="187" t="s">
        <v>10</v>
      </c>
      <c r="O730" s="178" t="s">
        <v>11</v>
      </c>
      <c r="P730" s="176" t="s">
        <v>12</v>
      </c>
      <c r="Q730" s="176" t="s">
        <v>13</v>
      </c>
      <c r="R730" s="178" t="s">
        <v>14</v>
      </c>
    </row>
    <row r="731" spans="1:19" ht="15.75" x14ac:dyDescent="0.25">
      <c r="A731" s="177"/>
      <c r="B731" s="50" t="s">
        <v>65</v>
      </c>
      <c r="C731" s="50" t="s">
        <v>66</v>
      </c>
      <c r="D731" s="50" t="s">
        <v>67</v>
      </c>
      <c r="E731" s="50" t="s">
        <v>68</v>
      </c>
      <c r="F731" s="50" t="s">
        <v>69</v>
      </c>
      <c r="G731" s="50" t="s">
        <v>70</v>
      </c>
      <c r="H731" s="50" t="s">
        <v>71</v>
      </c>
      <c r="I731" s="50" t="s">
        <v>72</v>
      </c>
      <c r="J731" s="50" t="s">
        <v>73</v>
      </c>
      <c r="K731" s="186"/>
      <c r="L731" s="186"/>
      <c r="M731" s="177"/>
      <c r="N731" s="177"/>
      <c r="O731" s="177"/>
      <c r="P731" s="177"/>
      <c r="Q731" s="177"/>
      <c r="R731" s="177"/>
    </row>
    <row r="732" spans="1:19" ht="15.75" x14ac:dyDescent="0.25">
      <c r="A732" s="50">
        <v>2202</v>
      </c>
      <c r="B732" s="51">
        <v>25</v>
      </c>
      <c r="C732" s="51"/>
      <c r="D732" s="51"/>
      <c r="E732" s="51"/>
      <c r="F732" s="51"/>
      <c r="G732" s="51"/>
      <c r="H732" s="51"/>
      <c r="I732" s="51"/>
      <c r="J732" s="51"/>
      <c r="K732" s="84"/>
      <c r="L732" s="130"/>
      <c r="M732" s="133"/>
      <c r="N732" s="134"/>
      <c r="O732" s="140"/>
      <c r="P732" s="53">
        <v>25</v>
      </c>
      <c r="Q732" s="141"/>
      <c r="R732" s="140"/>
    </row>
    <row r="733" spans="1:19" ht="15.75" x14ac:dyDescent="0.25">
      <c r="A733" s="50">
        <v>2301</v>
      </c>
      <c r="B733" s="51"/>
      <c r="C733" s="51">
        <v>22</v>
      </c>
      <c r="D733" s="51"/>
      <c r="E733" s="51"/>
      <c r="F733" s="51"/>
      <c r="G733" s="51"/>
      <c r="H733" s="51"/>
      <c r="I733" s="51"/>
      <c r="J733" s="51"/>
      <c r="K733" s="84"/>
      <c r="L733" s="131"/>
      <c r="M733" s="57"/>
      <c r="N733" s="135"/>
      <c r="O733" s="54">
        <f>IF(C733=0,"",C733/B732)</f>
        <v>0.88</v>
      </c>
      <c r="P733" s="55">
        <v>22</v>
      </c>
      <c r="Q733" s="139">
        <f t="shared" ref="Q733:Q740" si="75">IF(P733=0,"",P733/P732)</f>
        <v>0.88</v>
      </c>
      <c r="R733" s="139">
        <f t="shared" ref="R733:R740" si="76">IF(P733=0,"",100%-Q733)</f>
        <v>0.12</v>
      </c>
    </row>
    <row r="734" spans="1:19" ht="15.75" x14ac:dyDescent="0.25">
      <c r="A734" s="50">
        <v>2302</v>
      </c>
      <c r="B734" s="51"/>
      <c r="C734" s="51"/>
      <c r="D734" s="51">
        <v>17</v>
      </c>
      <c r="E734" s="51"/>
      <c r="F734" s="51"/>
      <c r="G734" s="51"/>
      <c r="H734" s="51"/>
      <c r="I734" s="51"/>
      <c r="J734" s="51"/>
      <c r="K734" s="84"/>
      <c r="L734" s="131"/>
      <c r="M734" s="57"/>
      <c r="N734" s="135"/>
      <c r="O734" s="54">
        <f>IF(D734=0,"",D734/C733)</f>
        <v>0.77272727272727271</v>
      </c>
      <c r="P734" s="55">
        <v>20</v>
      </c>
      <c r="Q734" s="139">
        <f t="shared" si="75"/>
        <v>0.90909090909090906</v>
      </c>
      <c r="R734" s="139">
        <f t="shared" si="76"/>
        <v>9.0909090909090939E-2</v>
      </c>
      <c r="S734" s="99">
        <f>P734/P732</f>
        <v>0.8</v>
      </c>
    </row>
    <row r="735" spans="1:19" ht="15.75" x14ac:dyDescent="0.25">
      <c r="A735" s="50">
        <v>2401</v>
      </c>
      <c r="B735" s="51"/>
      <c r="C735" s="51"/>
      <c r="D735" s="51"/>
      <c r="E735" s="51">
        <v>16</v>
      </c>
      <c r="F735" s="51"/>
      <c r="G735" s="51"/>
      <c r="H735" s="51"/>
      <c r="I735" s="51"/>
      <c r="J735" s="51"/>
      <c r="K735" s="84"/>
      <c r="L735" s="131"/>
      <c r="M735" s="57"/>
      <c r="N735" s="135"/>
      <c r="O735" s="54">
        <f>IF(E735=0,"",E735/D734)</f>
        <v>0.94117647058823528</v>
      </c>
      <c r="P735" s="55">
        <v>20</v>
      </c>
      <c r="Q735" s="139">
        <f t="shared" si="75"/>
        <v>1</v>
      </c>
      <c r="R735" s="139">
        <f t="shared" si="76"/>
        <v>0</v>
      </c>
    </row>
    <row r="736" spans="1:19" ht="15.75" x14ac:dyDescent="0.25">
      <c r="A736" s="50">
        <v>2402</v>
      </c>
      <c r="B736" s="51"/>
      <c r="C736" s="51"/>
      <c r="D736" s="51"/>
      <c r="E736" s="51"/>
      <c r="F736" s="51">
        <v>16</v>
      </c>
      <c r="G736" s="51"/>
      <c r="H736" s="51"/>
      <c r="I736" s="51"/>
      <c r="J736" s="51"/>
      <c r="K736" s="84"/>
      <c r="L736" s="131"/>
      <c r="M736" s="57"/>
      <c r="N736" s="135"/>
      <c r="O736" s="54">
        <f>IF(F736=0,"",F736/E735)</f>
        <v>1</v>
      </c>
      <c r="P736" s="55">
        <v>20</v>
      </c>
      <c r="Q736" s="139">
        <f t="shared" si="75"/>
        <v>1</v>
      </c>
      <c r="R736" s="139">
        <f t="shared" si="76"/>
        <v>0</v>
      </c>
    </row>
    <row r="737" spans="1:18" ht="15.75" x14ac:dyDescent="0.25">
      <c r="A737" s="50">
        <v>2501</v>
      </c>
      <c r="B737" s="51"/>
      <c r="C737" s="51"/>
      <c r="D737" s="51"/>
      <c r="E737" s="51"/>
      <c r="F737" s="51"/>
      <c r="G737" s="51">
        <v>16</v>
      </c>
      <c r="H737" s="51"/>
      <c r="I737" s="51"/>
      <c r="J737" s="51"/>
      <c r="K737" s="84"/>
      <c r="L737" s="131"/>
      <c r="M737" s="57"/>
      <c r="N737" s="135"/>
      <c r="O737" s="54">
        <f>IF(G737=0,"",G737/F736)</f>
        <v>1</v>
      </c>
      <c r="P737" s="55">
        <v>19</v>
      </c>
      <c r="Q737" s="139">
        <f t="shared" si="75"/>
        <v>0.95</v>
      </c>
      <c r="R737" s="139">
        <f t="shared" si="76"/>
        <v>5.0000000000000044E-2</v>
      </c>
    </row>
    <row r="738" spans="1:18" ht="15.75" x14ac:dyDescent="0.25">
      <c r="A738" s="50">
        <v>2502</v>
      </c>
      <c r="B738" s="51"/>
      <c r="C738" s="51"/>
      <c r="D738" s="51"/>
      <c r="E738" s="51"/>
      <c r="F738" s="51"/>
      <c r="G738" s="51"/>
      <c r="H738" s="51"/>
      <c r="I738" s="51"/>
      <c r="J738" s="51"/>
      <c r="K738" s="84"/>
      <c r="L738" s="131"/>
      <c r="M738" s="57"/>
      <c r="N738" s="135"/>
      <c r="O738" s="54" t="str">
        <f>IF(H738=0,"",H738/G737)</f>
        <v/>
      </c>
      <c r="P738" s="55"/>
      <c r="Q738" s="139" t="str">
        <f t="shared" si="75"/>
        <v/>
      </c>
      <c r="R738" s="139" t="str">
        <f t="shared" si="76"/>
        <v/>
      </c>
    </row>
    <row r="739" spans="1:18" ht="15.75" x14ac:dyDescent="0.25">
      <c r="A739" s="50">
        <v>2601</v>
      </c>
      <c r="B739" s="51"/>
      <c r="C739" s="51"/>
      <c r="D739" s="51"/>
      <c r="E739" s="51"/>
      <c r="F739" s="51"/>
      <c r="G739" s="51"/>
      <c r="H739" s="51"/>
      <c r="I739" s="51"/>
      <c r="J739" s="51"/>
      <c r="K739" s="84"/>
      <c r="L739" s="131"/>
      <c r="M739" s="57"/>
      <c r="N739" s="135"/>
      <c r="O739" s="54" t="str">
        <f>IF(I739=0,"",I739/H738)</f>
        <v/>
      </c>
      <c r="P739" s="55"/>
      <c r="Q739" s="139" t="str">
        <f t="shared" si="75"/>
        <v/>
      </c>
      <c r="R739" s="139" t="str">
        <f t="shared" si="76"/>
        <v/>
      </c>
    </row>
    <row r="740" spans="1:18" ht="15.75" x14ac:dyDescent="0.25">
      <c r="A740" s="50">
        <v>2602</v>
      </c>
      <c r="B740" s="51"/>
      <c r="C740" s="51"/>
      <c r="D740" s="51"/>
      <c r="E740" s="51"/>
      <c r="F740" s="51"/>
      <c r="G740" s="51"/>
      <c r="H740" s="51"/>
      <c r="I740" s="51"/>
      <c r="J740" s="51"/>
      <c r="K740" s="84"/>
      <c r="L740" s="131"/>
      <c r="M740" s="57"/>
      <c r="N740" s="135"/>
      <c r="O740" s="54" t="str">
        <f>IF(J740=0,"",J740/I739)</f>
        <v/>
      </c>
      <c r="P740" s="55"/>
      <c r="Q740" s="139" t="str">
        <f t="shared" si="75"/>
        <v/>
      </c>
      <c r="R740" s="139" t="str">
        <f t="shared" si="76"/>
        <v/>
      </c>
    </row>
    <row r="741" spans="1:18" ht="15.75" x14ac:dyDescent="0.25">
      <c r="A741" s="50">
        <v>2701</v>
      </c>
      <c r="B741" s="51"/>
      <c r="C741" s="51"/>
      <c r="D741" s="51"/>
      <c r="E741" s="51"/>
      <c r="F741" s="51"/>
      <c r="G741" s="51"/>
      <c r="H741" s="51"/>
      <c r="I741" s="51"/>
      <c r="J741" s="51"/>
      <c r="K741" s="84"/>
      <c r="L741" s="131"/>
      <c r="M741" s="57"/>
      <c r="N741" s="57"/>
      <c r="O741" s="142"/>
      <c r="P741" s="55"/>
      <c r="Q741" s="143"/>
      <c r="R741" s="142"/>
    </row>
    <row r="742" spans="1:18" ht="15.75" x14ac:dyDescent="0.25">
      <c r="A742" s="50">
        <v>2702</v>
      </c>
      <c r="B742" s="51"/>
      <c r="C742" s="51"/>
      <c r="D742" s="51"/>
      <c r="E742" s="51"/>
      <c r="F742" s="51"/>
      <c r="G742" s="51"/>
      <c r="H742" s="51"/>
      <c r="I742" s="51"/>
      <c r="J742" s="51"/>
      <c r="K742" s="84"/>
      <c r="L742" s="131"/>
      <c r="M742" s="57"/>
      <c r="N742" s="136"/>
      <c r="O742" s="142"/>
      <c r="P742" s="58"/>
      <c r="Q742" s="143"/>
      <c r="R742" s="142"/>
    </row>
    <row r="743" spans="1:18" ht="15.75" x14ac:dyDescent="0.25">
      <c r="A743" s="50">
        <v>2801</v>
      </c>
      <c r="B743" s="51"/>
      <c r="C743" s="51"/>
      <c r="D743" s="51"/>
      <c r="E743" s="51"/>
      <c r="F743" s="51"/>
      <c r="G743" s="51"/>
      <c r="H743" s="51"/>
      <c r="I743" s="51"/>
      <c r="J743" s="51"/>
      <c r="K743" s="84"/>
      <c r="L743" s="131"/>
      <c r="M743" s="57"/>
      <c r="N743" s="136"/>
      <c r="O743" s="142"/>
      <c r="P743" s="58"/>
      <c r="Q743" s="143"/>
      <c r="R743" s="142"/>
    </row>
    <row r="744" spans="1:18" ht="15.75" x14ac:dyDescent="0.25">
      <c r="A744" s="50">
        <v>2802</v>
      </c>
      <c r="B744" s="51"/>
      <c r="C744" s="51"/>
      <c r="D744" s="51"/>
      <c r="E744" s="51"/>
      <c r="F744" s="51"/>
      <c r="G744" s="51"/>
      <c r="H744" s="51"/>
      <c r="I744" s="51"/>
      <c r="J744" s="51"/>
      <c r="K744" s="84"/>
      <c r="L744" s="131"/>
      <c r="M744" s="57"/>
      <c r="N744" s="136"/>
      <c r="O744" s="57"/>
      <c r="P744" s="136"/>
      <c r="Q744" s="144"/>
      <c r="R744" s="142"/>
    </row>
    <row r="745" spans="1:18" ht="15.75" x14ac:dyDescent="0.25">
      <c r="A745" s="50">
        <v>2901</v>
      </c>
      <c r="B745" s="51"/>
      <c r="C745" s="51"/>
      <c r="D745" s="51"/>
      <c r="E745" s="51"/>
      <c r="F745" s="51"/>
      <c r="G745" s="51"/>
      <c r="H745" s="51"/>
      <c r="I745" s="51"/>
      <c r="J745" s="51"/>
      <c r="K745" s="84"/>
      <c r="L745" s="131"/>
      <c r="M745" s="57"/>
      <c r="N745" s="136"/>
      <c r="O745" s="145" t="s">
        <v>48</v>
      </c>
      <c r="P745" s="146"/>
      <c r="Q745" s="147" t="str">
        <f>IF(SUM(K734:K743)=0,"",SUM(K734:K743))</f>
        <v/>
      </c>
      <c r="R745" s="148" t="s">
        <v>17</v>
      </c>
    </row>
    <row r="746" spans="1:18" ht="15.75" x14ac:dyDescent="0.25">
      <c r="A746" s="50">
        <v>2902</v>
      </c>
      <c r="B746" s="51"/>
      <c r="C746" s="51"/>
      <c r="D746" s="51"/>
      <c r="E746" s="51"/>
      <c r="F746" s="51"/>
      <c r="G746" s="51"/>
      <c r="H746" s="51"/>
      <c r="I746" s="51"/>
      <c r="J746" s="51"/>
      <c r="K746" s="84"/>
      <c r="L746" s="131"/>
      <c r="M746" s="57"/>
      <c r="N746" s="136"/>
      <c r="O746" s="149" t="s">
        <v>49</v>
      </c>
      <c r="P746" s="65" t="str">
        <f>IF(P745/B732=0,"",P745/B732)</f>
        <v/>
      </c>
      <c r="Q746" s="150" t="e">
        <f>IF(P745/Q745=0,"",P745/Q745)</f>
        <v>#VALUE!</v>
      </c>
      <c r="R746" s="151" t="s">
        <v>50</v>
      </c>
    </row>
    <row r="747" spans="1:18" ht="15.75" x14ac:dyDescent="0.25">
      <c r="A747" s="50">
        <v>3001</v>
      </c>
      <c r="B747" s="51"/>
      <c r="C747" s="51"/>
      <c r="D747" s="51"/>
      <c r="E747" s="51"/>
      <c r="F747" s="51"/>
      <c r="G747" s="51"/>
      <c r="H747" s="51"/>
      <c r="I747" s="51"/>
      <c r="J747" s="51"/>
      <c r="K747" s="84"/>
      <c r="L747" s="132"/>
      <c r="M747" s="137"/>
      <c r="N747" s="138"/>
      <c r="O747" s="93"/>
      <c r="P747" s="152"/>
      <c r="Q747" s="152"/>
      <c r="R747" s="153"/>
    </row>
    <row r="748" spans="1:18" ht="18" customHeight="1" x14ac:dyDescent="0.25">
      <c r="A748" s="19"/>
      <c r="B748" s="188" t="s">
        <v>74</v>
      </c>
      <c r="C748" s="188"/>
      <c r="D748" s="188"/>
      <c r="E748" s="188"/>
      <c r="F748" s="188"/>
      <c r="G748" s="188"/>
      <c r="H748" s="188"/>
      <c r="I748" s="188"/>
      <c r="J748" s="188"/>
      <c r="K748" s="71">
        <f>SUM(K741:K744)</f>
        <v>0</v>
      </c>
      <c r="L748" s="127" t="str">
        <f>IF(K741=0,"",K741/B732)</f>
        <v/>
      </c>
      <c r="M748" s="72" t="str">
        <f>IF(K748=0,"",K748/B732)</f>
        <v/>
      </c>
      <c r="N748" s="72" t="str">
        <f>IF(K741=0,"",M748-L748)</f>
        <v/>
      </c>
      <c r="O748" s="1"/>
      <c r="P748" s="24"/>
      <c r="Q748" s="27"/>
      <c r="R748" s="1"/>
    </row>
    <row r="749" spans="1:18" ht="12.75" customHeight="1" x14ac:dyDescent="0.2">
      <c r="M749" s="1"/>
      <c r="N749" s="1"/>
      <c r="P749" s="1"/>
    </row>
    <row r="750" spans="1:18" ht="12.75" customHeight="1" x14ac:dyDescent="0.2">
      <c r="M750" s="1"/>
      <c r="N750" s="1"/>
      <c r="P750" s="1"/>
    </row>
    <row r="751" spans="1:18" ht="26.25" x14ac:dyDescent="0.4">
      <c r="A751" s="79"/>
      <c r="B751" s="179" t="s">
        <v>63</v>
      </c>
      <c r="C751" s="179"/>
      <c r="D751" s="179"/>
      <c r="E751" s="179"/>
      <c r="F751" s="179"/>
      <c r="G751" s="179"/>
      <c r="H751" s="179"/>
      <c r="I751" s="179"/>
      <c r="J751" s="179"/>
      <c r="K751" s="74" t="s">
        <v>103</v>
      </c>
      <c r="L751" s="92"/>
      <c r="M751" s="1"/>
      <c r="N751" s="24"/>
      <c r="O751" s="1"/>
      <c r="P751" s="24"/>
      <c r="Q751" s="24"/>
      <c r="R751" s="24"/>
    </row>
    <row r="752" spans="1:18" ht="20.25" x14ac:dyDescent="0.2">
      <c r="A752" s="181" t="s">
        <v>16</v>
      </c>
      <c r="B752" s="182" t="s">
        <v>64</v>
      </c>
      <c r="C752" s="183"/>
      <c r="D752" s="183"/>
      <c r="E752" s="183"/>
      <c r="F752" s="183"/>
      <c r="G752" s="183"/>
      <c r="H752" s="183"/>
      <c r="I752" s="183"/>
      <c r="J752" s="184"/>
      <c r="K752" s="185" t="s">
        <v>17</v>
      </c>
      <c r="L752" s="178" t="s">
        <v>8</v>
      </c>
      <c r="M752" s="178" t="s">
        <v>9</v>
      </c>
      <c r="N752" s="187" t="s">
        <v>10</v>
      </c>
      <c r="O752" s="178" t="s">
        <v>11</v>
      </c>
      <c r="P752" s="176" t="s">
        <v>12</v>
      </c>
      <c r="Q752" s="176" t="s">
        <v>13</v>
      </c>
      <c r="R752" s="178" t="s">
        <v>14</v>
      </c>
    </row>
    <row r="753" spans="1:19" ht="15.75" x14ac:dyDescent="0.25">
      <c r="A753" s="177"/>
      <c r="B753" s="50" t="s">
        <v>65</v>
      </c>
      <c r="C753" s="50" t="s">
        <v>66</v>
      </c>
      <c r="D753" s="50" t="s">
        <v>67</v>
      </c>
      <c r="E753" s="50" t="s">
        <v>68</v>
      </c>
      <c r="F753" s="50" t="s">
        <v>69</v>
      </c>
      <c r="G753" s="50" t="s">
        <v>70</v>
      </c>
      <c r="H753" s="50" t="s">
        <v>71</v>
      </c>
      <c r="I753" s="50" t="s">
        <v>72</v>
      </c>
      <c r="J753" s="50" t="s">
        <v>73</v>
      </c>
      <c r="K753" s="186"/>
      <c r="L753" s="186"/>
      <c r="M753" s="177"/>
      <c r="N753" s="177"/>
      <c r="O753" s="177"/>
      <c r="P753" s="177"/>
      <c r="Q753" s="177"/>
      <c r="R753" s="177"/>
    </row>
    <row r="754" spans="1:19" ht="15.75" x14ac:dyDescent="0.25">
      <c r="A754" s="50">
        <v>2301</v>
      </c>
      <c r="B754" s="51">
        <v>21</v>
      </c>
      <c r="C754" s="51"/>
      <c r="D754" s="51"/>
      <c r="E754" s="51"/>
      <c r="F754" s="51"/>
      <c r="G754" s="51"/>
      <c r="H754" s="51"/>
      <c r="I754" s="51"/>
      <c r="J754" s="51"/>
      <c r="K754" s="84"/>
      <c r="L754" s="130"/>
      <c r="M754" s="133"/>
      <c r="N754" s="134"/>
      <c r="O754" s="140"/>
      <c r="P754" s="53">
        <f>B754</f>
        <v>21</v>
      </c>
      <c r="Q754" s="141"/>
      <c r="R754" s="140"/>
    </row>
    <row r="755" spans="1:19" ht="15.75" x14ac:dyDescent="0.25">
      <c r="A755" s="50">
        <v>2302</v>
      </c>
      <c r="B755" s="51"/>
      <c r="C755" s="51">
        <v>14</v>
      </c>
      <c r="D755" s="51"/>
      <c r="E755" s="51"/>
      <c r="F755" s="51"/>
      <c r="G755" s="51"/>
      <c r="H755" s="51"/>
      <c r="I755" s="51"/>
      <c r="J755" s="51"/>
      <c r="K755" s="84"/>
      <c r="L755" s="131"/>
      <c r="M755" s="57"/>
      <c r="N755" s="135"/>
      <c r="O755" s="54">
        <f>IF(C755=0,"",C755/B754)</f>
        <v>0.66666666666666663</v>
      </c>
      <c r="P755" s="55">
        <v>14</v>
      </c>
      <c r="Q755" s="139">
        <f t="shared" ref="Q755:Q762" si="77">IF(P755=0,"",P755/P754)</f>
        <v>0.66666666666666663</v>
      </c>
      <c r="R755" s="139">
        <f t="shared" ref="R755:R762" si="78">IF(P755=0,"",100%-Q755)</f>
        <v>0.33333333333333337</v>
      </c>
    </row>
    <row r="756" spans="1:19" ht="15.75" x14ac:dyDescent="0.25">
      <c r="A756" s="50">
        <v>2401</v>
      </c>
      <c r="B756" s="51"/>
      <c r="C756" s="51"/>
      <c r="D756" s="102">
        <v>7</v>
      </c>
      <c r="E756" s="51"/>
      <c r="F756" s="51"/>
      <c r="G756" s="51"/>
      <c r="H756" s="51"/>
      <c r="I756" s="51"/>
      <c r="J756" s="51"/>
      <c r="K756" s="84"/>
      <c r="L756" s="131"/>
      <c r="M756" s="57"/>
      <c r="N756" s="135"/>
      <c r="O756" s="54">
        <f>IF(D756=0,"",D756/C755)</f>
        <v>0.5</v>
      </c>
      <c r="P756" s="101">
        <v>8</v>
      </c>
      <c r="Q756" s="139">
        <f t="shared" si="77"/>
        <v>0.5714285714285714</v>
      </c>
      <c r="R756" s="139">
        <f t="shared" si="78"/>
        <v>0.4285714285714286</v>
      </c>
      <c r="S756" s="99">
        <f>P756/P754</f>
        <v>0.38095238095238093</v>
      </c>
    </row>
    <row r="757" spans="1:19" ht="15.75" x14ac:dyDescent="0.25">
      <c r="A757" s="50">
        <v>2402</v>
      </c>
      <c r="B757" s="51"/>
      <c r="C757" s="51"/>
      <c r="D757" s="51"/>
      <c r="E757" s="51">
        <v>7</v>
      </c>
      <c r="F757" s="51"/>
      <c r="G757" s="51"/>
      <c r="H757" s="51"/>
      <c r="I757" s="51"/>
      <c r="J757" s="51"/>
      <c r="K757" s="84"/>
      <c r="L757" s="131"/>
      <c r="M757" s="57"/>
      <c r="N757" s="135"/>
      <c r="O757" s="54">
        <f>IF(E757=0,"",E757/D756)</f>
        <v>1</v>
      </c>
      <c r="P757" s="55">
        <v>8</v>
      </c>
      <c r="Q757" s="139">
        <f t="shared" si="77"/>
        <v>1</v>
      </c>
      <c r="R757" s="139">
        <f t="shared" si="78"/>
        <v>0</v>
      </c>
    </row>
    <row r="758" spans="1:19" ht="15.75" x14ac:dyDescent="0.25">
      <c r="A758" s="50">
        <v>2501</v>
      </c>
      <c r="B758" s="51"/>
      <c r="C758" s="51"/>
      <c r="D758" s="51"/>
      <c r="E758" s="51"/>
      <c r="F758" s="51">
        <v>5</v>
      </c>
      <c r="G758" s="51"/>
      <c r="H758" s="51"/>
      <c r="I758" s="51"/>
      <c r="J758" s="51"/>
      <c r="K758" s="84"/>
      <c r="L758" s="131"/>
      <c r="M758" s="57"/>
      <c r="N758" s="135"/>
      <c r="O758" s="54">
        <f>IF(F758=0,"",F758/E757)</f>
        <v>0.7142857142857143</v>
      </c>
      <c r="P758" s="55">
        <v>7</v>
      </c>
      <c r="Q758" s="139">
        <f t="shared" si="77"/>
        <v>0.875</v>
      </c>
      <c r="R758" s="139">
        <f t="shared" si="78"/>
        <v>0.125</v>
      </c>
    </row>
    <row r="759" spans="1:19" ht="15.75" x14ac:dyDescent="0.25">
      <c r="A759" s="50">
        <v>2502</v>
      </c>
      <c r="B759" s="51"/>
      <c r="C759" s="51"/>
      <c r="D759" s="51"/>
      <c r="E759" s="51"/>
      <c r="F759" s="51"/>
      <c r="G759" s="51"/>
      <c r="H759" s="51"/>
      <c r="I759" s="51"/>
      <c r="J759" s="51"/>
      <c r="K759" s="84"/>
      <c r="L759" s="131"/>
      <c r="M759" s="57"/>
      <c r="N759" s="135"/>
      <c r="O759" s="54" t="str">
        <f>IF(G759=0,"",G759/F758)</f>
        <v/>
      </c>
      <c r="P759" s="55"/>
      <c r="Q759" s="139" t="str">
        <f t="shared" si="77"/>
        <v/>
      </c>
      <c r="R759" s="139" t="str">
        <f t="shared" si="78"/>
        <v/>
      </c>
    </row>
    <row r="760" spans="1:19" ht="15.75" x14ac:dyDescent="0.25">
      <c r="A760" s="50">
        <v>2601</v>
      </c>
      <c r="B760" s="51"/>
      <c r="C760" s="51"/>
      <c r="D760" s="51"/>
      <c r="E760" s="51"/>
      <c r="F760" s="51"/>
      <c r="G760" s="51"/>
      <c r="H760" s="51"/>
      <c r="I760" s="51"/>
      <c r="J760" s="51"/>
      <c r="K760" s="84"/>
      <c r="L760" s="131"/>
      <c r="M760" s="57"/>
      <c r="N760" s="135"/>
      <c r="O760" s="54" t="str">
        <f>IF(H760=0,"",H760/G759)</f>
        <v/>
      </c>
      <c r="P760" s="55"/>
      <c r="Q760" s="139" t="str">
        <f t="shared" si="77"/>
        <v/>
      </c>
      <c r="R760" s="139" t="str">
        <f t="shared" si="78"/>
        <v/>
      </c>
    </row>
    <row r="761" spans="1:19" ht="15.75" x14ac:dyDescent="0.25">
      <c r="A761" s="50">
        <v>2602</v>
      </c>
      <c r="B761" s="51"/>
      <c r="C761" s="51"/>
      <c r="D761" s="51"/>
      <c r="E761" s="51"/>
      <c r="F761" s="51"/>
      <c r="G761" s="51"/>
      <c r="H761" s="51"/>
      <c r="I761" s="51"/>
      <c r="J761" s="51"/>
      <c r="K761" s="84"/>
      <c r="L761" s="131"/>
      <c r="M761" s="57"/>
      <c r="N761" s="135"/>
      <c r="O761" s="54" t="str">
        <f>IF(I761=0,"",I761/H760)</f>
        <v/>
      </c>
      <c r="P761" s="55"/>
      <c r="Q761" s="139" t="str">
        <f t="shared" si="77"/>
        <v/>
      </c>
      <c r="R761" s="139" t="str">
        <f t="shared" si="78"/>
        <v/>
      </c>
    </row>
    <row r="762" spans="1:19" ht="15.75" x14ac:dyDescent="0.25">
      <c r="A762" s="50">
        <v>2701</v>
      </c>
      <c r="B762" s="51"/>
      <c r="C762" s="51"/>
      <c r="D762" s="51"/>
      <c r="E762" s="51"/>
      <c r="F762" s="51"/>
      <c r="G762" s="51"/>
      <c r="H762" s="51"/>
      <c r="I762" s="51"/>
      <c r="J762" s="51"/>
      <c r="K762" s="84"/>
      <c r="L762" s="131"/>
      <c r="M762" s="57"/>
      <c r="N762" s="135"/>
      <c r="O762" s="54" t="str">
        <f>IF(J762=0,"",J762/I761)</f>
        <v/>
      </c>
      <c r="P762" s="55"/>
      <c r="Q762" s="139" t="str">
        <f t="shared" si="77"/>
        <v/>
      </c>
      <c r="R762" s="139" t="str">
        <f t="shared" si="78"/>
        <v/>
      </c>
    </row>
    <row r="763" spans="1:19" ht="15.75" x14ac:dyDescent="0.25">
      <c r="A763" s="50">
        <v>2702</v>
      </c>
      <c r="B763" s="51"/>
      <c r="C763" s="51"/>
      <c r="D763" s="51"/>
      <c r="E763" s="51"/>
      <c r="F763" s="51"/>
      <c r="G763" s="51"/>
      <c r="H763" s="51"/>
      <c r="I763" s="51"/>
      <c r="J763" s="51"/>
      <c r="K763" s="84"/>
      <c r="L763" s="131"/>
      <c r="M763" s="57"/>
      <c r="N763" s="57"/>
      <c r="O763" s="142"/>
      <c r="P763" s="55"/>
      <c r="Q763" s="143"/>
      <c r="R763" s="142"/>
    </row>
    <row r="764" spans="1:19" ht="15.75" x14ac:dyDescent="0.25">
      <c r="A764" s="50">
        <v>2801</v>
      </c>
      <c r="B764" s="51"/>
      <c r="C764" s="51"/>
      <c r="D764" s="51"/>
      <c r="E764" s="51"/>
      <c r="F764" s="51"/>
      <c r="G764" s="51"/>
      <c r="H764" s="51"/>
      <c r="I764" s="51"/>
      <c r="J764" s="51"/>
      <c r="K764" s="84"/>
      <c r="L764" s="131"/>
      <c r="M764" s="57"/>
      <c r="N764" s="136"/>
      <c r="O764" s="142"/>
      <c r="P764" s="58"/>
      <c r="Q764" s="143"/>
      <c r="R764" s="142"/>
    </row>
    <row r="765" spans="1:19" ht="15.75" x14ac:dyDescent="0.25">
      <c r="A765" s="50">
        <v>2802</v>
      </c>
      <c r="B765" s="51"/>
      <c r="C765" s="51"/>
      <c r="D765" s="51"/>
      <c r="E765" s="51"/>
      <c r="F765" s="51"/>
      <c r="G765" s="51"/>
      <c r="H765" s="51"/>
      <c r="I765" s="51"/>
      <c r="J765" s="51"/>
      <c r="K765" s="84"/>
      <c r="L765" s="131"/>
      <c r="M765" s="57"/>
      <c r="N765" s="136"/>
      <c r="O765" s="142"/>
      <c r="P765" s="58"/>
      <c r="Q765" s="143"/>
      <c r="R765" s="142"/>
    </row>
    <row r="766" spans="1:19" ht="15.75" x14ac:dyDescent="0.25">
      <c r="A766" s="50">
        <v>2901</v>
      </c>
      <c r="B766" s="51"/>
      <c r="C766" s="51"/>
      <c r="D766" s="51"/>
      <c r="E766" s="51"/>
      <c r="F766" s="51"/>
      <c r="G766" s="51"/>
      <c r="H766" s="51"/>
      <c r="I766" s="51"/>
      <c r="J766" s="51"/>
      <c r="K766" s="84"/>
      <c r="L766" s="131"/>
      <c r="M766" s="57"/>
      <c r="N766" s="136"/>
      <c r="O766" s="57"/>
      <c r="P766" s="136"/>
      <c r="Q766" s="144"/>
      <c r="R766" s="142"/>
    </row>
    <row r="767" spans="1:19" ht="15.75" x14ac:dyDescent="0.25">
      <c r="A767" s="50">
        <v>2902</v>
      </c>
      <c r="B767" s="51"/>
      <c r="C767" s="51"/>
      <c r="D767" s="51"/>
      <c r="E767" s="51"/>
      <c r="F767" s="51"/>
      <c r="G767" s="51"/>
      <c r="H767" s="51"/>
      <c r="I767" s="51"/>
      <c r="J767" s="51"/>
      <c r="K767" s="84"/>
      <c r="L767" s="131"/>
      <c r="M767" s="57"/>
      <c r="N767" s="136"/>
      <c r="O767" s="145" t="s">
        <v>48</v>
      </c>
      <c r="P767" s="146"/>
      <c r="Q767" s="147" t="str">
        <f>IF(SUM(K756:K765)=0,"",SUM(K756:K765))</f>
        <v/>
      </c>
      <c r="R767" s="148" t="s">
        <v>17</v>
      </c>
    </row>
    <row r="768" spans="1:19" ht="15.75" x14ac:dyDescent="0.25">
      <c r="A768" s="50">
        <v>3001</v>
      </c>
      <c r="B768" s="51"/>
      <c r="C768" s="51"/>
      <c r="D768" s="51"/>
      <c r="E768" s="51"/>
      <c r="F768" s="51"/>
      <c r="G768" s="51"/>
      <c r="H768" s="51"/>
      <c r="I768" s="51"/>
      <c r="J768" s="51"/>
      <c r="K768" s="84"/>
      <c r="L768" s="131"/>
      <c r="M768" s="57"/>
      <c r="N768" s="136"/>
      <c r="O768" s="149" t="s">
        <v>49</v>
      </c>
      <c r="P768" s="65" t="str">
        <f>IF(P767/B754=0,"",P767/B754)</f>
        <v/>
      </c>
      <c r="Q768" s="150" t="e">
        <f>IF(P767/Q767=0,"",P767/Q767)</f>
        <v>#VALUE!</v>
      </c>
      <c r="R768" s="151" t="s">
        <v>50</v>
      </c>
    </row>
    <row r="769" spans="1:19" ht="15.75" x14ac:dyDescent="0.25">
      <c r="A769" s="50">
        <v>3002</v>
      </c>
      <c r="B769" s="51"/>
      <c r="C769" s="51"/>
      <c r="D769" s="51"/>
      <c r="E769" s="51"/>
      <c r="F769" s="51"/>
      <c r="G769" s="51"/>
      <c r="H769" s="51"/>
      <c r="I769" s="51"/>
      <c r="J769" s="51"/>
      <c r="K769" s="84"/>
      <c r="L769" s="132"/>
      <c r="M769" s="137"/>
      <c r="N769" s="138"/>
      <c r="O769" s="93"/>
      <c r="P769" s="152"/>
      <c r="Q769" s="152"/>
      <c r="R769" s="153"/>
    </row>
    <row r="770" spans="1:19" ht="18" customHeight="1" x14ac:dyDescent="0.25">
      <c r="A770" s="19"/>
      <c r="B770" s="188" t="s">
        <v>74</v>
      </c>
      <c r="C770" s="188"/>
      <c r="D770" s="188"/>
      <c r="E770" s="188"/>
      <c r="F770" s="188"/>
      <c r="G770" s="188"/>
      <c r="H770" s="188"/>
      <c r="I770" s="188"/>
      <c r="J770" s="188"/>
      <c r="K770" s="71">
        <f>SUM(K763:K766)</f>
        <v>0</v>
      </c>
      <c r="L770" s="127" t="str">
        <f>IF(K763=0,"",K763/B754)</f>
        <v/>
      </c>
      <c r="M770" s="72" t="str">
        <f>IF(K770=0,"",K770/B754)</f>
        <v/>
      </c>
      <c r="N770" s="72" t="str">
        <f>IF(K763=0,"",M770-L770)</f>
        <v/>
      </c>
      <c r="O770" s="1"/>
      <c r="P770" s="24"/>
      <c r="Q770" s="27"/>
      <c r="R770" s="1"/>
    </row>
    <row r="771" spans="1:19" ht="12.75" customHeight="1" x14ac:dyDescent="0.2">
      <c r="M771" s="1"/>
      <c r="N771" s="1"/>
      <c r="P771" s="1"/>
    </row>
    <row r="772" spans="1:19" ht="12.75" customHeight="1" x14ac:dyDescent="0.2">
      <c r="M772" s="1"/>
      <c r="N772" s="1"/>
      <c r="P772" s="1"/>
    </row>
    <row r="773" spans="1:19" ht="26.25" x14ac:dyDescent="0.4">
      <c r="A773" s="79"/>
      <c r="B773" s="179" t="s">
        <v>63</v>
      </c>
      <c r="C773" s="179"/>
      <c r="D773" s="179"/>
      <c r="E773" s="179"/>
      <c r="F773" s="179"/>
      <c r="G773" s="179"/>
      <c r="H773" s="179"/>
      <c r="I773" s="179"/>
      <c r="J773" s="179"/>
      <c r="K773" s="74" t="s">
        <v>104</v>
      </c>
      <c r="L773" s="92"/>
      <c r="M773" s="1"/>
      <c r="N773" s="24"/>
      <c r="O773" s="1"/>
      <c r="P773" s="24"/>
      <c r="Q773" s="24"/>
      <c r="R773" s="24"/>
    </row>
    <row r="774" spans="1:19" ht="20.25" x14ac:dyDescent="0.2">
      <c r="A774" s="181" t="s">
        <v>16</v>
      </c>
      <c r="B774" s="182" t="s">
        <v>64</v>
      </c>
      <c r="C774" s="183"/>
      <c r="D774" s="183"/>
      <c r="E774" s="183"/>
      <c r="F774" s="183"/>
      <c r="G774" s="183"/>
      <c r="H774" s="183"/>
      <c r="I774" s="183"/>
      <c r="J774" s="184"/>
      <c r="K774" s="185" t="s">
        <v>17</v>
      </c>
      <c r="L774" s="178" t="s">
        <v>8</v>
      </c>
      <c r="M774" s="178" t="s">
        <v>9</v>
      </c>
      <c r="N774" s="187" t="s">
        <v>10</v>
      </c>
      <c r="O774" s="178" t="s">
        <v>11</v>
      </c>
      <c r="P774" s="176" t="s">
        <v>12</v>
      </c>
      <c r="Q774" s="176" t="s">
        <v>13</v>
      </c>
      <c r="R774" s="178" t="s">
        <v>14</v>
      </c>
    </row>
    <row r="775" spans="1:19" ht="15.75" x14ac:dyDescent="0.25">
      <c r="A775" s="177"/>
      <c r="B775" s="50" t="s">
        <v>65</v>
      </c>
      <c r="C775" s="50" t="s">
        <v>66</v>
      </c>
      <c r="D775" s="50" t="s">
        <v>67</v>
      </c>
      <c r="E775" s="50" t="s">
        <v>68</v>
      </c>
      <c r="F775" s="50" t="s">
        <v>69</v>
      </c>
      <c r="G775" s="50" t="s">
        <v>70</v>
      </c>
      <c r="H775" s="50" t="s">
        <v>71</v>
      </c>
      <c r="I775" s="50" t="s">
        <v>72</v>
      </c>
      <c r="J775" s="50" t="s">
        <v>73</v>
      </c>
      <c r="K775" s="186"/>
      <c r="L775" s="186"/>
      <c r="M775" s="177"/>
      <c r="N775" s="177"/>
      <c r="O775" s="177"/>
      <c r="P775" s="177"/>
      <c r="Q775" s="177"/>
      <c r="R775" s="177"/>
    </row>
    <row r="776" spans="1:19" ht="15.75" x14ac:dyDescent="0.25">
      <c r="A776" s="50">
        <v>2302</v>
      </c>
      <c r="B776" s="51">
        <v>31</v>
      </c>
      <c r="C776" s="51"/>
      <c r="D776" s="51"/>
      <c r="E776" s="51"/>
      <c r="F776" s="51"/>
      <c r="G776" s="51"/>
      <c r="H776" s="51"/>
      <c r="I776" s="51"/>
      <c r="J776" s="51"/>
      <c r="K776" s="84"/>
      <c r="L776" s="130"/>
      <c r="M776" s="133"/>
      <c r="N776" s="134"/>
      <c r="O776" s="140"/>
      <c r="P776" s="53">
        <f>B776</f>
        <v>31</v>
      </c>
      <c r="Q776" s="141"/>
      <c r="R776" s="140"/>
    </row>
    <row r="777" spans="1:19" ht="15.75" x14ac:dyDescent="0.25">
      <c r="A777" s="50">
        <v>2401</v>
      </c>
      <c r="B777" s="51"/>
      <c r="C777" s="51">
        <v>28</v>
      </c>
      <c r="D777" s="51"/>
      <c r="E777" s="51"/>
      <c r="F777" s="51"/>
      <c r="G777" s="51"/>
      <c r="H777" s="51"/>
      <c r="I777" s="51"/>
      <c r="J777" s="51"/>
      <c r="K777" s="84"/>
      <c r="L777" s="131"/>
      <c r="M777" s="57"/>
      <c r="N777" s="135"/>
      <c r="O777" s="54">
        <f>IF(C777=0,"",C777/B776)</f>
        <v>0.90322580645161288</v>
      </c>
      <c r="P777" s="55">
        <v>28</v>
      </c>
      <c r="Q777" s="139">
        <f t="shared" ref="Q777:Q784" si="79">IF(P777=0,"",P777/P776)</f>
        <v>0.90322580645161288</v>
      </c>
      <c r="R777" s="139">
        <f t="shared" ref="R777:R784" si="80">IF(P777=0,"",100%-Q777)</f>
        <v>9.6774193548387122E-2</v>
      </c>
    </row>
    <row r="778" spans="1:19" ht="15.75" x14ac:dyDescent="0.25">
      <c r="A778" s="50">
        <v>2402</v>
      </c>
      <c r="B778" s="51"/>
      <c r="C778" s="51"/>
      <c r="D778" s="51">
        <v>24</v>
      </c>
      <c r="E778" s="51"/>
      <c r="F778" s="51"/>
      <c r="G778" s="51"/>
      <c r="H778" s="51"/>
      <c r="I778" s="51"/>
      <c r="J778" s="51"/>
      <c r="K778" s="84"/>
      <c r="L778" s="131"/>
      <c r="M778" s="57"/>
      <c r="N778" s="135"/>
      <c r="O778" s="54">
        <f>IF(D778=0,"",D778/C777)</f>
        <v>0.8571428571428571</v>
      </c>
      <c r="P778" s="55">
        <v>25</v>
      </c>
      <c r="Q778" s="139">
        <f t="shared" si="79"/>
        <v>0.8928571428571429</v>
      </c>
      <c r="R778" s="139">
        <f t="shared" si="80"/>
        <v>0.1071428571428571</v>
      </c>
      <c r="S778" s="99">
        <f>P778/P776</f>
        <v>0.80645161290322576</v>
      </c>
    </row>
    <row r="779" spans="1:19" ht="15.75" x14ac:dyDescent="0.25">
      <c r="A779" s="50">
        <v>2501</v>
      </c>
      <c r="B779" s="51"/>
      <c r="C779" s="51"/>
      <c r="D779" s="51"/>
      <c r="E779" s="105">
        <v>25</v>
      </c>
      <c r="F779" s="51"/>
      <c r="G779" s="51"/>
      <c r="H779" s="51"/>
      <c r="I779" s="51"/>
      <c r="J779" s="51"/>
      <c r="K779" s="84"/>
      <c r="L779" s="131"/>
      <c r="M779" s="57"/>
      <c r="N779" s="135"/>
      <c r="O779" s="106">
        <f>IF(E779=0,"",E779/D778)</f>
        <v>1.0416666666666667</v>
      </c>
      <c r="P779" s="55">
        <v>26</v>
      </c>
      <c r="Q779" s="154">
        <f t="shared" si="79"/>
        <v>1.04</v>
      </c>
      <c r="R779" s="154">
        <f t="shared" si="80"/>
        <v>-4.0000000000000036E-2</v>
      </c>
    </row>
    <row r="780" spans="1:19" ht="15.75" x14ac:dyDescent="0.25">
      <c r="A780" s="50">
        <v>2502</v>
      </c>
      <c r="B780" s="51"/>
      <c r="C780" s="51"/>
      <c r="D780" s="51"/>
      <c r="E780" s="51"/>
      <c r="F780" s="51"/>
      <c r="G780" s="51"/>
      <c r="H780" s="51"/>
      <c r="I780" s="51"/>
      <c r="J780" s="51"/>
      <c r="K780" s="84"/>
      <c r="L780" s="131"/>
      <c r="M780" s="57"/>
      <c r="N780" s="135"/>
      <c r="O780" s="54" t="str">
        <f>IF(F780=0,"",F780/E779)</f>
        <v/>
      </c>
      <c r="P780" s="55"/>
      <c r="Q780" s="139" t="str">
        <f t="shared" si="79"/>
        <v/>
      </c>
      <c r="R780" s="139" t="str">
        <f t="shared" si="80"/>
        <v/>
      </c>
    </row>
    <row r="781" spans="1:19" ht="15.75" x14ac:dyDescent="0.25">
      <c r="A781" s="50">
        <v>2601</v>
      </c>
      <c r="B781" s="51"/>
      <c r="C781" s="51"/>
      <c r="D781" s="51"/>
      <c r="E781" s="51"/>
      <c r="F781" s="51"/>
      <c r="G781" s="51"/>
      <c r="H781" s="51"/>
      <c r="I781" s="51"/>
      <c r="J781" s="51"/>
      <c r="K781" s="84"/>
      <c r="L781" s="131"/>
      <c r="M781" s="57"/>
      <c r="N781" s="135"/>
      <c r="O781" s="54" t="str">
        <f>IF(G781=0,"",G781/F780)</f>
        <v/>
      </c>
      <c r="P781" s="55"/>
      <c r="Q781" s="139" t="str">
        <f t="shared" si="79"/>
        <v/>
      </c>
      <c r="R781" s="139" t="str">
        <f t="shared" si="80"/>
        <v/>
      </c>
    </row>
    <row r="782" spans="1:19" ht="15.75" x14ac:dyDescent="0.25">
      <c r="A782" s="50">
        <v>2602</v>
      </c>
      <c r="B782" s="51"/>
      <c r="C782" s="51"/>
      <c r="D782" s="51"/>
      <c r="E782" s="51"/>
      <c r="F782" s="51"/>
      <c r="G782" s="51"/>
      <c r="H782" s="51"/>
      <c r="I782" s="51"/>
      <c r="J782" s="51"/>
      <c r="K782" s="84"/>
      <c r="L782" s="131"/>
      <c r="M782" s="57"/>
      <c r="N782" s="135"/>
      <c r="O782" s="54" t="str">
        <f>IF(H782=0,"",H782/G781)</f>
        <v/>
      </c>
      <c r="P782" s="55"/>
      <c r="Q782" s="139" t="str">
        <f t="shared" si="79"/>
        <v/>
      </c>
      <c r="R782" s="139" t="str">
        <f t="shared" si="80"/>
        <v/>
      </c>
    </row>
    <row r="783" spans="1:19" ht="15.75" x14ac:dyDescent="0.25">
      <c r="A783" s="50">
        <v>2701</v>
      </c>
      <c r="B783" s="51"/>
      <c r="C783" s="51"/>
      <c r="D783" s="51"/>
      <c r="E783" s="51"/>
      <c r="F783" s="51"/>
      <c r="G783" s="51"/>
      <c r="H783" s="51"/>
      <c r="I783" s="51"/>
      <c r="J783" s="51"/>
      <c r="K783" s="84"/>
      <c r="L783" s="131"/>
      <c r="M783" s="57"/>
      <c r="N783" s="135"/>
      <c r="O783" s="54" t="str">
        <f>IF(I783=0,"",I783/H782)</f>
        <v/>
      </c>
      <c r="P783" s="55"/>
      <c r="Q783" s="139" t="str">
        <f t="shared" si="79"/>
        <v/>
      </c>
      <c r="R783" s="139" t="str">
        <f t="shared" si="80"/>
        <v/>
      </c>
    </row>
    <row r="784" spans="1:19" ht="15.75" x14ac:dyDescent="0.25">
      <c r="A784" s="50">
        <v>2702</v>
      </c>
      <c r="B784" s="51"/>
      <c r="C784" s="51"/>
      <c r="D784" s="51"/>
      <c r="E784" s="51"/>
      <c r="F784" s="51"/>
      <c r="G784" s="51"/>
      <c r="H784" s="51"/>
      <c r="I784" s="51"/>
      <c r="J784" s="51"/>
      <c r="K784" s="84"/>
      <c r="L784" s="131"/>
      <c r="M784" s="57"/>
      <c r="N784" s="135"/>
      <c r="O784" s="54" t="str">
        <f>IF(J784=0,"",J784/I783)</f>
        <v/>
      </c>
      <c r="P784" s="55"/>
      <c r="Q784" s="139" t="str">
        <f t="shared" si="79"/>
        <v/>
      </c>
      <c r="R784" s="139" t="str">
        <f t="shared" si="80"/>
        <v/>
      </c>
    </row>
    <row r="785" spans="1:19" ht="15.75" x14ac:dyDescent="0.25">
      <c r="A785" s="50">
        <v>2801</v>
      </c>
      <c r="B785" s="51"/>
      <c r="C785" s="51"/>
      <c r="D785" s="51"/>
      <c r="E785" s="51"/>
      <c r="F785" s="51"/>
      <c r="G785" s="51"/>
      <c r="H785" s="51"/>
      <c r="I785" s="51"/>
      <c r="J785" s="51"/>
      <c r="K785" s="84"/>
      <c r="L785" s="131"/>
      <c r="M785" s="57"/>
      <c r="N785" s="57"/>
      <c r="O785" s="142"/>
      <c r="P785" s="55"/>
      <c r="Q785" s="143"/>
      <c r="R785" s="142"/>
    </row>
    <row r="786" spans="1:19" ht="15.75" x14ac:dyDescent="0.25">
      <c r="A786" s="50">
        <v>2802</v>
      </c>
      <c r="B786" s="51"/>
      <c r="C786" s="51"/>
      <c r="D786" s="51"/>
      <c r="E786" s="51"/>
      <c r="F786" s="51"/>
      <c r="G786" s="51"/>
      <c r="H786" s="51"/>
      <c r="I786" s="51"/>
      <c r="J786" s="51"/>
      <c r="K786" s="84"/>
      <c r="L786" s="131"/>
      <c r="M786" s="57"/>
      <c r="N786" s="136"/>
      <c r="O786" s="142"/>
      <c r="P786" s="58"/>
      <c r="Q786" s="143"/>
      <c r="R786" s="142"/>
    </row>
    <row r="787" spans="1:19" ht="15.75" x14ac:dyDescent="0.25">
      <c r="A787" s="50">
        <v>2901</v>
      </c>
      <c r="B787" s="51"/>
      <c r="C787" s="51"/>
      <c r="D787" s="51"/>
      <c r="E787" s="51"/>
      <c r="F787" s="51"/>
      <c r="G787" s="51"/>
      <c r="H787" s="51"/>
      <c r="I787" s="51"/>
      <c r="J787" s="51"/>
      <c r="K787" s="84"/>
      <c r="L787" s="131"/>
      <c r="M787" s="57"/>
      <c r="N787" s="136"/>
      <c r="O787" s="142"/>
      <c r="P787" s="58"/>
      <c r="Q787" s="143"/>
      <c r="R787" s="142"/>
    </row>
    <row r="788" spans="1:19" ht="15.75" x14ac:dyDescent="0.25">
      <c r="A788" s="50">
        <v>2902</v>
      </c>
      <c r="B788" s="51"/>
      <c r="C788" s="51"/>
      <c r="D788" s="51"/>
      <c r="E788" s="51"/>
      <c r="F788" s="51"/>
      <c r="G788" s="51"/>
      <c r="H788" s="51"/>
      <c r="I788" s="51"/>
      <c r="J788" s="51"/>
      <c r="K788" s="84"/>
      <c r="L788" s="131"/>
      <c r="M788" s="57"/>
      <c r="N788" s="136"/>
      <c r="O788" s="57"/>
      <c r="P788" s="136"/>
      <c r="Q788" s="144"/>
      <c r="R788" s="142"/>
    </row>
    <row r="789" spans="1:19" ht="15.75" x14ac:dyDescent="0.25">
      <c r="A789" s="50">
        <v>3001</v>
      </c>
      <c r="B789" s="51"/>
      <c r="C789" s="51"/>
      <c r="D789" s="51"/>
      <c r="E789" s="51"/>
      <c r="F789" s="51"/>
      <c r="G789" s="51"/>
      <c r="H789" s="51"/>
      <c r="I789" s="51"/>
      <c r="J789" s="51"/>
      <c r="K789" s="84"/>
      <c r="L789" s="131"/>
      <c r="M789" s="57"/>
      <c r="N789" s="136"/>
      <c r="O789" s="145" t="s">
        <v>48</v>
      </c>
      <c r="P789" s="146"/>
      <c r="Q789" s="147" t="str">
        <f>IF(SUM(K778:K787)=0,"",SUM(K778:K787))</f>
        <v/>
      </c>
      <c r="R789" s="148" t="s">
        <v>17</v>
      </c>
    </row>
    <row r="790" spans="1:19" ht="15.75" x14ac:dyDescent="0.25">
      <c r="A790" s="50">
        <v>3002</v>
      </c>
      <c r="B790" s="51"/>
      <c r="C790" s="51"/>
      <c r="D790" s="51"/>
      <c r="E790" s="51"/>
      <c r="F790" s="51"/>
      <c r="G790" s="51"/>
      <c r="H790" s="51"/>
      <c r="I790" s="51"/>
      <c r="J790" s="51"/>
      <c r="K790" s="84"/>
      <c r="L790" s="131"/>
      <c r="M790" s="57"/>
      <c r="N790" s="136"/>
      <c r="O790" s="149" t="s">
        <v>49</v>
      </c>
      <c r="P790" s="65" t="str">
        <f>IF(P789/B776=0,"",P789/B776)</f>
        <v/>
      </c>
      <c r="Q790" s="150" t="e">
        <f>IF(P789/Q789=0,"",P789/Q789)</f>
        <v>#VALUE!</v>
      </c>
      <c r="R790" s="151" t="s">
        <v>50</v>
      </c>
    </row>
    <row r="791" spans="1:19" ht="15.75" x14ac:dyDescent="0.25">
      <c r="A791" s="50">
        <v>3101</v>
      </c>
      <c r="B791" s="51"/>
      <c r="C791" s="51"/>
      <c r="D791" s="51"/>
      <c r="E791" s="51"/>
      <c r="F791" s="51"/>
      <c r="G791" s="51"/>
      <c r="H791" s="51"/>
      <c r="I791" s="51"/>
      <c r="J791" s="51"/>
      <c r="K791" s="84"/>
      <c r="L791" s="132"/>
      <c r="M791" s="137"/>
      <c r="N791" s="138"/>
      <c r="O791" s="93"/>
      <c r="P791" s="152"/>
      <c r="Q791" s="152"/>
      <c r="R791" s="153"/>
    </row>
    <row r="792" spans="1:19" ht="18" customHeight="1" x14ac:dyDescent="0.25">
      <c r="A792" s="19"/>
      <c r="B792" s="188" t="s">
        <v>74</v>
      </c>
      <c r="C792" s="188"/>
      <c r="D792" s="188"/>
      <c r="E792" s="188"/>
      <c r="F792" s="188"/>
      <c r="G792" s="188"/>
      <c r="H792" s="188"/>
      <c r="I792" s="188"/>
      <c r="J792" s="188"/>
      <c r="K792" s="71">
        <f>SUM(K785:K788)</f>
        <v>0</v>
      </c>
      <c r="L792" s="127" t="str">
        <f>IF(K785=0,"",K785/B776)</f>
        <v/>
      </c>
      <c r="M792" s="72" t="str">
        <f>IF(K792=0,"",K792/B776)</f>
        <v/>
      </c>
      <c r="N792" s="72" t="str">
        <f>IF(K785=0,"",M792-L792)</f>
        <v/>
      </c>
      <c r="O792" s="1"/>
      <c r="P792" s="24"/>
      <c r="Q792" s="27"/>
      <c r="R792" s="1"/>
    </row>
    <row r="793" spans="1:19" ht="12.75" customHeight="1" x14ac:dyDescent="0.2">
      <c r="M793" s="1"/>
      <c r="N793" s="1"/>
      <c r="P793" s="1"/>
    </row>
    <row r="794" spans="1:19" ht="12.75" customHeight="1" x14ac:dyDescent="0.2">
      <c r="M794" s="1"/>
      <c r="N794" s="1"/>
      <c r="P794" s="1"/>
    </row>
    <row r="795" spans="1:19" ht="26.25" x14ac:dyDescent="0.4">
      <c r="A795" s="79"/>
      <c r="B795" s="179" t="s">
        <v>63</v>
      </c>
      <c r="C795" s="179"/>
      <c r="D795" s="179"/>
      <c r="E795" s="179"/>
      <c r="F795" s="179"/>
      <c r="G795" s="179"/>
      <c r="H795" s="179"/>
      <c r="I795" s="179"/>
      <c r="J795" s="179"/>
      <c r="K795" s="74" t="s">
        <v>106</v>
      </c>
      <c r="L795" s="92"/>
      <c r="M795" s="1"/>
      <c r="N795" s="24"/>
      <c r="O795" s="1"/>
      <c r="P795" s="24"/>
      <c r="Q795" s="24"/>
      <c r="R795" s="24"/>
    </row>
    <row r="796" spans="1:19" ht="20.25" x14ac:dyDescent="0.2">
      <c r="A796" s="181" t="s">
        <v>16</v>
      </c>
      <c r="B796" s="182" t="s">
        <v>64</v>
      </c>
      <c r="C796" s="183"/>
      <c r="D796" s="183"/>
      <c r="E796" s="183"/>
      <c r="F796" s="183"/>
      <c r="G796" s="183"/>
      <c r="H796" s="183"/>
      <c r="I796" s="183"/>
      <c r="J796" s="184"/>
      <c r="K796" s="185" t="s">
        <v>17</v>
      </c>
      <c r="L796" s="178" t="s">
        <v>8</v>
      </c>
      <c r="M796" s="178" t="s">
        <v>9</v>
      </c>
      <c r="N796" s="187" t="s">
        <v>10</v>
      </c>
      <c r="O796" s="178" t="s">
        <v>11</v>
      </c>
      <c r="P796" s="176" t="s">
        <v>12</v>
      </c>
      <c r="Q796" s="176" t="s">
        <v>13</v>
      </c>
      <c r="R796" s="178" t="s">
        <v>14</v>
      </c>
    </row>
    <row r="797" spans="1:19" ht="15.75" x14ac:dyDescent="0.25">
      <c r="A797" s="177"/>
      <c r="B797" s="50" t="s">
        <v>65</v>
      </c>
      <c r="C797" s="50" t="s">
        <v>66</v>
      </c>
      <c r="D797" s="50" t="s">
        <v>67</v>
      </c>
      <c r="E797" s="50" t="s">
        <v>68</v>
      </c>
      <c r="F797" s="50" t="s">
        <v>69</v>
      </c>
      <c r="G797" s="50" t="s">
        <v>70</v>
      </c>
      <c r="H797" s="50" t="s">
        <v>71</v>
      </c>
      <c r="I797" s="50" t="s">
        <v>72</v>
      </c>
      <c r="J797" s="50" t="s">
        <v>73</v>
      </c>
      <c r="K797" s="186"/>
      <c r="L797" s="186"/>
      <c r="M797" s="177"/>
      <c r="N797" s="177"/>
      <c r="O797" s="177"/>
      <c r="P797" s="177"/>
      <c r="Q797" s="177"/>
      <c r="R797" s="177"/>
    </row>
    <row r="798" spans="1:19" ht="15.75" x14ac:dyDescent="0.25">
      <c r="A798" s="50">
        <v>2401</v>
      </c>
      <c r="B798" s="51">
        <v>11</v>
      </c>
      <c r="C798" s="51"/>
      <c r="D798" s="51"/>
      <c r="E798" s="51"/>
      <c r="F798" s="51"/>
      <c r="G798" s="51"/>
      <c r="H798" s="51"/>
      <c r="I798" s="51"/>
      <c r="J798" s="51"/>
      <c r="K798" s="84"/>
      <c r="L798" s="130"/>
      <c r="M798" s="133"/>
      <c r="N798" s="134"/>
      <c r="O798" s="140"/>
      <c r="P798" s="53">
        <f>B798</f>
        <v>11</v>
      </c>
      <c r="Q798" s="141"/>
      <c r="R798" s="140"/>
    </row>
    <row r="799" spans="1:19" ht="15.75" x14ac:dyDescent="0.25">
      <c r="A799" s="50">
        <v>2402</v>
      </c>
      <c r="B799" s="51"/>
      <c r="C799" s="51">
        <v>9</v>
      </c>
      <c r="D799" s="51"/>
      <c r="E799" s="51"/>
      <c r="F799" s="51"/>
      <c r="G799" s="51"/>
      <c r="H799" s="51"/>
      <c r="I799" s="51"/>
      <c r="J799" s="51"/>
      <c r="K799" s="84"/>
      <c r="L799" s="131"/>
      <c r="M799" s="57"/>
      <c r="N799" s="135"/>
      <c r="O799" s="54">
        <f>IF(C799=0,"",C799/B798)</f>
        <v>0.81818181818181823</v>
      </c>
      <c r="P799" s="55">
        <v>9</v>
      </c>
      <c r="Q799" s="139">
        <f t="shared" ref="Q799:Q806" si="81">IF(P799=0,"",P799/P798)</f>
        <v>0.81818181818181823</v>
      </c>
      <c r="R799" s="139">
        <f t="shared" ref="R799:R806" si="82">IF(P799=0,"",100%-Q799)</f>
        <v>0.18181818181818177</v>
      </c>
    </row>
    <row r="800" spans="1:19" ht="15.75" x14ac:dyDescent="0.25">
      <c r="A800" s="50">
        <v>2501</v>
      </c>
      <c r="B800" s="51"/>
      <c r="C800" s="51"/>
      <c r="D800" s="51">
        <v>9</v>
      </c>
      <c r="E800" s="51"/>
      <c r="F800" s="51"/>
      <c r="G800" s="51"/>
      <c r="H800" s="51"/>
      <c r="I800" s="51"/>
      <c r="J800" s="51"/>
      <c r="K800" s="84"/>
      <c r="L800" s="131"/>
      <c r="M800" s="57"/>
      <c r="N800" s="135"/>
      <c r="O800" s="54">
        <f>IF(D800=0,"",D800/C799)</f>
        <v>1</v>
      </c>
      <c r="P800" s="55">
        <v>9</v>
      </c>
      <c r="Q800" s="139">
        <f t="shared" si="81"/>
        <v>1</v>
      </c>
      <c r="R800" s="139">
        <f t="shared" si="82"/>
        <v>0</v>
      </c>
      <c r="S800" s="99">
        <f>P800/P798</f>
        <v>0.81818181818181823</v>
      </c>
    </row>
    <row r="801" spans="1:18" ht="15.75" x14ac:dyDescent="0.25">
      <c r="A801" s="50">
        <v>2502</v>
      </c>
      <c r="B801" s="51"/>
      <c r="C801" s="51"/>
      <c r="D801" s="51"/>
      <c r="E801" s="51"/>
      <c r="F801" s="51"/>
      <c r="G801" s="51"/>
      <c r="H801" s="51"/>
      <c r="I801" s="51"/>
      <c r="J801" s="51"/>
      <c r="K801" s="84"/>
      <c r="L801" s="131"/>
      <c r="M801" s="57"/>
      <c r="N801" s="135"/>
      <c r="O801" s="54" t="str">
        <f>IF(E801=0,"",E801/D800)</f>
        <v/>
      </c>
      <c r="P801" s="55"/>
      <c r="Q801" s="139" t="str">
        <f t="shared" si="81"/>
        <v/>
      </c>
      <c r="R801" s="139" t="str">
        <f t="shared" si="82"/>
        <v/>
      </c>
    </row>
    <row r="802" spans="1:18" ht="15.75" x14ac:dyDescent="0.25">
      <c r="A802" s="50">
        <v>2601</v>
      </c>
      <c r="B802" s="51"/>
      <c r="C802" s="51"/>
      <c r="D802" s="51"/>
      <c r="E802" s="51"/>
      <c r="F802" s="51"/>
      <c r="G802" s="51"/>
      <c r="H802" s="51"/>
      <c r="I802" s="51"/>
      <c r="J802" s="51"/>
      <c r="K802" s="84"/>
      <c r="L802" s="131"/>
      <c r="M802" s="57"/>
      <c r="N802" s="135"/>
      <c r="O802" s="54" t="str">
        <f>IF(F802=0,"",F802/E801)</f>
        <v/>
      </c>
      <c r="P802" s="55"/>
      <c r="Q802" s="139" t="str">
        <f t="shared" si="81"/>
        <v/>
      </c>
      <c r="R802" s="139" t="str">
        <f t="shared" si="82"/>
        <v/>
      </c>
    </row>
    <row r="803" spans="1:18" ht="15.75" x14ac:dyDescent="0.25">
      <c r="A803" s="50">
        <v>2602</v>
      </c>
      <c r="B803" s="51"/>
      <c r="C803" s="51"/>
      <c r="D803" s="51"/>
      <c r="E803" s="51"/>
      <c r="F803" s="51"/>
      <c r="G803" s="51"/>
      <c r="H803" s="51"/>
      <c r="I803" s="51"/>
      <c r="J803" s="51"/>
      <c r="K803" s="84"/>
      <c r="L803" s="131"/>
      <c r="M803" s="57"/>
      <c r="N803" s="135"/>
      <c r="O803" s="54" t="str">
        <f>IF(G803=0,"",G803/F802)</f>
        <v/>
      </c>
      <c r="P803" s="55"/>
      <c r="Q803" s="139" t="str">
        <f t="shared" si="81"/>
        <v/>
      </c>
      <c r="R803" s="139" t="str">
        <f t="shared" si="82"/>
        <v/>
      </c>
    </row>
    <row r="804" spans="1:18" ht="15.75" x14ac:dyDescent="0.25">
      <c r="A804" s="50">
        <v>2701</v>
      </c>
      <c r="B804" s="51"/>
      <c r="C804" s="51"/>
      <c r="D804" s="51"/>
      <c r="E804" s="51"/>
      <c r="F804" s="51"/>
      <c r="G804" s="51"/>
      <c r="H804" s="51"/>
      <c r="I804" s="51"/>
      <c r="J804" s="51"/>
      <c r="K804" s="84"/>
      <c r="L804" s="131"/>
      <c r="M804" s="57"/>
      <c r="N804" s="135"/>
      <c r="O804" s="54" t="str">
        <f>IF(H804=0,"",H804/G803)</f>
        <v/>
      </c>
      <c r="P804" s="55"/>
      <c r="Q804" s="139" t="str">
        <f t="shared" si="81"/>
        <v/>
      </c>
      <c r="R804" s="139" t="str">
        <f t="shared" si="82"/>
        <v/>
      </c>
    </row>
    <row r="805" spans="1:18" ht="15.75" x14ac:dyDescent="0.25">
      <c r="A805" s="50">
        <v>2702</v>
      </c>
      <c r="B805" s="51"/>
      <c r="C805" s="51"/>
      <c r="D805" s="51"/>
      <c r="E805" s="51"/>
      <c r="F805" s="51"/>
      <c r="G805" s="51"/>
      <c r="H805" s="51"/>
      <c r="I805" s="51"/>
      <c r="J805" s="51"/>
      <c r="K805" s="84"/>
      <c r="L805" s="131"/>
      <c r="M805" s="57"/>
      <c r="N805" s="135"/>
      <c r="O805" s="54" t="str">
        <f>IF(I805=0,"",I805/H804)</f>
        <v/>
      </c>
      <c r="P805" s="55"/>
      <c r="Q805" s="139" t="str">
        <f t="shared" si="81"/>
        <v/>
      </c>
      <c r="R805" s="139" t="str">
        <f t="shared" si="82"/>
        <v/>
      </c>
    </row>
    <row r="806" spans="1:18" ht="15.75" x14ac:dyDescent="0.25">
      <c r="A806" s="50">
        <v>2801</v>
      </c>
      <c r="B806" s="51"/>
      <c r="C806" s="51"/>
      <c r="D806" s="51"/>
      <c r="E806" s="51"/>
      <c r="F806" s="51"/>
      <c r="G806" s="51"/>
      <c r="H806" s="51"/>
      <c r="I806" s="51"/>
      <c r="J806" s="51"/>
      <c r="K806" s="84"/>
      <c r="L806" s="131"/>
      <c r="M806" s="57"/>
      <c r="N806" s="135"/>
      <c r="O806" s="54" t="str">
        <f>IF(J806=0,"",J806/I805)</f>
        <v/>
      </c>
      <c r="P806" s="55"/>
      <c r="Q806" s="139" t="str">
        <f t="shared" si="81"/>
        <v/>
      </c>
      <c r="R806" s="139" t="str">
        <f t="shared" si="82"/>
        <v/>
      </c>
    </row>
    <row r="807" spans="1:18" ht="15.75" x14ac:dyDescent="0.25">
      <c r="A807" s="50">
        <v>2802</v>
      </c>
      <c r="B807" s="51"/>
      <c r="C807" s="51"/>
      <c r="D807" s="51"/>
      <c r="E807" s="51"/>
      <c r="F807" s="51"/>
      <c r="G807" s="51"/>
      <c r="H807" s="51"/>
      <c r="I807" s="51"/>
      <c r="J807" s="51"/>
      <c r="K807" s="84"/>
      <c r="L807" s="131"/>
      <c r="M807" s="57"/>
      <c r="N807" s="57"/>
      <c r="O807" s="142"/>
      <c r="P807" s="55"/>
      <c r="Q807" s="143"/>
      <c r="R807" s="142"/>
    </row>
    <row r="808" spans="1:18" ht="15.75" x14ac:dyDescent="0.25">
      <c r="A808" s="50">
        <v>2901</v>
      </c>
      <c r="B808" s="51"/>
      <c r="C808" s="51"/>
      <c r="D808" s="51"/>
      <c r="E808" s="51"/>
      <c r="F808" s="51"/>
      <c r="G808" s="51"/>
      <c r="H808" s="51"/>
      <c r="I808" s="51"/>
      <c r="J808" s="51"/>
      <c r="K808" s="84"/>
      <c r="L808" s="131"/>
      <c r="M808" s="57"/>
      <c r="N808" s="136"/>
      <c r="O808" s="142"/>
      <c r="P808" s="58"/>
      <c r="Q808" s="143"/>
      <c r="R808" s="142"/>
    </row>
    <row r="809" spans="1:18" ht="15.75" x14ac:dyDescent="0.25">
      <c r="A809" s="50">
        <v>2902</v>
      </c>
      <c r="B809" s="51"/>
      <c r="C809" s="51"/>
      <c r="D809" s="51"/>
      <c r="E809" s="51"/>
      <c r="F809" s="51"/>
      <c r="G809" s="51"/>
      <c r="H809" s="51"/>
      <c r="I809" s="51"/>
      <c r="J809" s="51"/>
      <c r="K809" s="84"/>
      <c r="L809" s="131"/>
      <c r="M809" s="57"/>
      <c r="N809" s="136"/>
      <c r="O809" s="142"/>
      <c r="P809" s="58"/>
      <c r="Q809" s="143"/>
      <c r="R809" s="142"/>
    </row>
    <row r="810" spans="1:18" ht="15.75" x14ac:dyDescent="0.25">
      <c r="A810" s="50">
        <v>3001</v>
      </c>
      <c r="B810" s="51"/>
      <c r="C810" s="51"/>
      <c r="D810" s="51"/>
      <c r="E810" s="51"/>
      <c r="F810" s="51"/>
      <c r="G810" s="51"/>
      <c r="H810" s="51"/>
      <c r="I810" s="51"/>
      <c r="J810" s="51"/>
      <c r="K810" s="84"/>
      <c r="L810" s="131"/>
      <c r="M810" s="57"/>
      <c r="N810" s="136"/>
      <c r="O810" s="57"/>
      <c r="P810" s="136"/>
      <c r="Q810" s="144"/>
      <c r="R810" s="142"/>
    </row>
    <row r="811" spans="1:18" ht="15.75" x14ac:dyDescent="0.25">
      <c r="A811" s="50">
        <v>3002</v>
      </c>
      <c r="B811" s="51"/>
      <c r="C811" s="51"/>
      <c r="D811" s="51"/>
      <c r="E811" s="51"/>
      <c r="F811" s="51"/>
      <c r="G811" s="51"/>
      <c r="H811" s="51"/>
      <c r="I811" s="51"/>
      <c r="J811" s="51"/>
      <c r="K811" s="84"/>
      <c r="L811" s="131"/>
      <c r="M811" s="57"/>
      <c r="N811" s="136"/>
      <c r="O811" s="60" t="s">
        <v>48</v>
      </c>
      <c r="P811" s="61"/>
      <c r="Q811" s="62" t="str">
        <f>IF(SUM(K800:K809)=0,"",SUM(K800:K809))</f>
        <v/>
      </c>
      <c r="R811" s="63" t="s">
        <v>17</v>
      </c>
    </row>
    <row r="812" spans="1:18" ht="15.75" x14ac:dyDescent="0.25">
      <c r="A812" s="50">
        <v>3101</v>
      </c>
      <c r="B812" s="51"/>
      <c r="C812" s="51"/>
      <c r="D812" s="51"/>
      <c r="E812" s="51"/>
      <c r="F812" s="51"/>
      <c r="G812" s="51"/>
      <c r="H812" s="51"/>
      <c r="I812" s="51"/>
      <c r="J812" s="51"/>
      <c r="K812" s="84"/>
      <c r="L812" s="131"/>
      <c r="M812" s="57"/>
      <c r="N812" s="136"/>
      <c r="O812" s="64" t="s">
        <v>49</v>
      </c>
      <c r="P812" s="65" t="str">
        <f>IF(P811/B798=0,"",P811/B798)</f>
        <v/>
      </c>
      <c r="Q812" s="66" t="e">
        <f>IF(P811/Q811=0,"",P811/Q811)</f>
        <v>#VALUE!</v>
      </c>
      <c r="R812" s="67" t="s">
        <v>50</v>
      </c>
    </row>
    <row r="813" spans="1:18" ht="15.75" x14ac:dyDescent="0.25">
      <c r="A813" s="50">
        <v>3102</v>
      </c>
      <c r="B813" s="51"/>
      <c r="C813" s="51"/>
      <c r="D813" s="51"/>
      <c r="E813" s="51"/>
      <c r="F813" s="51"/>
      <c r="G813" s="51"/>
      <c r="H813" s="51"/>
      <c r="I813" s="51"/>
      <c r="J813" s="51"/>
      <c r="K813" s="84"/>
      <c r="L813" s="132"/>
      <c r="M813" s="137"/>
      <c r="N813" s="138"/>
      <c r="O813" s="68"/>
      <c r="P813" s="69"/>
      <c r="Q813" s="69"/>
      <c r="R813" s="70"/>
    </row>
    <row r="814" spans="1:18" ht="18" customHeight="1" x14ac:dyDescent="0.25">
      <c r="A814" s="19"/>
      <c r="B814" s="188" t="s">
        <v>74</v>
      </c>
      <c r="C814" s="188"/>
      <c r="D814" s="188"/>
      <c r="E814" s="188"/>
      <c r="F814" s="188"/>
      <c r="G814" s="188"/>
      <c r="H814" s="188"/>
      <c r="I814" s="188"/>
      <c r="J814" s="188"/>
      <c r="K814" s="71">
        <f>SUM(K807:K810)</f>
        <v>0</v>
      </c>
      <c r="L814" s="127" t="str">
        <f>IF(K807=0,"",K807/B798)</f>
        <v/>
      </c>
      <c r="M814" s="72" t="str">
        <f>IF(K814=0,"",K814/B798)</f>
        <v/>
      </c>
      <c r="N814" s="72" t="str">
        <f>IF(K807=0,"",M814-L814)</f>
        <v/>
      </c>
      <c r="O814" s="1"/>
      <c r="P814" s="24"/>
      <c r="Q814" s="27"/>
      <c r="R814" s="1"/>
    </row>
    <row r="815" spans="1:18" ht="12.75" customHeight="1" x14ac:dyDescent="0.2">
      <c r="M815" s="1"/>
      <c r="N815" s="1"/>
      <c r="P815" s="1"/>
    </row>
    <row r="816" spans="1:18" ht="12.75" customHeight="1" x14ac:dyDescent="0.2">
      <c r="M816" s="1"/>
      <c r="N816" s="1"/>
      <c r="P816" s="1"/>
    </row>
    <row r="817" spans="1:19" ht="26.25" x14ac:dyDescent="0.4">
      <c r="A817" s="79"/>
      <c r="B817" s="179" t="s">
        <v>63</v>
      </c>
      <c r="C817" s="179"/>
      <c r="D817" s="179"/>
      <c r="E817" s="179"/>
      <c r="F817" s="179"/>
      <c r="G817" s="179"/>
      <c r="H817" s="179"/>
      <c r="I817" s="179"/>
      <c r="J817" s="179"/>
      <c r="K817" s="74" t="s">
        <v>98</v>
      </c>
      <c r="L817" s="92"/>
      <c r="M817" s="1"/>
      <c r="N817" s="24"/>
      <c r="O817" s="1"/>
      <c r="P817" s="24"/>
      <c r="Q817" s="24"/>
      <c r="R817" s="24"/>
    </row>
    <row r="818" spans="1:19" ht="20.25" x14ac:dyDescent="0.2">
      <c r="A818" s="181" t="s">
        <v>16</v>
      </c>
      <c r="B818" s="182" t="s">
        <v>64</v>
      </c>
      <c r="C818" s="183"/>
      <c r="D818" s="183"/>
      <c r="E818" s="183"/>
      <c r="F818" s="183"/>
      <c r="G818" s="183"/>
      <c r="H818" s="183"/>
      <c r="I818" s="183"/>
      <c r="J818" s="184"/>
      <c r="K818" s="185" t="s">
        <v>17</v>
      </c>
      <c r="L818" s="178" t="s">
        <v>8</v>
      </c>
      <c r="M818" s="178" t="s">
        <v>9</v>
      </c>
      <c r="N818" s="187" t="s">
        <v>10</v>
      </c>
      <c r="O818" s="178" t="s">
        <v>11</v>
      </c>
      <c r="P818" s="176" t="s">
        <v>12</v>
      </c>
      <c r="Q818" s="176" t="s">
        <v>13</v>
      </c>
      <c r="R818" s="178" t="s">
        <v>14</v>
      </c>
    </row>
    <row r="819" spans="1:19" ht="15.75" x14ac:dyDescent="0.25">
      <c r="A819" s="177"/>
      <c r="B819" s="50" t="s">
        <v>65</v>
      </c>
      <c r="C819" s="50" t="s">
        <v>66</v>
      </c>
      <c r="D819" s="50" t="s">
        <v>67</v>
      </c>
      <c r="E819" s="50" t="s">
        <v>68</v>
      </c>
      <c r="F819" s="50" t="s">
        <v>69</v>
      </c>
      <c r="G819" s="50" t="s">
        <v>70</v>
      </c>
      <c r="H819" s="50" t="s">
        <v>71</v>
      </c>
      <c r="I819" s="50" t="s">
        <v>72</v>
      </c>
      <c r="J819" s="50" t="s">
        <v>73</v>
      </c>
      <c r="K819" s="186"/>
      <c r="L819" s="186"/>
      <c r="M819" s="177"/>
      <c r="N819" s="177"/>
      <c r="O819" s="177"/>
      <c r="P819" s="177"/>
      <c r="Q819" s="177"/>
      <c r="R819" s="177"/>
    </row>
    <row r="820" spans="1:19" ht="15.75" x14ac:dyDescent="0.25">
      <c r="A820" s="50">
        <v>2402</v>
      </c>
      <c r="B820" s="51">
        <v>29</v>
      </c>
      <c r="C820" s="51"/>
      <c r="D820" s="51"/>
      <c r="E820" s="51"/>
      <c r="F820" s="51"/>
      <c r="G820" s="51"/>
      <c r="H820" s="51"/>
      <c r="I820" s="51"/>
      <c r="J820" s="51"/>
      <c r="K820" s="84"/>
      <c r="L820" s="130"/>
      <c r="M820" s="133"/>
      <c r="N820" s="134"/>
      <c r="O820" s="140"/>
      <c r="P820" s="53">
        <f>B820</f>
        <v>29</v>
      </c>
      <c r="Q820" s="141"/>
      <c r="R820" s="140"/>
    </row>
    <row r="821" spans="1:19" ht="15.75" x14ac:dyDescent="0.25">
      <c r="A821" s="50">
        <v>2501</v>
      </c>
      <c r="B821" s="51"/>
      <c r="C821" s="51">
        <v>23</v>
      </c>
      <c r="D821" s="51"/>
      <c r="E821" s="51"/>
      <c r="F821" s="51"/>
      <c r="G821" s="51"/>
      <c r="H821" s="51"/>
      <c r="I821" s="51"/>
      <c r="J821" s="51"/>
      <c r="K821" s="84"/>
      <c r="L821" s="131"/>
      <c r="M821" s="57"/>
      <c r="N821" s="135"/>
      <c r="O821" s="54">
        <f>IF(C821=0,"",C821/B820)</f>
        <v>0.7931034482758621</v>
      </c>
      <c r="P821" s="55">
        <v>23</v>
      </c>
      <c r="Q821" s="139">
        <f t="shared" ref="Q821:Q828" si="83">IF(P821=0,"",P821/P820)</f>
        <v>0.7931034482758621</v>
      </c>
      <c r="R821" s="139">
        <f t="shared" ref="R821:R828" si="84">IF(P821=0,"",100%-Q821)</f>
        <v>0.2068965517241379</v>
      </c>
    </row>
    <row r="822" spans="1:19" ht="15.75" x14ac:dyDescent="0.25">
      <c r="A822" s="50">
        <v>2502</v>
      </c>
      <c r="B822" s="51"/>
      <c r="C822" s="51"/>
      <c r="D822" s="51"/>
      <c r="E822" s="51"/>
      <c r="F822" s="51"/>
      <c r="G822" s="51"/>
      <c r="H822" s="51"/>
      <c r="I822" s="51"/>
      <c r="J822" s="51"/>
      <c r="K822" s="84"/>
      <c r="L822" s="131"/>
      <c r="M822" s="57"/>
      <c r="N822" s="135"/>
      <c r="O822" s="54" t="str">
        <f>IF(D822=0,"",D822/C821)</f>
        <v/>
      </c>
      <c r="P822" s="55"/>
      <c r="Q822" s="139" t="str">
        <f t="shared" si="83"/>
        <v/>
      </c>
      <c r="R822" s="139" t="str">
        <f t="shared" si="84"/>
        <v/>
      </c>
      <c r="S822" s="99">
        <f>P822/P820</f>
        <v>0</v>
      </c>
    </row>
    <row r="823" spans="1:19" ht="15.75" x14ac:dyDescent="0.25">
      <c r="A823" s="50">
        <v>2601</v>
      </c>
      <c r="B823" s="51"/>
      <c r="C823" s="51"/>
      <c r="D823" s="51"/>
      <c r="E823" s="51"/>
      <c r="F823" s="51"/>
      <c r="G823" s="51"/>
      <c r="H823" s="51"/>
      <c r="I823" s="51"/>
      <c r="J823" s="51"/>
      <c r="K823" s="84"/>
      <c r="L823" s="131"/>
      <c r="M823" s="57"/>
      <c r="N823" s="135"/>
      <c r="O823" s="54" t="str">
        <f>IF(E823=0,"",E823/D822)</f>
        <v/>
      </c>
      <c r="P823" s="55"/>
      <c r="Q823" s="139" t="str">
        <f t="shared" si="83"/>
        <v/>
      </c>
      <c r="R823" s="139" t="str">
        <f t="shared" si="84"/>
        <v/>
      </c>
    </row>
    <row r="824" spans="1:19" ht="15.75" x14ac:dyDescent="0.25">
      <c r="A824" s="50">
        <v>2602</v>
      </c>
      <c r="B824" s="51"/>
      <c r="C824" s="51"/>
      <c r="D824" s="51"/>
      <c r="E824" s="51"/>
      <c r="F824" s="51"/>
      <c r="G824" s="51"/>
      <c r="H824" s="51"/>
      <c r="I824" s="51"/>
      <c r="J824" s="51"/>
      <c r="K824" s="84"/>
      <c r="L824" s="131"/>
      <c r="M824" s="57"/>
      <c r="N824" s="135"/>
      <c r="O824" s="54" t="str">
        <f>IF(F824=0,"",F824/E823)</f>
        <v/>
      </c>
      <c r="P824" s="55"/>
      <c r="Q824" s="139" t="str">
        <f t="shared" si="83"/>
        <v/>
      </c>
      <c r="R824" s="139" t="str">
        <f t="shared" si="84"/>
        <v/>
      </c>
    </row>
    <row r="825" spans="1:19" ht="15.75" x14ac:dyDescent="0.25">
      <c r="A825" s="50">
        <v>2701</v>
      </c>
      <c r="B825" s="51"/>
      <c r="C825" s="51"/>
      <c r="D825" s="51"/>
      <c r="E825" s="51"/>
      <c r="F825" s="51"/>
      <c r="G825" s="51"/>
      <c r="H825" s="51"/>
      <c r="I825" s="51"/>
      <c r="J825" s="51"/>
      <c r="K825" s="84"/>
      <c r="L825" s="131"/>
      <c r="M825" s="57"/>
      <c r="N825" s="135"/>
      <c r="O825" s="54" t="str">
        <f>IF(G825=0,"",G825/F824)</f>
        <v/>
      </c>
      <c r="P825" s="55"/>
      <c r="Q825" s="139" t="str">
        <f t="shared" si="83"/>
        <v/>
      </c>
      <c r="R825" s="139" t="str">
        <f t="shared" si="84"/>
        <v/>
      </c>
    </row>
    <row r="826" spans="1:19" ht="15.75" x14ac:dyDescent="0.25">
      <c r="A826" s="50">
        <v>2702</v>
      </c>
      <c r="B826" s="51"/>
      <c r="C826" s="51"/>
      <c r="D826" s="51"/>
      <c r="E826" s="51"/>
      <c r="F826" s="51"/>
      <c r="G826" s="51"/>
      <c r="H826" s="51"/>
      <c r="I826" s="51"/>
      <c r="J826" s="51"/>
      <c r="K826" s="84"/>
      <c r="L826" s="131"/>
      <c r="M826" s="57"/>
      <c r="N826" s="135"/>
      <c r="O826" s="54" t="str">
        <f>IF(H826=0,"",H826/G825)</f>
        <v/>
      </c>
      <c r="P826" s="55"/>
      <c r="Q826" s="139" t="str">
        <f t="shared" si="83"/>
        <v/>
      </c>
      <c r="R826" s="139" t="str">
        <f t="shared" si="84"/>
        <v/>
      </c>
    </row>
    <row r="827" spans="1:19" ht="15.75" x14ac:dyDescent="0.25">
      <c r="A827" s="50">
        <v>2801</v>
      </c>
      <c r="B827" s="51"/>
      <c r="C827" s="51"/>
      <c r="D827" s="51"/>
      <c r="E827" s="51"/>
      <c r="F827" s="51"/>
      <c r="G827" s="51"/>
      <c r="H827" s="51"/>
      <c r="I827" s="51"/>
      <c r="J827" s="51"/>
      <c r="K827" s="84"/>
      <c r="L827" s="131"/>
      <c r="M827" s="57"/>
      <c r="N827" s="135"/>
      <c r="O827" s="54" t="str">
        <f>IF(I827=0,"",I827/H826)</f>
        <v/>
      </c>
      <c r="P827" s="55"/>
      <c r="Q827" s="139" t="str">
        <f t="shared" si="83"/>
        <v/>
      </c>
      <c r="R827" s="139" t="str">
        <f t="shared" si="84"/>
        <v/>
      </c>
    </row>
    <row r="828" spans="1:19" ht="15.75" x14ac:dyDescent="0.25">
      <c r="A828" s="50">
        <v>2802</v>
      </c>
      <c r="B828" s="51"/>
      <c r="C828" s="51"/>
      <c r="D828" s="51"/>
      <c r="E828" s="51"/>
      <c r="F828" s="51"/>
      <c r="G828" s="51"/>
      <c r="H828" s="51"/>
      <c r="I828" s="51"/>
      <c r="J828" s="51"/>
      <c r="K828" s="84"/>
      <c r="L828" s="131"/>
      <c r="M828" s="57"/>
      <c r="N828" s="135"/>
      <c r="O828" s="54" t="str">
        <f>IF(J828=0,"",J828/I827)</f>
        <v/>
      </c>
      <c r="P828" s="55"/>
      <c r="Q828" s="139" t="str">
        <f t="shared" si="83"/>
        <v/>
      </c>
      <c r="R828" s="139" t="str">
        <f t="shared" si="84"/>
        <v/>
      </c>
    </row>
    <row r="829" spans="1:19" ht="15.75" x14ac:dyDescent="0.25">
      <c r="A829" s="50">
        <v>2901</v>
      </c>
      <c r="B829" s="51"/>
      <c r="C829" s="51"/>
      <c r="D829" s="51"/>
      <c r="E829" s="51"/>
      <c r="F829" s="51"/>
      <c r="G829" s="51"/>
      <c r="H829" s="51"/>
      <c r="I829" s="51"/>
      <c r="J829" s="51"/>
      <c r="K829" s="84"/>
      <c r="L829" s="131"/>
      <c r="M829" s="57"/>
      <c r="N829" s="57"/>
      <c r="O829" s="142"/>
      <c r="P829" s="55"/>
      <c r="Q829" s="143"/>
      <c r="R829" s="142"/>
    </row>
    <row r="830" spans="1:19" ht="15.75" x14ac:dyDescent="0.25">
      <c r="A830" s="50">
        <v>2902</v>
      </c>
      <c r="B830" s="51"/>
      <c r="C830" s="51"/>
      <c r="D830" s="51"/>
      <c r="E830" s="51"/>
      <c r="F830" s="51"/>
      <c r="G830" s="51"/>
      <c r="H830" s="51"/>
      <c r="I830" s="51"/>
      <c r="J830" s="51"/>
      <c r="K830" s="84"/>
      <c r="L830" s="131"/>
      <c r="M830" s="57"/>
      <c r="N830" s="136"/>
      <c r="O830" s="142"/>
      <c r="P830" s="58"/>
      <c r="Q830" s="143"/>
      <c r="R830" s="142"/>
    </row>
    <row r="831" spans="1:19" ht="15.75" x14ac:dyDescent="0.25">
      <c r="A831" s="50">
        <v>3001</v>
      </c>
      <c r="B831" s="51"/>
      <c r="C831" s="51"/>
      <c r="D831" s="51"/>
      <c r="E831" s="51"/>
      <c r="F831" s="51"/>
      <c r="G831" s="51"/>
      <c r="H831" s="51"/>
      <c r="I831" s="51"/>
      <c r="J831" s="51"/>
      <c r="K831" s="84"/>
      <c r="L831" s="131"/>
      <c r="M831" s="57"/>
      <c r="N831" s="136"/>
      <c r="O831" s="142"/>
      <c r="P831" s="58"/>
      <c r="Q831" s="143"/>
      <c r="R831" s="142"/>
    </row>
    <row r="832" spans="1:19" ht="15.75" x14ac:dyDescent="0.25">
      <c r="A832" s="50">
        <v>3002</v>
      </c>
      <c r="B832" s="51"/>
      <c r="C832" s="51"/>
      <c r="D832" s="51"/>
      <c r="E832" s="51"/>
      <c r="F832" s="51"/>
      <c r="G832" s="51"/>
      <c r="H832" s="51"/>
      <c r="I832" s="51"/>
      <c r="J832" s="51"/>
      <c r="K832" s="84"/>
      <c r="L832" s="131"/>
      <c r="M832" s="57"/>
      <c r="N832" s="136"/>
      <c r="O832" s="57"/>
      <c r="P832" s="136"/>
      <c r="Q832" s="144"/>
      <c r="R832" s="142"/>
    </row>
    <row r="833" spans="1:19" ht="15.75" x14ac:dyDescent="0.25">
      <c r="A833" s="50">
        <v>3101</v>
      </c>
      <c r="B833" s="51"/>
      <c r="C833" s="51"/>
      <c r="D833" s="51"/>
      <c r="E833" s="51"/>
      <c r="F833" s="51"/>
      <c r="G833" s="51"/>
      <c r="H833" s="51"/>
      <c r="I833" s="51"/>
      <c r="J833" s="51"/>
      <c r="K833" s="84"/>
      <c r="L833" s="131"/>
      <c r="M833" s="57"/>
      <c r="N833" s="136"/>
      <c r="O833" s="145" t="s">
        <v>48</v>
      </c>
      <c r="P833" s="146"/>
      <c r="Q833" s="147" t="str">
        <f>IF(SUM(K822:K831)=0,"",SUM(K822:K831))</f>
        <v/>
      </c>
      <c r="R833" s="148" t="s">
        <v>17</v>
      </c>
    </row>
    <row r="834" spans="1:19" ht="15.75" x14ac:dyDescent="0.25">
      <c r="A834" s="50">
        <v>3102</v>
      </c>
      <c r="B834" s="51"/>
      <c r="C834" s="51"/>
      <c r="D834" s="51"/>
      <c r="E834" s="51"/>
      <c r="F834" s="51"/>
      <c r="G834" s="51"/>
      <c r="H834" s="51"/>
      <c r="I834" s="51"/>
      <c r="J834" s="51"/>
      <c r="K834" s="84"/>
      <c r="L834" s="131"/>
      <c r="M834" s="57"/>
      <c r="N834" s="136"/>
      <c r="O834" s="149" t="s">
        <v>49</v>
      </c>
      <c r="P834" s="65" t="str">
        <f>IF(P833/B820=0,"",P833/B820)</f>
        <v/>
      </c>
      <c r="Q834" s="150" t="e">
        <f>IF(P833/Q833=0,"",P833/Q833)</f>
        <v>#VALUE!</v>
      </c>
      <c r="R834" s="151" t="s">
        <v>50</v>
      </c>
    </row>
    <row r="835" spans="1:19" ht="15.75" x14ac:dyDescent="0.25">
      <c r="A835" s="50">
        <v>3201</v>
      </c>
      <c r="B835" s="51"/>
      <c r="C835" s="51"/>
      <c r="D835" s="51"/>
      <c r="E835" s="51"/>
      <c r="F835" s="51"/>
      <c r="G835" s="51"/>
      <c r="H835" s="51"/>
      <c r="I835" s="51"/>
      <c r="J835" s="51"/>
      <c r="K835" s="84"/>
      <c r="L835" s="132"/>
      <c r="M835" s="137"/>
      <c r="N835" s="138"/>
      <c r="O835" s="93"/>
      <c r="P835" s="152"/>
      <c r="Q835" s="152"/>
      <c r="R835" s="153"/>
    </row>
    <row r="836" spans="1:19" ht="18" customHeight="1" x14ac:dyDescent="0.25">
      <c r="A836" s="19"/>
      <c r="B836" s="188" t="s">
        <v>74</v>
      </c>
      <c r="C836" s="188"/>
      <c r="D836" s="188"/>
      <c r="E836" s="188"/>
      <c r="F836" s="188"/>
      <c r="G836" s="188"/>
      <c r="H836" s="188"/>
      <c r="I836" s="188"/>
      <c r="J836" s="188"/>
      <c r="K836" s="71">
        <f>SUM(K829:K832)</f>
        <v>0</v>
      </c>
      <c r="L836" s="127" t="str">
        <f>IF(K829=0,"",K829/B820)</f>
        <v/>
      </c>
      <c r="M836" s="72" t="str">
        <f>IF(K836=0,"",K836/B820)</f>
        <v/>
      </c>
      <c r="N836" s="72" t="str">
        <f>IF(K829=0,"",M836-L836)</f>
        <v/>
      </c>
      <c r="O836" s="1"/>
      <c r="P836" s="24"/>
      <c r="Q836" s="27"/>
      <c r="R836" s="1"/>
    </row>
    <row r="837" spans="1:19" ht="12.75" x14ac:dyDescent="0.2">
      <c r="M837" s="1"/>
      <c r="N837" s="1"/>
      <c r="P837" s="1"/>
    </row>
    <row r="838" spans="1:19" ht="12.75" customHeight="1" x14ac:dyDescent="0.2">
      <c r="M838" s="1"/>
      <c r="N838" s="1"/>
      <c r="P838" s="1"/>
    </row>
    <row r="839" spans="1:19" ht="26.25" x14ac:dyDescent="0.4">
      <c r="A839" s="79"/>
      <c r="B839" s="179" t="s">
        <v>63</v>
      </c>
      <c r="C839" s="179"/>
      <c r="D839" s="179"/>
      <c r="E839" s="179"/>
      <c r="F839" s="179"/>
      <c r="G839" s="179"/>
      <c r="H839" s="179"/>
      <c r="I839" s="179"/>
      <c r="J839" s="179"/>
      <c r="K839" s="74" t="s">
        <v>99</v>
      </c>
      <c r="L839" s="92"/>
      <c r="M839" s="1"/>
      <c r="N839" s="24"/>
      <c r="O839" s="1"/>
      <c r="P839" s="24"/>
      <c r="Q839" s="24"/>
      <c r="R839" s="24"/>
    </row>
    <row r="840" spans="1:19" ht="20.25" x14ac:dyDescent="0.2">
      <c r="A840" s="181" t="s">
        <v>16</v>
      </c>
      <c r="B840" s="182" t="s">
        <v>64</v>
      </c>
      <c r="C840" s="183"/>
      <c r="D840" s="183"/>
      <c r="E840" s="183"/>
      <c r="F840" s="183"/>
      <c r="G840" s="183"/>
      <c r="H840" s="183"/>
      <c r="I840" s="183"/>
      <c r="J840" s="184"/>
      <c r="K840" s="185" t="s">
        <v>17</v>
      </c>
      <c r="L840" s="178" t="s">
        <v>8</v>
      </c>
      <c r="M840" s="178" t="s">
        <v>9</v>
      </c>
      <c r="N840" s="187" t="s">
        <v>10</v>
      </c>
      <c r="O840" s="178" t="s">
        <v>11</v>
      </c>
      <c r="P840" s="176" t="s">
        <v>12</v>
      </c>
      <c r="Q840" s="176" t="s">
        <v>13</v>
      </c>
      <c r="R840" s="178" t="s">
        <v>14</v>
      </c>
    </row>
    <row r="841" spans="1:19" ht="15.75" x14ac:dyDescent="0.25">
      <c r="A841" s="177"/>
      <c r="B841" s="50" t="s">
        <v>65</v>
      </c>
      <c r="C841" s="50" t="s">
        <v>66</v>
      </c>
      <c r="D841" s="50" t="s">
        <v>67</v>
      </c>
      <c r="E841" s="50" t="s">
        <v>68</v>
      </c>
      <c r="F841" s="50" t="s">
        <v>69</v>
      </c>
      <c r="G841" s="50" t="s">
        <v>70</v>
      </c>
      <c r="H841" s="50" t="s">
        <v>71</v>
      </c>
      <c r="I841" s="50" t="s">
        <v>72</v>
      </c>
      <c r="J841" s="50" t="s">
        <v>73</v>
      </c>
      <c r="K841" s="186"/>
      <c r="L841" s="186"/>
      <c r="M841" s="177"/>
      <c r="N841" s="177"/>
      <c r="O841" s="177"/>
      <c r="P841" s="177"/>
      <c r="Q841" s="177"/>
      <c r="R841" s="177"/>
    </row>
    <row r="842" spans="1:19" ht="15.75" x14ac:dyDescent="0.25">
      <c r="A842" s="50">
        <v>2501</v>
      </c>
      <c r="B842" s="51">
        <v>11</v>
      </c>
      <c r="C842" s="51"/>
      <c r="D842" s="51"/>
      <c r="E842" s="51"/>
      <c r="F842" s="51"/>
      <c r="G842" s="51"/>
      <c r="H842" s="51"/>
      <c r="I842" s="51"/>
      <c r="J842" s="51"/>
      <c r="K842" s="84"/>
      <c r="L842" s="130"/>
      <c r="M842" s="133"/>
      <c r="N842" s="134"/>
      <c r="O842" s="140"/>
      <c r="P842" s="53">
        <f>B842</f>
        <v>11</v>
      </c>
      <c r="Q842" s="141"/>
      <c r="R842" s="140"/>
    </row>
    <row r="843" spans="1:19" ht="15.75" x14ac:dyDescent="0.25">
      <c r="A843" s="50">
        <v>2502</v>
      </c>
      <c r="B843" s="51"/>
      <c r="C843" s="51"/>
      <c r="D843" s="51"/>
      <c r="E843" s="51"/>
      <c r="F843" s="51"/>
      <c r="G843" s="51"/>
      <c r="H843" s="51"/>
      <c r="I843" s="51"/>
      <c r="J843" s="51"/>
      <c r="K843" s="84"/>
      <c r="L843" s="131"/>
      <c r="M843" s="57"/>
      <c r="N843" s="135"/>
      <c r="O843" s="54" t="str">
        <f>IF(C843=0,"",C843/B842)</f>
        <v/>
      </c>
      <c r="P843" s="55"/>
      <c r="Q843" s="139" t="str">
        <f t="shared" ref="Q843:Q850" si="85">IF(P843=0,"",P843/P842)</f>
        <v/>
      </c>
      <c r="R843" s="139" t="str">
        <f t="shared" ref="R843:R850" si="86">IF(P843=0,"",100%-Q843)</f>
        <v/>
      </c>
    </row>
    <row r="844" spans="1:19" ht="15.75" x14ac:dyDescent="0.25">
      <c r="A844" s="50">
        <v>2601</v>
      </c>
      <c r="B844" s="51"/>
      <c r="C844" s="51"/>
      <c r="D844" s="51"/>
      <c r="E844" s="51"/>
      <c r="F844" s="51"/>
      <c r="G844" s="51"/>
      <c r="H844" s="51"/>
      <c r="I844" s="51"/>
      <c r="J844" s="51"/>
      <c r="K844" s="84"/>
      <c r="L844" s="131"/>
      <c r="M844" s="57"/>
      <c r="N844" s="135"/>
      <c r="O844" s="54" t="str">
        <f>IF(D844=0,"",D844/C843)</f>
        <v/>
      </c>
      <c r="P844" s="55"/>
      <c r="Q844" s="139" t="str">
        <f t="shared" si="85"/>
        <v/>
      </c>
      <c r="R844" s="139" t="str">
        <f t="shared" si="86"/>
        <v/>
      </c>
      <c r="S844" s="80">
        <f>P844/P842</f>
        <v>0</v>
      </c>
    </row>
    <row r="845" spans="1:19" ht="15.75" x14ac:dyDescent="0.25">
      <c r="A845" s="50">
        <v>2602</v>
      </c>
      <c r="B845" s="51"/>
      <c r="C845" s="51"/>
      <c r="D845" s="51"/>
      <c r="E845" s="51"/>
      <c r="F845" s="51"/>
      <c r="G845" s="51"/>
      <c r="H845" s="51"/>
      <c r="I845" s="51"/>
      <c r="J845" s="51"/>
      <c r="K845" s="84"/>
      <c r="L845" s="131"/>
      <c r="M845" s="57"/>
      <c r="N845" s="135"/>
      <c r="O845" s="54" t="str">
        <f>IF(E845=0,"",E845/D844)</f>
        <v/>
      </c>
      <c r="P845" s="55"/>
      <c r="Q845" s="139" t="str">
        <f t="shared" si="85"/>
        <v/>
      </c>
      <c r="R845" s="139" t="str">
        <f t="shared" si="86"/>
        <v/>
      </c>
    </row>
    <row r="846" spans="1:19" ht="15.75" x14ac:dyDescent="0.25">
      <c r="A846" s="50">
        <v>2701</v>
      </c>
      <c r="B846" s="51"/>
      <c r="C846" s="51"/>
      <c r="D846" s="51"/>
      <c r="E846" s="51"/>
      <c r="F846" s="51"/>
      <c r="G846" s="51"/>
      <c r="H846" s="51"/>
      <c r="I846" s="51"/>
      <c r="J846" s="51"/>
      <c r="K846" s="84"/>
      <c r="L846" s="131"/>
      <c r="M846" s="57"/>
      <c r="N846" s="135"/>
      <c r="O846" s="54" t="str">
        <f>IF(F846=0,"",F846/E845)</f>
        <v/>
      </c>
      <c r="P846" s="55"/>
      <c r="Q846" s="139" t="str">
        <f t="shared" si="85"/>
        <v/>
      </c>
      <c r="R846" s="139" t="str">
        <f t="shared" si="86"/>
        <v/>
      </c>
    </row>
    <row r="847" spans="1:19" ht="15.75" x14ac:dyDescent="0.25">
      <c r="A847" s="50">
        <v>2702</v>
      </c>
      <c r="B847" s="51"/>
      <c r="C847" s="51"/>
      <c r="D847" s="51"/>
      <c r="E847" s="51"/>
      <c r="F847" s="51"/>
      <c r="G847" s="51"/>
      <c r="H847" s="51"/>
      <c r="I847" s="51"/>
      <c r="J847" s="51"/>
      <c r="K847" s="84"/>
      <c r="L847" s="131"/>
      <c r="M847" s="57"/>
      <c r="N847" s="135"/>
      <c r="O847" s="54" t="str">
        <f>IF(G847=0,"",G847/F846)</f>
        <v/>
      </c>
      <c r="P847" s="55"/>
      <c r="Q847" s="139" t="str">
        <f t="shared" si="85"/>
        <v/>
      </c>
      <c r="R847" s="139" t="str">
        <f t="shared" si="86"/>
        <v/>
      </c>
    </row>
    <row r="848" spans="1:19" ht="15.75" x14ac:dyDescent="0.25">
      <c r="A848" s="50">
        <v>2801</v>
      </c>
      <c r="B848" s="51"/>
      <c r="C848" s="51"/>
      <c r="D848" s="51"/>
      <c r="E848" s="51"/>
      <c r="F848" s="51"/>
      <c r="G848" s="51"/>
      <c r="H848" s="51"/>
      <c r="I848" s="51"/>
      <c r="J848" s="51"/>
      <c r="K848" s="84"/>
      <c r="L848" s="131"/>
      <c r="M848" s="57"/>
      <c r="N848" s="135"/>
      <c r="O848" s="54" t="str">
        <f>IF(H848=0,"",H848/G847)</f>
        <v/>
      </c>
      <c r="P848" s="55"/>
      <c r="Q848" s="139" t="str">
        <f t="shared" si="85"/>
        <v/>
      </c>
      <c r="R848" s="139" t="str">
        <f t="shared" si="86"/>
        <v/>
      </c>
    </row>
    <row r="849" spans="1:18" ht="15.75" x14ac:dyDescent="0.25">
      <c r="A849" s="50">
        <v>2802</v>
      </c>
      <c r="B849" s="51"/>
      <c r="C849" s="51"/>
      <c r="D849" s="51"/>
      <c r="E849" s="51"/>
      <c r="F849" s="51"/>
      <c r="G849" s="51"/>
      <c r="H849" s="51"/>
      <c r="I849" s="51"/>
      <c r="J849" s="51"/>
      <c r="K849" s="84"/>
      <c r="L849" s="131"/>
      <c r="M849" s="57"/>
      <c r="N849" s="135"/>
      <c r="O849" s="54" t="str">
        <f>IF(I849=0,"",I849/H848)</f>
        <v/>
      </c>
      <c r="P849" s="55"/>
      <c r="Q849" s="139" t="str">
        <f t="shared" si="85"/>
        <v/>
      </c>
      <c r="R849" s="139" t="str">
        <f t="shared" si="86"/>
        <v/>
      </c>
    </row>
    <row r="850" spans="1:18" ht="15.75" x14ac:dyDescent="0.25">
      <c r="A850" s="50">
        <v>2901</v>
      </c>
      <c r="B850" s="51"/>
      <c r="C850" s="51"/>
      <c r="D850" s="51"/>
      <c r="E850" s="51"/>
      <c r="F850" s="51"/>
      <c r="G850" s="51"/>
      <c r="H850" s="51"/>
      <c r="I850" s="51"/>
      <c r="J850" s="51"/>
      <c r="K850" s="84"/>
      <c r="L850" s="131"/>
      <c r="M850" s="57"/>
      <c r="N850" s="135"/>
      <c r="O850" s="54" t="str">
        <f>IF(J850=0,"",J850/I849)</f>
        <v/>
      </c>
      <c r="P850" s="55"/>
      <c r="Q850" s="139" t="str">
        <f t="shared" si="85"/>
        <v/>
      </c>
      <c r="R850" s="139" t="str">
        <f t="shared" si="86"/>
        <v/>
      </c>
    </row>
    <row r="851" spans="1:18" ht="15.75" x14ac:dyDescent="0.25">
      <c r="A851" s="50">
        <v>2902</v>
      </c>
      <c r="B851" s="51"/>
      <c r="C851" s="51"/>
      <c r="D851" s="51"/>
      <c r="E851" s="51"/>
      <c r="F851" s="51"/>
      <c r="G851" s="51"/>
      <c r="H851" s="51"/>
      <c r="I851" s="51"/>
      <c r="J851" s="51"/>
      <c r="K851" s="84"/>
      <c r="L851" s="131"/>
      <c r="M851" s="57"/>
      <c r="N851" s="57"/>
      <c r="O851" s="142"/>
      <c r="P851" s="55"/>
      <c r="Q851" s="143"/>
      <c r="R851" s="142"/>
    </row>
    <row r="852" spans="1:18" ht="15.75" x14ac:dyDescent="0.25">
      <c r="A852" s="50">
        <v>3001</v>
      </c>
      <c r="B852" s="51"/>
      <c r="C852" s="51"/>
      <c r="D852" s="51"/>
      <c r="E852" s="51"/>
      <c r="F852" s="51"/>
      <c r="G852" s="51"/>
      <c r="H852" s="51"/>
      <c r="I852" s="51"/>
      <c r="J852" s="51"/>
      <c r="K852" s="84"/>
      <c r="L852" s="131"/>
      <c r="M852" s="57"/>
      <c r="N852" s="136"/>
      <c r="O852" s="142"/>
      <c r="P852" s="58"/>
      <c r="Q852" s="143"/>
      <c r="R852" s="142"/>
    </row>
    <row r="853" spans="1:18" ht="15.75" x14ac:dyDescent="0.25">
      <c r="A853" s="50">
        <v>3002</v>
      </c>
      <c r="B853" s="51"/>
      <c r="C853" s="51"/>
      <c r="D853" s="51"/>
      <c r="E853" s="51"/>
      <c r="F853" s="51"/>
      <c r="G853" s="51"/>
      <c r="H853" s="51"/>
      <c r="I853" s="51"/>
      <c r="J853" s="51"/>
      <c r="K853" s="84"/>
      <c r="L853" s="131"/>
      <c r="M853" s="57"/>
      <c r="N853" s="136"/>
      <c r="O853" s="142"/>
      <c r="P853" s="58"/>
      <c r="Q853" s="143"/>
      <c r="R853" s="142"/>
    </row>
    <row r="854" spans="1:18" ht="15.75" x14ac:dyDescent="0.25">
      <c r="A854" s="50">
        <v>3101</v>
      </c>
      <c r="B854" s="51"/>
      <c r="C854" s="51"/>
      <c r="D854" s="51"/>
      <c r="E854" s="51"/>
      <c r="F854" s="51"/>
      <c r="G854" s="51"/>
      <c r="H854" s="51"/>
      <c r="I854" s="51"/>
      <c r="J854" s="51"/>
      <c r="K854" s="84"/>
      <c r="L854" s="131"/>
      <c r="M854" s="57"/>
      <c r="N854" s="136"/>
      <c r="O854" s="57"/>
      <c r="P854" s="136"/>
      <c r="Q854" s="144"/>
      <c r="R854" s="142"/>
    </row>
    <row r="855" spans="1:18" ht="15.75" x14ac:dyDescent="0.25">
      <c r="A855" s="50">
        <v>3102</v>
      </c>
      <c r="B855" s="51"/>
      <c r="C855" s="51"/>
      <c r="D855" s="51"/>
      <c r="E855" s="51"/>
      <c r="F855" s="51"/>
      <c r="G855" s="51"/>
      <c r="H855" s="51"/>
      <c r="I855" s="51"/>
      <c r="J855" s="51"/>
      <c r="K855" s="84"/>
      <c r="L855" s="131"/>
      <c r="M855" s="57"/>
      <c r="N855" s="136"/>
      <c r="O855" s="60" t="s">
        <v>48</v>
      </c>
      <c r="P855" s="61"/>
      <c r="Q855" s="62" t="str">
        <f>IF(SUM(K844:K853)=0,"",SUM(K844:K853))</f>
        <v/>
      </c>
      <c r="R855" s="63" t="s">
        <v>17</v>
      </c>
    </row>
    <row r="856" spans="1:18" ht="15.75" x14ac:dyDescent="0.25">
      <c r="A856" s="50">
        <v>3201</v>
      </c>
      <c r="B856" s="51"/>
      <c r="C856" s="51"/>
      <c r="D856" s="51"/>
      <c r="E856" s="51"/>
      <c r="F856" s="51"/>
      <c r="G856" s="51"/>
      <c r="H856" s="51"/>
      <c r="I856" s="51"/>
      <c r="J856" s="51"/>
      <c r="K856" s="84"/>
      <c r="L856" s="131"/>
      <c r="M856" s="57"/>
      <c r="N856" s="136"/>
      <c r="O856" s="64" t="s">
        <v>49</v>
      </c>
      <c r="P856" s="65" t="str">
        <f>IF(P855/B842=0,"",P855/B842)</f>
        <v/>
      </c>
      <c r="Q856" s="66" t="e">
        <f>IF(P855/Q855=0,"",P855/Q855)</f>
        <v>#VALUE!</v>
      </c>
      <c r="R856" s="67" t="s">
        <v>50</v>
      </c>
    </row>
    <row r="857" spans="1:18" ht="15.75" x14ac:dyDescent="0.25">
      <c r="A857" s="50">
        <v>3202</v>
      </c>
      <c r="B857" s="51"/>
      <c r="C857" s="51"/>
      <c r="D857" s="51"/>
      <c r="E857" s="51"/>
      <c r="F857" s="51"/>
      <c r="G857" s="51"/>
      <c r="H857" s="51"/>
      <c r="I857" s="51"/>
      <c r="J857" s="51"/>
      <c r="K857" s="84"/>
      <c r="L857" s="132"/>
      <c r="M857" s="137"/>
      <c r="N857" s="138"/>
      <c r="O857" s="68"/>
      <c r="P857" s="69"/>
      <c r="Q857" s="69"/>
      <c r="R857" s="70"/>
    </row>
    <row r="858" spans="1:18" ht="18" customHeight="1" x14ac:dyDescent="0.25">
      <c r="A858" s="19"/>
      <c r="B858" s="188" t="s">
        <v>74</v>
      </c>
      <c r="C858" s="188"/>
      <c r="D858" s="188"/>
      <c r="E858" s="188"/>
      <c r="F858" s="188"/>
      <c r="G858" s="188"/>
      <c r="H858" s="188"/>
      <c r="I858" s="188"/>
      <c r="J858" s="188"/>
      <c r="K858" s="71">
        <f>SUM(K850:K854)</f>
        <v>0</v>
      </c>
      <c r="L858" s="127" t="str">
        <f>IF(K850=0,"",K850/B842)</f>
        <v/>
      </c>
      <c r="M858" s="72" t="str">
        <f>IF(K858=0,"",K858/B842)</f>
        <v/>
      </c>
      <c r="N858" s="72" t="str">
        <f>IF(K851=0,"",M858-L858)</f>
        <v/>
      </c>
      <c r="O858" s="1"/>
      <c r="P858" s="24"/>
      <c r="Q858" s="27"/>
      <c r="R858" s="1"/>
    </row>
    <row r="859" spans="1:18" ht="12.75" x14ac:dyDescent="0.2">
      <c r="M859" s="1"/>
      <c r="N859" s="1"/>
      <c r="P859" s="1"/>
    </row>
    <row r="860" spans="1:18" ht="12.75" customHeight="1" x14ac:dyDescent="0.2">
      <c r="M860" s="1"/>
      <c r="N860" s="1"/>
      <c r="P860" s="1"/>
    </row>
    <row r="861" spans="1:18" ht="12.75" customHeight="1" x14ac:dyDescent="0.2">
      <c r="M861" s="1"/>
      <c r="N861" s="1"/>
      <c r="P861" s="1"/>
    </row>
    <row r="862" spans="1:18" ht="12.75" customHeight="1" x14ac:dyDescent="0.2">
      <c r="M862" s="1"/>
      <c r="N862" s="1"/>
      <c r="P862" s="1"/>
    </row>
    <row r="863" spans="1:18" ht="12.75" customHeight="1" x14ac:dyDescent="0.2">
      <c r="M863" s="1"/>
      <c r="N863" s="1"/>
      <c r="P863" s="1"/>
    </row>
    <row r="864" spans="1:18" ht="12.75" customHeight="1" x14ac:dyDescent="0.2">
      <c r="M864" s="1"/>
      <c r="N864" s="1"/>
      <c r="P864" s="1"/>
    </row>
    <row r="865" spans="13:16" ht="12.75" customHeight="1" x14ac:dyDescent="0.2">
      <c r="M865" s="1"/>
      <c r="N865" s="1"/>
      <c r="P865" s="1"/>
    </row>
    <row r="866" spans="13:16" ht="12.75" customHeight="1" x14ac:dyDescent="0.2">
      <c r="M866" s="1"/>
      <c r="N866" s="1"/>
      <c r="P866" s="1"/>
    </row>
    <row r="867" spans="13:16" ht="12.75" customHeight="1" x14ac:dyDescent="0.2">
      <c r="M867" s="1"/>
      <c r="N867" s="1"/>
      <c r="P867" s="1"/>
    </row>
    <row r="868" spans="13:16" ht="12.75" customHeight="1" x14ac:dyDescent="0.2">
      <c r="M868" s="1"/>
      <c r="N868" s="1"/>
      <c r="P868" s="1"/>
    </row>
    <row r="869" spans="13:16" ht="12.75" customHeight="1" x14ac:dyDescent="0.2">
      <c r="M869" s="1"/>
      <c r="N869" s="1"/>
      <c r="P869" s="1"/>
    </row>
    <row r="870" spans="13:16" ht="12.75" customHeight="1" x14ac:dyDescent="0.2">
      <c r="M870" s="1"/>
      <c r="N870" s="1"/>
      <c r="P870" s="1"/>
    </row>
    <row r="871" spans="13:16" ht="12.75" customHeight="1" x14ac:dyDescent="0.2">
      <c r="M871" s="1"/>
      <c r="N871" s="1"/>
      <c r="P871" s="1"/>
    </row>
    <row r="872" spans="13:16" ht="12.75" customHeight="1" x14ac:dyDescent="0.2">
      <c r="M872" s="1"/>
      <c r="N872" s="1"/>
      <c r="P872" s="1"/>
    </row>
    <row r="873" spans="13:16" ht="12.75" customHeight="1" x14ac:dyDescent="0.2">
      <c r="M873" s="1"/>
      <c r="N873" s="1"/>
      <c r="P873" s="1"/>
    </row>
    <row r="874" spans="13:16" ht="12.75" customHeight="1" x14ac:dyDescent="0.2">
      <c r="M874" s="1"/>
      <c r="N874" s="1"/>
      <c r="P874" s="1"/>
    </row>
    <row r="875" spans="13:16" ht="12.75" customHeight="1" x14ac:dyDescent="0.2">
      <c r="M875" s="1"/>
      <c r="N875" s="1"/>
      <c r="P875" s="1"/>
    </row>
    <row r="876" spans="13:16" ht="12.75" customHeight="1" x14ac:dyDescent="0.2">
      <c r="M876" s="1"/>
      <c r="N876" s="1"/>
      <c r="P876" s="1"/>
    </row>
    <row r="877" spans="13:16" ht="12.75" customHeight="1" x14ac:dyDescent="0.2">
      <c r="M877" s="1"/>
      <c r="N877" s="1"/>
      <c r="P877" s="1"/>
    </row>
    <row r="878" spans="13:16" ht="12.75" customHeight="1" x14ac:dyDescent="0.2">
      <c r="M878" s="1"/>
      <c r="N878" s="1"/>
      <c r="P878" s="1"/>
    </row>
    <row r="879" spans="13:16" ht="12.75" customHeight="1" x14ac:dyDescent="0.2">
      <c r="M879" s="1"/>
      <c r="N879" s="1"/>
      <c r="P879" s="1"/>
    </row>
    <row r="880" spans="13:16" ht="12.75" customHeight="1" x14ac:dyDescent="0.2">
      <c r="M880" s="1"/>
      <c r="N880" s="1"/>
      <c r="P880" s="1"/>
    </row>
    <row r="881" spans="13:16" ht="12.75" customHeight="1" x14ac:dyDescent="0.2">
      <c r="M881" s="1"/>
      <c r="N881" s="1"/>
      <c r="P881" s="1"/>
    </row>
    <row r="882" spans="13:16" ht="12.75" customHeight="1" x14ac:dyDescent="0.2">
      <c r="M882" s="1"/>
      <c r="N882" s="1"/>
      <c r="P882" s="1"/>
    </row>
    <row r="883" spans="13:16" ht="12.75" customHeight="1" x14ac:dyDescent="0.2">
      <c r="M883" s="1"/>
      <c r="N883" s="1"/>
      <c r="P883" s="1"/>
    </row>
    <row r="884" spans="13:16" ht="12.75" customHeight="1" x14ac:dyDescent="0.2">
      <c r="M884" s="1"/>
      <c r="N884" s="1"/>
      <c r="P884" s="1"/>
    </row>
    <row r="885" spans="13:16" ht="12.75" customHeight="1" x14ac:dyDescent="0.2">
      <c r="M885" s="1"/>
      <c r="N885" s="1"/>
      <c r="P885" s="1"/>
    </row>
    <row r="886" spans="13:16" ht="12.75" customHeight="1" x14ac:dyDescent="0.2">
      <c r="M886" s="1"/>
      <c r="N886" s="1"/>
      <c r="P886" s="1"/>
    </row>
    <row r="887" spans="13:16" ht="12.75" customHeight="1" x14ac:dyDescent="0.2">
      <c r="M887" s="1"/>
      <c r="N887" s="1"/>
      <c r="P887" s="1"/>
    </row>
    <row r="888" spans="13:16" ht="12.75" customHeight="1" x14ac:dyDescent="0.2">
      <c r="M888" s="1"/>
      <c r="N888" s="1"/>
      <c r="P888" s="1"/>
    </row>
    <row r="889" spans="13:16" ht="12.75" customHeight="1" x14ac:dyDescent="0.2">
      <c r="M889" s="1"/>
      <c r="N889" s="1"/>
      <c r="P889" s="1"/>
    </row>
    <row r="890" spans="13:16" ht="12.75" customHeight="1" x14ac:dyDescent="0.2">
      <c r="M890" s="1"/>
      <c r="N890" s="1"/>
      <c r="P890" s="1"/>
    </row>
    <row r="891" spans="13:16" ht="12.75" customHeight="1" x14ac:dyDescent="0.2">
      <c r="M891" s="1"/>
      <c r="N891" s="1"/>
      <c r="P891" s="1"/>
    </row>
    <row r="892" spans="13:16" ht="12.75" customHeight="1" x14ac:dyDescent="0.2">
      <c r="M892" s="1"/>
      <c r="N892" s="1"/>
      <c r="P892" s="1"/>
    </row>
    <row r="893" spans="13:16" ht="12.75" customHeight="1" x14ac:dyDescent="0.2">
      <c r="M893" s="1"/>
      <c r="N893" s="1"/>
      <c r="P893" s="1"/>
    </row>
    <row r="894" spans="13:16" ht="12.75" customHeight="1" x14ac:dyDescent="0.2">
      <c r="M894" s="1"/>
      <c r="N894" s="1"/>
      <c r="P894" s="1"/>
    </row>
    <row r="895" spans="13:16" ht="12.75" customHeight="1" x14ac:dyDescent="0.2">
      <c r="M895" s="1"/>
      <c r="N895" s="1"/>
      <c r="P895" s="1"/>
    </row>
    <row r="896" spans="13:16" ht="12.75" customHeight="1" x14ac:dyDescent="0.2">
      <c r="M896" s="1"/>
      <c r="N896" s="1"/>
      <c r="P896" s="1"/>
    </row>
    <row r="897" spans="13:16" ht="12.75" customHeight="1" x14ac:dyDescent="0.2">
      <c r="M897" s="1"/>
      <c r="N897" s="1"/>
      <c r="P897" s="1"/>
    </row>
    <row r="898" spans="13:16" ht="12.75" customHeight="1" x14ac:dyDescent="0.2">
      <c r="M898" s="1"/>
      <c r="N898" s="1"/>
      <c r="P898" s="1"/>
    </row>
    <row r="899" spans="13:16" ht="12.75" customHeight="1" x14ac:dyDescent="0.2">
      <c r="M899" s="1"/>
      <c r="N899" s="1"/>
      <c r="P899" s="1"/>
    </row>
    <row r="900" spans="13:16" ht="12.75" customHeight="1" x14ac:dyDescent="0.2">
      <c r="M900" s="1"/>
      <c r="N900" s="1"/>
      <c r="P900" s="1"/>
    </row>
    <row r="901" spans="13:16" ht="12.75" customHeight="1" x14ac:dyDescent="0.2">
      <c r="M901" s="1"/>
      <c r="N901" s="1"/>
      <c r="P901" s="1"/>
    </row>
    <row r="902" spans="13:16" ht="12.75" customHeight="1" x14ac:dyDescent="0.2">
      <c r="M902" s="1"/>
      <c r="N902" s="1"/>
      <c r="P902" s="1"/>
    </row>
    <row r="903" spans="13:16" ht="12.75" customHeight="1" x14ac:dyDescent="0.2">
      <c r="M903" s="1"/>
      <c r="N903" s="1"/>
      <c r="P903" s="1"/>
    </row>
    <row r="904" spans="13:16" ht="12.75" customHeight="1" x14ac:dyDescent="0.2">
      <c r="M904" s="1"/>
      <c r="N904" s="1"/>
      <c r="P904" s="1"/>
    </row>
    <row r="905" spans="13:16" ht="12.75" customHeight="1" x14ac:dyDescent="0.2">
      <c r="M905" s="1"/>
      <c r="N905" s="1"/>
      <c r="P905" s="1"/>
    </row>
    <row r="906" spans="13:16" ht="12.75" customHeight="1" x14ac:dyDescent="0.2">
      <c r="M906" s="1"/>
      <c r="N906" s="1"/>
      <c r="P906" s="1"/>
    </row>
    <row r="907" spans="13:16" ht="12.75" customHeight="1" x14ac:dyDescent="0.2">
      <c r="M907" s="1"/>
      <c r="N907" s="1"/>
      <c r="P907" s="1"/>
    </row>
    <row r="908" spans="13:16" ht="12.75" customHeight="1" x14ac:dyDescent="0.2">
      <c r="M908" s="1"/>
      <c r="N908" s="1"/>
      <c r="P908" s="1"/>
    </row>
    <row r="909" spans="13:16" ht="12.75" customHeight="1" x14ac:dyDescent="0.2">
      <c r="M909" s="1"/>
      <c r="N909" s="1"/>
      <c r="P909" s="1"/>
    </row>
    <row r="910" spans="13:16" ht="12.75" customHeight="1" x14ac:dyDescent="0.2">
      <c r="M910" s="1"/>
      <c r="N910" s="1"/>
      <c r="P910" s="1"/>
    </row>
    <row r="911" spans="13:16" ht="12.75" customHeight="1" x14ac:dyDescent="0.2">
      <c r="M911" s="1"/>
      <c r="N911" s="1"/>
      <c r="P911" s="1"/>
    </row>
    <row r="912" spans="13:16" ht="12.75" customHeight="1" x14ac:dyDescent="0.2">
      <c r="M912" s="1"/>
      <c r="N912" s="1"/>
      <c r="P912" s="1"/>
    </row>
    <row r="913" spans="13:16" ht="12.75" customHeight="1" x14ac:dyDescent="0.2">
      <c r="M913" s="1"/>
      <c r="N913" s="1"/>
      <c r="P913" s="1"/>
    </row>
    <row r="914" spans="13:16" ht="12.75" customHeight="1" x14ac:dyDescent="0.2">
      <c r="M914" s="1"/>
      <c r="N914" s="1"/>
      <c r="P914" s="1"/>
    </row>
    <row r="915" spans="13:16" ht="12.75" customHeight="1" x14ac:dyDescent="0.2">
      <c r="M915" s="1"/>
      <c r="N915" s="1"/>
      <c r="P915" s="1"/>
    </row>
    <row r="916" spans="13:16" ht="12.75" customHeight="1" x14ac:dyDescent="0.2">
      <c r="M916" s="1"/>
      <c r="N916" s="1"/>
      <c r="P916" s="1"/>
    </row>
    <row r="917" spans="13:16" ht="12.75" customHeight="1" x14ac:dyDescent="0.2">
      <c r="M917" s="1"/>
      <c r="N917" s="1"/>
      <c r="P917" s="1"/>
    </row>
    <row r="918" spans="13:16" ht="12.75" customHeight="1" x14ac:dyDescent="0.2">
      <c r="M918" s="1"/>
      <c r="N918" s="1"/>
      <c r="P918" s="1"/>
    </row>
    <row r="919" spans="13:16" ht="12.75" customHeight="1" x14ac:dyDescent="0.2">
      <c r="M919" s="1"/>
      <c r="N919" s="1"/>
      <c r="P919" s="1"/>
    </row>
    <row r="920" spans="13:16" ht="12.75" customHeight="1" x14ac:dyDescent="0.2">
      <c r="M920" s="1"/>
      <c r="N920" s="1"/>
      <c r="P920" s="1"/>
    </row>
    <row r="921" spans="13:16" ht="12.75" customHeight="1" x14ac:dyDescent="0.2">
      <c r="M921" s="1"/>
      <c r="N921" s="1"/>
      <c r="P921" s="1"/>
    </row>
    <row r="922" spans="13:16" ht="12.75" customHeight="1" x14ac:dyDescent="0.2">
      <c r="M922" s="1"/>
      <c r="N922" s="1"/>
      <c r="P922" s="1"/>
    </row>
    <row r="923" spans="13:16" ht="12.75" customHeight="1" x14ac:dyDescent="0.2">
      <c r="M923" s="1"/>
      <c r="N923" s="1"/>
      <c r="P923" s="1"/>
    </row>
    <row r="924" spans="13:16" ht="12.75" customHeight="1" x14ac:dyDescent="0.2">
      <c r="M924" s="1"/>
      <c r="N924" s="1"/>
      <c r="P924" s="1"/>
    </row>
    <row r="925" spans="13:16" ht="12.75" customHeight="1" x14ac:dyDescent="0.2">
      <c r="M925" s="1"/>
      <c r="N925" s="1"/>
      <c r="P925" s="1"/>
    </row>
    <row r="926" spans="13:16" ht="12.75" customHeight="1" x14ac:dyDescent="0.2">
      <c r="M926" s="1"/>
      <c r="N926" s="1"/>
      <c r="P926" s="1"/>
    </row>
    <row r="927" spans="13:16" ht="12.75" customHeight="1" x14ac:dyDescent="0.2">
      <c r="M927" s="1"/>
      <c r="N927" s="1"/>
      <c r="P927" s="1"/>
    </row>
    <row r="928" spans="13:16" ht="12.75" customHeight="1" x14ac:dyDescent="0.2">
      <c r="M928" s="1"/>
      <c r="N928" s="1"/>
      <c r="P928" s="1"/>
    </row>
    <row r="929" spans="13:16" ht="12.75" customHeight="1" x14ac:dyDescent="0.2">
      <c r="M929" s="1"/>
      <c r="N929" s="1"/>
      <c r="P929" s="1"/>
    </row>
    <row r="930" spans="13:16" ht="12.75" customHeight="1" x14ac:dyDescent="0.2">
      <c r="M930" s="1"/>
      <c r="N930" s="1"/>
      <c r="P930" s="1"/>
    </row>
    <row r="931" spans="13:16" ht="12.75" customHeight="1" x14ac:dyDescent="0.2">
      <c r="M931" s="1"/>
      <c r="N931" s="1"/>
      <c r="P931" s="1"/>
    </row>
    <row r="932" spans="13:16" ht="12.75" customHeight="1" x14ac:dyDescent="0.2">
      <c r="M932" s="1"/>
      <c r="N932" s="1"/>
      <c r="P932" s="1"/>
    </row>
    <row r="933" spans="13:16" ht="12.75" customHeight="1" x14ac:dyDescent="0.2">
      <c r="M933" s="1"/>
      <c r="N933" s="1"/>
      <c r="P933" s="1"/>
    </row>
    <row r="934" spans="13:16" ht="12.75" customHeight="1" x14ac:dyDescent="0.2">
      <c r="M934" s="1"/>
      <c r="N934" s="1"/>
      <c r="P934" s="1"/>
    </row>
    <row r="935" spans="13:16" ht="12.75" customHeight="1" x14ac:dyDescent="0.2">
      <c r="M935" s="1"/>
      <c r="N935" s="1"/>
      <c r="P935" s="1"/>
    </row>
    <row r="936" spans="13:16" ht="12.75" customHeight="1" x14ac:dyDescent="0.2">
      <c r="M936" s="1"/>
      <c r="N936" s="1"/>
      <c r="P936" s="1"/>
    </row>
    <row r="937" spans="13:16" ht="12.75" customHeight="1" x14ac:dyDescent="0.2">
      <c r="M937" s="1"/>
      <c r="N937" s="1"/>
      <c r="P937" s="1"/>
    </row>
    <row r="938" spans="13:16" ht="12.75" customHeight="1" x14ac:dyDescent="0.2">
      <c r="M938" s="1"/>
      <c r="N938" s="1"/>
      <c r="P938" s="1"/>
    </row>
    <row r="939" spans="13:16" ht="12.75" customHeight="1" x14ac:dyDescent="0.2">
      <c r="M939" s="1"/>
      <c r="N939" s="1"/>
      <c r="P939" s="1"/>
    </row>
    <row r="940" spans="13:16" ht="12.75" customHeight="1" x14ac:dyDescent="0.2">
      <c r="M940" s="1"/>
      <c r="N940" s="1"/>
      <c r="P940" s="1"/>
    </row>
    <row r="941" spans="13:16" ht="12.75" customHeight="1" x14ac:dyDescent="0.2">
      <c r="M941" s="1"/>
      <c r="N941" s="1"/>
      <c r="P941" s="1"/>
    </row>
    <row r="942" spans="13:16" ht="12.75" customHeight="1" x14ac:dyDescent="0.2">
      <c r="M942" s="1"/>
      <c r="N942" s="1"/>
      <c r="P942" s="1"/>
    </row>
    <row r="943" spans="13:16" ht="12.75" customHeight="1" x14ac:dyDescent="0.2">
      <c r="M943" s="1"/>
      <c r="N943" s="1"/>
      <c r="P943" s="1"/>
    </row>
    <row r="944" spans="13:16" ht="12.75" customHeight="1" x14ac:dyDescent="0.2">
      <c r="M944" s="1"/>
      <c r="N944" s="1"/>
      <c r="P944" s="1"/>
    </row>
    <row r="945" spans="13:16" ht="12.75" customHeight="1" x14ac:dyDescent="0.2">
      <c r="M945" s="1"/>
      <c r="N945" s="1"/>
      <c r="P945" s="1"/>
    </row>
    <row r="946" spans="13:16" ht="12.75" customHeight="1" x14ac:dyDescent="0.2">
      <c r="M946" s="1"/>
      <c r="N946" s="1"/>
      <c r="P946" s="1"/>
    </row>
    <row r="947" spans="13:16" ht="12.75" customHeight="1" x14ac:dyDescent="0.2">
      <c r="M947" s="1"/>
      <c r="N947" s="1"/>
      <c r="P947" s="1"/>
    </row>
    <row r="948" spans="13:16" ht="12.75" customHeight="1" x14ac:dyDescent="0.2">
      <c r="M948" s="1"/>
      <c r="N948" s="1"/>
      <c r="P948" s="1"/>
    </row>
    <row r="949" spans="13:16" ht="12.75" customHeight="1" x14ac:dyDescent="0.2">
      <c r="M949" s="1"/>
      <c r="N949" s="1"/>
      <c r="P949" s="1"/>
    </row>
    <row r="950" spans="13:16" ht="12.75" customHeight="1" x14ac:dyDescent="0.2">
      <c r="M950" s="1"/>
      <c r="N950" s="1"/>
      <c r="P950" s="1"/>
    </row>
    <row r="951" spans="13:16" ht="12.75" customHeight="1" x14ac:dyDescent="0.2">
      <c r="M951" s="1"/>
      <c r="N951" s="1"/>
      <c r="P951" s="1"/>
    </row>
    <row r="952" spans="13:16" ht="12.75" customHeight="1" x14ac:dyDescent="0.2">
      <c r="M952" s="1"/>
      <c r="N952" s="1"/>
      <c r="P952" s="1"/>
    </row>
    <row r="953" spans="13:16" ht="12.75" customHeight="1" x14ac:dyDescent="0.2">
      <c r="M953" s="1"/>
      <c r="N953" s="1"/>
      <c r="P953" s="1"/>
    </row>
    <row r="954" spans="13:16" ht="12.75" customHeight="1" x14ac:dyDescent="0.2">
      <c r="M954" s="1"/>
      <c r="N954" s="1"/>
      <c r="P954" s="1"/>
    </row>
    <row r="955" spans="13:16" ht="12.75" customHeight="1" x14ac:dyDescent="0.2">
      <c r="M955" s="1"/>
      <c r="N955" s="1"/>
      <c r="P955" s="1"/>
    </row>
    <row r="956" spans="13:16" ht="12.75" customHeight="1" x14ac:dyDescent="0.2">
      <c r="M956" s="1"/>
      <c r="N956" s="1"/>
      <c r="P956" s="1"/>
    </row>
    <row r="957" spans="13:16" ht="12.75" customHeight="1" x14ac:dyDescent="0.2">
      <c r="M957" s="1"/>
      <c r="N957" s="1"/>
      <c r="P957" s="1"/>
    </row>
    <row r="958" spans="13:16" ht="12.75" customHeight="1" x14ac:dyDescent="0.2">
      <c r="M958" s="1"/>
      <c r="N958" s="1"/>
      <c r="P958" s="1"/>
    </row>
    <row r="959" spans="13:16" ht="12.75" customHeight="1" x14ac:dyDescent="0.2">
      <c r="M959" s="1"/>
      <c r="N959" s="1"/>
      <c r="P959" s="1"/>
    </row>
    <row r="960" spans="13:16" ht="12.75" customHeight="1" x14ac:dyDescent="0.2">
      <c r="M960" s="1"/>
      <c r="N960" s="1"/>
      <c r="P960" s="1"/>
    </row>
    <row r="961" spans="13:16" ht="12.75" customHeight="1" x14ac:dyDescent="0.2">
      <c r="M961" s="1"/>
      <c r="N961" s="1"/>
      <c r="P961" s="1"/>
    </row>
    <row r="962" spans="13:16" ht="12.75" customHeight="1" x14ac:dyDescent="0.2">
      <c r="M962" s="1"/>
      <c r="N962" s="1"/>
      <c r="P962" s="1"/>
    </row>
    <row r="963" spans="13:16" ht="12.75" customHeight="1" x14ac:dyDescent="0.2">
      <c r="M963" s="1"/>
      <c r="N963" s="1"/>
      <c r="P963" s="1"/>
    </row>
    <row r="964" spans="13:16" ht="12.75" customHeight="1" x14ac:dyDescent="0.2">
      <c r="M964" s="1"/>
      <c r="N964" s="1"/>
      <c r="P964" s="1"/>
    </row>
    <row r="965" spans="13:16" ht="12.75" customHeight="1" x14ac:dyDescent="0.2">
      <c r="M965" s="1"/>
      <c r="N965" s="1"/>
      <c r="P965" s="1"/>
    </row>
    <row r="966" spans="13:16" ht="12.75" customHeight="1" x14ac:dyDescent="0.2">
      <c r="M966" s="1"/>
      <c r="N966" s="1"/>
      <c r="P966" s="1"/>
    </row>
    <row r="967" spans="13:16" ht="12.75" customHeight="1" x14ac:dyDescent="0.2">
      <c r="M967" s="1"/>
      <c r="N967" s="1"/>
      <c r="P967" s="1"/>
    </row>
    <row r="968" spans="13:16" ht="12.75" customHeight="1" x14ac:dyDescent="0.2">
      <c r="M968" s="1"/>
      <c r="N968" s="1"/>
      <c r="P968" s="1"/>
    </row>
    <row r="969" spans="13:16" ht="12.75" customHeight="1" x14ac:dyDescent="0.2">
      <c r="M969" s="1"/>
      <c r="N969" s="1"/>
      <c r="P969" s="1"/>
    </row>
    <row r="970" spans="13:16" ht="12.75" customHeight="1" x14ac:dyDescent="0.2">
      <c r="M970" s="1"/>
      <c r="N970" s="1"/>
      <c r="P970" s="1"/>
    </row>
    <row r="971" spans="13:16" ht="12.75" customHeight="1" x14ac:dyDescent="0.2">
      <c r="M971" s="1"/>
      <c r="N971" s="1"/>
      <c r="P971" s="1"/>
    </row>
    <row r="972" spans="13:16" ht="12.75" customHeight="1" x14ac:dyDescent="0.2">
      <c r="M972" s="1"/>
      <c r="N972" s="1"/>
      <c r="P972" s="1"/>
    </row>
    <row r="973" spans="13:16" ht="12.75" customHeight="1" x14ac:dyDescent="0.2">
      <c r="M973" s="1"/>
      <c r="N973" s="1"/>
      <c r="P973" s="1"/>
    </row>
    <row r="974" spans="13:16" ht="12.75" customHeight="1" x14ac:dyDescent="0.2">
      <c r="M974" s="1"/>
      <c r="N974" s="1"/>
      <c r="P974" s="1"/>
    </row>
    <row r="975" spans="13:16" ht="12.75" customHeight="1" x14ac:dyDescent="0.2">
      <c r="M975" s="1"/>
      <c r="N975" s="1"/>
      <c r="P975" s="1"/>
    </row>
    <row r="976" spans="13:16" ht="12.75" customHeight="1" x14ac:dyDescent="0.2">
      <c r="M976" s="1"/>
      <c r="N976" s="1"/>
      <c r="P976" s="1"/>
    </row>
    <row r="977" spans="13:16" ht="12.75" customHeight="1" x14ac:dyDescent="0.2">
      <c r="M977" s="1"/>
      <c r="N977" s="1"/>
      <c r="P977" s="1"/>
    </row>
    <row r="978" spans="13:16" ht="12.75" customHeight="1" x14ac:dyDescent="0.2">
      <c r="M978" s="1"/>
      <c r="N978" s="1"/>
      <c r="P978" s="1"/>
    </row>
    <row r="979" spans="13:16" ht="12.75" customHeight="1" x14ac:dyDescent="0.2">
      <c r="M979" s="1"/>
      <c r="N979" s="1"/>
      <c r="P979" s="1"/>
    </row>
    <row r="980" spans="13:16" ht="12.75" customHeight="1" x14ac:dyDescent="0.2">
      <c r="M980" s="1"/>
      <c r="N980" s="1"/>
      <c r="P980" s="1"/>
    </row>
    <row r="981" spans="13:16" ht="12.75" customHeight="1" x14ac:dyDescent="0.2">
      <c r="M981" s="1"/>
      <c r="N981" s="1"/>
      <c r="P981" s="1"/>
    </row>
    <row r="982" spans="13:16" ht="12.75" customHeight="1" x14ac:dyDescent="0.2">
      <c r="M982" s="1"/>
      <c r="N982" s="1"/>
      <c r="P982" s="1"/>
    </row>
    <row r="983" spans="13:16" ht="12.75" customHeight="1" x14ac:dyDescent="0.2">
      <c r="M983" s="1"/>
      <c r="N983" s="1"/>
      <c r="P983" s="1"/>
    </row>
    <row r="984" spans="13:16" ht="12.75" customHeight="1" x14ac:dyDescent="0.2">
      <c r="M984" s="1"/>
      <c r="N984" s="1"/>
      <c r="P984" s="1"/>
    </row>
    <row r="985" spans="13:16" ht="12.75" customHeight="1" x14ac:dyDescent="0.2">
      <c r="M985" s="1"/>
      <c r="N985" s="1"/>
      <c r="P985" s="1"/>
    </row>
    <row r="986" spans="13:16" ht="12.75" customHeight="1" x14ac:dyDescent="0.2">
      <c r="M986" s="1"/>
      <c r="N986" s="1"/>
      <c r="P986" s="1"/>
    </row>
    <row r="987" spans="13:16" ht="12.75" customHeight="1" x14ac:dyDescent="0.2">
      <c r="M987" s="1"/>
      <c r="N987" s="1"/>
      <c r="P987" s="1"/>
    </row>
    <row r="988" spans="13:16" ht="12.75" customHeight="1" x14ac:dyDescent="0.2">
      <c r="M988" s="1"/>
      <c r="N988" s="1"/>
      <c r="P988" s="1"/>
    </row>
    <row r="989" spans="13:16" ht="12.75" customHeight="1" x14ac:dyDescent="0.2">
      <c r="M989" s="1"/>
      <c r="N989" s="1"/>
      <c r="P989" s="1"/>
    </row>
    <row r="990" spans="13:16" ht="12.75" customHeight="1" x14ac:dyDescent="0.2">
      <c r="M990" s="1"/>
      <c r="N990" s="1"/>
      <c r="P990" s="1"/>
    </row>
    <row r="991" spans="13:16" ht="12.75" customHeight="1" x14ac:dyDescent="0.2">
      <c r="M991" s="1"/>
      <c r="N991" s="1"/>
      <c r="P991" s="1"/>
    </row>
    <row r="992" spans="13:16" ht="12.75" customHeight="1" x14ac:dyDescent="0.2">
      <c r="M992" s="1"/>
      <c r="N992" s="1"/>
      <c r="P992" s="1"/>
    </row>
    <row r="993" spans="13:16" ht="12.75" customHeight="1" x14ac:dyDescent="0.2">
      <c r="M993" s="1"/>
      <c r="N993" s="1"/>
      <c r="P993" s="1"/>
    </row>
    <row r="994" spans="13:16" ht="12.75" customHeight="1" x14ac:dyDescent="0.2">
      <c r="M994" s="1"/>
      <c r="N994" s="1"/>
      <c r="P994" s="1"/>
    </row>
    <row r="995" spans="13:16" ht="12.75" customHeight="1" x14ac:dyDescent="0.2">
      <c r="M995" s="1"/>
      <c r="N995" s="1"/>
      <c r="P995" s="1"/>
    </row>
  </sheetData>
  <mergeCells count="383">
    <mergeCell ref="B369:K369"/>
    <mergeCell ref="B209:K209"/>
    <mergeCell ref="B182:K182"/>
    <mergeCell ref="B205:K205"/>
    <mergeCell ref="B228:K228"/>
    <mergeCell ref="B251:K251"/>
    <mergeCell ref="B274:K274"/>
    <mergeCell ref="B297:K297"/>
    <mergeCell ref="B320:K320"/>
    <mergeCell ref="B343:K343"/>
    <mergeCell ref="B366:K366"/>
    <mergeCell ref="B185:K185"/>
    <mergeCell ref="B208:K208"/>
    <mergeCell ref="B231:K231"/>
    <mergeCell ref="B254:K254"/>
    <mergeCell ref="B277:K277"/>
    <mergeCell ref="B300:K300"/>
    <mergeCell ref="B323:K323"/>
    <mergeCell ref="B346:K346"/>
    <mergeCell ref="B438:J438"/>
    <mergeCell ref="B415:J415"/>
    <mergeCell ref="B435:J435"/>
    <mergeCell ref="B458:J458"/>
    <mergeCell ref="B481:J481"/>
    <mergeCell ref="B504:J504"/>
    <mergeCell ref="B527:J527"/>
    <mergeCell ref="B550:J550"/>
    <mergeCell ref="B572:J572"/>
    <mergeCell ref="B839:J839"/>
    <mergeCell ref="B817:J817"/>
    <mergeCell ref="B795:J795"/>
    <mergeCell ref="B773:J773"/>
    <mergeCell ref="B751:J751"/>
    <mergeCell ref="B729:J729"/>
    <mergeCell ref="B707:J707"/>
    <mergeCell ref="B685:J685"/>
    <mergeCell ref="B663:J663"/>
    <mergeCell ref="B836:J836"/>
    <mergeCell ref="B682:J682"/>
    <mergeCell ref="B704:J704"/>
    <mergeCell ref="B726:J726"/>
    <mergeCell ref="B748:J748"/>
    <mergeCell ref="B770:J770"/>
    <mergeCell ref="B792:J792"/>
    <mergeCell ref="B814:J814"/>
    <mergeCell ref="R796:R797"/>
    <mergeCell ref="A796:A797"/>
    <mergeCell ref="B796:J796"/>
    <mergeCell ref="K796:K797"/>
    <mergeCell ref="L796:L797"/>
    <mergeCell ref="M796:M797"/>
    <mergeCell ref="N796:N797"/>
    <mergeCell ref="O796:O797"/>
    <mergeCell ref="P796:P797"/>
    <mergeCell ref="Q796:Q797"/>
    <mergeCell ref="N209:N210"/>
    <mergeCell ref="O209:O210"/>
    <mergeCell ref="P209:P210"/>
    <mergeCell ref="N232:N233"/>
    <mergeCell ref="O232:O233"/>
    <mergeCell ref="P232:P233"/>
    <mergeCell ref="Q232:Q233"/>
    <mergeCell ref="R752:R753"/>
    <mergeCell ref="A752:A753"/>
    <mergeCell ref="B752:J752"/>
    <mergeCell ref="K752:K753"/>
    <mergeCell ref="L752:L753"/>
    <mergeCell ref="M752:M753"/>
    <mergeCell ref="N752:N753"/>
    <mergeCell ref="O752:O753"/>
    <mergeCell ref="P752:P753"/>
    <mergeCell ref="Q752:Q753"/>
    <mergeCell ref="B597:J597"/>
    <mergeCell ref="B575:J575"/>
    <mergeCell ref="B553:J553"/>
    <mergeCell ref="B530:J530"/>
    <mergeCell ref="B507:J507"/>
    <mergeCell ref="B484:J484"/>
    <mergeCell ref="B461:J461"/>
    <mergeCell ref="R232:R233"/>
    <mergeCell ref="S232:S233"/>
    <mergeCell ref="A232:A233"/>
    <mergeCell ref="B232:K232"/>
    <mergeCell ref="L232:L233"/>
    <mergeCell ref="M232:M233"/>
    <mergeCell ref="N255:N256"/>
    <mergeCell ref="O255:O256"/>
    <mergeCell ref="P255:P256"/>
    <mergeCell ref="Q255:Q256"/>
    <mergeCell ref="R255:R256"/>
    <mergeCell ref="S255:S256"/>
    <mergeCell ref="A255:A256"/>
    <mergeCell ref="B255:K255"/>
    <mergeCell ref="L255:L256"/>
    <mergeCell ref="M255:M256"/>
    <mergeCell ref="N278:N279"/>
    <mergeCell ref="O278:O279"/>
    <mergeCell ref="P278:P279"/>
    <mergeCell ref="Q278:Q279"/>
    <mergeCell ref="R278:R279"/>
    <mergeCell ref="S278:S279"/>
    <mergeCell ref="A278:A279"/>
    <mergeCell ref="B278:K278"/>
    <mergeCell ref="L278:L279"/>
    <mergeCell ref="M278:M279"/>
    <mergeCell ref="P301:P302"/>
    <mergeCell ref="Q301:Q302"/>
    <mergeCell ref="R301:R302"/>
    <mergeCell ref="S301:S302"/>
    <mergeCell ref="A301:A302"/>
    <mergeCell ref="B301:K301"/>
    <mergeCell ref="L301:L302"/>
    <mergeCell ref="M301:M302"/>
    <mergeCell ref="A324:A325"/>
    <mergeCell ref="B324:K324"/>
    <mergeCell ref="L324:L325"/>
    <mergeCell ref="M324:M325"/>
    <mergeCell ref="N301:N302"/>
    <mergeCell ref="O301:O302"/>
    <mergeCell ref="S347:S348"/>
    <mergeCell ref="A347:A348"/>
    <mergeCell ref="B347:K347"/>
    <mergeCell ref="L347:L348"/>
    <mergeCell ref="M347:M348"/>
    <mergeCell ref="N324:N325"/>
    <mergeCell ref="O324:O325"/>
    <mergeCell ref="P324:P325"/>
    <mergeCell ref="Q324:Q325"/>
    <mergeCell ref="R324:R325"/>
    <mergeCell ref="S324:S325"/>
    <mergeCell ref="R576:R577"/>
    <mergeCell ref="B576:J576"/>
    <mergeCell ref="K576:K577"/>
    <mergeCell ref="L576:L577"/>
    <mergeCell ref="M576:M577"/>
    <mergeCell ref="N576:N577"/>
    <mergeCell ref="O576:O577"/>
    <mergeCell ref="N347:N348"/>
    <mergeCell ref="O347:O348"/>
    <mergeCell ref="P347:P348"/>
    <mergeCell ref="Q347:Q348"/>
    <mergeCell ref="R347:R348"/>
    <mergeCell ref="Q508:Q509"/>
    <mergeCell ref="K531:K532"/>
    <mergeCell ref="L531:L532"/>
    <mergeCell ref="M416:M417"/>
    <mergeCell ref="M439:M440"/>
    <mergeCell ref="N439:N440"/>
    <mergeCell ref="O439:O440"/>
    <mergeCell ref="P439:P440"/>
    <mergeCell ref="Q439:Q440"/>
    <mergeCell ref="R439:R440"/>
    <mergeCell ref="B485:J485"/>
    <mergeCell ref="K485:K486"/>
    <mergeCell ref="R620:R621"/>
    <mergeCell ref="B620:J620"/>
    <mergeCell ref="K620:K621"/>
    <mergeCell ref="L620:L621"/>
    <mergeCell ref="M620:M621"/>
    <mergeCell ref="N620:N621"/>
    <mergeCell ref="O620:O621"/>
    <mergeCell ref="P598:P599"/>
    <mergeCell ref="Q598:Q599"/>
    <mergeCell ref="R598:R599"/>
    <mergeCell ref="B598:J598"/>
    <mergeCell ref="K598:K599"/>
    <mergeCell ref="L598:L599"/>
    <mergeCell ref="M598:M599"/>
    <mergeCell ref="N598:N599"/>
    <mergeCell ref="O598:O599"/>
    <mergeCell ref="B619:J619"/>
    <mergeCell ref="B616:J616"/>
    <mergeCell ref="R686:R687"/>
    <mergeCell ref="B686:J686"/>
    <mergeCell ref="K686:K687"/>
    <mergeCell ref="L686:L687"/>
    <mergeCell ref="M686:M687"/>
    <mergeCell ref="N686:N687"/>
    <mergeCell ref="O686:O687"/>
    <mergeCell ref="P664:P665"/>
    <mergeCell ref="Q664:Q665"/>
    <mergeCell ref="R664:R665"/>
    <mergeCell ref="B664:J664"/>
    <mergeCell ref="K664:K665"/>
    <mergeCell ref="L664:L665"/>
    <mergeCell ref="M664:M665"/>
    <mergeCell ref="N664:N665"/>
    <mergeCell ref="O664:O665"/>
    <mergeCell ref="R730:R731"/>
    <mergeCell ref="B730:J730"/>
    <mergeCell ref="K730:K731"/>
    <mergeCell ref="L730:L731"/>
    <mergeCell ref="M730:M731"/>
    <mergeCell ref="N730:N731"/>
    <mergeCell ref="O730:O731"/>
    <mergeCell ref="P708:P709"/>
    <mergeCell ref="Q708:Q709"/>
    <mergeCell ref="R708:R709"/>
    <mergeCell ref="B708:J708"/>
    <mergeCell ref="K708:K709"/>
    <mergeCell ref="L708:L709"/>
    <mergeCell ref="M708:M709"/>
    <mergeCell ref="N708:N709"/>
    <mergeCell ref="O708:O709"/>
    <mergeCell ref="P642:P643"/>
    <mergeCell ref="Q642:Q643"/>
    <mergeCell ref="M485:M486"/>
    <mergeCell ref="N485:N486"/>
    <mergeCell ref="O485:O486"/>
    <mergeCell ref="P485:P486"/>
    <mergeCell ref="Q485:Q486"/>
    <mergeCell ref="P730:P731"/>
    <mergeCell ref="Q730:Q731"/>
    <mergeCell ref="P686:P687"/>
    <mergeCell ref="Q686:Q687"/>
    <mergeCell ref="Q576:Q577"/>
    <mergeCell ref="M531:M532"/>
    <mergeCell ref="N531:N532"/>
    <mergeCell ref="O531:O532"/>
    <mergeCell ref="P620:P621"/>
    <mergeCell ref="Q620:Q621"/>
    <mergeCell ref="P576:P577"/>
    <mergeCell ref="M554:M555"/>
    <mergeCell ref="N554:N555"/>
    <mergeCell ref="O554:O555"/>
    <mergeCell ref="L485:L486"/>
    <mergeCell ref="A642:A643"/>
    <mergeCell ref="A664:A665"/>
    <mergeCell ref="A686:A687"/>
    <mergeCell ref="A708:A709"/>
    <mergeCell ref="A730:A731"/>
    <mergeCell ref="A485:A486"/>
    <mergeCell ref="A508:A509"/>
    <mergeCell ref="A531:A532"/>
    <mergeCell ref="A554:A555"/>
    <mergeCell ref="A576:A577"/>
    <mergeCell ref="A598:A599"/>
    <mergeCell ref="A620:A621"/>
    <mergeCell ref="B641:J641"/>
    <mergeCell ref="L554:L555"/>
    <mergeCell ref="B594:J594"/>
    <mergeCell ref="B638:J638"/>
    <mergeCell ref="B660:J660"/>
    <mergeCell ref="R642:R643"/>
    <mergeCell ref="B642:J642"/>
    <mergeCell ref="K642:K643"/>
    <mergeCell ref="L642:L643"/>
    <mergeCell ref="M642:M643"/>
    <mergeCell ref="N642:N643"/>
    <mergeCell ref="O642:O643"/>
    <mergeCell ref="N370:N371"/>
    <mergeCell ref="O370:O371"/>
    <mergeCell ref="P370:P371"/>
    <mergeCell ref="Q370:Q371"/>
    <mergeCell ref="R370:R371"/>
    <mergeCell ref="N416:N417"/>
    <mergeCell ref="O416:O417"/>
    <mergeCell ref="P416:P417"/>
    <mergeCell ref="Q416:Q417"/>
    <mergeCell ref="R416:R417"/>
    <mergeCell ref="R462:R463"/>
    <mergeCell ref="R485:R486"/>
    <mergeCell ref="P554:P555"/>
    <mergeCell ref="Q554:Q555"/>
    <mergeCell ref="R554:R555"/>
    <mergeCell ref="B554:J554"/>
    <mergeCell ref="K554:K555"/>
    <mergeCell ref="A416:A417"/>
    <mergeCell ref="B416:J416"/>
    <mergeCell ref="K416:K417"/>
    <mergeCell ref="L416:L417"/>
    <mergeCell ref="S370:S371"/>
    <mergeCell ref="A370:A371"/>
    <mergeCell ref="B370:K370"/>
    <mergeCell ref="L370:L371"/>
    <mergeCell ref="M370:M371"/>
    <mergeCell ref="N393:N394"/>
    <mergeCell ref="O393:O394"/>
    <mergeCell ref="P393:P394"/>
    <mergeCell ref="Q393:Q394"/>
    <mergeCell ref="R393:R394"/>
    <mergeCell ref="S393:S394"/>
    <mergeCell ref="A393:A394"/>
    <mergeCell ref="B393:K393"/>
    <mergeCell ref="L393:L394"/>
    <mergeCell ref="M393:M394"/>
    <mergeCell ref="B392:K392"/>
    <mergeCell ref="B389:K389"/>
    <mergeCell ref="B412:K412"/>
    <mergeCell ref="A439:A440"/>
    <mergeCell ref="B439:J439"/>
    <mergeCell ref="K439:K440"/>
    <mergeCell ref="L439:L440"/>
    <mergeCell ref="M462:M463"/>
    <mergeCell ref="N462:N463"/>
    <mergeCell ref="O462:O463"/>
    <mergeCell ref="P462:P463"/>
    <mergeCell ref="Q462:Q463"/>
    <mergeCell ref="A462:A463"/>
    <mergeCell ref="B462:J462"/>
    <mergeCell ref="K462:K463"/>
    <mergeCell ref="L462:L463"/>
    <mergeCell ref="B3:J3"/>
    <mergeCell ref="B18:J18"/>
    <mergeCell ref="B33:J33"/>
    <mergeCell ref="B47:J47"/>
    <mergeCell ref="B61:J61"/>
    <mergeCell ref="B76:J76"/>
    <mergeCell ref="B92:J92"/>
    <mergeCell ref="M163:M164"/>
    <mergeCell ref="N163:N164"/>
    <mergeCell ref="B99:J99"/>
    <mergeCell ref="B114:J114"/>
    <mergeCell ref="B131:J131"/>
    <mergeCell ref="B146:J146"/>
    <mergeCell ref="B162:K162"/>
    <mergeCell ref="O163:O164"/>
    <mergeCell ref="P163:P164"/>
    <mergeCell ref="Q163:Q164"/>
    <mergeCell ref="R163:R164"/>
    <mergeCell ref="S163:S164"/>
    <mergeCell ref="A163:A164"/>
    <mergeCell ref="A186:A187"/>
    <mergeCell ref="A209:A210"/>
    <mergeCell ref="R186:R187"/>
    <mergeCell ref="S186:S187"/>
    <mergeCell ref="B186:K186"/>
    <mergeCell ref="L186:L187"/>
    <mergeCell ref="M186:M187"/>
    <mergeCell ref="N186:N187"/>
    <mergeCell ref="O186:O187"/>
    <mergeCell ref="P186:P187"/>
    <mergeCell ref="Q186:Q187"/>
    <mergeCell ref="B163:K163"/>
    <mergeCell ref="L163:L164"/>
    <mergeCell ref="Q209:Q210"/>
    <mergeCell ref="R209:R210"/>
    <mergeCell ref="S209:S210"/>
    <mergeCell ref="L209:L210"/>
    <mergeCell ref="M209:M210"/>
    <mergeCell ref="R508:R509"/>
    <mergeCell ref="B508:J508"/>
    <mergeCell ref="K508:K509"/>
    <mergeCell ref="L508:L509"/>
    <mergeCell ref="M508:M509"/>
    <mergeCell ref="N508:N509"/>
    <mergeCell ref="O508:O509"/>
    <mergeCell ref="P508:P509"/>
    <mergeCell ref="P531:P532"/>
    <mergeCell ref="Q531:Q532"/>
    <mergeCell ref="R531:R532"/>
    <mergeCell ref="B531:J531"/>
    <mergeCell ref="R774:R775"/>
    <mergeCell ref="A774:A775"/>
    <mergeCell ref="B774:J774"/>
    <mergeCell ref="K774:K775"/>
    <mergeCell ref="L774:L775"/>
    <mergeCell ref="M774:M775"/>
    <mergeCell ref="N774:N775"/>
    <mergeCell ref="O774:O775"/>
    <mergeCell ref="P774:P775"/>
    <mergeCell ref="Q774:Q775"/>
    <mergeCell ref="R818:R819"/>
    <mergeCell ref="A818:A819"/>
    <mergeCell ref="B818:J818"/>
    <mergeCell ref="K818:K819"/>
    <mergeCell ref="L818:L819"/>
    <mergeCell ref="M818:M819"/>
    <mergeCell ref="N818:N819"/>
    <mergeCell ref="O818:O819"/>
    <mergeCell ref="P818:P819"/>
    <mergeCell ref="Q818:Q819"/>
    <mergeCell ref="B858:J858"/>
    <mergeCell ref="R840:R841"/>
    <mergeCell ref="A840:A841"/>
    <mergeCell ref="B840:J840"/>
    <mergeCell ref="K840:K841"/>
    <mergeCell ref="L840:L841"/>
    <mergeCell ref="M840:M841"/>
    <mergeCell ref="N840:N841"/>
    <mergeCell ref="O840:O841"/>
    <mergeCell ref="P840:P841"/>
    <mergeCell ref="Q840:Q841"/>
  </mergeCells>
  <pageMargins left="0.7" right="0.7" top="0.75" bottom="0.75" header="0" footer="0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CC00"/>
  </sheetPr>
  <dimension ref="A1:Z976"/>
  <sheetViews>
    <sheetView topLeftCell="A287" workbookViewId="0">
      <selection activeCell="T332" sqref="T332"/>
    </sheetView>
  </sheetViews>
  <sheetFormatPr baseColWidth="10" defaultColWidth="12.5703125" defaultRowHeight="15" customHeight="1" x14ac:dyDescent="0.2"/>
  <cols>
    <col min="1" max="1" width="8.5703125" customWidth="1"/>
    <col min="2" max="10" width="7.140625" customWidth="1"/>
    <col min="11" max="11" width="15.7109375" style="113" customWidth="1"/>
    <col min="12" max="18" width="12.85546875" customWidth="1"/>
    <col min="19" max="26" width="10" customWidth="1"/>
  </cols>
  <sheetData>
    <row r="1" spans="1:26" ht="12.75" customHeight="1" x14ac:dyDescent="0.2">
      <c r="M1" s="1"/>
      <c r="N1" s="1"/>
      <c r="P1" s="1"/>
    </row>
    <row r="2" spans="1:26" ht="12.75" customHeight="1" x14ac:dyDescent="0.2">
      <c r="M2" s="1"/>
      <c r="N2" s="1"/>
      <c r="P2" s="1"/>
    </row>
    <row r="3" spans="1:26" ht="26.25" customHeight="1" x14ac:dyDescent="0.4">
      <c r="A3" s="29"/>
      <c r="B3" s="179" t="s">
        <v>63</v>
      </c>
      <c r="C3" s="180"/>
      <c r="D3" s="180"/>
      <c r="E3" s="180"/>
      <c r="F3" s="180"/>
      <c r="G3" s="180"/>
      <c r="H3" s="180"/>
      <c r="I3" s="180"/>
      <c r="J3" s="180"/>
      <c r="K3" s="74" t="s">
        <v>78</v>
      </c>
      <c r="M3" s="1"/>
      <c r="N3" s="1"/>
      <c r="O3" s="24"/>
      <c r="P3" s="1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20.25" customHeight="1" x14ac:dyDescent="0.2">
      <c r="A4" s="181" t="s">
        <v>16</v>
      </c>
      <c r="B4" s="182" t="s">
        <v>64</v>
      </c>
      <c r="C4" s="183"/>
      <c r="D4" s="183"/>
      <c r="E4" s="183"/>
      <c r="F4" s="183"/>
      <c r="G4" s="183"/>
      <c r="H4" s="183"/>
      <c r="I4" s="183"/>
      <c r="J4" s="183"/>
      <c r="K4" s="185" t="s">
        <v>17</v>
      </c>
      <c r="L4" s="178" t="s">
        <v>8</v>
      </c>
      <c r="M4" s="178" t="s">
        <v>9</v>
      </c>
      <c r="N4" s="187" t="s">
        <v>10</v>
      </c>
      <c r="O4" s="178" t="s">
        <v>11</v>
      </c>
      <c r="P4" s="176" t="s">
        <v>12</v>
      </c>
      <c r="Q4" s="176" t="s">
        <v>13</v>
      </c>
      <c r="R4" s="178" t="s">
        <v>14</v>
      </c>
      <c r="T4" s="24"/>
      <c r="U4" s="24"/>
      <c r="V4" s="24"/>
      <c r="W4" s="24"/>
      <c r="X4" s="24"/>
      <c r="Y4" s="24"/>
      <c r="Z4" s="24"/>
    </row>
    <row r="5" spans="1:26" ht="15.75" customHeight="1" x14ac:dyDescent="0.25">
      <c r="A5" s="177"/>
      <c r="B5" s="50" t="s">
        <v>65</v>
      </c>
      <c r="C5" s="50" t="s">
        <v>66</v>
      </c>
      <c r="D5" s="50" t="s">
        <v>67</v>
      </c>
      <c r="E5" s="50" t="s">
        <v>68</v>
      </c>
      <c r="F5" s="50" t="s">
        <v>69</v>
      </c>
      <c r="G5" s="50" t="s">
        <v>70</v>
      </c>
      <c r="H5" s="50" t="s">
        <v>71</v>
      </c>
      <c r="I5" s="50" t="s">
        <v>72</v>
      </c>
      <c r="J5" s="50" t="s">
        <v>73</v>
      </c>
      <c r="K5" s="186"/>
      <c r="L5" s="177"/>
      <c r="M5" s="177"/>
      <c r="N5" s="177"/>
      <c r="O5" s="177"/>
      <c r="P5" s="177"/>
      <c r="Q5" s="177"/>
      <c r="R5" s="177"/>
      <c r="T5" s="24"/>
      <c r="U5" s="24"/>
      <c r="V5" s="24"/>
      <c r="W5" s="24"/>
      <c r="X5" s="24"/>
      <c r="Y5" s="24"/>
      <c r="Z5" s="24"/>
    </row>
    <row r="6" spans="1:26" ht="15.75" customHeight="1" x14ac:dyDescent="0.25">
      <c r="A6" s="50">
        <v>1601</v>
      </c>
      <c r="B6" s="51">
        <v>7</v>
      </c>
      <c r="C6" s="51"/>
      <c r="D6" s="51"/>
      <c r="E6" s="51"/>
      <c r="F6" s="51"/>
      <c r="G6" s="51"/>
      <c r="H6" s="51"/>
      <c r="I6" s="51"/>
      <c r="J6" s="51"/>
      <c r="K6" s="84"/>
      <c r="L6" s="130"/>
      <c r="M6" s="133"/>
      <c r="N6" s="134"/>
      <c r="O6" s="140"/>
      <c r="P6" s="53">
        <f>B6</f>
        <v>7</v>
      </c>
      <c r="Q6" s="141"/>
      <c r="R6" s="140"/>
      <c r="S6" s="52"/>
      <c r="T6" s="24"/>
      <c r="U6" s="24"/>
      <c r="V6" s="24"/>
      <c r="W6" s="24"/>
      <c r="X6" s="24"/>
      <c r="Y6" s="24"/>
      <c r="Z6" s="24"/>
    </row>
    <row r="7" spans="1:26" ht="15.75" customHeight="1" x14ac:dyDescent="0.25">
      <c r="A7" s="50">
        <v>1602</v>
      </c>
      <c r="B7" s="51"/>
      <c r="C7" s="51">
        <v>5</v>
      </c>
      <c r="D7" s="51"/>
      <c r="E7" s="51"/>
      <c r="F7" s="51"/>
      <c r="G7" s="51"/>
      <c r="H7" s="51"/>
      <c r="I7" s="51"/>
      <c r="J7" s="51"/>
      <c r="K7" s="84"/>
      <c r="L7" s="131"/>
      <c r="M7" s="57"/>
      <c r="N7" s="135"/>
      <c r="O7" s="54">
        <f>IF(C7=0,"",C7/B6)</f>
        <v>0.7142857142857143</v>
      </c>
      <c r="P7" s="55">
        <v>5</v>
      </c>
      <c r="Q7" s="139">
        <f t="shared" ref="Q7:Q14" si="0">IF(P7=0,"",P7/P6)</f>
        <v>0.7142857142857143</v>
      </c>
      <c r="R7" s="139">
        <f t="shared" ref="R7:R14" si="1">IF(P7=0,"",100%-Q7)</f>
        <v>0.2857142857142857</v>
      </c>
      <c r="S7" s="52"/>
      <c r="T7" s="24"/>
      <c r="U7" s="81"/>
      <c r="V7" s="24"/>
      <c r="W7" s="24"/>
      <c r="X7" s="24"/>
      <c r="Y7" s="24"/>
      <c r="Z7" s="24"/>
    </row>
    <row r="8" spans="1:26" ht="15.75" customHeight="1" x14ac:dyDescent="0.25">
      <c r="A8" s="50">
        <v>1701</v>
      </c>
      <c r="B8" s="51"/>
      <c r="C8" s="51"/>
      <c r="D8" s="51">
        <v>5</v>
      </c>
      <c r="E8" s="51"/>
      <c r="F8" s="51"/>
      <c r="G8" s="51"/>
      <c r="H8" s="51"/>
      <c r="I8" s="51"/>
      <c r="J8" s="51"/>
      <c r="K8" s="84"/>
      <c r="L8" s="131"/>
      <c r="M8" s="57"/>
      <c r="N8" s="135"/>
      <c r="O8" s="54">
        <f>IF(D8=0,"",D8/C7)</f>
        <v>1</v>
      </c>
      <c r="P8" s="55">
        <v>5</v>
      </c>
      <c r="Q8" s="139">
        <f t="shared" si="0"/>
        <v>1</v>
      </c>
      <c r="R8" s="139">
        <f t="shared" si="1"/>
        <v>0</v>
      </c>
      <c r="S8" s="80">
        <f>P8/P6</f>
        <v>0.7142857142857143</v>
      </c>
      <c r="T8" s="24"/>
      <c r="U8" s="81"/>
      <c r="V8" s="24"/>
      <c r="W8" s="24"/>
      <c r="X8" s="24"/>
      <c r="Y8" s="24"/>
      <c r="Z8" s="24"/>
    </row>
    <row r="9" spans="1:26" ht="15.75" customHeight="1" x14ac:dyDescent="0.25">
      <c r="A9" s="50">
        <v>1702</v>
      </c>
      <c r="B9" s="51"/>
      <c r="C9" s="51"/>
      <c r="D9" s="51"/>
      <c r="E9" s="51">
        <v>3</v>
      </c>
      <c r="F9" s="51"/>
      <c r="G9" s="51"/>
      <c r="H9" s="51"/>
      <c r="I9" s="51"/>
      <c r="J9" s="51"/>
      <c r="K9" s="84"/>
      <c r="L9" s="131"/>
      <c r="M9" s="57"/>
      <c r="N9" s="135"/>
      <c r="O9" s="54">
        <f>IF(E9=0,"",E9/D8)</f>
        <v>0.6</v>
      </c>
      <c r="P9" s="55">
        <v>4</v>
      </c>
      <c r="Q9" s="139">
        <f t="shared" si="0"/>
        <v>0.8</v>
      </c>
      <c r="R9" s="139">
        <f t="shared" si="1"/>
        <v>0.19999999999999996</v>
      </c>
      <c r="S9" s="52"/>
      <c r="T9" s="24"/>
      <c r="U9" s="24"/>
      <c r="V9" s="24"/>
      <c r="W9" s="24"/>
      <c r="X9" s="24"/>
      <c r="Y9" s="24"/>
      <c r="Z9" s="24"/>
    </row>
    <row r="10" spans="1:26" ht="15.75" customHeight="1" x14ac:dyDescent="0.25">
      <c r="A10" s="50">
        <v>1801</v>
      </c>
      <c r="B10" s="51"/>
      <c r="C10" s="51"/>
      <c r="D10" s="51"/>
      <c r="E10" s="51"/>
      <c r="F10" s="51">
        <v>3</v>
      </c>
      <c r="G10" s="51"/>
      <c r="H10" s="51"/>
      <c r="I10" s="51"/>
      <c r="J10" s="51"/>
      <c r="K10" s="84"/>
      <c r="L10" s="131"/>
      <c r="M10" s="57"/>
      <c r="N10" s="135"/>
      <c r="O10" s="54">
        <f>IF(F10=0,"",F10/E9)</f>
        <v>1</v>
      </c>
      <c r="P10" s="55">
        <v>4</v>
      </c>
      <c r="Q10" s="139">
        <f t="shared" si="0"/>
        <v>1</v>
      </c>
      <c r="R10" s="139">
        <f t="shared" si="1"/>
        <v>0</v>
      </c>
      <c r="S10" s="52"/>
      <c r="T10" s="24"/>
      <c r="U10" s="24"/>
      <c r="V10" s="24"/>
      <c r="W10" s="24"/>
      <c r="X10" s="24"/>
      <c r="Y10" s="24"/>
      <c r="Z10" s="24"/>
    </row>
    <row r="11" spans="1:26" ht="15.75" customHeight="1" x14ac:dyDescent="0.25">
      <c r="A11" s="50">
        <v>1802</v>
      </c>
      <c r="B11" s="51"/>
      <c r="C11" s="51"/>
      <c r="D11" s="51"/>
      <c r="E11" s="51"/>
      <c r="F11" s="51"/>
      <c r="G11" s="51">
        <v>3</v>
      </c>
      <c r="H11" s="51"/>
      <c r="I11" s="51"/>
      <c r="J11" s="51"/>
      <c r="K11" s="84"/>
      <c r="L11" s="131"/>
      <c r="M11" s="57"/>
      <c r="N11" s="135"/>
      <c r="O11" s="54">
        <f>IF(G11=0,"",G11/F10)</f>
        <v>1</v>
      </c>
      <c r="P11" s="55">
        <v>4</v>
      </c>
      <c r="Q11" s="139">
        <f t="shared" si="0"/>
        <v>1</v>
      </c>
      <c r="R11" s="139">
        <f t="shared" si="1"/>
        <v>0</v>
      </c>
      <c r="S11" s="52"/>
      <c r="T11" s="24"/>
      <c r="U11" s="24"/>
      <c r="V11" s="24"/>
      <c r="W11" s="24"/>
      <c r="X11" s="24"/>
      <c r="Y11" s="24"/>
      <c r="Z11" s="24"/>
    </row>
    <row r="12" spans="1:26" ht="15.75" customHeight="1" x14ac:dyDescent="0.25">
      <c r="A12" s="50">
        <v>1901</v>
      </c>
      <c r="B12" s="51"/>
      <c r="C12" s="51"/>
      <c r="D12" s="51"/>
      <c r="E12" s="51"/>
      <c r="F12" s="51"/>
      <c r="G12" s="51"/>
      <c r="H12" s="51">
        <v>1</v>
      </c>
      <c r="I12" s="51"/>
      <c r="J12" s="51"/>
      <c r="K12" s="84"/>
      <c r="L12" s="131"/>
      <c r="M12" s="57"/>
      <c r="N12" s="135"/>
      <c r="O12" s="54">
        <f>IF(H12=0,"",H12/G11)</f>
        <v>0.33333333333333331</v>
      </c>
      <c r="P12" s="55">
        <v>3</v>
      </c>
      <c r="Q12" s="139">
        <f t="shared" si="0"/>
        <v>0.75</v>
      </c>
      <c r="R12" s="139">
        <f t="shared" si="1"/>
        <v>0.25</v>
      </c>
      <c r="S12" s="52"/>
      <c r="T12" s="24"/>
      <c r="U12" s="24"/>
      <c r="V12" s="24"/>
      <c r="W12" s="24"/>
      <c r="X12" s="24"/>
      <c r="Y12" s="24"/>
      <c r="Z12" s="24"/>
    </row>
    <row r="13" spans="1:26" ht="15.75" customHeight="1" x14ac:dyDescent="0.25">
      <c r="A13" s="50">
        <v>1902</v>
      </c>
      <c r="B13" s="51"/>
      <c r="C13" s="51"/>
      <c r="D13" s="51"/>
      <c r="E13" s="51"/>
      <c r="F13" s="51"/>
      <c r="G13" s="51"/>
      <c r="H13" s="51"/>
      <c r="I13" s="51">
        <v>1</v>
      </c>
      <c r="J13" s="51"/>
      <c r="K13" s="84"/>
      <c r="L13" s="131"/>
      <c r="M13" s="57"/>
      <c r="N13" s="135"/>
      <c r="O13" s="54">
        <f>IF(I13=0,"",I13/H12)</f>
        <v>1</v>
      </c>
      <c r="P13" s="55">
        <v>3</v>
      </c>
      <c r="Q13" s="139">
        <f t="shared" si="0"/>
        <v>1</v>
      </c>
      <c r="R13" s="139">
        <f t="shared" si="1"/>
        <v>0</v>
      </c>
      <c r="S13" s="52"/>
      <c r="T13" s="24"/>
      <c r="U13" s="24"/>
      <c r="V13" s="24"/>
      <c r="W13" s="24"/>
      <c r="X13" s="24"/>
      <c r="Y13" s="24"/>
      <c r="Z13" s="24"/>
    </row>
    <row r="14" spans="1:26" ht="15.75" customHeight="1" x14ac:dyDescent="0.25">
      <c r="A14" s="50">
        <v>2001</v>
      </c>
      <c r="B14" s="51"/>
      <c r="C14" s="51"/>
      <c r="D14" s="51"/>
      <c r="E14" s="51"/>
      <c r="F14" s="51"/>
      <c r="G14" s="51"/>
      <c r="H14" s="51"/>
      <c r="I14" s="51"/>
      <c r="J14" s="51">
        <v>1</v>
      </c>
      <c r="K14" s="84">
        <v>1</v>
      </c>
      <c r="L14" s="131"/>
      <c r="M14" s="57"/>
      <c r="N14" s="135"/>
      <c r="O14" s="54">
        <f>IF(J14=0,"",J14/I13)</f>
        <v>1</v>
      </c>
      <c r="P14" s="55">
        <v>2</v>
      </c>
      <c r="Q14" s="139">
        <f t="shared" si="0"/>
        <v>0.66666666666666663</v>
      </c>
      <c r="R14" s="139">
        <f t="shared" si="1"/>
        <v>0.33333333333333337</v>
      </c>
      <c r="S14" s="52"/>
      <c r="T14" s="24"/>
      <c r="U14" s="24"/>
      <c r="V14" s="24"/>
      <c r="W14" s="24"/>
      <c r="X14" s="24"/>
      <c r="Y14" s="24"/>
      <c r="Z14" s="24"/>
    </row>
    <row r="15" spans="1:26" ht="15.75" customHeight="1" x14ac:dyDescent="0.25">
      <c r="A15" s="50">
        <v>2002</v>
      </c>
      <c r="B15" s="51"/>
      <c r="C15" s="51"/>
      <c r="D15" s="51"/>
      <c r="E15" s="51"/>
      <c r="F15" s="51"/>
      <c r="G15" s="51"/>
      <c r="H15" s="51"/>
      <c r="I15" s="51"/>
      <c r="J15" s="51">
        <v>1</v>
      </c>
      <c r="K15" s="84"/>
      <c r="L15" s="131"/>
      <c r="M15" s="57"/>
      <c r="N15" s="57"/>
      <c r="O15" s="57"/>
      <c r="P15" s="55">
        <v>1</v>
      </c>
      <c r="Q15" s="143"/>
      <c r="R15" s="142"/>
      <c r="S15" s="52"/>
      <c r="T15" s="24"/>
      <c r="U15" s="24"/>
      <c r="V15" s="24"/>
      <c r="W15" s="24"/>
      <c r="X15" s="24"/>
      <c r="Y15" s="24"/>
      <c r="Z15" s="24"/>
    </row>
    <row r="16" spans="1:26" ht="15.75" customHeight="1" x14ac:dyDescent="0.25">
      <c r="A16" s="50">
        <v>2101</v>
      </c>
      <c r="B16" s="51"/>
      <c r="C16" s="51"/>
      <c r="D16" s="51"/>
      <c r="E16" s="51"/>
      <c r="F16" s="51"/>
      <c r="G16" s="51"/>
      <c r="H16" s="51"/>
      <c r="I16" s="51"/>
      <c r="J16" s="51">
        <v>1</v>
      </c>
      <c r="K16" s="84"/>
      <c r="L16" s="131"/>
      <c r="M16" s="57"/>
      <c r="N16" s="136"/>
      <c r="O16" s="142"/>
      <c r="P16" s="58">
        <v>1</v>
      </c>
      <c r="Q16" s="143"/>
      <c r="R16" s="142"/>
      <c r="S16" s="52"/>
      <c r="T16" s="24"/>
      <c r="U16" s="24"/>
      <c r="V16" s="24"/>
      <c r="W16" s="24"/>
      <c r="X16" s="24"/>
      <c r="Y16" s="24"/>
      <c r="Z16" s="24"/>
    </row>
    <row r="17" spans="1:26" ht="15.75" customHeight="1" x14ac:dyDescent="0.25">
      <c r="A17" s="50">
        <v>2102</v>
      </c>
      <c r="B17" s="51"/>
      <c r="C17" s="51"/>
      <c r="D17" s="51"/>
      <c r="E17" s="51"/>
      <c r="F17" s="51"/>
      <c r="G17" s="51"/>
      <c r="H17" s="51"/>
      <c r="I17" s="51"/>
      <c r="J17" s="51">
        <v>1</v>
      </c>
      <c r="K17" s="84"/>
      <c r="L17" s="131"/>
      <c r="M17" s="57"/>
      <c r="N17" s="136"/>
      <c r="O17" s="142"/>
      <c r="P17" s="58">
        <v>1</v>
      </c>
      <c r="Q17" s="143"/>
      <c r="R17" s="142"/>
      <c r="S17" s="52"/>
      <c r="T17" s="24"/>
      <c r="U17" s="24"/>
      <c r="V17" s="24"/>
      <c r="W17" s="24"/>
      <c r="X17" s="24"/>
      <c r="Y17" s="24"/>
      <c r="Z17" s="24"/>
    </row>
    <row r="18" spans="1:26" ht="15.75" customHeight="1" x14ac:dyDescent="0.25">
      <c r="A18" s="50">
        <v>2201</v>
      </c>
      <c r="B18" s="51"/>
      <c r="C18" s="51"/>
      <c r="D18" s="51"/>
      <c r="E18" s="51"/>
      <c r="F18" s="51"/>
      <c r="G18" s="51"/>
      <c r="H18" s="51"/>
      <c r="I18" s="51"/>
      <c r="J18" s="51">
        <v>1</v>
      </c>
      <c r="K18" s="84">
        <v>1</v>
      </c>
      <c r="L18" s="131"/>
      <c r="M18" s="57"/>
      <c r="N18" s="136"/>
      <c r="O18" s="142"/>
      <c r="P18" s="58">
        <v>1</v>
      </c>
      <c r="Q18" s="143"/>
      <c r="R18" s="142"/>
      <c r="S18" s="52"/>
      <c r="T18" s="24"/>
      <c r="U18" s="24"/>
      <c r="V18" s="24"/>
      <c r="W18" s="24"/>
      <c r="X18" s="24"/>
      <c r="Y18" s="24"/>
      <c r="Z18" s="24"/>
    </row>
    <row r="19" spans="1:26" ht="15.75" customHeight="1" x14ac:dyDescent="0.25">
      <c r="A19" s="50">
        <v>2202</v>
      </c>
      <c r="B19" s="51"/>
      <c r="C19" s="51"/>
      <c r="D19" s="51"/>
      <c r="E19" s="51"/>
      <c r="F19" s="51"/>
      <c r="G19" s="51"/>
      <c r="H19" s="51"/>
      <c r="I19" s="51"/>
      <c r="J19" s="51"/>
      <c r="K19" s="84"/>
      <c r="L19" s="131"/>
      <c r="M19" s="57"/>
      <c r="N19" s="136"/>
      <c r="O19" s="57"/>
      <c r="P19" s="136"/>
      <c r="Q19" s="144"/>
      <c r="R19" s="142"/>
      <c r="S19" s="52"/>
      <c r="T19" s="24"/>
      <c r="U19" s="24"/>
      <c r="V19" s="24"/>
      <c r="W19" s="24"/>
      <c r="X19" s="24"/>
      <c r="Y19" s="24"/>
      <c r="Z19" s="24"/>
    </row>
    <row r="20" spans="1:26" ht="15.75" customHeight="1" x14ac:dyDescent="0.25">
      <c r="A20" s="50">
        <v>2301</v>
      </c>
      <c r="B20" s="51"/>
      <c r="C20" s="51"/>
      <c r="D20" s="51"/>
      <c r="E20" s="51"/>
      <c r="F20" s="51"/>
      <c r="G20" s="51"/>
      <c r="H20" s="51"/>
      <c r="I20" s="51"/>
      <c r="J20" s="51"/>
      <c r="K20" s="84"/>
      <c r="L20" s="131"/>
      <c r="M20" s="57"/>
      <c r="N20" s="136"/>
      <c r="O20" s="60" t="s">
        <v>48</v>
      </c>
      <c r="P20" s="61">
        <v>2</v>
      </c>
      <c r="Q20" s="62">
        <f>K23</f>
        <v>2</v>
      </c>
      <c r="R20" s="63" t="s">
        <v>17</v>
      </c>
      <c r="S20" s="52"/>
      <c r="T20" s="24"/>
      <c r="U20" s="24"/>
      <c r="V20" s="24"/>
      <c r="W20" s="24"/>
      <c r="X20" s="24"/>
      <c r="Y20" s="24"/>
      <c r="Z20" s="24"/>
    </row>
    <row r="21" spans="1:26" ht="15.75" customHeight="1" x14ac:dyDescent="0.25">
      <c r="A21" s="50">
        <v>2302</v>
      </c>
      <c r="B21" s="51"/>
      <c r="C21" s="51"/>
      <c r="D21" s="51"/>
      <c r="E21" s="51"/>
      <c r="F21" s="51"/>
      <c r="G21" s="51"/>
      <c r="H21" s="51"/>
      <c r="I21" s="51"/>
      <c r="J21" s="51"/>
      <c r="K21" s="84"/>
      <c r="L21" s="131"/>
      <c r="M21" s="57"/>
      <c r="N21" s="136"/>
      <c r="O21" s="64" t="s">
        <v>49</v>
      </c>
      <c r="P21" s="65">
        <f>IF(P20/B6=0,"",P20/B6)</f>
        <v>0.2857142857142857</v>
      </c>
      <c r="Q21" s="66">
        <f>IF(P20/Q20=0,"",P20/Q20)</f>
        <v>1</v>
      </c>
      <c r="R21" s="67" t="s">
        <v>50</v>
      </c>
      <c r="S21" s="52"/>
      <c r="T21" s="24"/>
      <c r="U21" s="24"/>
      <c r="V21" s="24"/>
      <c r="W21" s="24"/>
      <c r="X21" s="24"/>
      <c r="Y21" s="24"/>
      <c r="Z21" s="24"/>
    </row>
    <row r="22" spans="1:26" ht="15.75" customHeight="1" x14ac:dyDescent="0.25">
      <c r="A22" s="50">
        <v>2401</v>
      </c>
      <c r="B22" s="51"/>
      <c r="C22" s="51"/>
      <c r="D22" s="51"/>
      <c r="E22" s="51"/>
      <c r="F22" s="51"/>
      <c r="G22" s="51"/>
      <c r="H22" s="51"/>
      <c r="I22" s="51"/>
      <c r="J22" s="51"/>
      <c r="K22" s="84"/>
      <c r="L22" s="132"/>
      <c r="M22" s="137"/>
      <c r="N22" s="138"/>
      <c r="O22" s="68"/>
      <c r="P22" s="69"/>
      <c r="Q22" s="69"/>
      <c r="R22" s="70"/>
      <c r="S22" s="52"/>
      <c r="T22" s="24"/>
      <c r="U22" s="24"/>
      <c r="V22" s="24"/>
      <c r="W22" s="24"/>
      <c r="X22" s="24"/>
      <c r="Y22" s="24"/>
      <c r="Z22" s="24"/>
    </row>
    <row r="23" spans="1:26" ht="18" customHeight="1" x14ac:dyDescent="0.25">
      <c r="A23" s="19"/>
      <c r="B23" s="188" t="s">
        <v>74</v>
      </c>
      <c r="C23" s="188"/>
      <c r="D23" s="188"/>
      <c r="E23" s="188"/>
      <c r="F23" s="188"/>
      <c r="G23" s="188"/>
      <c r="H23" s="188"/>
      <c r="I23" s="188"/>
      <c r="J23" s="188"/>
      <c r="K23" s="71">
        <f>SUM(K14:K19)</f>
        <v>2</v>
      </c>
      <c r="L23" s="72">
        <f>IF(K14=0,"",K14/B6)</f>
        <v>0.14285714285714285</v>
      </c>
      <c r="M23" s="72">
        <f>IF(K23=0,"",K23/B6)</f>
        <v>0.2857142857142857</v>
      </c>
      <c r="N23" s="72">
        <f>M23-L23</f>
        <v>0.14285714285714285</v>
      </c>
      <c r="O23" s="1"/>
      <c r="P23" s="24"/>
      <c r="Q23" s="27"/>
      <c r="R23" s="1"/>
      <c r="T23" s="24"/>
      <c r="U23" s="24"/>
      <c r="V23" s="24"/>
      <c r="W23" s="24"/>
      <c r="X23" s="24"/>
      <c r="Y23" s="24"/>
      <c r="Z23" s="24"/>
    </row>
    <row r="24" spans="1:26" ht="12.75" customHeight="1" x14ac:dyDescent="0.2">
      <c r="M24" s="1"/>
      <c r="N24" s="1"/>
      <c r="P24" s="1"/>
    </row>
    <row r="25" spans="1:26" ht="12.75" customHeight="1" x14ac:dyDescent="0.2">
      <c r="M25" s="1"/>
      <c r="N25" s="1"/>
      <c r="P25" s="1"/>
    </row>
    <row r="26" spans="1:26" ht="26.25" customHeight="1" x14ac:dyDescent="0.4">
      <c r="A26" s="29"/>
      <c r="B26" s="179" t="s">
        <v>63</v>
      </c>
      <c r="C26" s="180"/>
      <c r="D26" s="180"/>
      <c r="E26" s="180"/>
      <c r="F26" s="180"/>
      <c r="G26" s="180"/>
      <c r="H26" s="180"/>
      <c r="I26" s="180"/>
      <c r="J26" s="180"/>
      <c r="K26" s="74" t="s">
        <v>79</v>
      </c>
      <c r="M26" s="1"/>
      <c r="N26" s="1"/>
      <c r="O26" s="24"/>
      <c r="P26" s="1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20.25" customHeight="1" x14ac:dyDescent="0.2">
      <c r="A27" s="181" t="s">
        <v>16</v>
      </c>
      <c r="B27" s="182" t="s">
        <v>64</v>
      </c>
      <c r="C27" s="183"/>
      <c r="D27" s="183"/>
      <c r="E27" s="183"/>
      <c r="F27" s="183"/>
      <c r="G27" s="183"/>
      <c r="H27" s="183"/>
      <c r="I27" s="183"/>
      <c r="J27" s="183"/>
      <c r="K27" s="185" t="s">
        <v>17</v>
      </c>
      <c r="L27" s="178" t="s">
        <v>8</v>
      </c>
      <c r="M27" s="178" t="s">
        <v>9</v>
      </c>
      <c r="N27" s="187" t="s">
        <v>10</v>
      </c>
      <c r="O27" s="178" t="s">
        <v>11</v>
      </c>
      <c r="P27" s="176" t="s">
        <v>12</v>
      </c>
      <c r="Q27" s="176" t="s">
        <v>13</v>
      </c>
      <c r="R27" s="178" t="s">
        <v>14</v>
      </c>
      <c r="T27" s="24"/>
      <c r="U27" s="24"/>
      <c r="V27" s="24"/>
      <c r="W27" s="24"/>
      <c r="X27" s="24"/>
      <c r="Y27" s="24"/>
      <c r="Z27" s="24"/>
    </row>
    <row r="28" spans="1:26" ht="15.75" customHeight="1" x14ac:dyDescent="0.25">
      <c r="A28" s="177"/>
      <c r="B28" s="50" t="s">
        <v>65</v>
      </c>
      <c r="C28" s="50" t="s">
        <v>66</v>
      </c>
      <c r="D28" s="50" t="s">
        <v>67</v>
      </c>
      <c r="E28" s="50" t="s">
        <v>68</v>
      </c>
      <c r="F28" s="50" t="s">
        <v>69</v>
      </c>
      <c r="G28" s="50" t="s">
        <v>70</v>
      </c>
      <c r="H28" s="50" t="s">
        <v>71</v>
      </c>
      <c r="I28" s="50" t="s">
        <v>72</v>
      </c>
      <c r="J28" s="50" t="s">
        <v>73</v>
      </c>
      <c r="K28" s="186"/>
      <c r="L28" s="177"/>
      <c r="M28" s="177"/>
      <c r="N28" s="177"/>
      <c r="O28" s="177"/>
      <c r="P28" s="177"/>
      <c r="Q28" s="177"/>
      <c r="R28" s="177"/>
      <c r="T28" s="24"/>
      <c r="U28" s="24"/>
      <c r="V28" s="24"/>
      <c r="W28" s="24"/>
      <c r="X28" s="24"/>
      <c r="Y28" s="24"/>
      <c r="Z28" s="24"/>
    </row>
    <row r="29" spans="1:26" ht="15.75" customHeight="1" x14ac:dyDescent="0.25">
      <c r="A29" s="50">
        <v>1602</v>
      </c>
      <c r="B29" s="51">
        <v>25</v>
      </c>
      <c r="C29" s="51"/>
      <c r="D29" s="51"/>
      <c r="E29" s="51"/>
      <c r="F29" s="51"/>
      <c r="G29" s="51"/>
      <c r="H29" s="51"/>
      <c r="I29" s="51"/>
      <c r="J29" s="51"/>
      <c r="K29" s="84"/>
      <c r="L29" s="130"/>
      <c r="M29" s="133"/>
      <c r="N29" s="134"/>
      <c r="O29" s="140"/>
      <c r="P29" s="53">
        <f>B29</f>
        <v>25</v>
      </c>
      <c r="Q29" s="141"/>
      <c r="R29" s="140"/>
      <c r="S29" s="52"/>
      <c r="T29" s="24"/>
      <c r="U29" s="24"/>
      <c r="V29" s="24"/>
      <c r="W29" s="24"/>
      <c r="X29" s="24"/>
      <c r="Y29" s="24"/>
      <c r="Z29" s="24"/>
    </row>
    <row r="30" spans="1:26" ht="15.75" customHeight="1" x14ac:dyDescent="0.25">
      <c r="A30" s="50">
        <v>1701</v>
      </c>
      <c r="B30" s="51"/>
      <c r="C30" s="51">
        <v>21</v>
      </c>
      <c r="D30" s="51"/>
      <c r="E30" s="51"/>
      <c r="F30" s="51"/>
      <c r="G30" s="51"/>
      <c r="H30" s="51"/>
      <c r="I30" s="51"/>
      <c r="J30" s="51"/>
      <c r="K30" s="84"/>
      <c r="L30" s="131"/>
      <c r="M30" s="57"/>
      <c r="N30" s="135"/>
      <c r="O30" s="54">
        <f>IF(C30=0,"",C30/B29)</f>
        <v>0.84</v>
      </c>
      <c r="P30" s="55">
        <v>21</v>
      </c>
      <c r="Q30" s="139">
        <f t="shared" ref="Q30:Q37" si="2">IF(P30=0,"",P30/P29)</f>
        <v>0.84</v>
      </c>
      <c r="R30" s="139">
        <f t="shared" ref="R30:R37" si="3">IF(P30=0,"",100%-Q30)</f>
        <v>0.16000000000000003</v>
      </c>
      <c r="S30" s="52"/>
      <c r="T30" s="24"/>
      <c r="U30" s="24"/>
      <c r="V30" s="24"/>
      <c r="W30" s="24"/>
      <c r="X30" s="24"/>
      <c r="Y30" s="24"/>
      <c r="Z30" s="24"/>
    </row>
    <row r="31" spans="1:26" ht="15.75" customHeight="1" x14ac:dyDescent="0.25">
      <c r="A31" s="50">
        <v>1702</v>
      </c>
      <c r="B31" s="51"/>
      <c r="C31" s="51"/>
      <c r="D31" s="51">
        <v>19</v>
      </c>
      <c r="E31" s="51"/>
      <c r="F31" s="51"/>
      <c r="G31" s="51"/>
      <c r="H31" s="51"/>
      <c r="I31" s="51"/>
      <c r="J31" s="51"/>
      <c r="K31" s="84"/>
      <c r="L31" s="131"/>
      <c r="M31" s="57"/>
      <c r="N31" s="135"/>
      <c r="O31" s="54">
        <f>IF(D31=0,"",D31/C30)</f>
        <v>0.90476190476190477</v>
      </c>
      <c r="P31" s="55">
        <v>21</v>
      </c>
      <c r="Q31" s="139">
        <f t="shared" si="2"/>
        <v>1</v>
      </c>
      <c r="R31" s="139">
        <f t="shared" si="3"/>
        <v>0</v>
      </c>
      <c r="S31" s="80">
        <f>P31/P29</f>
        <v>0.84</v>
      </c>
      <c r="T31" s="24"/>
      <c r="U31" s="81"/>
      <c r="V31" s="24"/>
      <c r="W31" s="24"/>
      <c r="X31" s="24"/>
      <c r="Y31" s="24"/>
      <c r="Z31" s="24"/>
    </row>
    <row r="32" spans="1:26" ht="15.75" customHeight="1" x14ac:dyDescent="0.25">
      <c r="A32" s="50">
        <v>1801</v>
      </c>
      <c r="B32" s="51"/>
      <c r="C32" s="51"/>
      <c r="D32" s="51"/>
      <c r="E32" s="51">
        <v>17</v>
      </c>
      <c r="F32" s="51"/>
      <c r="G32" s="51"/>
      <c r="H32" s="51"/>
      <c r="I32" s="51"/>
      <c r="J32" s="51"/>
      <c r="K32" s="84"/>
      <c r="L32" s="131"/>
      <c r="M32" s="57"/>
      <c r="N32" s="135"/>
      <c r="O32" s="54">
        <f>IF(E32=0,"",E32/D31)</f>
        <v>0.89473684210526316</v>
      </c>
      <c r="P32" s="55">
        <v>21</v>
      </c>
      <c r="Q32" s="139">
        <f t="shared" si="2"/>
        <v>1</v>
      </c>
      <c r="R32" s="139">
        <f t="shared" si="3"/>
        <v>0</v>
      </c>
      <c r="S32" s="52"/>
      <c r="T32" s="24"/>
      <c r="U32" s="24"/>
      <c r="V32" s="24"/>
      <c r="W32" s="24"/>
      <c r="X32" s="24"/>
      <c r="Y32" s="24"/>
      <c r="Z32" s="24"/>
    </row>
    <row r="33" spans="1:26" ht="15.75" customHeight="1" x14ac:dyDescent="0.25">
      <c r="A33" s="50">
        <v>1802</v>
      </c>
      <c r="B33" s="51"/>
      <c r="C33" s="51"/>
      <c r="D33" s="51"/>
      <c r="E33" s="51"/>
      <c r="F33" s="51">
        <v>17</v>
      </c>
      <c r="G33" s="51"/>
      <c r="H33" s="51"/>
      <c r="I33" s="51"/>
      <c r="J33" s="51"/>
      <c r="K33" s="84"/>
      <c r="L33" s="131"/>
      <c r="M33" s="57"/>
      <c r="N33" s="135"/>
      <c r="O33" s="54">
        <f>IF(F33=0,"",F33/E32)</f>
        <v>1</v>
      </c>
      <c r="P33" s="55">
        <v>17</v>
      </c>
      <c r="Q33" s="139">
        <f t="shared" si="2"/>
        <v>0.80952380952380953</v>
      </c>
      <c r="R33" s="139">
        <f t="shared" si="3"/>
        <v>0.19047619047619047</v>
      </c>
      <c r="S33" s="52"/>
      <c r="T33" s="24"/>
      <c r="U33" s="24"/>
      <c r="V33" s="24"/>
      <c r="W33" s="24"/>
      <c r="X33" s="24"/>
      <c r="Y33" s="24"/>
      <c r="Z33" s="24"/>
    </row>
    <row r="34" spans="1:26" ht="15.75" customHeight="1" x14ac:dyDescent="0.25">
      <c r="A34" s="50">
        <v>1901</v>
      </c>
      <c r="B34" s="51"/>
      <c r="C34" s="51"/>
      <c r="D34" s="51"/>
      <c r="E34" s="51"/>
      <c r="F34" s="51"/>
      <c r="G34" s="51">
        <v>16</v>
      </c>
      <c r="H34" s="51"/>
      <c r="I34" s="51"/>
      <c r="J34" s="51"/>
      <c r="K34" s="84"/>
      <c r="L34" s="131"/>
      <c r="M34" s="57"/>
      <c r="N34" s="135"/>
      <c r="O34" s="54">
        <f>IF(G34=0,"",G34/F33)</f>
        <v>0.94117647058823528</v>
      </c>
      <c r="P34" s="55">
        <v>17</v>
      </c>
      <c r="Q34" s="139">
        <f t="shared" si="2"/>
        <v>1</v>
      </c>
      <c r="R34" s="139">
        <f t="shared" si="3"/>
        <v>0</v>
      </c>
      <c r="S34" s="52"/>
      <c r="T34" s="24"/>
      <c r="U34" s="24"/>
      <c r="V34" s="24"/>
      <c r="W34" s="24"/>
      <c r="X34" s="24"/>
      <c r="Y34" s="24"/>
      <c r="Z34" s="24"/>
    </row>
    <row r="35" spans="1:26" ht="15.75" customHeight="1" x14ac:dyDescent="0.25">
      <c r="A35" s="50">
        <v>1902</v>
      </c>
      <c r="B35" s="51"/>
      <c r="C35" s="51"/>
      <c r="D35" s="51"/>
      <c r="E35" s="51"/>
      <c r="F35" s="51"/>
      <c r="G35" s="51"/>
      <c r="H35" s="51">
        <v>16</v>
      </c>
      <c r="I35" s="51"/>
      <c r="J35" s="51"/>
      <c r="K35" s="84"/>
      <c r="L35" s="131"/>
      <c r="M35" s="57"/>
      <c r="N35" s="135"/>
      <c r="O35" s="54">
        <f>IF(H35=0,"",H35/G34)</f>
        <v>1</v>
      </c>
      <c r="P35" s="55">
        <v>17</v>
      </c>
      <c r="Q35" s="139">
        <f t="shared" si="2"/>
        <v>1</v>
      </c>
      <c r="R35" s="139">
        <f t="shared" si="3"/>
        <v>0</v>
      </c>
      <c r="S35" s="52"/>
      <c r="T35" s="24"/>
      <c r="U35" s="24"/>
      <c r="V35" s="24"/>
      <c r="W35" s="24"/>
      <c r="X35" s="24"/>
      <c r="Y35" s="24"/>
      <c r="Z35" s="24"/>
    </row>
    <row r="36" spans="1:26" ht="15.75" customHeight="1" x14ac:dyDescent="0.25">
      <c r="A36" s="50">
        <v>2001</v>
      </c>
      <c r="B36" s="51"/>
      <c r="C36" s="51"/>
      <c r="D36" s="51"/>
      <c r="E36" s="51"/>
      <c r="F36" s="51"/>
      <c r="G36" s="51"/>
      <c r="H36" s="51"/>
      <c r="I36" s="51">
        <v>14</v>
      </c>
      <c r="J36" s="51"/>
      <c r="K36" s="84"/>
      <c r="L36" s="131"/>
      <c r="M36" s="57"/>
      <c r="N36" s="135"/>
      <c r="O36" s="54">
        <f>IF(I36=0,"",I36/H35)</f>
        <v>0.875</v>
      </c>
      <c r="P36" s="55">
        <v>17</v>
      </c>
      <c r="Q36" s="139">
        <f t="shared" si="2"/>
        <v>1</v>
      </c>
      <c r="R36" s="139">
        <f t="shared" si="3"/>
        <v>0</v>
      </c>
      <c r="S36" s="52"/>
      <c r="T36" s="24"/>
      <c r="U36" s="24"/>
      <c r="V36" s="24"/>
      <c r="W36" s="24"/>
      <c r="X36" s="24"/>
      <c r="Y36" s="24"/>
      <c r="Z36" s="24"/>
    </row>
    <row r="37" spans="1:26" ht="15.75" customHeight="1" x14ac:dyDescent="0.25">
      <c r="A37" s="50">
        <v>2002</v>
      </c>
      <c r="B37" s="51"/>
      <c r="C37" s="51"/>
      <c r="D37" s="51"/>
      <c r="E37" s="51"/>
      <c r="F37" s="51"/>
      <c r="G37" s="51"/>
      <c r="H37" s="51"/>
      <c r="I37" s="51"/>
      <c r="J37" s="51">
        <v>11</v>
      </c>
      <c r="K37" s="84">
        <v>5</v>
      </c>
      <c r="L37" s="131"/>
      <c r="M37" s="57"/>
      <c r="N37" s="135"/>
      <c r="O37" s="54">
        <f>IF(J37=0,"",J37/I36)</f>
        <v>0.7857142857142857</v>
      </c>
      <c r="P37" s="55">
        <v>16</v>
      </c>
      <c r="Q37" s="139">
        <f t="shared" si="2"/>
        <v>0.94117647058823528</v>
      </c>
      <c r="R37" s="139">
        <f t="shared" si="3"/>
        <v>5.8823529411764719E-2</v>
      </c>
      <c r="S37" s="52"/>
      <c r="T37" s="24"/>
      <c r="U37" s="24"/>
      <c r="V37" s="24"/>
      <c r="W37" s="24"/>
      <c r="X37" s="24"/>
      <c r="Y37" s="24"/>
      <c r="Z37" s="24"/>
    </row>
    <row r="38" spans="1:26" ht="15.75" customHeight="1" x14ac:dyDescent="0.25">
      <c r="A38" s="50">
        <v>2101</v>
      </c>
      <c r="B38" s="51"/>
      <c r="C38" s="51"/>
      <c r="D38" s="51"/>
      <c r="E38" s="51"/>
      <c r="F38" s="51"/>
      <c r="G38" s="51"/>
      <c r="H38" s="51"/>
      <c r="I38" s="51"/>
      <c r="J38" s="51">
        <v>6</v>
      </c>
      <c r="K38" s="84">
        <v>6</v>
      </c>
      <c r="L38" s="131"/>
      <c r="M38" s="57"/>
      <c r="N38" s="57"/>
      <c r="O38" s="57"/>
      <c r="P38" s="55">
        <v>9</v>
      </c>
      <c r="Q38" s="143"/>
      <c r="R38" s="142"/>
      <c r="S38" s="52"/>
      <c r="T38" s="24"/>
      <c r="U38" s="24"/>
      <c r="V38" s="24"/>
      <c r="W38" s="24"/>
      <c r="X38" s="24"/>
      <c r="Y38" s="24"/>
      <c r="Z38" s="24"/>
    </row>
    <row r="39" spans="1:26" ht="15.75" customHeight="1" x14ac:dyDescent="0.25">
      <c r="A39" s="50">
        <v>2102</v>
      </c>
      <c r="B39" s="51"/>
      <c r="C39" s="51"/>
      <c r="D39" s="51"/>
      <c r="E39" s="51"/>
      <c r="F39" s="51"/>
      <c r="G39" s="51"/>
      <c r="H39" s="51"/>
      <c r="I39" s="51"/>
      <c r="J39" s="51">
        <v>3</v>
      </c>
      <c r="K39" s="84">
        <v>1</v>
      </c>
      <c r="L39" s="131"/>
      <c r="M39" s="57"/>
      <c r="N39" s="136"/>
      <c r="O39" s="142"/>
      <c r="P39" s="58">
        <v>4</v>
      </c>
      <c r="Q39" s="143"/>
      <c r="R39" s="142"/>
      <c r="S39" s="52"/>
      <c r="T39" s="24"/>
      <c r="U39" s="24"/>
      <c r="V39" s="24"/>
      <c r="W39" s="24"/>
      <c r="X39" s="24"/>
      <c r="Y39" s="24"/>
      <c r="Z39" s="24"/>
    </row>
    <row r="40" spans="1:26" ht="15.75" customHeight="1" x14ac:dyDescent="0.25">
      <c r="A40" s="50">
        <v>2201</v>
      </c>
      <c r="B40" s="51"/>
      <c r="C40" s="51"/>
      <c r="D40" s="51"/>
      <c r="E40" s="51"/>
      <c r="F40" s="51"/>
      <c r="G40" s="51"/>
      <c r="H40" s="51"/>
      <c r="I40" s="51"/>
      <c r="J40" s="51">
        <v>2</v>
      </c>
      <c r="K40" s="84">
        <v>2</v>
      </c>
      <c r="L40" s="131"/>
      <c r="M40" s="57"/>
      <c r="N40" s="136"/>
      <c r="O40" s="142"/>
      <c r="P40" s="58">
        <v>2</v>
      </c>
      <c r="Q40" s="143"/>
      <c r="R40" s="142"/>
      <c r="S40" s="52"/>
      <c r="T40" s="24"/>
      <c r="U40" s="24"/>
      <c r="V40" s="24"/>
      <c r="W40" s="24"/>
      <c r="X40" s="24"/>
      <c r="Y40" s="24"/>
      <c r="Z40" s="24"/>
    </row>
    <row r="41" spans="1:26" ht="15.75" customHeight="1" x14ac:dyDescent="0.25">
      <c r="A41" s="50">
        <v>2202</v>
      </c>
      <c r="B41" s="51"/>
      <c r="C41" s="51"/>
      <c r="D41" s="51"/>
      <c r="E41" s="51"/>
      <c r="F41" s="51"/>
      <c r="G41" s="51"/>
      <c r="H41" s="51"/>
      <c r="I41" s="51"/>
      <c r="J41" s="51"/>
      <c r="K41" s="84"/>
      <c r="L41" s="131"/>
      <c r="M41" s="57"/>
      <c r="N41" s="136"/>
      <c r="O41" s="142"/>
      <c r="P41" s="58"/>
      <c r="Q41" s="143"/>
      <c r="R41" s="142"/>
      <c r="S41" s="52"/>
      <c r="T41" s="24"/>
      <c r="U41" s="24"/>
      <c r="V41" s="24"/>
      <c r="W41" s="24"/>
      <c r="X41" s="24"/>
      <c r="Y41" s="24"/>
      <c r="Z41" s="24"/>
    </row>
    <row r="42" spans="1:26" ht="15.75" customHeight="1" x14ac:dyDescent="0.25">
      <c r="A42" s="50">
        <v>2301</v>
      </c>
      <c r="B42" s="51"/>
      <c r="C42" s="51"/>
      <c r="D42" s="51"/>
      <c r="E42" s="51"/>
      <c r="F42" s="51"/>
      <c r="G42" s="51"/>
      <c r="H42" s="51"/>
      <c r="I42" s="51"/>
      <c r="J42" s="51"/>
      <c r="K42" s="84"/>
      <c r="L42" s="131"/>
      <c r="M42" s="57"/>
      <c r="N42" s="136"/>
      <c r="O42" s="57"/>
      <c r="P42" s="136"/>
      <c r="Q42" s="144"/>
      <c r="R42" s="142"/>
      <c r="S42" s="52"/>
      <c r="T42" s="24"/>
      <c r="U42" s="24"/>
      <c r="V42" s="24"/>
      <c r="W42" s="24"/>
      <c r="X42" s="24"/>
      <c r="Y42" s="24"/>
      <c r="Z42" s="24"/>
    </row>
    <row r="43" spans="1:26" ht="15.75" customHeight="1" x14ac:dyDescent="0.25">
      <c r="A43" s="50">
        <v>2302</v>
      </c>
      <c r="B43" s="51"/>
      <c r="C43" s="51"/>
      <c r="D43" s="51"/>
      <c r="E43" s="51"/>
      <c r="F43" s="51"/>
      <c r="G43" s="51"/>
      <c r="H43" s="51"/>
      <c r="I43" s="51"/>
      <c r="J43" s="51"/>
      <c r="K43" s="84"/>
      <c r="L43" s="131"/>
      <c r="M43" s="57"/>
      <c r="N43" s="136"/>
      <c r="O43" s="60" t="s">
        <v>48</v>
      </c>
      <c r="P43" s="61">
        <v>10</v>
      </c>
      <c r="Q43" s="62">
        <f>K46</f>
        <v>14</v>
      </c>
      <c r="R43" s="63" t="s">
        <v>17</v>
      </c>
      <c r="S43" s="52"/>
      <c r="T43" s="24"/>
      <c r="U43" s="24"/>
      <c r="V43" s="24"/>
      <c r="W43" s="24"/>
      <c r="X43" s="24"/>
      <c r="Y43" s="24"/>
      <c r="Z43" s="24"/>
    </row>
    <row r="44" spans="1:26" ht="15.75" customHeight="1" x14ac:dyDescent="0.25">
      <c r="A44" s="50">
        <v>2401</v>
      </c>
      <c r="B44" s="51"/>
      <c r="C44" s="51"/>
      <c r="D44" s="51"/>
      <c r="E44" s="51"/>
      <c r="F44" s="51"/>
      <c r="G44" s="51"/>
      <c r="H44" s="51"/>
      <c r="I44" s="51"/>
      <c r="J44" s="51"/>
      <c r="K44" s="84"/>
      <c r="L44" s="131"/>
      <c r="M44" s="57"/>
      <c r="N44" s="136"/>
      <c r="O44" s="64" t="s">
        <v>49</v>
      </c>
      <c r="P44" s="65">
        <f>IF(P43/B29=0,"",P43/B29)</f>
        <v>0.4</v>
      </c>
      <c r="Q44" s="66">
        <f>IF(P43/Q43=0,"",P43/Q43)</f>
        <v>0.7142857142857143</v>
      </c>
      <c r="R44" s="67" t="s">
        <v>50</v>
      </c>
      <c r="S44" s="52"/>
      <c r="T44" s="24"/>
      <c r="U44" s="24"/>
      <c r="V44" s="24"/>
      <c r="W44" s="24"/>
      <c r="X44" s="24"/>
      <c r="Y44" s="24"/>
      <c r="Z44" s="24"/>
    </row>
    <row r="45" spans="1:26" ht="15.75" customHeight="1" x14ac:dyDescent="0.25">
      <c r="A45" s="50">
        <v>2402</v>
      </c>
      <c r="B45" s="51"/>
      <c r="C45" s="51"/>
      <c r="D45" s="51"/>
      <c r="E45" s="51"/>
      <c r="F45" s="51"/>
      <c r="G45" s="51"/>
      <c r="H45" s="51"/>
      <c r="I45" s="51"/>
      <c r="J45" s="51"/>
      <c r="K45" s="84"/>
      <c r="L45" s="132"/>
      <c r="M45" s="137"/>
      <c r="N45" s="138"/>
      <c r="O45" s="68"/>
      <c r="P45" s="69"/>
      <c r="Q45" s="69"/>
      <c r="R45" s="70"/>
      <c r="S45" s="52"/>
      <c r="T45" s="24"/>
      <c r="U45" s="24"/>
      <c r="V45" s="24"/>
      <c r="W45" s="24"/>
      <c r="X45" s="24"/>
      <c r="Y45" s="24"/>
      <c r="Z45" s="24"/>
    </row>
    <row r="46" spans="1:26" ht="18" customHeight="1" x14ac:dyDescent="0.25">
      <c r="A46" s="19"/>
      <c r="B46" s="188" t="s">
        <v>74</v>
      </c>
      <c r="C46" s="188"/>
      <c r="D46" s="188"/>
      <c r="E46" s="188"/>
      <c r="F46" s="188"/>
      <c r="G46" s="188"/>
      <c r="H46" s="188"/>
      <c r="I46" s="188"/>
      <c r="J46" s="188"/>
      <c r="K46" s="71">
        <f>SUM(K37:K42)</f>
        <v>14</v>
      </c>
      <c r="L46" s="72">
        <f>IF(K37=0,"",K37/B29)</f>
        <v>0.2</v>
      </c>
      <c r="M46" s="72">
        <f>IF(K46=0,"",K46/B29)</f>
        <v>0.56000000000000005</v>
      </c>
      <c r="N46" s="72">
        <f>IF(K38=0,"",M46-L46)</f>
        <v>0.36000000000000004</v>
      </c>
      <c r="O46" s="1"/>
      <c r="P46" s="24"/>
      <c r="Q46" s="27"/>
      <c r="R46" s="1"/>
      <c r="T46" s="24"/>
      <c r="U46" s="24"/>
      <c r="V46" s="24"/>
      <c r="W46" s="24"/>
      <c r="X46" s="24"/>
      <c r="Y46" s="24"/>
      <c r="Z46" s="24"/>
    </row>
    <row r="47" spans="1:26" ht="12.75" customHeight="1" x14ac:dyDescent="0.2">
      <c r="M47" s="1"/>
      <c r="N47" s="1"/>
      <c r="P47" s="1"/>
    </row>
    <row r="48" spans="1:26" ht="12.75" customHeight="1" x14ac:dyDescent="0.2">
      <c r="M48" s="1"/>
      <c r="N48" s="1"/>
      <c r="P48" s="1"/>
    </row>
    <row r="49" spans="1:26" ht="26.25" customHeight="1" x14ac:dyDescent="0.4">
      <c r="A49" s="29"/>
      <c r="B49" s="179" t="s">
        <v>63</v>
      </c>
      <c r="C49" s="180"/>
      <c r="D49" s="180"/>
      <c r="E49" s="180"/>
      <c r="F49" s="180"/>
      <c r="G49" s="180"/>
      <c r="H49" s="180"/>
      <c r="I49" s="180"/>
      <c r="J49" s="180"/>
      <c r="K49" s="74" t="s">
        <v>80</v>
      </c>
      <c r="M49" s="1"/>
      <c r="N49" s="1"/>
      <c r="O49" s="24"/>
      <c r="P49" s="1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20.25" customHeight="1" x14ac:dyDescent="0.2">
      <c r="A50" s="181" t="s">
        <v>16</v>
      </c>
      <c r="B50" s="182" t="s">
        <v>64</v>
      </c>
      <c r="C50" s="183"/>
      <c r="D50" s="183"/>
      <c r="E50" s="183"/>
      <c r="F50" s="183"/>
      <c r="G50" s="183"/>
      <c r="H50" s="183"/>
      <c r="I50" s="183"/>
      <c r="J50" s="183"/>
      <c r="K50" s="185" t="s">
        <v>17</v>
      </c>
      <c r="L50" s="178" t="s">
        <v>8</v>
      </c>
      <c r="M50" s="178" t="s">
        <v>9</v>
      </c>
      <c r="N50" s="187" t="s">
        <v>10</v>
      </c>
      <c r="O50" s="178" t="s">
        <v>11</v>
      </c>
      <c r="P50" s="176" t="s">
        <v>12</v>
      </c>
      <c r="Q50" s="176" t="s">
        <v>13</v>
      </c>
      <c r="R50" s="178" t="s">
        <v>14</v>
      </c>
      <c r="T50" s="24"/>
      <c r="U50" s="24"/>
      <c r="V50" s="24"/>
      <c r="W50" s="24"/>
      <c r="X50" s="24"/>
      <c r="Y50" s="24"/>
      <c r="Z50" s="24"/>
    </row>
    <row r="51" spans="1:26" ht="15.75" customHeight="1" x14ac:dyDescent="0.25">
      <c r="A51" s="177"/>
      <c r="B51" s="50" t="s">
        <v>65</v>
      </c>
      <c r="C51" s="50" t="s">
        <v>66</v>
      </c>
      <c r="D51" s="50" t="s">
        <v>67</v>
      </c>
      <c r="E51" s="50" t="s">
        <v>68</v>
      </c>
      <c r="F51" s="50" t="s">
        <v>69</v>
      </c>
      <c r="G51" s="50" t="s">
        <v>70</v>
      </c>
      <c r="H51" s="50" t="s">
        <v>71</v>
      </c>
      <c r="I51" s="50" t="s">
        <v>72</v>
      </c>
      <c r="J51" s="50" t="s">
        <v>73</v>
      </c>
      <c r="K51" s="186"/>
      <c r="L51" s="177"/>
      <c r="M51" s="177"/>
      <c r="N51" s="177"/>
      <c r="O51" s="177"/>
      <c r="P51" s="177"/>
      <c r="Q51" s="177"/>
      <c r="R51" s="177"/>
      <c r="T51" s="24"/>
      <c r="U51" s="24"/>
      <c r="V51" s="24"/>
      <c r="W51" s="24"/>
      <c r="X51" s="24"/>
      <c r="Y51" s="24"/>
      <c r="Z51" s="24"/>
    </row>
    <row r="52" spans="1:26" ht="15.75" customHeight="1" x14ac:dyDescent="0.25">
      <c r="A52" s="50">
        <v>1701</v>
      </c>
      <c r="B52" s="51">
        <v>15</v>
      </c>
      <c r="C52" s="51"/>
      <c r="D52" s="51"/>
      <c r="E52" s="51"/>
      <c r="F52" s="51"/>
      <c r="G52" s="51"/>
      <c r="H52" s="51"/>
      <c r="I52" s="51"/>
      <c r="J52" s="51"/>
      <c r="K52" s="84"/>
      <c r="L52" s="130"/>
      <c r="M52" s="133"/>
      <c r="N52" s="134"/>
      <c r="O52" s="140"/>
      <c r="P52" s="53">
        <f>B52</f>
        <v>15</v>
      </c>
      <c r="Q52" s="141"/>
      <c r="R52" s="140"/>
      <c r="S52" s="52"/>
      <c r="T52" s="24"/>
      <c r="U52" s="24"/>
      <c r="V52" s="24"/>
      <c r="W52" s="24"/>
      <c r="X52" s="24"/>
      <c r="Y52" s="24"/>
      <c r="Z52" s="24"/>
    </row>
    <row r="53" spans="1:26" ht="15.75" customHeight="1" x14ac:dyDescent="0.25">
      <c r="A53" s="50">
        <v>1702</v>
      </c>
      <c r="B53" s="51"/>
      <c r="C53" s="51">
        <v>11</v>
      </c>
      <c r="D53" s="51"/>
      <c r="E53" s="51"/>
      <c r="F53" s="51"/>
      <c r="G53" s="51"/>
      <c r="H53" s="51"/>
      <c r="I53" s="51"/>
      <c r="J53" s="51"/>
      <c r="K53" s="84"/>
      <c r="L53" s="131"/>
      <c r="M53" s="57"/>
      <c r="N53" s="135"/>
      <c r="O53" s="54">
        <f>IF(C53=0,"",C53/B52)</f>
        <v>0.73333333333333328</v>
      </c>
      <c r="P53" s="55">
        <v>11</v>
      </c>
      <c r="Q53" s="139">
        <f t="shared" ref="Q53:Q60" si="4">IF(P53=0,"",P53/P52)</f>
        <v>0.73333333333333328</v>
      </c>
      <c r="R53" s="139">
        <f t="shared" ref="R53:R60" si="5">IF(P53=0,"",100%-Q53)</f>
        <v>0.26666666666666672</v>
      </c>
      <c r="S53" s="52"/>
      <c r="T53" s="24"/>
      <c r="U53" s="24"/>
      <c r="V53" s="24"/>
      <c r="W53" s="24"/>
      <c r="X53" s="24"/>
      <c r="Y53" s="24"/>
      <c r="Z53" s="24"/>
    </row>
    <row r="54" spans="1:26" ht="15.75" customHeight="1" x14ac:dyDescent="0.25">
      <c r="A54" s="50">
        <v>1801</v>
      </c>
      <c r="B54" s="51"/>
      <c r="C54" s="51"/>
      <c r="D54" s="51">
        <v>11</v>
      </c>
      <c r="E54" s="51"/>
      <c r="F54" s="51"/>
      <c r="G54" s="51"/>
      <c r="H54" s="51"/>
      <c r="I54" s="51"/>
      <c r="J54" s="51"/>
      <c r="K54" s="84"/>
      <c r="L54" s="131"/>
      <c r="M54" s="57"/>
      <c r="N54" s="135"/>
      <c r="O54" s="54">
        <f>IF(D54=0,"",D54/C53)</f>
        <v>1</v>
      </c>
      <c r="P54" s="55">
        <v>11</v>
      </c>
      <c r="Q54" s="139">
        <f t="shared" si="4"/>
        <v>1</v>
      </c>
      <c r="R54" s="139">
        <f t="shared" si="5"/>
        <v>0</v>
      </c>
      <c r="S54" s="80">
        <f>P54/P52</f>
        <v>0.73333333333333328</v>
      </c>
      <c r="T54" s="80"/>
      <c r="U54" s="24"/>
      <c r="V54" s="24"/>
      <c r="W54" s="24"/>
      <c r="X54" s="24"/>
      <c r="Y54" s="24"/>
      <c r="Z54" s="24"/>
    </row>
    <row r="55" spans="1:26" ht="15.75" customHeight="1" x14ac:dyDescent="0.25">
      <c r="A55" s="50">
        <v>1802</v>
      </c>
      <c r="B55" s="51"/>
      <c r="C55" s="51"/>
      <c r="D55" s="51"/>
      <c r="E55" s="51">
        <v>11</v>
      </c>
      <c r="F55" s="51"/>
      <c r="G55" s="51"/>
      <c r="H55" s="51"/>
      <c r="I55" s="51"/>
      <c r="J55" s="51"/>
      <c r="K55" s="84"/>
      <c r="L55" s="131"/>
      <c r="M55" s="57"/>
      <c r="N55" s="135"/>
      <c r="O55" s="54">
        <f>IF(E55=0,"",E55/D54)</f>
        <v>1</v>
      </c>
      <c r="P55" s="55">
        <v>11</v>
      </c>
      <c r="Q55" s="139">
        <f t="shared" si="4"/>
        <v>1</v>
      </c>
      <c r="R55" s="139">
        <f t="shared" si="5"/>
        <v>0</v>
      </c>
      <c r="S55" s="52"/>
      <c r="T55" s="24"/>
      <c r="U55" s="24"/>
      <c r="V55" s="24"/>
      <c r="W55" s="24"/>
      <c r="X55" s="24"/>
      <c r="Y55" s="24"/>
      <c r="Z55" s="24"/>
    </row>
    <row r="56" spans="1:26" ht="15.75" customHeight="1" x14ac:dyDescent="0.25">
      <c r="A56" s="50">
        <v>1901</v>
      </c>
      <c r="B56" s="51"/>
      <c r="C56" s="51"/>
      <c r="D56" s="51"/>
      <c r="E56" s="51"/>
      <c r="F56" s="51">
        <v>11</v>
      </c>
      <c r="G56" s="51"/>
      <c r="H56" s="51"/>
      <c r="I56" s="51"/>
      <c r="J56" s="51"/>
      <c r="K56" s="84"/>
      <c r="L56" s="131"/>
      <c r="M56" s="57"/>
      <c r="N56" s="135"/>
      <c r="O56" s="54">
        <f>IF(F56=0,"",F56/E55)</f>
        <v>1</v>
      </c>
      <c r="P56" s="55">
        <v>11</v>
      </c>
      <c r="Q56" s="139">
        <f t="shared" si="4"/>
        <v>1</v>
      </c>
      <c r="R56" s="139">
        <f t="shared" si="5"/>
        <v>0</v>
      </c>
      <c r="S56" s="52"/>
      <c r="T56" s="24"/>
      <c r="U56" s="24"/>
      <c r="V56" s="24"/>
      <c r="W56" s="24"/>
      <c r="X56" s="24"/>
      <c r="Y56" s="24"/>
      <c r="Z56" s="24"/>
    </row>
    <row r="57" spans="1:26" ht="15.75" customHeight="1" x14ac:dyDescent="0.25">
      <c r="A57" s="50">
        <v>1902</v>
      </c>
      <c r="B57" s="51"/>
      <c r="C57" s="51"/>
      <c r="D57" s="51"/>
      <c r="E57" s="51"/>
      <c r="F57" s="51"/>
      <c r="G57" s="51">
        <v>11</v>
      </c>
      <c r="H57" s="51"/>
      <c r="I57" s="51"/>
      <c r="J57" s="51"/>
      <c r="K57" s="84"/>
      <c r="L57" s="131"/>
      <c r="M57" s="57"/>
      <c r="N57" s="135"/>
      <c r="O57" s="54">
        <f>IF(G57=0,"",G57/F56)</f>
        <v>1</v>
      </c>
      <c r="P57" s="55">
        <v>11</v>
      </c>
      <c r="Q57" s="139">
        <f t="shared" si="4"/>
        <v>1</v>
      </c>
      <c r="R57" s="139">
        <f t="shared" si="5"/>
        <v>0</v>
      </c>
      <c r="S57" s="52"/>
      <c r="T57" s="24"/>
      <c r="U57" s="24"/>
      <c r="V57" s="24"/>
      <c r="W57" s="24"/>
      <c r="X57" s="24"/>
      <c r="Y57" s="24"/>
      <c r="Z57" s="24"/>
    </row>
    <row r="58" spans="1:26" ht="15.75" customHeight="1" x14ac:dyDescent="0.25">
      <c r="A58" s="50">
        <v>2001</v>
      </c>
      <c r="B58" s="51"/>
      <c r="C58" s="51"/>
      <c r="D58" s="51"/>
      <c r="E58" s="51"/>
      <c r="F58" s="51"/>
      <c r="G58" s="51"/>
      <c r="H58" s="51">
        <v>11</v>
      </c>
      <c r="I58" s="51"/>
      <c r="J58" s="51"/>
      <c r="K58" s="84"/>
      <c r="L58" s="131"/>
      <c r="M58" s="57"/>
      <c r="N58" s="135"/>
      <c r="O58" s="54">
        <f>IF(H58=0,"",H58/G57)</f>
        <v>1</v>
      </c>
      <c r="P58" s="55">
        <v>11</v>
      </c>
      <c r="Q58" s="139">
        <f t="shared" si="4"/>
        <v>1</v>
      </c>
      <c r="R58" s="139">
        <f t="shared" si="5"/>
        <v>0</v>
      </c>
      <c r="S58" s="52"/>
      <c r="T58" s="24"/>
      <c r="U58" s="24"/>
      <c r="V58" s="24"/>
      <c r="W58" s="24"/>
      <c r="X58" s="24"/>
      <c r="Y58" s="24"/>
      <c r="Z58" s="24"/>
    </row>
    <row r="59" spans="1:26" ht="15.75" customHeight="1" x14ac:dyDescent="0.25">
      <c r="A59" s="50">
        <v>2002</v>
      </c>
      <c r="B59" s="51"/>
      <c r="C59" s="51"/>
      <c r="D59" s="51"/>
      <c r="E59" s="51"/>
      <c r="F59" s="51"/>
      <c r="G59" s="51"/>
      <c r="H59" s="51"/>
      <c r="I59" s="51">
        <v>11</v>
      </c>
      <c r="J59" s="51"/>
      <c r="K59" s="84">
        <v>1</v>
      </c>
      <c r="L59" s="131"/>
      <c r="M59" s="57"/>
      <c r="N59" s="135"/>
      <c r="O59" s="54">
        <f>IF(I59=0,"",I59/H58)</f>
        <v>1</v>
      </c>
      <c r="P59" s="55">
        <v>11</v>
      </c>
      <c r="Q59" s="139">
        <f t="shared" si="4"/>
        <v>1</v>
      </c>
      <c r="R59" s="139">
        <f t="shared" si="5"/>
        <v>0</v>
      </c>
      <c r="S59" s="52"/>
      <c r="T59" s="24"/>
      <c r="U59" s="24"/>
      <c r="V59" s="24"/>
      <c r="W59" s="24"/>
      <c r="X59" s="24"/>
      <c r="Y59" s="24"/>
      <c r="Z59" s="24"/>
    </row>
    <row r="60" spans="1:26" ht="15.75" customHeight="1" x14ac:dyDescent="0.25">
      <c r="A60" s="50">
        <v>2101</v>
      </c>
      <c r="B60" s="51"/>
      <c r="C60" s="51"/>
      <c r="D60" s="51"/>
      <c r="E60" s="51"/>
      <c r="F60" s="51"/>
      <c r="G60" s="51"/>
      <c r="H60" s="51"/>
      <c r="I60" s="51"/>
      <c r="J60" s="51">
        <v>10</v>
      </c>
      <c r="K60" s="84">
        <v>8</v>
      </c>
      <c r="L60" s="131"/>
      <c r="M60" s="57"/>
      <c r="N60" s="135"/>
      <c r="O60" s="54">
        <f>IF(J60=0,"",J60/I59)</f>
        <v>0.90909090909090906</v>
      </c>
      <c r="P60" s="55">
        <v>10</v>
      </c>
      <c r="Q60" s="139">
        <f t="shared" si="4"/>
        <v>0.90909090909090906</v>
      </c>
      <c r="R60" s="139">
        <f t="shared" si="5"/>
        <v>9.0909090909090939E-2</v>
      </c>
      <c r="S60" s="52"/>
      <c r="T60" s="24"/>
      <c r="U60" s="24"/>
      <c r="V60" s="24"/>
      <c r="W60" s="24"/>
      <c r="X60" s="24"/>
      <c r="Y60" s="24"/>
      <c r="Z60" s="24"/>
    </row>
    <row r="61" spans="1:26" ht="15.75" customHeight="1" x14ac:dyDescent="0.25">
      <c r="A61" s="50">
        <v>2102</v>
      </c>
      <c r="B61" s="51"/>
      <c r="C61" s="51"/>
      <c r="D61" s="51"/>
      <c r="E61" s="51"/>
      <c r="F61" s="51"/>
      <c r="G61" s="51"/>
      <c r="H61" s="51"/>
      <c r="I61" s="51"/>
      <c r="J61" s="51">
        <v>1</v>
      </c>
      <c r="K61" s="84">
        <v>1</v>
      </c>
      <c r="L61" s="131"/>
      <c r="M61" s="57"/>
      <c r="N61" s="57"/>
      <c r="O61" s="57"/>
      <c r="P61" s="55">
        <v>2</v>
      </c>
      <c r="Q61" s="143"/>
      <c r="R61" s="142"/>
      <c r="S61" s="52"/>
      <c r="T61" s="24"/>
      <c r="U61" s="24"/>
      <c r="V61" s="24"/>
      <c r="W61" s="24"/>
      <c r="X61" s="24"/>
      <c r="Y61" s="24"/>
      <c r="Z61" s="24"/>
    </row>
    <row r="62" spans="1:26" ht="15.75" customHeight="1" x14ac:dyDescent="0.25">
      <c r="A62" s="50">
        <v>2201</v>
      </c>
      <c r="B62" s="51"/>
      <c r="C62" s="51"/>
      <c r="D62" s="51"/>
      <c r="E62" s="51"/>
      <c r="F62" s="51"/>
      <c r="G62" s="51"/>
      <c r="H62" s="51"/>
      <c r="I62" s="51"/>
      <c r="J62" s="51">
        <v>1</v>
      </c>
      <c r="K62" s="84">
        <v>1</v>
      </c>
      <c r="L62" s="131"/>
      <c r="M62" s="57"/>
      <c r="N62" s="136"/>
      <c r="O62" s="142"/>
      <c r="P62" s="58">
        <v>1</v>
      </c>
      <c r="Q62" s="143"/>
      <c r="R62" s="142"/>
      <c r="S62" s="52"/>
      <c r="T62" s="24"/>
      <c r="U62" s="24"/>
      <c r="V62" s="24"/>
      <c r="W62" s="24"/>
      <c r="X62" s="24"/>
      <c r="Y62" s="24"/>
      <c r="Z62" s="24"/>
    </row>
    <row r="63" spans="1:26" ht="15.75" customHeight="1" x14ac:dyDescent="0.25">
      <c r="A63" s="50">
        <v>2202</v>
      </c>
      <c r="B63" s="51"/>
      <c r="C63" s="51"/>
      <c r="D63" s="51"/>
      <c r="E63" s="51"/>
      <c r="F63" s="51"/>
      <c r="G63" s="51"/>
      <c r="H63" s="51"/>
      <c r="I63" s="51"/>
      <c r="J63" s="51"/>
      <c r="K63" s="84"/>
      <c r="L63" s="131"/>
      <c r="M63" s="57"/>
      <c r="N63" s="136"/>
      <c r="O63" s="142"/>
      <c r="P63" s="58"/>
      <c r="Q63" s="143"/>
      <c r="R63" s="142"/>
      <c r="S63" s="52"/>
      <c r="T63" s="24"/>
      <c r="U63" s="24"/>
      <c r="V63" s="24"/>
      <c r="W63" s="24"/>
      <c r="X63" s="24"/>
      <c r="Y63" s="24"/>
      <c r="Z63" s="24"/>
    </row>
    <row r="64" spans="1:26" ht="15.75" customHeight="1" x14ac:dyDescent="0.25">
      <c r="A64" s="50">
        <v>2301</v>
      </c>
      <c r="B64" s="51"/>
      <c r="C64" s="51"/>
      <c r="D64" s="51"/>
      <c r="E64" s="51"/>
      <c r="F64" s="51"/>
      <c r="G64" s="51"/>
      <c r="H64" s="51"/>
      <c r="I64" s="51"/>
      <c r="J64" s="51"/>
      <c r="K64" s="84"/>
      <c r="L64" s="131"/>
      <c r="M64" s="57"/>
      <c r="N64" s="136"/>
      <c r="O64" s="142"/>
      <c r="P64" s="58"/>
      <c r="Q64" s="143"/>
      <c r="R64" s="142"/>
      <c r="S64" s="52"/>
      <c r="T64" s="24"/>
      <c r="U64" s="24"/>
      <c r="V64" s="24"/>
      <c r="W64" s="24"/>
      <c r="X64" s="24"/>
      <c r="Y64" s="24"/>
      <c r="Z64" s="24"/>
    </row>
    <row r="65" spans="1:26" ht="15.75" customHeight="1" x14ac:dyDescent="0.25">
      <c r="A65" s="50">
        <v>2302</v>
      </c>
      <c r="B65" s="51"/>
      <c r="C65" s="51"/>
      <c r="D65" s="51"/>
      <c r="E65" s="51"/>
      <c r="F65" s="51"/>
      <c r="G65" s="51"/>
      <c r="H65" s="51"/>
      <c r="I65" s="51"/>
      <c r="J65" s="51"/>
      <c r="K65" s="84"/>
      <c r="L65" s="131"/>
      <c r="M65" s="57"/>
      <c r="N65" s="136"/>
      <c r="O65" s="57"/>
      <c r="P65" s="136"/>
      <c r="Q65" s="144"/>
      <c r="R65" s="142"/>
      <c r="S65" s="52"/>
      <c r="T65" s="24"/>
      <c r="U65" s="24"/>
      <c r="V65" s="24"/>
      <c r="W65" s="24"/>
      <c r="X65" s="24"/>
      <c r="Y65" s="24"/>
      <c r="Z65" s="24"/>
    </row>
    <row r="66" spans="1:26" ht="15.75" customHeight="1" x14ac:dyDescent="0.25">
      <c r="A66" s="50">
        <v>2401</v>
      </c>
      <c r="B66" s="51"/>
      <c r="C66" s="51"/>
      <c r="D66" s="51"/>
      <c r="E66" s="51"/>
      <c r="F66" s="51"/>
      <c r="G66" s="51"/>
      <c r="H66" s="51"/>
      <c r="I66" s="51"/>
      <c r="J66" s="51"/>
      <c r="K66" s="84"/>
      <c r="L66" s="131"/>
      <c r="M66" s="57"/>
      <c r="N66" s="136"/>
      <c r="O66" s="60" t="s">
        <v>48</v>
      </c>
      <c r="P66" s="61">
        <v>10</v>
      </c>
      <c r="Q66" s="62">
        <f>IF(SUM(K54:K62)=0,"",SUM(K54:K62))</f>
        <v>11</v>
      </c>
      <c r="R66" s="63" t="s">
        <v>17</v>
      </c>
      <c r="S66" s="52"/>
      <c r="T66" s="24"/>
      <c r="U66" s="24"/>
      <c r="V66" s="24"/>
      <c r="W66" s="24"/>
      <c r="X66" s="24"/>
      <c r="Y66" s="24"/>
      <c r="Z66" s="24"/>
    </row>
    <row r="67" spans="1:26" ht="15.75" customHeight="1" x14ac:dyDescent="0.25">
      <c r="A67" s="50">
        <v>2402</v>
      </c>
      <c r="B67" s="51"/>
      <c r="C67" s="51"/>
      <c r="D67" s="51"/>
      <c r="E67" s="51"/>
      <c r="F67" s="51"/>
      <c r="G67" s="51"/>
      <c r="H67" s="51"/>
      <c r="I67" s="51"/>
      <c r="J67" s="51"/>
      <c r="K67" s="84"/>
      <c r="L67" s="131"/>
      <c r="M67" s="57"/>
      <c r="N67" s="136"/>
      <c r="O67" s="64" t="s">
        <v>49</v>
      </c>
      <c r="P67" s="65">
        <f>IF(P66/B52=0,"",P66/B52)</f>
        <v>0.66666666666666663</v>
      </c>
      <c r="Q67" s="66">
        <f>IF(P66/Q66=0,"",P66/Q66)</f>
        <v>0.90909090909090906</v>
      </c>
      <c r="R67" s="67" t="s">
        <v>50</v>
      </c>
      <c r="S67" s="52"/>
      <c r="T67" s="24"/>
      <c r="U67" s="24"/>
      <c r="V67" s="24"/>
      <c r="W67" s="24"/>
      <c r="X67" s="24"/>
      <c r="Y67" s="24"/>
      <c r="Z67" s="24"/>
    </row>
    <row r="68" spans="1:26" ht="15.75" customHeight="1" x14ac:dyDescent="0.25">
      <c r="A68" s="50">
        <v>2501</v>
      </c>
      <c r="B68" s="51"/>
      <c r="C68" s="51"/>
      <c r="D68" s="51"/>
      <c r="E68" s="51"/>
      <c r="F68" s="51"/>
      <c r="G68" s="51"/>
      <c r="H68" s="51"/>
      <c r="I68" s="51"/>
      <c r="J68" s="51"/>
      <c r="K68" s="84"/>
      <c r="L68" s="132"/>
      <c r="M68" s="137"/>
      <c r="N68" s="138"/>
      <c r="O68" s="68"/>
      <c r="P68" s="69"/>
      <c r="Q68" s="69"/>
      <c r="R68" s="70"/>
      <c r="S68" s="52"/>
      <c r="T68" s="24"/>
      <c r="U68" s="24"/>
      <c r="V68" s="24"/>
      <c r="W68" s="24"/>
      <c r="X68" s="24"/>
      <c r="Y68" s="24"/>
      <c r="Z68" s="24"/>
    </row>
    <row r="69" spans="1:26" ht="18" customHeight="1" x14ac:dyDescent="0.25">
      <c r="A69" s="19"/>
      <c r="B69" s="188" t="s">
        <v>74</v>
      </c>
      <c r="C69" s="188"/>
      <c r="D69" s="188"/>
      <c r="E69" s="188"/>
      <c r="F69" s="188"/>
      <c r="G69" s="188"/>
      <c r="H69" s="188"/>
      <c r="I69" s="188"/>
      <c r="J69" s="188"/>
      <c r="K69" s="71">
        <f>SUM(K59:K67)</f>
        <v>11</v>
      </c>
      <c r="L69" s="72">
        <f>(SUM(K59:K60)/B52)</f>
        <v>0.6</v>
      </c>
      <c r="M69" s="72">
        <f>IF(K69=0,"",K69/B52)</f>
        <v>0.73333333333333328</v>
      </c>
      <c r="N69" s="72">
        <f>IF(K61=0,"",M69-L69)</f>
        <v>0.1333333333333333</v>
      </c>
      <c r="O69" s="1"/>
      <c r="P69" s="24"/>
      <c r="Q69" s="27"/>
      <c r="R69" s="1"/>
      <c r="T69" s="24"/>
      <c r="U69" s="24"/>
      <c r="V69" s="24"/>
      <c r="W69" s="24"/>
      <c r="X69" s="24"/>
      <c r="Y69" s="24"/>
      <c r="Z69" s="24"/>
    </row>
    <row r="70" spans="1:26" ht="12.75" customHeight="1" x14ac:dyDescent="0.2">
      <c r="M70" s="1"/>
      <c r="N70" s="1"/>
      <c r="P70" s="1"/>
    </row>
    <row r="71" spans="1:26" ht="12.75" customHeight="1" x14ac:dyDescent="0.2">
      <c r="M71" s="1"/>
      <c r="N71" s="1"/>
      <c r="P71" s="1"/>
    </row>
    <row r="72" spans="1:26" ht="26.25" customHeight="1" x14ac:dyDescent="0.4">
      <c r="A72" s="29"/>
      <c r="B72" s="179" t="s">
        <v>63</v>
      </c>
      <c r="C72" s="180"/>
      <c r="D72" s="180"/>
      <c r="E72" s="180"/>
      <c r="F72" s="180"/>
      <c r="G72" s="180"/>
      <c r="H72" s="180"/>
      <c r="I72" s="180"/>
      <c r="J72" s="180"/>
      <c r="K72" s="74" t="s">
        <v>82</v>
      </c>
      <c r="M72" s="1"/>
      <c r="N72" s="1"/>
      <c r="O72" s="24"/>
      <c r="P72" s="1"/>
      <c r="Q72" s="24"/>
      <c r="R72" s="24"/>
      <c r="S72" s="24"/>
      <c r="V72" s="97">
        <f>AVERAGE(L69,L92)</f>
        <v>0.46666666666666667</v>
      </c>
    </row>
    <row r="73" spans="1:26" ht="20.25" customHeight="1" x14ac:dyDescent="0.2">
      <c r="A73" s="181" t="s">
        <v>16</v>
      </c>
      <c r="B73" s="182" t="s">
        <v>64</v>
      </c>
      <c r="C73" s="183"/>
      <c r="D73" s="183"/>
      <c r="E73" s="183"/>
      <c r="F73" s="183"/>
      <c r="G73" s="183"/>
      <c r="H73" s="183"/>
      <c r="I73" s="183"/>
      <c r="J73" s="183"/>
      <c r="K73" s="185" t="s">
        <v>17</v>
      </c>
      <c r="L73" s="178" t="s">
        <v>8</v>
      </c>
      <c r="M73" s="178" t="s">
        <v>9</v>
      </c>
      <c r="N73" s="187" t="s">
        <v>10</v>
      </c>
      <c r="O73" s="178" t="s">
        <v>11</v>
      </c>
      <c r="P73" s="176" t="s">
        <v>12</v>
      </c>
      <c r="Q73" s="176" t="s">
        <v>13</v>
      </c>
      <c r="R73" s="178" t="s">
        <v>14</v>
      </c>
    </row>
    <row r="74" spans="1:26" ht="15.75" customHeight="1" x14ac:dyDescent="0.25">
      <c r="A74" s="177"/>
      <c r="B74" s="50" t="s">
        <v>65</v>
      </c>
      <c r="C74" s="50" t="s">
        <v>66</v>
      </c>
      <c r="D74" s="50" t="s">
        <v>67</v>
      </c>
      <c r="E74" s="50" t="s">
        <v>68</v>
      </c>
      <c r="F74" s="50" t="s">
        <v>69</v>
      </c>
      <c r="G74" s="50" t="s">
        <v>70</v>
      </c>
      <c r="H74" s="50" t="s">
        <v>71</v>
      </c>
      <c r="I74" s="50" t="s">
        <v>72</v>
      </c>
      <c r="J74" s="50" t="s">
        <v>73</v>
      </c>
      <c r="K74" s="186"/>
      <c r="L74" s="177"/>
      <c r="M74" s="177"/>
      <c r="N74" s="177"/>
      <c r="O74" s="177"/>
      <c r="P74" s="177"/>
      <c r="Q74" s="177"/>
      <c r="R74" s="177"/>
    </row>
    <row r="75" spans="1:26" ht="15.75" customHeight="1" x14ac:dyDescent="0.25">
      <c r="A75" s="50">
        <v>1702</v>
      </c>
      <c r="B75" s="51">
        <v>30</v>
      </c>
      <c r="C75" s="51"/>
      <c r="D75" s="51"/>
      <c r="E75" s="51"/>
      <c r="F75" s="51"/>
      <c r="G75" s="51"/>
      <c r="H75" s="51"/>
      <c r="I75" s="51"/>
      <c r="J75" s="51"/>
      <c r="K75" s="84"/>
      <c r="L75" s="130"/>
      <c r="M75" s="133"/>
      <c r="N75" s="134"/>
      <c r="O75" s="140"/>
      <c r="P75" s="53">
        <f>B75</f>
        <v>30</v>
      </c>
      <c r="Q75" s="141"/>
      <c r="R75" s="140"/>
      <c r="S75" s="52"/>
    </row>
    <row r="76" spans="1:26" ht="15.75" customHeight="1" x14ac:dyDescent="0.25">
      <c r="A76" s="50">
        <v>1801</v>
      </c>
      <c r="B76" s="51"/>
      <c r="C76" s="51">
        <v>20</v>
      </c>
      <c r="D76" s="51"/>
      <c r="E76" s="51"/>
      <c r="F76" s="51"/>
      <c r="G76" s="51"/>
      <c r="H76" s="51"/>
      <c r="I76" s="51"/>
      <c r="J76" s="51"/>
      <c r="K76" s="84"/>
      <c r="L76" s="131"/>
      <c r="M76" s="57"/>
      <c r="N76" s="135"/>
      <c r="O76" s="54">
        <f>IF(C76=0,"",C76/B75)</f>
        <v>0.66666666666666663</v>
      </c>
      <c r="P76" s="55">
        <v>20</v>
      </c>
      <c r="Q76" s="139">
        <f t="shared" ref="Q76:Q83" si="6">IF(P76=0,"",P76/P75)</f>
        <v>0.66666666666666663</v>
      </c>
      <c r="R76" s="139">
        <f t="shared" ref="R76:R83" si="7">IF(P76=0,"",100%-Q76)</f>
        <v>0.33333333333333337</v>
      </c>
      <c r="S76" s="52"/>
    </row>
    <row r="77" spans="1:26" ht="15.75" customHeight="1" x14ac:dyDescent="0.25">
      <c r="A77" s="50">
        <v>1802</v>
      </c>
      <c r="B77" s="51"/>
      <c r="C77" s="51"/>
      <c r="D77" s="51">
        <v>18</v>
      </c>
      <c r="E77" s="51"/>
      <c r="F77" s="51"/>
      <c r="G77" s="51"/>
      <c r="H77" s="51"/>
      <c r="I77" s="51"/>
      <c r="J77" s="51"/>
      <c r="K77" s="84"/>
      <c r="L77" s="131"/>
      <c r="M77" s="57"/>
      <c r="N77" s="135"/>
      <c r="O77" s="54">
        <f>IF(D77=0,"",D77/C76)</f>
        <v>0.9</v>
      </c>
      <c r="P77" s="55">
        <v>18</v>
      </c>
      <c r="Q77" s="139">
        <f t="shared" si="6"/>
        <v>0.9</v>
      </c>
      <c r="R77" s="139">
        <f t="shared" si="7"/>
        <v>9.9999999999999978E-2</v>
      </c>
      <c r="S77" s="80">
        <f>P77/P75</f>
        <v>0.6</v>
      </c>
    </row>
    <row r="78" spans="1:26" ht="15.75" customHeight="1" x14ac:dyDescent="0.25">
      <c r="A78" s="50">
        <v>1901</v>
      </c>
      <c r="B78" s="51"/>
      <c r="C78" s="51"/>
      <c r="D78" s="51"/>
      <c r="E78" s="51">
        <v>16</v>
      </c>
      <c r="F78" s="51"/>
      <c r="G78" s="51"/>
      <c r="H78" s="51"/>
      <c r="I78" s="51"/>
      <c r="J78" s="51"/>
      <c r="K78" s="84"/>
      <c r="L78" s="131"/>
      <c r="M78" s="57"/>
      <c r="N78" s="135"/>
      <c r="O78" s="54">
        <f>IF(E78=0,"",E78/D77)</f>
        <v>0.88888888888888884</v>
      </c>
      <c r="P78" s="55">
        <v>16</v>
      </c>
      <c r="Q78" s="139">
        <f t="shared" si="6"/>
        <v>0.88888888888888884</v>
      </c>
      <c r="R78" s="139">
        <f t="shared" si="7"/>
        <v>0.11111111111111116</v>
      </c>
      <c r="S78" s="52"/>
    </row>
    <row r="79" spans="1:26" ht="15.75" customHeight="1" x14ac:dyDescent="0.25">
      <c r="A79" s="50">
        <v>1902</v>
      </c>
      <c r="B79" s="51"/>
      <c r="C79" s="51"/>
      <c r="D79" s="51"/>
      <c r="E79" s="51"/>
      <c r="F79" s="51">
        <v>16</v>
      </c>
      <c r="G79" s="51"/>
      <c r="H79" s="51"/>
      <c r="I79" s="51"/>
      <c r="J79" s="51"/>
      <c r="K79" s="84"/>
      <c r="L79" s="131"/>
      <c r="M79" s="57"/>
      <c r="N79" s="135"/>
      <c r="O79" s="54">
        <f>IF(F79=0,"",F79/E78)</f>
        <v>1</v>
      </c>
      <c r="P79" s="55">
        <v>16</v>
      </c>
      <c r="Q79" s="139">
        <f t="shared" si="6"/>
        <v>1</v>
      </c>
      <c r="R79" s="139">
        <f t="shared" si="7"/>
        <v>0</v>
      </c>
      <c r="S79" s="52"/>
    </row>
    <row r="80" spans="1:26" ht="15.75" customHeight="1" x14ac:dyDescent="0.25">
      <c r="A80" s="50">
        <v>2001</v>
      </c>
      <c r="B80" s="51"/>
      <c r="C80" s="51"/>
      <c r="D80" s="51"/>
      <c r="E80" s="51"/>
      <c r="F80" s="51"/>
      <c r="G80" s="51">
        <v>16</v>
      </c>
      <c r="H80" s="51"/>
      <c r="I80" s="51"/>
      <c r="J80" s="51"/>
      <c r="K80" s="84"/>
      <c r="L80" s="131"/>
      <c r="M80" s="57"/>
      <c r="N80" s="135"/>
      <c r="O80" s="54">
        <f>IF(G80=0,"",G80/F79)</f>
        <v>1</v>
      </c>
      <c r="P80" s="55">
        <v>16</v>
      </c>
      <c r="Q80" s="139">
        <f t="shared" si="6"/>
        <v>1</v>
      </c>
      <c r="R80" s="139">
        <f t="shared" si="7"/>
        <v>0</v>
      </c>
      <c r="S80" s="52"/>
    </row>
    <row r="81" spans="1:19" ht="15.75" customHeight="1" x14ac:dyDescent="0.25">
      <c r="A81" s="50">
        <v>2002</v>
      </c>
      <c r="B81" s="51"/>
      <c r="C81" s="51"/>
      <c r="D81" s="51"/>
      <c r="E81" s="51"/>
      <c r="F81" s="51"/>
      <c r="G81" s="51"/>
      <c r="H81" s="51">
        <v>16</v>
      </c>
      <c r="I81" s="51"/>
      <c r="J81" s="51"/>
      <c r="K81" s="84"/>
      <c r="L81" s="131"/>
      <c r="M81" s="57"/>
      <c r="N81" s="135"/>
      <c r="O81" s="54">
        <f>IF(H81=0,"",H81/G80)</f>
        <v>1</v>
      </c>
      <c r="P81" s="55">
        <v>16</v>
      </c>
      <c r="Q81" s="139">
        <f t="shared" si="6"/>
        <v>1</v>
      </c>
      <c r="R81" s="139">
        <f t="shared" si="7"/>
        <v>0</v>
      </c>
      <c r="S81" s="52"/>
    </row>
    <row r="82" spans="1:19" ht="15.75" customHeight="1" x14ac:dyDescent="0.25">
      <c r="A82" s="50">
        <v>2101</v>
      </c>
      <c r="B82" s="51"/>
      <c r="C82" s="51"/>
      <c r="D82" s="51"/>
      <c r="E82" s="51"/>
      <c r="F82" s="51"/>
      <c r="G82" s="51"/>
      <c r="H82" s="51"/>
      <c r="I82" s="51">
        <v>13</v>
      </c>
      <c r="J82" s="51"/>
      <c r="K82" s="84"/>
      <c r="L82" s="131"/>
      <c r="M82" s="57"/>
      <c r="N82" s="135"/>
      <c r="O82" s="54">
        <f>IF(I82=0,"",I82/H81)</f>
        <v>0.8125</v>
      </c>
      <c r="P82" s="55">
        <v>16</v>
      </c>
      <c r="Q82" s="139">
        <f t="shared" si="6"/>
        <v>1</v>
      </c>
      <c r="R82" s="139">
        <f t="shared" si="7"/>
        <v>0</v>
      </c>
      <c r="S82" s="52"/>
    </row>
    <row r="83" spans="1:19" ht="15.75" customHeight="1" x14ac:dyDescent="0.25">
      <c r="A83" s="50">
        <v>2102</v>
      </c>
      <c r="B83" s="51"/>
      <c r="C83" s="51"/>
      <c r="D83" s="51"/>
      <c r="E83" s="51"/>
      <c r="F83" s="51"/>
      <c r="G83" s="51"/>
      <c r="H83" s="51"/>
      <c r="I83" s="51"/>
      <c r="J83" s="51">
        <v>10</v>
      </c>
      <c r="K83" s="84">
        <v>10</v>
      </c>
      <c r="L83" s="131"/>
      <c r="M83" s="57"/>
      <c r="N83" s="135"/>
      <c r="O83" s="54">
        <f>IF(J83=0,"",J83/I82)</f>
        <v>0.76923076923076927</v>
      </c>
      <c r="P83" s="55">
        <v>15</v>
      </c>
      <c r="Q83" s="139">
        <f t="shared" si="6"/>
        <v>0.9375</v>
      </c>
      <c r="R83" s="139">
        <f t="shared" si="7"/>
        <v>6.25E-2</v>
      </c>
      <c r="S83" s="52"/>
    </row>
    <row r="84" spans="1:19" ht="15.75" customHeight="1" x14ac:dyDescent="0.25">
      <c r="A84" s="50">
        <v>2201</v>
      </c>
      <c r="B84" s="51"/>
      <c r="C84" s="51"/>
      <c r="D84" s="51"/>
      <c r="E84" s="51"/>
      <c r="F84" s="51"/>
      <c r="G84" s="51"/>
      <c r="H84" s="51"/>
      <c r="I84" s="51"/>
      <c r="J84" s="51">
        <v>5</v>
      </c>
      <c r="K84" s="84">
        <v>3</v>
      </c>
      <c r="L84" s="131"/>
      <c r="M84" s="57"/>
      <c r="N84" s="57"/>
      <c r="O84" s="57"/>
      <c r="P84" s="55">
        <v>5</v>
      </c>
      <c r="Q84" s="143"/>
      <c r="R84" s="142"/>
      <c r="S84" s="52"/>
    </row>
    <row r="85" spans="1:19" ht="15.75" customHeight="1" x14ac:dyDescent="0.25">
      <c r="A85" s="50">
        <v>2202</v>
      </c>
      <c r="B85" s="51"/>
      <c r="C85" s="51"/>
      <c r="D85" s="51"/>
      <c r="E85" s="51"/>
      <c r="F85" s="51"/>
      <c r="G85" s="51"/>
      <c r="H85" s="51"/>
      <c r="I85" s="51"/>
      <c r="J85" s="51">
        <v>1</v>
      </c>
      <c r="K85" s="84">
        <v>1</v>
      </c>
      <c r="L85" s="131"/>
      <c r="M85" s="57"/>
      <c r="N85" s="136"/>
      <c r="O85" s="142"/>
      <c r="P85" s="58">
        <v>1</v>
      </c>
      <c r="Q85" s="143"/>
      <c r="R85" s="142"/>
      <c r="S85" s="52"/>
    </row>
    <row r="86" spans="1:19" ht="15.75" customHeight="1" x14ac:dyDescent="0.25">
      <c r="A86" s="50">
        <v>2301</v>
      </c>
      <c r="B86" s="51"/>
      <c r="C86" s="51"/>
      <c r="D86" s="51"/>
      <c r="E86" s="51"/>
      <c r="F86" s="51"/>
      <c r="G86" s="51"/>
      <c r="H86" s="51"/>
      <c r="I86" s="51"/>
      <c r="J86" s="51">
        <v>1</v>
      </c>
      <c r="K86" s="84"/>
      <c r="L86" s="131"/>
      <c r="M86" s="57"/>
      <c r="N86" s="136"/>
      <c r="O86" s="142"/>
      <c r="P86" s="161">
        <v>1</v>
      </c>
      <c r="Q86" s="143"/>
      <c r="R86" s="142"/>
      <c r="S86" s="52"/>
    </row>
    <row r="87" spans="1:19" ht="15.75" customHeight="1" x14ac:dyDescent="0.25">
      <c r="A87" s="50">
        <v>2302</v>
      </c>
      <c r="B87" s="51"/>
      <c r="C87" s="51"/>
      <c r="D87" s="51"/>
      <c r="E87" s="51"/>
      <c r="F87" s="51"/>
      <c r="G87" s="51"/>
      <c r="H87" s="51"/>
      <c r="I87" s="51"/>
      <c r="J87" s="51">
        <v>1</v>
      </c>
      <c r="K87" s="84"/>
      <c r="L87" s="131"/>
      <c r="M87" s="57"/>
      <c r="N87" s="136"/>
      <c r="O87" s="159"/>
      <c r="P87" s="163">
        <v>1</v>
      </c>
      <c r="Q87" s="160"/>
      <c r="R87" s="142"/>
      <c r="S87" s="52"/>
    </row>
    <row r="88" spans="1:19" ht="15.75" customHeight="1" x14ac:dyDescent="0.25">
      <c r="A88" s="50">
        <v>2401</v>
      </c>
      <c r="B88" s="51"/>
      <c r="C88" s="51"/>
      <c r="D88" s="51"/>
      <c r="E88" s="51"/>
      <c r="F88" s="51"/>
      <c r="G88" s="51"/>
      <c r="H88" s="51"/>
      <c r="I88" s="51"/>
      <c r="J88" s="51">
        <v>1</v>
      </c>
      <c r="K88" s="84"/>
      <c r="L88" s="131"/>
      <c r="M88" s="57"/>
      <c r="N88" s="136"/>
      <c r="O88" s="159"/>
      <c r="P88" s="163">
        <v>1</v>
      </c>
      <c r="Q88" s="160"/>
      <c r="R88" s="142"/>
      <c r="S88" s="52"/>
    </row>
    <row r="89" spans="1:19" ht="15.75" customHeight="1" x14ac:dyDescent="0.25">
      <c r="A89" s="50">
        <v>2402</v>
      </c>
      <c r="B89" s="51"/>
      <c r="C89" s="51"/>
      <c r="D89" s="51"/>
      <c r="E89" s="51"/>
      <c r="F89" s="51"/>
      <c r="G89" s="51"/>
      <c r="H89" s="51"/>
      <c r="I89" s="51"/>
      <c r="J89" s="51"/>
      <c r="K89" s="84"/>
      <c r="L89" s="131"/>
      <c r="M89" s="57"/>
      <c r="N89" s="136"/>
      <c r="O89" s="60" t="s">
        <v>48</v>
      </c>
      <c r="P89" s="162">
        <v>9</v>
      </c>
      <c r="Q89" s="62">
        <f>IF(SUM(K77:K85)=0,"",SUM(K77:K85))</f>
        <v>14</v>
      </c>
      <c r="R89" s="63" t="s">
        <v>17</v>
      </c>
      <c r="S89" s="52"/>
    </row>
    <row r="90" spans="1:19" ht="15.75" customHeight="1" x14ac:dyDescent="0.25">
      <c r="A90" s="50">
        <v>2501</v>
      </c>
      <c r="B90" s="51"/>
      <c r="C90" s="51"/>
      <c r="D90" s="51"/>
      <c r="E90" s="51"/>
      <c r="F90" s="51"/>
      <c r="G90" s="51"/>
      <c r="H90" s="51"/>
      <c r="I90" s="51"/>
      <c r="J90" s="51"/>
      <c r="K90" s="84"/>
      <c r="L90" s="131"/>
      <c r="M90" s="57"/>
      <c r="N90" s="136"/>
      <c r="O90" s="64" t="s">
        <v>49</v>
      </c>
      <c r="P90" s="65">
        <f>IF(P89/B75=0,"",P89/B75)</f>
        <v>0.3</v>
      </c>
      <c r="Q90" s="66">
        <f>IF(P89/Q89=0,"",P89/Q89)</f>
        <v>0.6428571428571429</v>
      </c>
      <c r="R90" s="67" t="s">
        <v>50</v>
      </c>
      <c r="S90" s="52"/>
    </row>
    <row r="91" spans="1:19" ht="15.75" customHeight="1" x14ac:dyDescent="0.25">
      <c r="A91" s="50">
        <v>2502</v>
      </c>
      <c r="B91" s="51"/>
      <c r="C91" s="51"/>
      <c r="D91" s="51"/>
      <c r="E91" s="51"/>
      <c r="F91" s="51"/>
      <c r="G91" s="51"/>
      <c r="H91" s="51"/>
      <c r="I91" s="51"/>
      <c r="J91" s="51"/>
      <c r="K91" s="84"/>
      <c r="L91" s="132"/>
      <c r="M91" s="137"/>
      <c r="N91" s="138"/>
      <c r="O91" s="68"/>
      <c r="P91" s="69"/>
      <c r="Q91" s="69"/>
      <c r="R91" s="70"/>
      <c r="S91" s="52"/>
    </row>
    <row r="92" spans="1:19" ht="18" customHeight="1" x14ac:dyDescent="0.25">
      <c r="A92" s="19"/>
      <c r="B92" s="188" t="s">
        <v>74</v>
      </c>
      <c r="C92" s="188"/>
      <c r="D92" s="188"/>
      <c r="E92" s="188"/>
      <c r="F92" s="188"/>
      <c r="G92" s="188"/>
      <c r="H92" s="188"/>
      <c r="I92" s="188"/>
      <c r="J92" s="188"/>
      <c r="K92" s="71">
        <f>SUM(K83:K88)</f>
        <v>14</v>
      </c>
      <c r="L92" s="72">
        <f>IF(K83=0,"",K83/B75)</f>
        <v>0.33333333333333331</v>
      </c>
      <c r="M92" s="72">
        <f>IF(K92=0,"",K92/B75)</f>
        <v>0.46666666666666667</v>
      </c>
      <c r="N92" s="72">
        <f>IF(K84=0,"",M92-L92)</f>
        <v>0.13333333333333336</v>
      </c>
      <c r="O92" s="1"/>
      <c r="P92" s="24"/>
      <c r="Q92" s="27"/>
      <c r="R92" s="1"/>
    </row>
    <row r="93" spans="1:19" ht="12.75" customHeight="1" x14ac:dyDescent="0.2">
      <c r="M93" s="1"/>
      <c r="N93" s="1"/>
      <c r="P93" s="1"/>
    </row>
    <row r="94" spans="1:19" ht="12.75" customHeight="1" x14ac:dyDescent="0.2">
      <c r="M94" s="1"/>
      <c r="N94" s="1"/>
      <c r="P94" s="1"/>
    </row>
    <row r="95" spans="1:19" ht="26.25" customHeight="1" x14ac:dyDescent="0.4">
      <c r="A95" s="29"/>
      <c r="B95" s="179" t="s">
        <v>63</v>
      </c>
      <c r="C95" s="180"/>
      <c r="D95" s="180"/>
      <c r="E95" s="180"/>
      <c r="F95" s="180"/>
      <c r="G95" s="180"/>
      <c r="H95" s="180"/>
      <c r="I95" s="180"/>
      <c r="J95" s="180"/>
      <c r="K95" s="74" t="s">
        <v>83</v>
      </c>
      <c r="L95" s="74"/>
      <c r="M95" s="1"/>
      <c r="N95" s="1"/>
      <c r="O95" s="24"/>
      <c r="P95" s="1"/>
      <c r="Q95" s="24"/>
      <c r="R95" s="24"/>
      <c r="S95" s="24"/>
    </row>
    <row r="96" spans="1:19" ht="20.25" customHeight="1" x14ac:dyDescent="0.2">
      <c r="A96" s="181" t="s">
        <v>16</v>
      </c>
      <c r="B96" s="182" t="s">
        <v>64</v>
      </c>
      <c r="C96" s="183"/>
      <c r="D96" s="183"/>
      <c r="E96" s="183"/>
      <c r="F96" s="183"/>
      <c r="G96" s="183"/>
      <c r="H96" s="183"/>
      <c r="I96" s="183"/>
      <c r="J96" s="183"/>
      <c r="K96" s="185" t="s">
        <v>17</v>
      </c>
      <c r="L96" s="178" t="s">
        <v>8</v>
      </c>
      <c r="M96" s="178" t="s">
        <v>9</v>
      </c>
      <c r="N96" s="187" t="s">
        <v>10</v>
      </c>
      <c r="O96" s="178" t="s">
        <v>11</v>
      </c>
      <c r="P96" s="176" t="s">
        <v>12</v>
      </c>
      <c r="Q96" s="176" t="s">
        <v>13</v>
      </c>
      <c r="R96" s="178" t="s">
        <v>14</v>
      </c>
    </row>
    <row r="97" spans="1:19" ht="15.75" customHeight="1" x14ac:dyDescent="0.25">
      <c r="A97" s="177"/>
      <c r="B97" s="50" t="s">
        <v>65</v>
      </c>
      <c r="C97" s="50" t="s">
        <v>66</v>
      </c>
      <c r="D97" s="50" t="s">
        <v>67</v>
      </c>
      <c r="E97" s="50" t="s">
        <v>68</v>
      </c>
      <c r="F97" s="50" t="s">
        <v>69</v>
      </c>
      <c r="G97" s="50" t="s">
        <v>70</v>
      </c>
      <c r="H97" s="50" t="s">
        <v>71</v>
      </c>
      <c r="I97" s="50" t="s">
        <v>72</v>
      </c>
      <c r="J97" s="50" t="s">
        <v>73</v>
      </c>
      <c r="K97" s="186"/>
      <c r="L97" s="177"/>
      <c r="M97" s="177"/>
      <c r="N97" s="177"/>
      <c r="O97" s="177"/>
      <c r="P97" s="177"/>
      <c r="Q97" s="177"/>
      <c r="R97" s="177"/>
    </row>
    <row r="98" spans="1:19" ht="15.75" customHeight="1" x14ac:dyDescent="0.25">
      <c r="A98" s="50">
        <v>1801</v>
      </c>
      <c r="B98" s="51">
        <v>6</v>
      </c>
      <c r="C98" s="51"/>
      <c r="D98" s="51"/>
      <c r="E98" s="51"/>
      <c r="F98" s="51"/>
      <c r="G98" s="51"/>
      <c r="H98" s="51"/>
      <c r="I98" s="51"/>
      <c r="J98" s="51"/>
      <c r="K98" s="84"/>
      <c r="L98" s="130"/>
      <c r="M98" s="133"/>
      <c r="N98" s="134"/>
      <c r="O98" s="140"/>
      <c r="P98" s="53">
        <f>B98</f>
        <v>6</v>
      </c>
      <c r="Q98" s="141"/>
      <c r="R98" s="140"/>
    </row>
    <row r="99" spans="1:19" ht="15.75" customHeight="1" x14ac:dyDescent="0.25">
      <c r="A99" s="50">
        <v>1802</v>
      </c>
      <c r="B99" s="51"/>
      <c r="C99" s="51">
        <v>5</v>
      </c>
      <c r="D99" s="51"/>
      <c r="E99" s="51"/>
      <c r="F99" s="51"/>
      <c r="G99" s="51"/>
      <c r="H99" s="51"/>
      <c r="I99" s="51"/>
      <c r="J99" s="51"/>
      <c r="K99" s="84"/>
      <c r="L99" s="131"/>
      <c r="M99" s="57"/>
      <c r="N99" s="135"/>
      <c r="O99" s="54">
        <f>IF(C99=0,"",C99/B98)</f>
        <v>0.83333333333333337</v>
      </c>
      <c r="P99" s="55">
        <v>5</v>
      </c>
      <c r="Q99" s="139">
        <f t="shared" ref="Q99:Q106" si="8">IF(P99=0,"",P99/P98)</f>
        <v>0.83333333333333337</v>
      </c>
      <c r="R99" s="139">
        <f t="shared" ref="R99:R106" si="9">IF(P99=0,"",100%-Q99)</f>
        <v>0.16666666666666663</v>
      </c>
    </row>
    <row r="100" spans="1:19" ht="15.75" customHeight="1" x14ac:dyDescent="0.25">
      <c r="A100" s="50">
        <v>1901</v>
      </c>
      <c r="B100" s="51"/>
      <c r="C100" s="51"/>
      <c r="D100" s="51">
        <v>4</v>
      </c>
      <c r="E100" s="51"/>
      <c r="F100" s="51"/>
      <c r="G100" s="51"/>
      <c r="H100" s="51"/>
      <c r="I100" s="51"/>
      <c r="J100" s="51"/>
      <c r="K100" s="84"/>
      <c r="L100" s="131"/>
      <c r="M100" s="57"/>
      <c r="N100" s="135"/>
      <c r="O100" s="54">
        <f>IF(D100=0,"",D100/C99)</f>
        <v>0.8</v>
      </c>
      <c r="P100" s="55">
        <v>4</v>
      </c>
      <c r="Q100" s="139">
        <f t="shared" si="8"/>
        <v>0.8</v>
      </c>
      <c r="R100" s="139">
        <f t="shared" si="9"/>
        <v>0.19999999999999996</v>
      </c>
      <c r="S100" s="80">
        <f>P100/P98</f>
        <v>0.66666666666666663</v>
      </c>
    </row>
    <row r="101" spans="1:19" ht="15.75" customHeight="1" x14ac:dyDescent="0.25">
      <c r="A101" s="50">
        <v>1902</v>
      </c>
      <c r="B101" s="51"/>
      <c r="C101" s="51"/>
      <c r="D101" s="51"/>
      <c r="E101" s="51">
        <v>2</v>
      </c>
      <c r="F101" s="51"/>
      <c r="G101" s="51"/>
      <c r="H101" s="51"/>
      <c r="I101" s="51"/>
      <c r="J101" s="51"/>
      <c r="K101" s="84"/>
      <c r="L101" s="131"/>
      <c r="M101" s="57"/>
      <c r="N101" s="135"/>
      <c r="O101" s="54">
        <f>IF(E101=0,"",E101/D100)</f>
        <v>0.5</v>
      </c>
      <c r="P101" s="55">
        <v>4</v>
      </c>
      <c r="Q101" s="139">
        <f t="shared" si="8"/>
        <v>1</v>
      </c>
      <c r="R101" s="139">
        <f t="shared" si="9"/>
        <v>0</v>
      </c>
    </row>
    <row r="102" spans="1:19" ht="15.75" customHeight="1" x14ac:dyDescent="0.25">
      <c r="A102" s="50">
        <v>2001</v>
      </c>
      <c r="B102" s="51"/>
      <c r="C102" s="51"/>
      <c r="D102" s="51"/>
      <c r="E102" s="51"/>
      <c r="F102" s="51">
        <v>2</v>
      </c>
      <c r="G102" s="51"/>
      <c r="H102" s="51"/>
      <c r="I102" s="51"/>
      <c r="J102" s="51"/>
      <c r="K102" s="84"/>
      <c r="L102" s="131"/>
      <c r="M102" s="57"/>
      <c r="N102" s="135"/>
      <c r="O102" s="54">
        <f>IF(F102=0,"",F102/E101)</f>
        <v>1</v>
      </c>
      <c r="P102" s="55">
        <v>2</v>
      </c>
      <c r="Q102" s="139">
        <f t="shared" si="8"/>
        <v>0.5</v>
      </c>
      <c r="R102" s="139">
        <f t="shared" si="9"/>
        <v>0.5</v>
      </c>
    </row>
    <row r="103" spans="1:19" ht="15.75" customHeight="1" x14ac:dyDescent="0.25">
      <c r="A103" s="50">
        <v>2002</v>
      </c>
      <c r="B103" s="51"/>
      <c r="C103" s="51"/>
      <c r="D103" s="51"/>
      <c r="E103" s="51"/>
      <c r="F103" s="51"/>
      <c r="G103" s="51">
        <v>2</v>
      </c>
      <c r="H103" s="51"/>
      <c r="I103" s="51"/>
      <c r="J103" s="51"/>
      <c r="K103" s="84"/>
      <c r="L103" s="131"/>
      <c r="M103" s="57"/>
      <c r="N103" s="135"/>
      <c r="O103" s="54">
        <f>IF(G103=0,"",G103/F102)</f>
        <v>1</v>
      </c>
      <c r="P103" s="55">
        <v>2</v>
      </c>
      <c r="Q103" s="139">
        <f t="shared" si="8"/>
        <v>1</v>
      </c>
      <c r="R103" s="139">
        <f t="shared" si="9"/>
        <v>0</v>
      </c>
    </row>
    <row r="104" spans="1:19" ht="15.75" customHeight="1" x14ac:dyDescent="0.25">
      <c r="A104" s="50">
        <v>2101</v>
      </c>
      <c r="B104" s="51"/>
      <c r="C104" s="51"/>
      <c r="D104" s="51"/>
      <c r="E104" s="51"/>
      <c r="F104" s="51"/>
      <c r="G104" s="51"/>
      <c r="H104" s="51">
        <v>2</v>
      </c>
      <c r="I104" s="51"/>
      <c r="J104" s="51"/>
      <c r="K104" s="84"/>
      <c r="L104" s="131"/>
      <c r="M104" s="57"/>
      <c r="N104" s="135"/>
      <c r="O104" s="54">
        <f>IF(H104=0,"",H104/G103)</f>
        <v>1</v>
      </c>
      <c r="P104" s="55">
        <v>2</v>
      </c>
      <c r="Q104" s="139">
        <f t="shared" si="8"/>
        <v>1</v>
      </c>
      <c r="R104" s="139">
        <f t="shared" si="9"/>
        <v>0</v>
      </c>
    </row>
    <row r="105" spans="1:19" ht="15.75" customHeight="1" x14ac:dyDescent="0.25">
      <c r="A105" s="50">
        <v>2102</v>
      </c>
      <c r="B105" s="51"/>
      <c r="C105" s="51"/>
      <c r="D105" s="51"/>
      <c r="E105" s="51"/>
      <c r="F105" s="51"/>
      <c r="G105" s="51"/>
      <c r="H105" s="51"/>
      <c r="I105" s="51">
        <v>2</v>
      </c>
      <c r="J105" s="51"/>
      <c r="K105" s="84"/>
      <c r="L105" s="131"/>
      <c r="M105" s="57"/>
      <c r="N105" s="135"/>
      <c r="O105" s="54">
        <f>IF(I105=0,"",I105/H104)</f>
        <v>1</v>
      </c>
      <c r="P105" s="55">
        <v>2</v>
      </c>
      <c r="Q105" s="139">
        <f t="shared" si="8"/>
        <v>1</v>
      </c>
      <c r="R105" s="139">
        <f t="shared" si="9"/>
        <v>0</v>
      </c>
    </row>
    <row r="106" spans="1:19" ht="15.75" customHeight="1" x14ac:dyDescent="0.25">
      <c r="A106" s="50">
        <v>2201</v>
      </c>
      <c r="B106" s="51"/>
      <c r="C106" s="51"/>
      <c r="D106" s="51"/>
      <c r="E106" s="51"/>
      <c r="F106" s="51"/>
      <c r="G106" s="51"/>
      <c r="H106" s="51"/>
      <c r="I106" s="51"/>
      <c r="J106" s="51">
        <v>2</v>
      </c>
      <c r="K106" s="84"/>
      <c r="L106" s="131"/>
      <c r="M106" s="57"/>
      <c r="N106" s="135"/>
      <c r="O106" s="54">
        <f>IF(J106=0,"",J106/I105)</f>
        <v>1</v>
      </c>
      <c r="P106" s="55">
        <v>2</v>
      </c>
      <c r="Q106" s="139">
        <f t="shared" si="8"/>
        <v>1</v>
      </c>
      <c r="R106" s="139">
        <f t="shared" si="9"/>
        <v>0</v>
      </c>
    </row>
    <row r="107" spans="1:19" ht="15.75" customHeight="1" x14ac:dyDescent="0.25">
      <c r="A107" s="50">
        <v>2202</v>
      </c>
      <c r="B107" s="51"/>
      <c r="C107" s="51"/>
      <c r="D107" s="51"/>
      <c r="E107" s="51"/>
      <c r="F107" s="51"/>
      <c r="G107" s="51"/>
      <c r="H107" s="51"/>
      <c r="I107" s="51"/>
      <c r="J107" s="51">
        <v>1</v>
      </c>
      <c r="K107" s="84">
        <v>1</v>
      </c>
      <c r="L107" s="131"/>
      <c r="M107" s="57"/>
      <c r="N107" s="57"/>
      <c r="O107" s="57"/>
      <c r="P107" s="55">
        <v>1</v>
      </c>
      <c r="Q107" s="143"/>
      <c r="R107" s="142"/>
    </row>
    <row r="108" spans="1:19" ht="15.75" customHeight="1" x14ac:dyDescent="0.25">
      <c r="A108" s="50">
        <v>2301</v>
      </c>
      <c r="B108" s="51"/>
      <c r="C108" s="51"/>
      <c r="D108" s="51"/>
      <c r="E108" s="51"/>
      <c r="F108" s="51"/>
      <c r="G108" s="51"/>
      <c r="H108" s="51"/>
      <c r="I108" s="51"/>
      <c r="J108" s="51"/>
      <c r="K108" s="84"/>
      <c r="L108" s="131"/>
      <c r="M108" s="57"/>
      <c r="N108" s="136"/>
      <c r="O108" s="142"/>
      <c r="P108" s="58"/>
      <c r="Q108" s="143"/>
      <c r="R108" s="142"/>
    </row>
    <row r="109" spans="1:19" ht="15.75" customHeight="1" x14ac:dyDescent="0.25">
      <c r="A109" s="50">
        <v>2302</v>
      </c>
      <c r="B109" s="51"/>
      <c r="C109" s="51"/>
      <c r="D109" s="51"/>
      <c r="E109" s="51"/>
      <c r="F109" s="51"/>
      <c r="G109" s="51"/>
      <c r="H109" s="51"/>
      <c r="I109" s="51"/>
      <c r="J109" s="51"/>
      <c r="K109" s="84"/>
      <c r="L109" s="131"/>
      <c r="M109" s="57"/>
      <c r="N109" s="136"/>
      <c r="O109" s="142"/>
      <c r="P109" s="58"/>
      <c r="Q109" s="143"/>
      <c r="R109" s="142"/>
    </row>
    <row r="110" spans="1:19" ht="15.75" customHeight="1" x14ac:dyDescent="0.25">
      <c r="A110" s="50">
        <v>2401</v>
      </c>
      <c r="B110" s="51"/>
      <c r="C110" s="51"/>
      <c r="D110" s="51"/>
      <c r="E110" s="51"/>
      <c r="F110" s="51"/>
      <c r="G110" s="51"/>
      <c r="H110" s="51"/>
      <c r="I110" s="51"/>
      <c r="J110" s="51"/>
      <c r="K110" s="84"/>
      <c r="L110" s="131"/>
      <c r="M110" s="57"/>
      <c r="N110" s="136"/>
      <c r="O110" s="142"/>
      <c r="P110" s="58"/>
      <c r="Q110" s="143"/>
      <c r="R110" s="142"/>
    </row>
    <row r="111" spans="1:19" ht="15.75" customHeight="1" x14ac:dyDescent="0.25">
      <c r="A111" s="50">
        <v>2402</v>
      </c>
      <c r="B111" s="51"/>
      <c r="C111" s="51"/>
      <c r="D111" s="51"/>
      <c r="E111" s="51"/>
      <c r="F111" s="51"/>
      <c r="G111" s="51"/>
      <c r="H111" s="51"/>
      <c r="I111" s="51"/>
      <c r="J111" s="51"/>
      <c r="K111" s="84"/>
      <c r="L111" s="131"/>
      <c r="M111" s="57"/>
      <c r="N111" s="136"/>
      <c r="O111" s="57"/>
      <c r="P111" s="136"/>
      <c r="Q111" s="144"/>
      <c r="R111" s="142"/>
    </row>
    <row r="112" spans="1:19" ht="15.75" customHeight="1" x14ac:dyDescent="0.25">
      <c r="A112" s="50">
        <v>2501</v>
      </c>
      <c r="B112" s="51"/>
      <c r="C112" s="51"/>
      <c r="D112" s="51"/>
      <c r="E112" s="51"/>
      <c r="F112" s="51"/>
      <c r="G112" s="51"/>
      <c r="H112" s="51"/>
      <c r="I112" s="51"/>
      <c r="J112" s="51"/>
      <c r="K112" s="84"/>
      <c r="L112" s="131"/>
      <c r="M112" s="57"/>
      <c r="N112" s="136"/>
      <c r="O112" s="60" t="s">
        <v>48</v>
      </c>
      <c r="P112" s="61">
        <v>1</v>
      </c>
      <c r="Q112" s="62">
        <f>IF(SUM(K100:K108)=0,"",SUM(K100:K108))</f>
        <v>1</v>
      </c>
      <c r="R112" s="63" t="s">
        <v>17</v>
      </c>
    </row>
    <row r="113" spans="1:19" ht="15.75" customHeight="1" x14ac:dyDescent="0.25">
      <c r="A113" s="50">
        <v>2502</v>
      </c>
      <c r="B113" s="51"/>
      <c r="C113" s="51"/>
      <c r="D113" s="51"/>
      <c r="E113" s="51"/>
      <c r="F113" s="51"/>
      <c r="G113" s="51"/>
      <c r="H113" s="51"/>
      <c r="I113" s="51"/>
      <c r="J113" s="51"/>
      <c r="K113" s="84"/>
      <c r="L113" s="131"/>
      <c r="M113" s="57"/>
      <c r="N113" s="136"/>
      <c r="O113" s="64" t="s">
        <v>49</v>
      </c>
      <c r="P113" s="65">
        <f>IF(P112/B98=0,"",P112/B98)</f>
        <v>0.16666666666666666</v>
      </c>
      <c r="Q113" s="66">
        <f>IF(P112/Q112=0,"",P112/Q112)</f>
        <v>1</v>
      </c>
      <c r="R113" s="67" t="s">
        <v>50</v>
      </c>
    </row>
    <row r="114" spans="1:19" ht="15.75" customHeight="1" x14ac:dyDescent="0.25">
      <c r="A114" s="50">
        <v>2601</v>
      </c>
      <c r="B114" s="51"/>
      <c r="C114" s="51"/>
      <c r="D114" s="51"/>
      <c r="E114" s="51"/>
      <c r="F114" s="51"/>
      <c r="G114" s="51"/>
      <c r="H114" s="51"/>
      <c r="I114" s="51"/>
      <c r="J114" s="51"/>
      <c r="K114" s="84"/>
      <c r="L114" s="132"/>
      <c r="M114" s="137"/>
      <c r="N114" s="138"/>
      <c r="O114" s="85"/>
      <c r="P114" s="86"/>
      <c r="Q114" s="86"/>
      <c r="R114" s="87"/>
    </row>
    <row r="115" spans="1:19" ht="18" customHeight="1" x14ac:dyDescent="0.25">
      <c r="A115" s="19"/>
      <c r="B115" s="188" t="s">
        <v>74</v>
      </c>
      <c r="C115" s="188"/>
      <c r="D115" s="188"/>
      <c r="E115" s="188"/>
      <c r="F115" s="188"/>
      <c r="G115" s="188"/>
      <c r="H115" s="188"/>
      <c r="I115" s="188"/>
      <c r="J115" s="188"/>
      <c r="K115" s="71">
        <f>SUM(K101:K111)</f>
        <v>1</v>
      </c>
      <c r="L115" s="72">
        <v>0</v>
      </c>
      <c r="M115" s="72">
        <f>IF(K115=0,"",K115/B98)</f>
        <v>0.16666666666666666</v>
      </c>
      <c r="N115" s="88">
        <f>M115-L115</f>
        <v>0.16666666666666666</v>
      </c>
      <c r="O115" s="1"/>
      <c r="P115" s="24"/>
      <c r="Q115" s="27"/>
      <c r="R115" s="1"/>
    </row>
    <row r="116" spans="1:19" ht="12.75" customHeight="1" x14ac:dyDescent="0.2">
      <c r="M116" s="1"/>
      <c r="N116" s="1"/>
      <c r="P116" s="1"/>
    </row>
    <row r="117" spans="1:19" ht="12.75" customHeight="1" x14ac:dyDescent="0.2">
      <c r="M117" s="1"/>
      <c r="N117" s="1"/>
      <c r="P117" s="1"/>
    </row>
    <row r="118" spans="1:19" ht="26.25" customHeight="1" x14ac:dyDescent="0.4">
      <c r="A118" s="29"/>
      <c r="B118" s="179" t="s">
        <v>63</v>
      </c>
      <c r="C118" s="180"/>
      <c r="D118" s="180"/>
      <c r="E118" s="180"/>
      <c r="F118" s="180"/>
      <c r="G118" s="180"/>
      <c r="H118" s="180"/>
      <c r="I118" s="180"/>
      <c r="J118" s="180"/>
      <c r="K118" s="74" t="s">
        <v>84</v>
      </c>
      <c r="L118" s="74"/>
      <c r="M118" s="1"/>
      <c r="N118" s="1"/>
      <c r="O118" s="24"/>
      <c r="P118" s="1"/>
      <c r="Q118" s="24"/>
      <c r="R118" s="24"/>
      <c r="S118" s="24"/>
    </row>
    <row r="119" spans="1:19" ht="20.25" customHeight="1" x14ac:dyDescent="0.2">
      <c r="A119" s="181" t="s">
        <v>16</v>
      </c>
      <c r="B119" s="182" t="s">
        <v>64</v>
      </c>
      <c r="C119" s="183"/>
      <c r="D119" s="183"/>
      <c r="E119" s="183"/>
      <c r="F119" s="183"/>
      <c r="G119" s="183"/>
      <c r="H119" s="183"/>
      <c r="I119" s="183"/>
      <c r="J119" s="183"/>
      <c r="K119" s="185" t="s">
        <v>17</v>
      </c>
      <c r="L119" s="178" t="s">
        <v>8</v>
      </c>
      <c r="M119" s="178" t="s">
        <v>9</v>
      </c>
      <c r="N119" s="187" t="s">
        <v>10</v>
      </c>
      <c r="O119" s="178" t="s">
        <v>11</v>
      </c>
      <c r="P119" s="176" t="s">
        <v>12</v>
      </c>
      <c r="Q119" s="176" t="s">
        <v>13</v>
      </c>
      <c r="R119" s="178" t="s">
        <v>14</v>
      </c>
    </row>
    <row r="120" spans="1:19" ht="15.75" customHeight="1" x14ac:dyDescent="0.25">
      <c r="A120" s="177"/>
      <c r="B120" s="50" t="s">
        <v>65</v>
      </c>
      <c r="C120" s="50" t="s">
        <v>66</v>
      </c>
      <c r="D120" s="50" t="s">
        <v>67</v>
      </c>
      <c r="E120" s="50" t="s">
        <v>68</v>
      </c>
      <c r="F120" s="50" t="s">
        <v>69</v>
      </c>
      <c r="G120" s="50" t="s">
        <v>70</v>
      </c>
      <c r="H120" s="50" t="s">
        <v>71</v>
      </c>
      <c r="I120" s="50" t="s">
        <v>72</v>
      </c>
      <c r="J120" s="50" t="s">
        <v>73</v>
      </c>
      <c r="K120" s="186"/>
      <c r="L120" s="177"/>
      <c r="M120" s="177"/>
      <c r="N120" s="177"/>
      <c r="O120" s="177"/>
      <c r="P120" s="177"/>
      <c r="Q120" s="177"/>
      <c r="R120" s="177"/>
    </row>
    <row r="121" spans="1:19" ht="15.75" customHeight="1" x14ac:dyDescent="0.25">
      <c r="A121" s="50">
        <v>1802</v>
      </c>
      <c r="B121" s="51">
        <v>30</v>
      </c>
      <c r="C121" s="51"/>
      <c r="D121" s="51"/>
      <c r="E121" s="51"/>
      <c r="F121" s="51"/>
      <c r="G121" s="51"/>
      <c r="H121" s="51"/>
      <c r="I121" s="51"/>
      <c r="J121" s="51"/>
      <c r="K121" s="84"/>
      <c r="L121" s="130"/>
      <c r="M121" s="133"/>
      <c r="N121" s="134"/>
      <c r="O121" s="140"/>
      <c r="P121" s="53">
        <f>B121</f>
        <v>30</v>
      </c>
      <c r="Q121" s="141"/>
      <c r="R121" s="140"/>
    </row>
    <row r="122" spans="1:19" ht="15.75" customHeight="1" x14ac:dyDescent="0.25">
      <c r="A122" s="50">
        <v>1901</v>
      </c>
      <c r="B122" s="51"/>
      <c r="C122" s="51">
        <v>23</v>
      </c>
      <c r="D122" s="51"/>
      <c r="E122" s="51"/>
      <c r="F122" s="51"/>
      <c r="G122" s="51"/>
      <c r="H122" s="51"/>
      <c r="I122" s="51"/>
      <c r="J122" s="51"/>
      <c r="K122" s="84"/>
      <c r="L122" s="131"/>
      <c r="M122" s="57"/>
      <c r="N122" s="135"/>
      <c r="O122" s="54">
        <f>IF(C122=0,"",C122/B121)</f>
        <v>0.76666666666666672</v>
      </c>
      <c r="P122" s="55">
        <v>23</v>
      </c>
      <c r="Q122" s="139">
        <f t="shared" ref="Q122:Q129" si="10">IF(P122=0,"",P122/P121)</f>
        <v>0.76666666666666672</v>
      </c>
      <c r="R122" s="139">
        <f t="shared" ref="R122:R129" si="11">IF(P122=0,"",100%-Q122)</f>
        <v>0.23333333333333328</v>
      </c>
    </row>
    <row r="123" spans="1:19" ht="15.75" customHeight="1" x14ac:dyDescent="0.25">
      <c r="A123" s="50">
        <v>1902</v>
      </c>
      <c r="B123" s="51"/>
      <c r="C123" s="51"/>
      <c r="D123" s="51">
        <v>18</v>
      </c>
      <c r="E123" s="51"/>
      <c r="F123" s="51"/>
      <c r="G123" s="51"/>
      <c r="H123" s="51"/>
      <c r="I123" s="51"/>
      <c r="J123" s="51"/>
      <c r="K123" s="84"/>
      <c r="L123" s="131"/>
      <c r="M123" s="57"/>
      <c r="N123" s="135"/>
      <c r="O123" s="54">
        <f>IF(D123=0,"",D123/C122)</f>
        <v>0.78260869565217395</v>
      </c>
      <c r="P123" s="55">
        <v>19</v>
      </c>
      <c r="Q123" s="139">
        <f t="shared" si="10"/>
        <v>0.82608695652173914</v>
      </c>
      <c r="R123" s="139">
        <f t="shared" si="11"/>
        <v>0.17391304347826086</v>
      </c>
      <c r="S123" s="80">
        <f>P123/P121</f>
        <v>0.6333333333333333</v>
      </c>
    </row>
    <row r="124" spans="1:19" ht="15.75" customHeight="1" x14ac:dyDescent="0.25">
      <c r="A124" s="50">
        <v>2001</v>
      </c>
      <c r="B124" s="51"/>
      <c r="C124" s="51"/>
      <c r="D124" s="51"/>
      <c r="E124" s="51">
        <v>15</v>
      </c>
      <c r="F124" s="51"/>
      <c r="G124" s="51"/>
      <c r="H124" s="51"/>
      <c r="I124" s="51"/>
      <c r="J124" s="51"/>
      <c r="K124" s="84"/>
      <c r="L124" s="131"/>
      <c r="M124" s="57"/>
      <c r="N124" s="135"/>
      <c r="O124" s="54">
        <f>IF(E124=0,"",E124/D123)</f>
        <v>0.83333333333333337</v>
      </c>
      <c r="P124" s="55">
        <v>17</v>
      </c>
      <c r="Q124" s="139">
        <f t="shared" si="10"/>
        <v>0.89473684210526316</v>
      </c>
      <c r="R124" s="139">
        <f t="shared" si="11"/>
        <v>0.10526315789473684</v>
      </c>
    </row>
    <row r="125" spans="1:19" ht="15.75" customHeight="1" x14ac:dyDescent="0.25">
      <c r="A125" s="50">
        <v>2002</v>
      </c>
      <c r="B125" s="51"/>
      <c r="C125" s="51"/>
      <c r="D125" s="51"/>
      <c r="E125" s="51"/>
      <c r="F125" s="51">
        <v>15</v>
      </c>
      <c r="G125" s="51"/>
      <c r="H125" s="51"/>
      <c r="I125" s="51"/>
      <c r="J125" s="51"/>
      <c r="K125" s="84"/>
      <c r="L125" s="131"/>
      <c r="M125" s="57"/>
      <c r="N125" s="135"/>
      <c r="O125" s="54">
        <f>IF(F125=0,"",F125/E124)</f>
        <v>1</v>
      </c>
      <c r="P125" s="55">
        <v>17</v>
      </c>
      <c r="Q125" s="139">
        <f t="shared" si="10"/>
        <v>1</v>
      </c>
      <c r="R125" s="139">
        <f t="shared" si="11"/>
        <v>0</v>
      </c>
    </row>
    <row r="126" spans="1:19" ht="15.75" customHeight="1" x14ac:dyDescent="0.25">
      <c r="A126" s="50">
        <v>2101</v>
      </c>
      <c r="B126" s="51"/>
      <c r="C126" s="51"/>
      <c r="D126" s="51"/>
      <c r="E126" s="51"/>
      <c r="F126" s="51"/>
      <c r="G126" s="51">
        <v>15</v>
      </c>
      <c r="H126" s="51"/>
      <c r="I126" s="51"/>
      <c r="J126" s="51"/>
      <c r="K126" s="84"/>
      <c r="L126" s="131"/>
      <c r="M126" s="57"/>
      <c r="N126" s="135"/>
      <c r="O126" s="54">
        <f>IF(G126=0,"",G126/F125)</f>
        <v>1</v>
      </c>
      <c r="P126" s="55">
        <v>17</v>
      </c>
      <c r="Q126" s="139">
        <f t="shared" si="10"/>
        <v>1</v>
      </c>
      <c r="R126" s="139">
        <f t="shared" si="11"/>
        <v>0</v>
      </c>
    </row>
    <row r="127" spans="1:19" ht="15.75" customHeight="1" x14ac:dyDescent="0.25">
      <c r="A127" s="50">
        <v>2102</v>
      </c>
      <c r="B127" s="51"/>
      <c r="C127" s="51"/>
      <c r="D127" s="51"/>
      <c r="E127" s="51"/>
      <c r="F127" s="51"/>
      <c r="G127" s="51"/>
      <c r="H127" s="51">
        <v>15</v>
      </c>
      <c r="I127" s="51"/>
      <c r="J127" s="51"/>
      <c r="K127" s="84"/>
      <c r="L127" s="131"/>
      <c r="M127" s="57"/>
      <c r="N127" s="135"/>
      <c r="O127" s="54">
        <f>IF(H127=0,"",H127/G126)</f>
        <v>1</v>
      </c>
      <c r="P127" s="55">
        <v>16</v>
      </c>
      <c r="Q127" s="139">
        <f t="shared" si="10"/>
        <v>0.94117647058823528</v>
      </c>
      <c r="R127" s="139">
        <f t="shared" si="11"/>
        <v>5.8823529411764719E-2</v>
      </c>
    </row>
    <row r="128" spans="1:19" ht="15.75" customHeight="1" x14ac:dyDescent="0.25">
      <c r="A128" s="50">
        <v>2201</v>
      </c>
      <c r="B128" s="51"/>
      <c r="C128" s="51"/>
      <c r="D128" s="51"/>
      <c r="E128" s="51"/>
      <c r="F128" s="51"/>
      <c r="G128" s="51"/>
      <c r="H128" s="51"/>
      <c r="I128" s="51">
        <v>10</v>
      </c>
      <c r="J128" s="51"/>
      <c r="K128" s="84"/>
      <c r="L128" s="131"/>
      <c r="M128" s="57"/>
      <c r="N128" s="135"/>
      <c r="O128" s="54">
        <f>IF(I128=0,"",I128/H127)</f>
        <v>0.66666666666666663</v>
      </c>
      <c r="P128" s="55">
        <v>15</v>
      </c>
      <c r="Q128" s="139">
        <f t="shared" si="10"/>
        <v>0.9375</v>
      </c>
      <c r="R128" s="139">
        <f t="shared" si="11"/>
        <v>6.25E-2</v>
      </c>
    </row>
    <row r="129" spans="1:19" ht="15.75" customHeight="1" x14ac:dyDescent="0.25">
      <c r="A129" s="50">
        <v>2202</v>
      </c>
      <c r="B129" s="51"/>
      <c r="C129" s="51"/>
      <c r="D129" s="51"/>
      <c r="E129" s="51"/>
      <c r="F129" s="51"/>
      <c r="G129" s="51"/>
      <c r="H129" s="51"/>
      <c r="I129" s="51"/>
      <c r="J129" s="51">
        <v>10</v>
      </c>
      <c r="K129" s="84">
        <v>3</v>
      </c>
      <c r="L129" s="131"/>
      <c r="M129" s="57"/>
      <c r="N129" s="135"/>
      <c r="O129" s="54">
        <f>IF(J129=0,"",J129/I128)</f>
        <v>1</v>
      </c>
      <c r="P129" s="55">
        <v>15</v>
      </c>
      <c r="Q129" s="139">
        <f t="shared" si="10"/>
        <v>1</v>
      </c>
      <c r="R129" s="139">
        <f t="shared" si="11"/>
        <v>0</v>
      </c>
    </row>
    <row r="130" spans="1:19" ht="15.75" customHeight="1" x14ac:dyDescent="0.25">
      <c r="A130" s="50">
        <v>2301</v>
      </c>
      <c r="B130" s="51"/>
      <c r="C130" s="51"/>
      <c r="D130" s="51"/>
      <c r="E130" s="51"/>
      <c r="F130" s="51"/>
      <c r="G130" s="51"/>
      <c r="H130" s="51"/>
      <c r="I130" s="51"/>
      <c r="J130" s="51">
        <v>10</v>
      </c>
      <c r="K130" s="84">
        <v>6</v>
      </c>
      <c r="L130" s="131"/>
      <c r="M130" s="57"/>
      <c r="N130" s="57"/>
      <c r="O130" s="57"/>
      <c r="P130" s="55">
        <v>12</v>
      </c>
      <c r="Q130" s="143"/>
      <c r="R130" s="142"/>
    </row>
    <row r="131" spans="1:19" ht="15.75" customHeight="1" x14ac:dyDescent="0.25">
      <c r="A131" s="50">
        <v>2302</v>
      </c>
      <c r="B131" s="51"/>
      <c r="C131" s="51"/>
      <c r="D131" s="51"/>
      <c r="E131" s="51"/>
      <c r="F131" s="51"/>
      <c r="G131" s="51"/>
      <c r="H131" s="51"/>
      <c r="I131" s="51"/>
      <c r="J131" s="51">
        <v>5</v>
      </c>
      <c r="K131" s="84">
        <v>4</v>
      </c>
      <c r="L131" s="131"/>
      <c r="M131" s="57"/>
      <c r="N131" s="136"/>
      <c r="O131" s="142"/>
      <c r="P131" s="58">
        <v>6</v>
      </c>
      <c r="Q131" s="143"/>
      <c r="R131" s="142"/>
    </row>
    <row r="132" spans="1:19" ht="15.75" customHeight="1" x14ac:dyDescent="0.25">
      <c r="A132" s="50">
        <v>2401</v>
      </c>
      <c r="B132" s="51"/>
      <c r="C132" s="51"/>
      <c r="D132" s="51"/>
      <c r="E132" s="51"/>
      <c r="F132" s="51"/>
      <c r="G132" s="51"/>
      <c r="H132" s="51"/>
      <c r="I132" s="51"/>
      <c r="J132" s="51">
        <v>1</v>
      </c>
      <c r="K132" s="84">
        <v>1</v>
      </c>
      <c r="L132" s="131"/>
      <c r="M132" s="57"/>
      <c r="N132" s="136"/>
      <c r="O132" s="142"/>
      <c r="P132" s="58">
        <v>1</v>
      </c>
      <c r="Q132" s="143"/>
      <c r="R132" s="142"/>
    </row>
    <row r="133" spans="1:19" ht="15.75" customHeight="1" x14ac:dyDescent="0.25">
      <c r="A133" s="50">
        <v>2402</v>
      </c>
      <c r="B133" s="51"/>
      <c r="C133" s="51"/>
      <c r="D133" s="51"/>
      <c r="E133" s="51"/>
      <c r="F133" s="51"/>
      <c r="G133" s="51"/>
      <c r="H133" s="51"/>
      <c r="I133" s="51"/>
      <c r="J133" s="51"/>
      <c r="K133" s="84"/>
      <c r="L133" s="131"/>
      <c r="M133" s="57"/>
      <c r="N133" s="136"/>
      <c r="O133" s="57"/>
      <c r="P133" s="136"/>
      <c r="Q133" s="144"/>
      <c r="R133" s="142"/>
    </row>
    <row r="134" spans="1:19" ht="15.75" customHeight="1" x14ac:dyDescent="0.25">
      <c r="A134" s="50">
        <v>2501</v>
      </c>
      <c r="B134" s="51"/>
      <c r="C134" s="51"/>
      <c r="D134" s="51"/>
      <c r="E134" s="51"/>
      <c r="F134" s="51"/>
      <c r="G134" s="51"/>
      <c r="H134" s="51"/>
      <c r="I134" s="51"/>
      <c r="J134" s="51"/>
      <c r="K134" s="84"/>
      <c r="L134" s="131"/>
      <c r="M134" s="57"/>
      <c r="N134" s="136"/>
      <c r="O134" s="60" t="s">
        <v>48</v>
      </c>
      <c r="P134" s="61">
        <v>7</v>
      </c>
      <c r="Q134" s="62">
        <f>K137</f>
        <v>14</v>
      </c>
      <c r="R134" s="63" t="s">
        <v>17</v>
      </c>
    </row>
    <row r="135" spans="1:19" ht="15.75" customHeight="1" x14ac:dyDescent="0.25">
      <c r="A135" s="50">
        <v>2502</v>
      </c>
      <c r="B135" s="51"/>
      <c r="C135" s="51"/>
      <c r="D135" s="51"/>
      <c r="E135" s="51"/>
      <c r="F135" s="51"/>
      <c r="G135" s="51"/>
      <c r="H135" s="51"/>
      <c r="I135" s="51"/>
      <c r="J135" s="51"/>
      <c r="K135" s="84"/>
      <c r="L135" s="131"/>
      <c r="M135" s="57"/>
      <c r="N135" s="136"/>
      <c r="O135" s="64" t="s">
        <v>49</v>
      </c>
      <c r="P135" s="65">
        <f>IF(P134/B121=0,"",P134/B121)</f>
        <v>0.23333333333333334</v>
      </c>
      <c r="Q135" s="66">
        <f>IF(P134/Q134=0,"",P134/Q134)</f>
        <v>0.5</v>
      </c>
      <c r="R135" s="67" t="s">
        <v>50</v>
      </c>
    </row>
    <row r="136" spans="1:19" ht="15.75" customHeight="1" x14ac:dyDescent="0.25">
      <c r="A136" s="50">
        <v>2601</v>
      </c>
      <c r="B136" s="51"/>
      <c r="C136" s="51"/>
      <c r="D136" s="51"/>
      <c r="E136" s="51"/>
      <c r="F136" s="51"/>
      <c r="G136" s="51"/>
      <c r="H136" s="51"/>
      <c r="I136" s="51"/>
      <c r="J136" s="51"/>
      <c r="K136" s="84"/>
      <c r="L136" s="132"/>
      <c r="M136" s="137"/>
      <c r="N136" s="138"/>
      <c r="O136" s="85"/>
      <c r="P136" s="86"/>
      <c r="Q136" s="86"/>
      <c r="R136" s="87"/>
    </row>
    <row r="137" spans="1:19" ht="18" customHeight="1" x14ac:dyDescent="0.25">
      <c r="A137" s="19"/>
      <c r="B137" s="188" t="s">
        <v>74</v>
      </c>
      <c r="C137" s="188"/>
      <c r="D137" s="188"/>
      <c r="E137" s="188"/>
      <c r="F137" s="188"/>
      <c r="G137" s="188"/>
      <c r="H137" s="188"/>
      <c r="I137" s="188"/>
      <c r="J137" s="188"/>
      <c r="K137" s="71">
        <f>SUM(K124:K133)</f>
        <v>14</v>
      </c>
      <c r="L137" s="72">
        <f>IF(K129=0,"",K129/B121)</f>
        <v>0.1</v>
      </c>
      <c r="M137" s="72">
        <f>IF(K137=0,"",K137/B121)</f>
        <v>0.46666666666666667</v>
      </c>
      <c r="N137" s="88">
        <f>IF(K129=0,"0%",M137-L137)</f>
        <v>0.3666666666666667</v>
      </c>
      <c r="O137" s="1"/>
      <c r="P137" s="24"/>
      <c r="Q137" s="27"/>
      <c r="R137" s="1"/>
    </row>
    <row r="138" spans="1:19" ht="12.75" customHeight="1" x14ac:dyDescent="0.2">
      <c r="M138" s="1"/>
      <c r="N138" s="1"/>
      <c r="P138" s="1"/>
    </row>
    <row r="139" spans="1:19" ht="12.75" customHeight="1" x14ac:dyDescent="0.2">
      <c r="M139" s="1"/>
      <c r="N139" s="1"/>
      <c r="P139" s="1"/>
    </row>
    <row r="140" spans="1:19" ht="26.25" customHeight="1" x14ac:dyDescent="0.4">
      <c r="A140" s="29"/>
      <c r="B140" s="179" t="s">
        <v>63</v>
      </c>
      <c r="C140" s="180"/>
      <c r="D140" s="180"/>
      <c r="E140" s="180"/>
      <c r="F140" s="180"/>
      <c r="G140" s="180"/>
      <c r="H140" s="180"/>
      <c r="I140" s="180"/>
      <c r="J140" s="180"/>
      <c r="K140" s="74" t="s">
        <v>85</v>
      </c>
      <c r="L140" s="74"/>
      <c r="M140" s="1"/>
      <c r="N140" s="1"/>
      <c r="O140" s="24"/>
      <c r="P140" s="1"/>
      <c r="Q140" s="24"/>
      <c r="R140" s="24"/>
      <c r="S140" s="24"/>
    </row>
    <row r="141" spans="1:19" ht="20.25" customHeight="1" x14ac:dyDescent="0.2">
      <c r="A141" s="181" t="s">
        <v>16</v>
      </c>
      <c r="B141" s="182" t="s">
        <v>64</v>
      </c>
      <c r="C141" s="183"/>
      <c r="D141" s="183"/>
      <c r="E141" s="183"/>
      <c r="F141" s="183"/>
      <c r="G141" s="183"/>
      <c r="H141" s="183"/>
      <c r="I141" s="183"/>
      <c r="J141" s="183"/>
      <c r="K141" s="185" t="s">
        <v>17</v>
      </c>
      <c r="L141" s="178" t="s">
        <v>8</v>
      </c>
      <c r="M141" s="178" t="s">
        <v>9</v>
      </c>
      <c r="N141" s="187" t="s">
        <v>10</v>
      </c>
      <c r="O141" s="178" t="s">
        <v>11</v>
      </c>
      <c r="P141" s="176" t="s">
        <v>12</v>
      </c>
      <c r="Q141" s="176" t="s">
        <v>13</v>
      </c>
      <c r="R141" s="178" t="s">
        <v>14</v>
      </c>
    </row>
    <row r="142" spans="1:19" ht="15.75" customHeight="1" x14ac:dyDescent="0.25">
      <c r="A142" s="177"/>
      <c r="B142" s="50" t="s">
        <v>65</v>
      </c>
      <c r="C142" s="50" t="s">
        <v>66</v>
      </c>
      <c r="D142" s="50" t="s">
        <v>67</v>
      </c>
      <c r="E142" s="50" t="s">
        <v>68</v>
      </c>
      <c r="F142" s="50" t="s">
        <v>69</v>
      </c>
      <c r="G142" s="50" t="s">
        <v>70</v>
      </c>
      <c r="H142" s="50" t="s">
        <v>71</v>
      </c>
      <c r="I142" s="50" t="s">
        <v>72</v>
      </c>
      <c r="J142" s="50" t="s">
        <v>73</v>
      </c>
      <c r="K142" s="186"/>
      <c r="L142" s="177"/>
      <c r="M142" s="177"/>
      <c r="N142" s="177"/>
      <c r="O142" s="177"/>
      <c r="P142" s="177"/>
      <c r="Q142" s="177"/>
      <c r="R142" s="177"/>
    </row>
    <row r="143" spans="1:19" ht="15.75" customHeight="1" x14ac:dyDescent="0.25">
      <c r="A143" s="50">
        <v>1901</v>
      </c>
      <c r="B143" s="51">
        <v>13</v>
      </c>
      <c r="C143" s="51"/>
      <c r="D143" s="51"/>
      <c r="E143" s="51"/>
      <c r="F143" s="51"/>
      <c r="G143" s="51"/>
      <c r="H143" s="51"/>
      <c r="I143" s="51"/>
      <c r="J143" s="51"/>
      <c r="K143" s="84"/>
      <c r="L143" s="130"/>
      <c r="M143" s="133"/>
      <c r="N143" s="134"/>
      <c r="O143" s="140"/>
      <c r="P143" s="53">
        <f>B143</f>
        <v>13</v>
      </c>
      <c r="Q143" s="141"/>
      <c r="R143" s="140"/>
    </row>
    <row r="144" spans="1:19" ht="15.75" customHeight="1" x14ac:dyDescent="0.25">
      <c r="A144" s="50">
        <v>1902</v>
      </c>
      <c r="B144" s="51"/>
      <c r="C144" s="51">
        <v>9</v>
      </c>
      <c r="D144" s="51"/>
      <c r="E144" s="51"/>
      <c r="F144" s="51"/>
      <c r="G144" s="51"/>
      <c r="H144" s="51"/>
      <c r="I144" s="51"/>
      <c r="J144" s="51"/>
      <c r="K144" s="84"/>
      <c r="L144" s="131"/>
      <c r="M144" s="57"/>
      <c r="N144" s="135"/>
      <c r="O144" s="54">
        <f>IF(C144=0,"",C144/B143)</f>
        <v>0.69230769230769229</v>
      </c>
      <c r="P144" s="55">
        <v>9</v>
      </c>
      <c r="Q144" s="139">
        <f t="shared" ref="Q144:Q151" si="12">IF(P144=0,"",P144/P143)</f>
        <v>0.69230769230769229</v>
      </c>
      <c r="R144" s="139">
        <f t="shared" ref="R144:R151" si="13">IF(P144=0,"",100%-Q144)</f>
        <v>0.30769230769230771</v>
      </c>
    </row>
    <row r="145" spans="1:19" ht="15.75" customHeight="1" x14ac:dyDescent="0.25">
      <c r="A145" s="50">
        <v>2001</v>
      </c>
      <c r="B145" s="51"/>
      <c r="C145" s="51"/>
      <c r="D145" s="51">
        <v>6</v>
      </c>
      <c r="E145" s="51"/>
      <c r="F145" s="51"/>
      <c r="G145" s="51"/>
      <c r="H145" s="51"/>
      <c r="I145" s="51"/>
      <c r="J145" s="51"/>
      <c r="K145" s="84"/>
      <c r="L145" s="131"/>
      <c r="M145" s="57"/>
      <c r="N145" s="135"/>
      <c r="O145" s="54">
        <f>IF(D145=0,"",D145/C144)</f>
        <v>0.66666666666666663</v>
      </c>
      <c r="P145" s="55">
        <v>7</v>
      </c>
      <c r="Q145" s="139">
        <f t="shared" si="12"/>
        <v>0.77777777777777779</v>
      </c>
      <c r="R145" s="139">
        <f t="shared" si="13"/>
        <v>0.22222222222222221</v>
      </c>
      <c r="S145" s="80">
        <f>P145/P143</f>
        <v>0.53846153846153844</v>
      </c>
    </row>
    <row r="146" spans="1:19" ht="15.75" customHeight="1" x14ac:dyDescent="0.25">
      <c r="A146" s="50">
        <v>2002</v>
      </c>
      <c r="B146" s="51"/>
      <c r="C146" s="51"/>
      <c r="D146" s="51"/>
      <c r="E146" s="51">
        <v>4</v>
      </c>
      <c r="F146" s="51"/>
      <c r="G146" s="51"/>
      <c r="H146" s="51"/>
      <c r="I146" s="51"/>
      <c r="J146" s="51"/>
      <c r="K146" s="84"/>
      <c r="L146" s="131"/>
      <c r="M146" s="57"/>
      <c r="N146" s="135"/>
      <c r="O146" s="54">
        <f>IF(E146=0,"",E146/D145)</f>
        <v>0.66666666666666663</v>
      </c>
      <c r="P146" s="55">
        <v>4</v>
      </c>
      <c r="Q146" s="139">
        <f t="shared" si="12"/>
        <v>0.5714285714285714</v>
      </c>
      <c r="R146" s="139">
        <f t="shared" si="13"/>
        <v>0.4285714285714286</v>
      </c>
    </row>
    <row r="147" spans="1:19" ht="15.75" customHeight="1" x14ac:dyDescent="0.25">
      <c r="A147" s="50">
        <v>2101</v>
      </c>
      <c r="B147" s="51"/>
      <c r="C147" s="51"/>
      <c r="D147" s="51"/>
      <c r="E147" s="51"/>
      <c r="F147" s="51">
        <v>3</v>
      </c>
      <c r="G147" s="51"/>
      <c r="H147" s="51"/>
      <c r="I147" s="51"/>
      <c r="J147" s="51"/>
      <c r="K147" s="84"/>
      <c r="L147" s="131"/>
      <c r="M147" s="57"/>
      <c r="N147" s="135"/>
      <c r="O147" s="54">
        <f>IF(F147=0,"",F147/E146)</f>
        <v>0.75</v>
      </c>
      <c r="P147" s="55">
        <v>3</v>
      </c>
      <c r="Q147" s="139">
        <f t="shared" si="12"/>
        <v>0.75</v>
      </c>
      <c r="R147" s="139">
        <f t="shared" si="13"/>
        <v>0.25</v>
      </c>
    </row>
    <row r="148" spans="1:19" ht="15.75" customHeight="1" x14ac:dyDescent="0.25">
      <c r="A148" s="50">
        <v>2102</v>
      </c>
      <c r="B148" s="51"/>
      <c r="C148" s="51"/>
      <c r="D148" s="51"/>
      <c r="E148" s="51"/>
      <c r="F148" s="51"/>
      <c r="G148" s="51">
        <v>3</v>
      </c>
      <c r="H148" s="51"/>
      <c r="I148" s="51"/>
      <c r="J148" s="51"/>
      <c r="K148" s="84"/>
      <c r="L148" s="131"/>
      <c r="M148" s="57"/>
      <c r="N148" s="135"/>
      <c r="O148" s="54">
        <f>IF(G148=0,"",G148/F147)</f>
        <v>1</v>
      </c>
      <c r="P148" s="55">
        <v>3</v>
      </c>
      <c r="Q148" s="139">
        <f t="shared" si="12"/>
        <v>1</v>
      </c>
      <c r="R148" s="139">
        <f t="shared" si="13"/>
        <v>0</v>
      </c>
    </row>
    <row r="149" spans="1:19" ht="15.75" customHeight="1" x14ac:dyDescent="0.25">
      <c r="A149" s="50">
        <v>2201</v>
      </c>
      <c r="B149" s="51"/>
      <c r="C149" s="51"/>
      <c r="D149" s="51"/>
      <c r="E149" s="51"/>
      <c r="F149" s="51"/>
      <c r="G149" s="51"/>
      <c r="H149" s="51">
        <v>3</v>
      </c>
      <c r="I149" s="51"/>
      <c r="J149" s="51"/>
      <c r="K149" s="84"/>
      <c r="L149" s="131"/>
      <c r="M149" s="57"/>
      <c r="N149" s="135"/>
      <c r="O149" s="54">
        <f>IF(H149=0,"",H149/G148)</f>
        <v>1</v>
      </c>
      <c r="P149" s="55">
        <v>3</v>
      </c>
      <c r="Q149" s="139">
        <f t="shared" si="12"/>
        <v>1</v>
      </c>
      <c r="R149" s="139">
        <f t="shared" si="13"/>
        <v>0</v>
      </c>
    </row>
    <row r="150" spans="1:19" ht="15.75" customHeight="1" x14ac:dyDescent="0.25">
      <c r="A150" s="50">
        <v>2202</v>
      </c>
      <c r="B150" s="51"/>
      <c r="C150" s="51"/>
      <c r="D150" s="51"/>
      <c r="E150" s="51"/>
      <c r="F150" s="51"/>
      <c r="G150" s="51"/>
      <c r="H150" s="51"/>
      <c r="I150" s="51">
        <v>2</v>
      </c>
      <c r="J150" s="51"/>
      <c r="K150" s="84"/>
      <c r="L150" s="131"/>
      <c r="M150" s="57"/>
      <c r="N150" s="135"/>
      <c r="O150" s="54">
        <f>IF(I150=0,"",I150/H149)</f>
        <v>0.66666666666666663</v>
      </c>
      <c r="P150" s="55">
        <v>3</v>
      </c>
      <c r="Q150" s="139">
        <f t="shared" si="12"/>
        <v>1</v>
      </c>
      <c r="R150" s="139">
        <f t="shared" si="13"/>
        <v>0</v>
      </c>
    </row>
    <row r="151" spans="1:19" ht="15.75" customHeight="1" x14ac:dyDescent="0.25">
      <c r="A151" s="50">
        <v>2301</v>
      </c>
      <c r="B151" s="51"/>
      <c r="C151" s="51"/>
      <c r="D151" s="51"/>
      <c r="E151" s="51"/>
      <c r="F151" s="51"/>
      <c r="G151" s="51"/>
      <c r="H151" s="51"/>
      <c r="I151" s="51"/>
      <c r="J151" s="51">
        <v>2</v>
      </c>
      <c r="K151" s="84">
        <v>2</v>
      </c>
      <c r="L151" s="131"/>
      <c r="M151" s="57"/>
      <c r="N151" s="135"/>
      <c r="O151" s="54">
        <f>IF(J151=0,"",J151/I150)</f>
        <v>1</v>
      </c>
      <c r="P151" s="55">
        <v>2</v>
      </c>
      <c r="Q151" s="139">
        <f t="shared" si="12"/>
        <v>0.66666666666666663</v>
      </c>
      <c r="R151" s="139">
        <f t="shared" si="13"/>
        <v>0.33333333333333337</v>
      </c>
    </row>
    <row r="152" spans="1:19" ht="15.75" customHeight="1" x14ac:dyDescent="0.25">
      <c r="A152" s="50">
        <v>2302</v>
      </c>
      <c r="B152" s="51"/>
      <c r="C152" s="51"/>
      <c r="D152" s="51"/>
      <c r="E152" s="51"/>
      <c r="F152" s="51"/>
      <c r="G152" s="51"/>
      <c r="H152" s="51"/>
      <c r="I152" s="51"/>
      <c r="J152" s="51"/>
      <c r="K152" s="84"/>
      <c r="L152" s="131"/>
      <c r="M152" s="57"/>
      <c r="N152" s="57"/>
      <c r="O152" s="57"/>
      <c r="P152" s="55"/>
      <c r="Q152" s="143"/>
      <c r="R152" s="142"/>
    </row>
    <row r="153" spans="1:19" ht="15.75" customHeight="1" x14ac:dyDescent="0.25">
      <c r="A153" s="50">
        <v>2401</v>
      </c>
      <c r="B153" s="51"/>
      <c r="C153" s="51"/>
      <c r="D153" s="51"/>
      <c r="E153" s="51"/>
      <c r="F153" s="51"/>
      <c r="G153" s="51"/>
      <c r="H153" s="51"/>
      <c r="I153" s="51"/>
      <c r="J153" s="51"/>
      <c r="K153" s="84"/>
      <c r="L153" s="131"/>
      <c r="M153" s="57"/>
      <c r="N153" s="136"/>
      <c r="O153" s="142"/>
      <c r="P153" s="58"/>
      <c r="Q153" s="143"/>
      <c r="R153" s="142"/>
    </row>
    <row r="154" spans="1:19" ht="15.75" customHeight="1" x14ac:dyDescent="0.25">
      <c r="A154" s="50">
        <v>2402</v>
      </c>
      <c r="B154" s="51"/>
      <c r="C154" s="51"/>
      <c r="D154" s="51"/>
      <c r="E154" s="51"/>
      <c r="F154" s="51"/>
      <c r="G154" s="51"/>
      <c r="H154" s="51"/>
      <c r="I154" s="51"/>
      <c r="J154" s="51"/>
      <c r="K154" s="84"/>
      <c r="L154" s="131"/>
      <c r="M154" s="57"/>
      <c r="N154" s="136"/>
      <c r="O154" s="142"/>
      <c r="P154" s="58"/>
      <c r="Q154" s="143"/>
      <c r="R154" s="142"/>
    </row>
    <row r="155" spans="1:19" ht="15.75" customHeight="1" x14ac:dyDescent="0.25">
      <c r="A155" s="50">
        <v>2501</v>
      </c>
      <c r="B155" s="51"/>
      <c r="C155" s="51"/>
      <c r="D155" s="51"/>
      <c r="E155" s="51"/>
      <c r="F155" s="51"/>
      <c r="G155" s="51"/>
      <c r="H155" s="51"/>
      <c r="I155" s="51"/>
      <c r="J155" s="51"/>
      <c r="K155" s="84"/>
      <c r="L155" s="131"/>
      <c r="M155" s="57"/>
      <c r="N155" s="136"/>
      <c r="O155" s="57"/>
      <c r="P155" s="136"/>
      <c r="Q155" s="144"/>
      <c r="R155" s="142"/>
    </row>
    <row r="156" spans="1:19" ht="15.75" customHeight="1" x14ac:dyDescent="0.25">
      <c r="A156" s="50">
        <v>2502</v>
      </c>
      <c r="B156" s="51"/>
      <c r="C156" s="51"/>
      <c r="D156" s="51"/>
      <c r="E156" s="51"/>
      <c r="F156" s="51"/>
      <c r="G156" s="51"/>
      <c r="H156" s="51"/>
      <c r="I156" s="51"/>
      <c r="J156" s="51"/>
      <c r="K156" s="84"/>
      <c r="L156" s="131"/>
      <c r="M156" s="57"/>
      <c r="N156" s="136"/>
      <c r="O156" s="60" t="s">
        <v>48</v>
      </c>
      <c r="P156" s="61">
        <v>2</v>
      </c>
      <c r="Q156" s="62">
        <f>IF(SUM(K145:K153)=0,"",SUM(K145:K153))</f>
        <v>2</v>
      </c>
      <c r="R156" s="63" t="s">
        <v>17</v>
      </c>
    </row>
    <row r="157" spans="1:19" ht="15.75" customHeight="1" x14ac:dyDescent="0.25">
      <c r="A157" s="50">
        <v>2601</v>
      </c>
      <c r="B157" s="51"/>
      <c r="C157" s="51"/>
      <c r="D157" s="51"/>
      <c r="E157" s="51"/>
      <c r="F157" s="51"/>
      <c r="G157" s="51"/>
      <c r="H157" s="51"/>
      <c r="I157" s="51"/>
      <c r="J157" s="51"/>
      <c r="K157" s="84"/>
      <c r="L157" s="131"/>
      <c r="M157" s="57"/>
      <c r="N157" s="136"/>
      <c r="O157" s="64" t="s">
        <v>49</v>
      </c>
      <c r="P157" s="65">
        <f>IF(P156/B143=0,"",P156/B143)</f>
        <v>0.15384615384615385</v>
      </c>
      <c r="Q157" s="66">
        <f>IF(P156/Q156=0,"",P156/Q156)</f>
        <v>1</v>
      </c>
      <c r="R157" s="67" t="s">
        <v>50</v>
      </c>
    </row>
    <row r="158" spans="1:19" ht="15.75" customHeight="1" x14ac:dyDescent="0.25">
      <c r="A158" s="50">
        <v>2602</v>
      </c>
      <c r="B158" s="51"/>
      <c r="C158" s="51"/>
      <c r="D158" s="51"/>
      <c r="E158" s="51"/>
      <c r="F158" s="51"/>
      <c r="G158" s="51"/>
      <c r="H158" s="51"/>
      <c r="I158" s="51"/>
      <c r="J158" s="51"/>
      <c r="K158" s="84"/>
      <c r="L158" s="132"/>
      <c r="M158" s="137"/>
      <c r="N158" s="138"/>
      <c r="O158" s="85"/>
      <c r="P158" s="86"/>
      <c r="Q158" s="86"/>
      <c r="R158" s="87"/>
    </row>
    <row r="159" spans="1:19" ht="18" customHeight="1" x14ac:dyDescent="0.25">
      <c r="A159" s="19"/>
      <c r="B159" s="188" t="s">
        <v>74</v>
      </c>
      <c r="C159" s="188"/>
      <c r="D159" s="188"/>
      <c r="E159" s="188"/>
      <c r="F159" s="188"/>
      <c r="G159" s="188"/>
      <c r="H159" s="188"/>
      <c r="I159" s="188"/>
      <c r="J159" s="188"/>
      <c r="K159" s="71">
        <f>SUM(K146:K155)</f>
        <v>2</v>
      </c>
      <c r="L159" s="72">
        <f>IF(K151=0,"",K151/B143)</f>
        <v>0.15384615384615385</v>
      </c>
      <c r="M159" s="72">
        <f>IF(K159=0,"",K159/B143)</f>
        <v>0.15384615384615385</v>
      </c>
      <c r="N159" s="88">
        <f>IF(K151=0,"0%",M159-L159)</f>
        <v>0</v>
      </c>
      <c r="O159" s="1"/>
      <c r="P159" s="24"/>
      <c r="Q159" s="27"/>
      <c r="R159" s="1"/>
    </row>
    <row r="160" spans="1:19" ht="12.75" customHeight="1" x14ac:dyDescent="0.2">
      <c r="M160" s="1"/>
      <c r="N160" s="1"/>
      <c r="P160" s="1"/>
    </row>
    <row r="161" spans="1:19" ht="12.75" customHeight="1" x14ac:dyDescent="0.2">
      <c r="M161" s="1"/>
      <c r="N161" s="1"/>
      <c r="P161" s="1"/>
    </row>
    <row r="162" spans="1:19" ht="26.25" customHeight="1" x14ac:dyDescent="0.4">
      <c r="A162" s="29"/>
      <c r="B162" s="179" t="s">
        <v>63</v>
      </c>
      <c r="C162" s="180"/>
      <c r="D162" s="180"/>
      <c r="E162" s="180"/>
      <c r="F162" s="180"/>
      <c r="G162" s="180"/>
      <c r="H162" s="180"/>
      <c r="I162" s="180"/>
      <c r="J162" s="180"/>
      <c r="K162" s="74" t="s">
        <v>86</v>
      </c>
      <c r="L162" s="74"/>
      <c r="M162" s="1"/>
      <c r="N162" s="1"/>
      <c r="O162" s="24"/>
      <c r="P162" s="1"/>
      <c r="Q162" s="24"/>
      <c r="R162" s="24"/>
      <c r="S162" s="24"/>
    </row>
    <row r="163" spans="1:19" ht="20.25" customHeight="1" x14ac:dyDescent="0.2">
      <c r="A163" s="181" t="s">
        <v>16</v>
      </c>
      <c r="B163" s="182" t="s">
        <v>64</v>
      </c>
      <c r="C163" s="183"/>
      <c r="D163" s="183"/>
      <c r="E163" s="183"/>
      <c r="F163" s="183"/>
      <c r="G163" s="183"/>
      <c r="H163" s="183"/>
      <c r="I163" s="183"/>
      <c r="J163" s="183"/>
      <c r="K163" s="185" t="s">
        <v>17</v>
      </c>
      <c r="L163" s="178" t="s">
        <v>8</v>
      </c>
      <c r="M163" s="178" t="s">
        <v>9</v>
      </c>
      <c r="N163" s="187" t="s">
        <v>10</v>
      </c>
      <c r="O163" s="178" t="s">
        <v>11</v>
      </c>
      <c r="P163" s="176" t="s">
        <v>12</v>
      </c>
      <c r="Q163" s="176" t="s">
        <v>13</v>
      </c>
      <c r="R163" s="178" t="s">
        <v>14</v>
      </c>
    </row>
    <row r="164" spans="1:19" ht="15.75" customHeight="1" x14ac:dyDescent="0.25">
      <c r="A164" s="177"/>
      <c r="B164" s="50" t="s">
        <v>65</v>
      </c>
      <c r="C164" s="50" t="s">
        <v>66</v>
      </c>
      <c r="D164" s="50" t="s">
        <v>67</v>
      </c>
      <c r="E164" s="50" t="s">
        <v>68</v>
      </c>
      <c r="F164" s="50" t="s">
        <v>69</v>
      </c>
      <c r="G164" s="50" t="s">
        <v>70</v>
      </c>
      <c r="H164" s="50" t="s">
        <v>71</v>
      </c>
      <c r="I164" s="50" t="s">
        <v>72</v>
      </c>
      <c r="J164" s="50" t="s">
        <v>73</v>
      </c>
      <c r="K164" s="186"/>
      <c r="L164" s="177"/>
      <c r="M164" s="177"/>
      <c r="N164" s="177"/>
      <c r="O164" s="177"/>
      <c r="P164" s="177"/>
      <c r="Q164" s="177"/>
      <c r="R164" s="177"/>
    </row>
    <row r="165" spans="1:19" ht="15.75" customHeight="1" x14ac:dyDescent="0.25">
      <c r="A165" s="50">
        <v>1902</v>
      </c>
      <c r="B165" s="51">
        <v>28</v>
      </c>
      <c r="C165" s="51"/>
      <c r="D165" s="51"/>
      <c r="E165" s="51"/>
      <c r="F165" s="51"/>
      <c r="G165" s="51"/>
      <c r="H165" s="51"/>
      <c r="I165" s="51"/>
      <c r="J165" s="51"/>
      <c r="K165" s="84"/>
      <c r="L165" s="130"/>
      <c r="M165" s="133"/>
      <c r="N165" s="134"/>
      <c r="O165" s="140"/>
      <c r="P165" s="53">
        <f>B165</f>
        <v>28</v>
      </c>
      <c r="Q165" s="141"/>
      <c r="R165" s="140"/>
    </row>
    <row r="166" spans="1:19" ht="15.75" customHeight="1" x14ac:dyDescent="0.25">
      <c r="A166" s="50">
        <v>2001</v>
      </c>
      <c r="B166" s="51"/>
      <c r="C166" s="51">
        <v>21</v>
      </c>
      <c r="D166" s="51"/>
      <c r="E166" s="51"/>
      <c r="F166" s="51"/>
      <c r="G166" s="51"/>
      <c r="H166" s="51"/>
      <c r="I166" s="51"/>
      <c r="J166" s="51"/>
      <c r="K166" s="84"/>
      <c r="L166" s="131"/>
      <c r="M166" s="57"/>
      <c r="N166" s="135"/>
      <c r="O166" s="54">
        <f>IF(C166=0,"",C166/B165)</f>
        <v>0.75</v>
      </c>
      <c r="P166" s="55">
        <v>21</v>
      </c>
      <c r="Q166" s="139">
        <f t="shared" ref="Q166:Q173" si="14">IF(P166=0,"",P166/P165)</f>
        <v>0.75</v>
      </c>
      <c r="R166" s="139">
        <f t="shared" ref="R166:R173" si="15">IF(P166=0,"",100%-Q166)</f>
        <v>0.25</v>
      </c>
    </row>
    <row r="167" spans="1:19" ht="15.75" customHeight="1" x14ac:dyDescent="0.25">
      <c r="A167" s="50">
        <v>2002</v>
      </c>
      <c r="B167" s="51"/>
      <c r="C167" s="51"/>
      <c r="D167" s="51">
        <v>19</v>
      </c>
      <c r="E167" s="51"/>
      <c r="F167" s="51"/>
      <c r="G167" s="51"/>
      <c r="H167" s="51"/>
      <c r="I167" s="51"/>
      <c r="J167" s="51"/>
      <c r="K167" s="84"/>
      <c r="L167" s="131"/>
      <c r="M167" s="57"/>
      <c r="N167" s="135"/>
      <c r="O167" s="54">
        <f>IF(D167=0,"",D167/C166)</f>
        <v>0.90476190476190477</v>
      </c>
      <c r="P167" s="55">
        <v>19</v>
      </c>
      <c r="Q167" s="139">
        <f t="shared" si="14"/>
        <v>0.90476190476190477</v>
      </c>
      <c r="R167" s="139">
        <f t="shared" si="15"/>
        <v>9.5238095238095233E-2</v>
      </c>
      <c r="S167" s="80">
        <f>P167/P165</f>
        <v>0.6785714285714286</v>
      </c>
    </row>
    <row r="168" spans="1:19" ht="15.75" customHeight="1" x14ac:dyDescent="0.25">
      <c r="A168" s="50">
        <v>2101</v>
      </c>
      <c r="B168" s="51"/>
      <c r="C168" s="51"/>
      <c r="D168" s="51"/>
      <c r="E168" s="51">
        <v>16</v>
      </c>
      <c r="F168" s="51"/>
      <c r="G168" s="51"/>
      <c r="H168" s="51"/>
      <c r="I168" s="51"/>
      <c r="J168" s="51"/>
      <c r="K168" s="84"/>
      <c r="L168" s="131"/>
      <c r="M168" s="57"/>
      <c r="N168" s="135"/>
      <c r="O168" s="54">
        <f>IF(E168=0,"",E168/D167)</f>
        <v>0.84210526315789469</v>
      </c>
      <c r="P168" s="55">
        <v>19</v>
      </c>
      <c r="Q168" s="139">
        <f t="shared" si="14"/>
        <v>1</v>
      </c>
      <c r="R168" s="139">
        <f t="shared" si="15"/>
        <v>0</v>
      </c>
    </row>
    <row r="169" spans="1:19" ht="15.75" customHeight="1" x14ac:dyDescent="0.25">
      <c r="A169" s="50">
        <v>2102</v>
      </c>
      <c r="B169" s="51"/>
      <c r="C169" s="51"/>
      <c r="D169" s="51"/>
      <c r="E169" s="51"/>
      <c r="F169" s="51">
        <v>16</v>
      </c>
      <c r="G169" s="51"/>
      <c r="H169" s="51"/>
      <c r="I169" s="51"/>
      <c r="J169" s="51"/>
      <c r="K169" s="84"/>
      <c r="L169" s="131"/>
      <c r="M169" s="57"/>
      <c r="N169" s="135"/>
      <c r="O169" s="54">
        <f>IF(F169=0,"",F169/E168)</f>
        <v>1</v>
      </c>
      <c r="P169" s="55">
        <v>17</v>
      </c>
      <c r="Q169" s="139">
        <f t="shared" si="14"/>
        <v>0.89473684210526316</v>
      </c>
      <c r="R169" s="139">
        <f t="shared" si="15"/>
        <v>0.10526315789473684</v>
      </c>
    </row>
    <row r="170" spans="1:19" ht="15.75" customHeight="1" x14ac:dyDescent="0.25">
      <c r="A170" s="50">
        <v>2201</v>
      </c>
      <c r="B170" s="51"/>
      <c r="C170" s="51"/>
      <c r="D170" s="51"/>
      <c r="E170" s="51"/>
      <c r="F170" s="51"/>
      <c r="G170" s="51">
        <v>16</v>
      </c>
      <c r="H170" s="51"/>
      <c r="I170" s="51"/>
      <c r="J170" s="51"/>
      <c r="K170" s="84"/>
      <c r="L170" s="131"/>
      <c r="M170" s="57"/>
      <c r="N170" s="135"/>
      <c r="O170" s="54">
        <f>IF(G170=0,"",G170/F169)</f>
        <v>1</v>
      </c>
      <c r="P170" s="55">
        <v>16</v>
      </c>
      <c r="Q170" s="139">
        <f t="shared" si="14"/>
        <v>0.94117647058823528</v>
      </c>
      <c r="R170" s="139">
        <f t="shared" si="15"/>
        <v>5.8823529411764719E-2</v>
      </c>
    </row>
    <row r="171" spans="1:19" ht="15.75" customHeight="1" x14ac:dyDescent="0.25">
      <c r="A171" s="50">
        <v>2202</v>
      </c>
      <c r="B171" s="51"/>
      <c r="C171" s="51"/>
      <c r="D171" s="51"/>
      <c r="E171" s="51"/>
      <c r="F171" s="51"/>
      <c r="G171" s="51"/>
      <c r="H171" s="51">
        <v>16</v>
      </c>
      <c r="I171" s="51"/>
      <c r="J171" s="51"/>
      <c r="K171" s="84"/>
      <c r="L171" s="131"/>
      <c r="M171" s="57"/>
      <c r="N171" s="135"/>
      <c r="O171" s="54">
        <f>IF(H171=0,"",H171/G170)</f>
        <v>1</v>
      </c>
      <c r="P171" s="55">
        <v>16</v>
      </c>
      <c r="Q171" s="139">
        <f t="shared" si="14"/>
        <v>1</v>
      </c>
      <c r="R171" s="139">
        <f t="shared" si="15"/>
        <v>0</v>
      </c>
    </row>
    <row r="172" spans="1:19" ht="15.75" customHeight="1" x14ac:dyDescent="0.25">
      <c r="A172" s="50">
        <v>2301</v>
      </c>
      <c r="B172" s="51"/>
      <c r="C172" s="51"/>
      <c r="D172" s="51"/>
      <c r="E172" s="51"/>
      <c r="F172" s="51"/>
      <c r="G172" s="51"/>
      <c r="H172" s="51"/>
      <c r="I172" s="51">
        <v>16</v>
      </c>
      <c r="J172" s="51"/>
      <c r="K172" s="84"/>
      <c r="L172" s="131"/>
      <c r="M172" s="57"/>
      <c r="N172" s="135"/>
      <c r="O172" s="54">
        <f>IF(I172=0,"",I172/H171)</f>
        <v>1</v>
      </c>
      <c r="P172" s="55">
        <v>16</v>
      </c>
      <c r="Q172" s="139">
        <f t="shared" si="14"/>
        <v>1</v>
      </c>
      <c r="R172" s="139">
        <f t="shared" si="15"/>
        <v>0</v>
      </c>
    </row>
    <row r="173" spans="1:19" ht="15.75" customHeight="1" x14ac:dyDescent="0.25">
      <c r="A173" s="50">
        <v>2302</v>
      </c>
      <c r="B173" s="51"/>
      <c r="C173" s="51"/>
      <c r="D173" s="51"/>
      <c r="E173" s="51"/>
      <c r="F173" s="51"/>
      <c r="G173" s="51"/>
      <c r="H173" s="51"/>
      <c r="I173" s="51"/>
      <c r="J173" s="51">
        <v>16</v>
      </c>
      <c r="K173" s="84">
        <v>14</v>
      </c>
      <c r="L173" s="131"/>
      <c r="M173" s="57"/>
      <c r="N173" s="135"/>
      <c r="O173" s="54">
        <f>IF(J173=0,"",J173/I172)</f>
        <v>1</v>
      </c>
      <c r="P173" s="55">
        <v>16</v>
      </c>
      <c r="Q173" s="139">
        <f t="shared" si="14"/>
        <v>1</v>
      </c>
      <c r="R173" s="139">
        <f t="shared" si="15"/>
        <v>0</v>
      </c>
    </row>
    <row r="174" spans="1:19" ht="15.75" customHeight="1" x14ac:dyDescent="0.25">
      <c r="A174" s="50">
        <v>2401</v>
      </c>
      <c r="B174" s="51"/>
      <c r="C174" s="51"/>
      <c r="D174" s="51"/>
      <c r="E174" s="51"/>
      <c r="F174" s="51"/>
      <c r="G174" s="51"/>
      <c r="H174" s="51"/>
      <c r="I174" s="51"/>
      <c r="J174" s="51">
        <v>1</v>
      </c>
      <c r="K174" s="84"/>
      <c r="L174" s="131"/>
      <c r="M174" s="164"/>
      <c r="N174" s="164"/>
      <c r="O174" s="142"/>
      <c r="P174" s="55">
        <v>1</v>
      </c>
      <c r="Q174" s="143"/>
      <c r="R174" s="142"/>
    </row>
    <row r="175" spans="1:19" ht="15.75" customHeight="1" x14ac:dyDescent="0.25">
      <c r="A175" s="50">
        <v>2402</v>
      </c>
      <c r="B175" s="51"/>
      <c r="C175" s="51"/>
      <c r="D175" s="51"/>
      <c r="E175" s="51"/>
      <c r="F175" s="51"/>
      <c r="G175" s="51"/>
      <c r="H175" s="51"/>
      <c r="I175" s="51"/>
      <c r="J175" s="51"/>
      <c r="K175" s="84"/>
      <c r="L175" s="131"/>
      <c r="M175" s="57"/>
      <c r="N175" s="136"/>
      <c r="O175" s="142"/>
      <c r="P175" s="58"/>
      <c r="Q175" s="143"/>
      <c r="R175" s="142"/>
    </row>
    <row r="176" spans="1:19" ht="15.75" customHeight="1" x14ac:dyDescent="0.25">
      <c r="A176" s="50">
        <v>2501</v>
      </c>
      <c r="B176" s="51"/>
      <c r="C176" s="51"/>
      <c r="D176" s="51"/>
      <c r="E176" s="51"/>
      <c r="F176" s="51"/>
      <c r="G176" s="51"/>
      <c r="H176" s="51"/>
      <c r="I176" s="51"/>
      <c r="J176" s="51"/>
      <c r="K176" s="84"/>
      <c r="L176" s="131"/>
      <c r="M176" s="57"/>
      <c r="N176" s="136"/>
      <c r="O176" s="142"/>
      <c r="P176" s="58"/>
      <c r="Q176" s="143"/>
      <c r="R176" s="142"/>
    </row>
    <row r="177" spans="1:19" ht="15.75" customHeight="1" x14ac:dyDescent="0.25">
      <c r="A177" s="50">
        <v>2502</v>
      </c>
      <c r="B177" s="51"/>
      <c r="C177" s="51"/>
      <c r="D177" s="51"/>
      <c r="E177" s="51"/>
      <c r="F177" s="51"/>
      <c r="G177" s="51"/>
      <c r="H177" s="51"/>
      <c r="I177" s="51"/>
      <c r="J177" s="51"/>
      <c r="K177" s="84"/>
      <c r="L177" s="131"/>
      <c r="M177" s="57"/>
      <c r="N177" s="136"/>
      <c r="O177" s="57"/>
      <c r="P177" s="136"/>
      <c r="Q177" s="144"/>
      <c r="R177" s="142"/>
    </row>
    <row r="178" spans="1:19" ht="15.75" customHeight="1" x14ac:dyDescent="0.25">
      <c r="A178" s="50">
        <v>2601</v>
      </c>
      <c r="B178" s="51"/>
      <c r="C178" s="51"/>
      <c r="D178" s="51"/>
      <c r="E178" s="51"/>
      <c r="F178" s="51"/>
      <c r="G178" s="51"/>
      <c r="H178" s="51"/>
      <c r="I178" s="51"/>
      <c r="J178" s="51"/>
      <c r="K178" s="84"/>
      <c r="L178" s="131"/>
      <c r="M178" s="57"/>
      <c r="N178" s="136"/>
      <c r="O178" s="60" t="s">
        <v>48</v>
      </c>
      <c r="P178" s="61"/>
      <c r="Q178" s="62">
        <f>IF(SUM(K167:K175)=0,"",SUM(K167:K175))</f>
        <v>14</v>
      </c>
      <c r="R178" s="63" t="s">
        <v>17</v>
      </c>
    </row>
    <row r="179" spans="1:19" ht="15.75" customHeight="1" x14ac:dyDescent="0.25">
      <c r="A179" s="50">
        <v>2602</v>
      </c>
      <c r="B179" s="51"/>
      <c r="C179" s="51"/>
      <c r="D179" s="51"/>
      <c r="E179" s="51"/>
      <c r="F179" s="51"/>
      <c r="G179" s="51"/>
      <c r="H179" s="51"/>
      <c r="I179" s="51"/>
      <c r="J179" s="51"/>
      <c r="K179" s="84"/>
      <c r="L179" s="131"/>
      <c r="M179" s="57"/>
      <c r="N179" s="136"/>
      <c r="O179" s="64" t="s">
        <v>49</v>
      </c>
      <c r="P179" s="65" t="str">
        <f>IF(P178/B165=0,"",P178/B165)</f>
        <v/>
      </c>
      <c r="Q179" s="66" t="str">
        <f>IF(P178/Q178=0,"",P178/Q178)</f>
        <v/>
      </c>
      <c r="R179" s="67" t="s">
        <v>50</v>
      </c>
    </row>
    <row r="180" spans="1:19" ht="15.75" customHeight="1" x14ac:dyDescent="0.25">
      <c r="A180" s="50">
        <v>2701</v>
      </c>
      <c r="B180" s="51"/>
      <c r="C180" s="51"/>
      <c r="D180" s="51"/>
      <c r="E180" s="51"/>
      <c r="F180" s="51"/>
      <c r="G180" s="51"/>
      <c r="H180" s="51"/>
      <c r="I180" s="51"/>
      <c r="J180" s="51"/>
      <c r="K180" s="84"/>
      <c r="L180" s="132"/>
      <c r="M180" s="137"/>
      <c r="N180" s="138"/>
      <c r="O180" s="85"/>
      <c r="P180" s="86"/>
      <c r="Q180" s="86"/>
      <c r="R180" s="87"/>
    </row>
    <row r="181" spans="1:19" ht="18" customHeight="1" x14ac:dyDescent="0.25">
      <c r="A181" s="19"/>
      <c r="B181" s="188" t="s">
        <v>74</v>
      </c>
      <c r="C181" s="188"/>
      <c r="D181" s="188"/>
      <c r="E181" s="188"/>
      <c r="F181" s="188"/>
      <c r="G181" s="188"/>
      <c r="H181" s="188"/>
      <c r="I181" s="188"/>
      <c r="J181" s="188"/>
      <c r="K181" s="71">
        <f>SUM(K168:K177)</f>
        <v>14</v>
      </c>
      <c r="L181" s="72">
        <f>IF(K173=0,"",K173/B165)</f>
        <v>0.5</v>
      </c>
      <c r="M181" s="72">
        <f>IF(K181=0,"",K181/B165)</f>
        <v>0.5</v>
      </c>
      <c r="N181" s="88">
        <f>IF(K173=0,"0%",M181-L181)</f>
        <v>0</v>
      </c>
      <c r="O181" s="1"/>
      <c r="P181" s="24"/>
      <c r="Q181" s="27"/>
      <c r="R181" s="1"/>
    </row>
    <row r="182" spans="1:19" ht="12.75" customHeight="1" x14ac:dyDescent="0.2">
      <c r="M182" s="1"/>
      <c r="N182" s="1"/>
      <c r="P182" s="1"/>
    </row>
    <row r="183" spans="1:19" ht="12.75" customHeight="1" x14ac:dyDescent="0.2">
      <c r="M183" s="1"/>
      <c r="N183" s="1"/>
      <c r="P183" s="1"/>
    </row>
    <row r="184" spans="1:19" ht="26.25" customHeight="1" x14ac:dyDescent="0.4">
      <c r="A184" s="29"/>
      <c r="B184" s="179" t="s">
        <v>63</v>
      </c>
      <c r="C184" s="180"/>
      <c r="D184" s="180"/>
      <c r="E184" s="180"/>
      <c r="F184" s="180"/>
      <c r="G184" s="180"/>
      <c r="H184" s="180"/>
      <c r="I184" s="180"/>
      <c r="J184" s="180"/>
      <c r="K184" s="74" t="s">
        <v>87</v>
      </c>
      <c r="L184" s="74"/>
      <c r="M184" s="1"/>
      <c r="N184" s="1"/>
      <c r="O184" s="24"/>
      <c r="P184" s="1"/>
      <c r="Q184" s="24"/>
      <c r="R184" s="24"/>
      <c r="S184" s="24"/>
    </row>
    <row r="185" spans="1:19" ht="20.25" customHeight="1" x14ac:dyDescent="0.2">
      <c r="A185" s="181" t="s">
        <v>16</v>
      </c>
      <c r="B185" s="182" t="s">
        <v>64</v>
      </c>
      <c r="C185" s="183"/>
      <c r="D185" s="183"/>
      <c r="E185" s="183"/>
      <c r="F185" s="183"/>
      <c r="G185" s="183"/>
      <c r="H185" s="183"/>
      <c r="I185" s="183"/>
      <c r="J185" s="183"/>
      <c r="K185" s="185" t="s">
        <v>17</v>
      </c>
      <c r="L185" s="178" t="s">
        <v>8</v>
      </c>
      <c r="M185" s="178" t="s">
        <v>9</v>
      </c>
      <c r="N185" s="187" t="s">
        <v>10</v>
      </c>
      <c r="O185" s="178" t="s">
        <v>11</v>
      </c>
      <c r="P185" s="176" t="s">
        <v>12</v>
      </c>
      <c r="Q185" s="176" t="s">
        <v>13</v>
      </c>
      <c r="R185" s="178" t="s">
        <v>14</v>
      </c>
    </row>
    <row r="186" spans="1:19" ht="15.75" customHeight="1" x14ac:dyDescent="0.25">
      <c r="A186" s="177"/>
      <c r="B186" s="50" t="s">
        <v>65</v>
      </c>
      <c r="C186" s="50" t="s">
        <v>66</v>
      </c>
      <c r="D186" s="50" t="s">
        <v>67</v>
      </c>
      <c r="E186" s="50" t="s">
        <v>68</v>
      </c>
      <c r="F186" s="50" t="s">
        <v>69</v>
      </c>
      <c r="G186" s="50" t="s">
        <v>70</v>
      </c>
      <c r="H186" s="50" t="s">
        <v>71</v>
      </c>
      <c r="I186" s="50" t="s">
        <v>72</v>
      </c>
      <c r="J186" s="50" t="s">
        <v>73</v>
      </c>
      <c r="K186" s="186"/>
      <c r="L186" s="177"/>
      <c r="M186" s="177"/>
      <c r="N186" s="177"/>
      <c r="O186" s="177"/>
      <c r="P186" s="177"/>
      <c r="Q186" s="177"/>
      <c r="R186" s="177"/>
    </row>
    <row r="187" spans="1:19" ht="15.75" customHeight="1" x14ac:dyDescent="0.25">
      <c r="A187" s="50">
        <v>2001</v>
      </c>
      <c r="B187" s="51">
        <v>7</v>
      </c>
      <c r="C187" s="51"/>
      <c r="D187" s="51"/>
      <c r="E187" s="51"/>
      <c r="F187" s="51"/>
      <c r="G187" s="51"/>
      <c r="H187" s="51"/>
      <c r="I187" s="51"/>
      <c r="J187" s="51"/>
      <c r="K187" s="84"/>
      <c r="L187" s="130"/>
      <c r="M187" s="133"/>
      <c r="N187" s="134"/>
      <c r="O187" s="140"/>
      <c r="P187" s="53">
        <f>B187</f>
        <v>7</v>
      </c>
      <c r="Q187" s="141"/>
      <c r="R187" s="140"/>
    </row>
    <row r="188" spans="1:19" ht="15.75" customHeight="1" x14ac:dyDescent="0.25">
      <c r="A188" s="50">
        <v>2002</v>
      </c>
      <c r="B188" s="51"/>
      <c r="C188" s="51">
        <v>6</v>
      </c>
      <c r="D188" s="51"/>
      <c r="E188" s="51"/>
      <c r="F188" s="51"/>
      <c r="G188" s="51"/>
      <c r="H188" s="51"/>
      <c r="I188" s="51"/>
      <c r="J188" s="51"/>
      <c r="K188" s="84"/>
      <c r="L188" s="131"/>
      <c r="M188" s="57"/>
      <c r="N188" s="135"/>
      <c r="O188" s="54">
        <f>IF(C188=0,"",C188/B187)</f>
        <v>0.8571428571428571</v>
      </c>
      <c r="P188" s="55">
        <v>6</v>
      </c>
      <c r="Q188" s="139">
        <f t="shared" ref="Q188:Q195" si="16">IF(P188=0,"",P188/P187)</f>
        <v>0.8571428571428571</v>
      </c>
      <c r="R188" s="139">
        <f t="shared" ref="R188:R195" si="17">IF(P188=0,"",100%-Q188)</f>
        <v>0.1428571428571429</v>
      </c>
    </row>
    <row r="189" spans="1:19" ht="15.75" customHeight="1" x14ac:dyDescent="0.25">
      <c r="A189" s="50">
        <v>2101</v>
      </c>
      <c r="B189" s="51"/>
      <c r="C189" s="51"/>
      <c r="D189" s="51">
        <v>6</v>
      </c>
      <c r="E189" s="51"/>
      <c r="F189" s="51"/>
      <c r="G189" s="51"/>
      <c r="H189" s="51"/>
      <c r="I189" s="51"/>
      <c r="J189" s="51"/>
      <c r="K189" s="84"/>
      <c r="L189" s="131"/>
      <c r="M189" s="57"/>
      <c r="N189" s="135"/>
      <c r="O189" s="54">
        <f>IF(D189=0,"",D189/C188)</f>
        <v>1</v>
      </c>
      <c r="P189" s="55">
        <v>6</v>
      </c>
      <c r="Q189" s="139">
        <f t="shared" si="16"/>
        <v>1</v>
      </c>
      <c r="R189" s="139">
        <f t="shared" si="17"/>
        <v>0</v>
      </c>
      <c r="S189" s="80">
        <f>P189/P187</f>
        <v>0.8571428571428571</v>
      </c>
    </row>
    <row r="190" spans="1:19" ht="15.75" customHeight="1" x14ac:dyDescent="0.25">
      <c r="A190" s="50">
        <v>2102</v>
      </c>
      <c r="B190" s="51"/>
      <c r="C190" s="51"/>
      <c r="D190" s="51"/>
      <c r="E190" s="51">
        <v>3</v>
      </c>
      <c r="F190" s="51"/>
      <c r="G190" s="51"/>
      <c r="H190" s="51"/>
      <c r="I190" s="51"/>
      <c r="J190" s="51"/>
      <c r="K190" s="84"/>
      <c r="L190" s="131"/>
      <c r="M190" s="57"/>
      <c r="N190" s="135"/>
      <c r="O190" s="54">
        <f>IF(E190=0,"",E190/D189)</f>
        <v>0.5</v>
      </c>
      <c r="P190" s="55">
        <v>4</v>
      </c>
      <c r="Q190" s="139">
        <f t="shared" si="16"/>
        <v>0.66666666666666663</v>
      </c>
      <c r="R190" s="139">
        <f t="shared" si="17"/>
        <v>0.33333333333333337</v>
      </c>
    </row>
    <row r="191" spans="1:19" ht="15.75" customHeight="1" x14ac:dyDescent="0.25">
      <c r="A191" s="50">
        <v>2201</v>
      </c>
      <c r="B191" s="51"/>
      <c r="C191" s="51"/>
      <c r="D191" s="51"/>
      <c r="E191" s="51"/>
      <c r="F191" s="51">
        <v>3</v>
      </c>
      <c r="G191" s="51"/>
      <c r="H191" s="51"/>
      <c r="I191" s="51"/>
      <c r="J191" s="51"/>
      <c r="K191" s="84"/>
      <c r="L191" s="131"/>
      <c r="M191" s="57"/>
      <c r="N191" s="135"/>
      <c r="O191" s="54">
        <f>IF(F191=0,"",F191/E190)</f>
        <v>1</v>
      </c>
      <c r="P191" s="55">
        <v>4</v>
      </c>
      <c r="Q191" s="139">
        <f t="shared" si="16"/>
        <v>1</v>
      </c>
      <c r="R191" s="139">
        <f t="shared" si="17"/>
        <v>0</v>
      </c>
    </row>
    <row r="192" spans="1:19" ht="15.75" customHeight="1" x14ac:dyDescent="0.25">
      <c r="A192" s="50">
        <v>2202</v>
      </c>
      <c r="B192" s="51"/>
      <c r="C192" s="51"/>
      <c r="D192" s="51"/>
      <c r="E192" s="51"/>
      <c r="F192" s="51"/>
      <c r="G192" s="51">
        <v>3</v>
      </c>
      <c r="H192" s="51"/>
      <c r="I192" s="51"/>
      <c r="J192" s="51"/>
      <c r="K192" s="84"/>
      <c r="L192" s="131"/>
      <c r="M192" s="57"/>
      <c r="N192" s="135"/>
      <c r="O192" s="54">
        <f>IF(G192=0,"",G192/F191)</f>
        <v>1</v>
      </c>
      <c r="P192" s="55">
        <v>4</v>
      </c>
      <c r="Q192" s="139">
        <f t="shared" si="16"/>
        <v>1</v>
      </c>
      <c r="R192" s="139">
        <f t="shared" si="17"/>
        <v>0</v>
      </c>
    </row>
    <row r="193" spans="1:19" ht="15.75" customHeight="1" x14ac:dyDescent="0.25">
      <c r="A193" s="50">
        <v>2301</v>
      </c>
      <c r="B193" s="51"/>
      <c r="C193" s="51"/>
      <c r="D193" s="51"/>
      <c r="E193" s="51"/>
      <c r="F193" s="51"/>
      <c r="G193" s="51"/>
      <c r="H193" s="51">
        <v>3</v>
      </c>
      <c r="I193" s="51"/>
      <c r="J193" s="51"/>
      <c r="K193" s="84"/>
      <c r="L193" s="131"/>
      <c r="M193" s="57"/>
      <c r="N193" s="135"/>
      <c r="O193" s="54">
        <f>IF(H193=0,"",H193/G192)</f>
        <v>1</v>
      </c>
      <c r="P193" s="55">
        <v>4</v>
      </c>
      <c r="Q193" s="139">
        <f t="shared" si="16"/>
        <v>1</v>
      </c>
      <c r="R193" s="139">
        <f t="shared" si="17"/>
        <v>0</v>
      </c>
    </row>
    <row r="194" spans="1:19" ht="15.75" customHeight="1" x14ac:dyDescent="0.25">
      <c r="A194" s="50">
        <v>2302</v>
      </c>
      <c r="B194" s="51"/>
      <c r="C194" s="51"/>
      <c r="D194" s="51"/>
      <c r="E194" s="51"/>
      <c r="F194" s="51"/>
      <c r="G194" s="51"/>
      <c r="H194" s="51"/>
      <c r="I194" s="51">
        <v>3</v>
      </c>
      <c r="J194" s="51"/>
      <c r="K194" s="84"/>
      <c r="L194" s="131"/>
      <c r="M194" s="57"/>
      <c r="N194" s="135"/>
      <c r="O194" s="54">
        <f>IF(I194=0,"",I194/H193)</f>
        <v>1</v>
      </c>
      <c r="P194" s="55">
        <v>4</v>
      </c>
      <c r="Q194" s="139">
        <f t="shared" si="16"/>
        <v>1</v>
      </c>
      <c r="R194" s="139">
        <f t="shared" si="17"/>
        <v>0</v>
      </c>
    </row>
    <row r="195" spans="1:19" ht="15.75" customHeight="1" x14ac:dyDescent="0.25">
      <c r="A195" s="50">
        <v>2401</v>
      </c>
      <c r="B195" s="51"/>
      <c r="C195" s="51"/>
      <c r="D195" s="51"/>
      <c r="E195" s="51"/>
      <c r="F195" s="51"/>
      <c r="G195" s="51"/>
      <c r="H195" s="51"/>
      <c r="I195" s="51"/>
      <c r="J195" s="51">
        <v>3</v>
      </c>
      <c r="K195" s="84">
        <v>3</v>
      </c>
      <c r="L195" s="131"/>
      <c r="M195" s="57"/>
      <c r="N195" s="135"/>
      <c r="O195" s="54">
        <f>IF(J195=0,"",J195/I194)</f>
        <v>1</v>
      </c>
      <c r="P195" s="55">
        <v>4</v>
      </c>
      <c r="Q195" s="139">
        <f t="shared" si="16"/>
        <v>1</v>
      </c>
      <c r="R195" s="139">
        <f t="shared" si="17"/>
        <v>0</v>
      </c>
    </row>
    <row r="196" spans="1:19" ht="15.75" customHeight="1" x14ac:dyDescent="0.25">
      <c r="A196" s="50">
        <v>2402</v>
      </c>
      <c r="B196" s="51"/>
      <c r="C196" s="51"/>
      <c r="D196" s="51"/>
      <c r="E196" s="51"/>
      <c r="F196" s="51"/>
      <c r="G196" s="51"/>
      <c r="H196" s="51"/>
      <c r="I196" s="51"/>
      <c r="J196" s="51">
        <v>1</v>
      </c>
      <c r="K196" s="84"/>
      <c r="L196" s="131"/>
      <c r="M196" s="57"/>
      <c r="N196" s="57"/>
      <c r="O196" s="57"/>
      <c r="P196" s="55">
        <v>1</v>
      </c>
      <c r="Q196" s="143"/>
      <c r="R196" s="142"/>
    </row>
    <row r="197" spans="1:19" ht="15.75" customHeight="1" x14ac:dyDescent="0.25">
      <c r="A197" s="50">
        <v>2501</v>
      </c>
      <c r="B197" s="51"/>
      <c r="C197" s="51"/>
      <c r="D197" s="51"/>
      <c r="E197" s="51"/>
      <c r="F197" s="51"/>
      <c r="G197" s="51"/>
      <c r="H197" s="51"/>
      <c r="I197" s="51"/>
      <c r="J197" s="51">
        <v>1</v>
      </c>
      <c r="K197" s="84">
        <v>1</v>
      </c>
      <c r="L197" s="131"/>
      <c r="M197" s="57"/>
      <c r="N197" s="136"/>
      <c r="O197" s="142"/>
      <c r="P197" s="58">
        <v>1</v>
      </c>
      <c r="Q197" s="143"/>
      <c r="R197" s="142"/>
    </row>
    <row r="198" spans="1:19" ht="15.75" customHeight="1" x14ac:dyDescent="0.25">
      <c r="A198" s="50">
        <v>2502</v>
      </c>
      <c r="B198" s="51"/>
      <c r="C198" s="51"/>
      <c r="D198" s="51"/>
      <c r="E198" s="51"/>
      <c r="F198" s="51"/>
      <c r="G198" s="51"/>
      <c r="H198" s="51"/>
      <c r="I198" s="51"/>
      <c r="J198" s="51"/>
      <c r="K198" s="84"/>
      <c r="L198" s="131"/>
      <c r="M198" s="57"/>
      <c r="N198" s="136"/>
      <c r="O198" s="142"/>
      <c r="P198" s="58"/>
      <c r="Q198" s="143"/>
      <c r="R198" s="142"/>
    </row>
    <row r="199" spans="1:19" ht="15.75" customHeight="1" x14ac:dyDescent="0.25">
      <c r="A199" s="50">
        <v>2601</v>
      </c>
      <c r="B199" s="51"/>
      <c r="C199" s="51"/>
      <c r="D199" s="51"/>
      <c r="E199" s="51"/>
      <c r="F199" s="51"/>
      <c r="G199" s="51"/>
      <c r="H199" s="51"/>
      <c r="I199" s="51"/>
      <c r="J199" s="51"/>
      <c r="K199" s="84"/>
      <c r="L199" s="131"/>
      <c r="M199" s="57"/>
      <c r="N199" s="136"/>
      <c r="O199" s="57"/>
      <c r="P199" s="136"/>
      <c r="Q199" s="144"/>
      <c r="R199" s="142"/>
    </row>
    <row r="200" spans="1:19" ht="15.75" customHeight="1" x14ac:dyDescent="0.25">
      <c r="A200" s="50">
        <v>2602</v>
      </c>
      <c r="B200" s="51"/>
      <c r="C200" s="51"/>
      <c r="D200" s="51"/>
      <c r="E200" s="51"/>
      <c r="F200" s="51"/>
      <c r="G200" s="51"/>
      <c r="H200" s="51"/>
      <c r="I200" s="51"/>
      <c r="J200" s="51"/>
      <c r="K200" s="84"/>
      <c r="L200" s="131"/>
      <c r="M200" s="57"/>
      <c r="N200" s="136"/>
      <c r="O200" s="60" t="s">
        <v>48</v>
      </c>
      <c r="P200" s="61"/>
      <c r="Q200" s="62">
        <f>IF(SUM(K189:K197)=0,"",SUM(K189:K197))</f>
        <v>4</v>
      </c>
      <c r="R200" s="63" t="s">
        <v>17</v>
      </c>
    </row>
    <row r="201" spans="1:19" ht="15.75" customHeight="1" x14ac:dyDescent="0.25">
      <c r="A201" s="50">
        <v>2701</v>
      </c>
      <c r="B201" s="51"/>
      <c r="C201" s="51"/>
      <c r="D201" s="51"/>
      <c r="E201" s="51"/>
      <c r="F201" s="51"/>
      <c r="G201" s="51"/>
      <c r="H201" s="51"/>
      <c r="I201" s="51"/>
      <c r="J201" s="51"/>
      <c r="K201" s="84"/>
      <c r="L201" s="131"/>
      <c r="M201" s="57"/>
      <c r="N201" s="136"/>
      <c r="O201" s="64" t="s">
        <v>49</v>
      </c>
      <c r="P201" s="65" t="str">
        <f>IF(P200/B187=0,"",P200/B187)</f>
        <v/>
      </c>
      <c r="Q201" s="66" t="str">
        <f>IF(P200/Q200=0,"",P200/Q200)</f>
        <v/>
      </c>
      <c r="R201" s="67" t="s">
        <v>50</v>
      </c>
    </row>
    <row r="202" spans="1:19" ht="15.75" customHeight="1" x14ac:dyDescent="0.25">
      <c r="A202" s="50">
        <v>2702</v>
      </c>
      <c r="B202" s="51"/>
      <c r="C202" s="51"/>
      <c r="D202" s="51"/>
      <c r="E202" s="51"/>
      <c r="F202" s="51"/>
      <c r="G202" s="51"/>
      <c r="H202" s="51"/>
      <c r="I202" s="51"/>
      <c r="J202" s="51"/>
      <c r="K202" s="84"/>
      <c r="L202" s="132"/>
      <c r="M202" s="137"/>
      <c r="N202" s="138"/>
      <c r="O202" s="85"/>
      <c r="P202" s="86"/>
      <c r="Q202" s="86"/>
      <c r="R202" s="87"/>
    </row>
    <row r="203" spans="1:19" ht="18" customHeight="1" x14ac:dyDescent="0.25">
      <c r="A203" s="19"/>
      <c r="B203" s="188" t="s">
        <v>74</v>
      </c>
      <c r="C203" s="188"/>
      <c r="D203" s="188"/>
      <c r="E203" s="188"/>
      <c r="F203" s="188"/>
      <c r="G203" s="188"/>
      <c r="H203" s="188"/>
      <c r="I203" s="188"/>
      <c r="J203" s="188"/>
      <c r="K203" s="71">
        <f>SUM(K190:K199)</f>
        <v>4</v>
      </c>
      <c r="L203" s="72">
        <f>IF(K195=0,"",K195/B187)</f>
        <v>0.42857142857142855</v>
      </c>
      <c r="M203" s="72">
        <f>IF(K203=0,"",K203/B187)</f>
        <v>0.5714285714285714</v>
      </c>
      <c r="N203" s="88">
        <f>IF(K195=0,"0%",M203-L203)</f>
        <v>0.14285714285714285</v>
      </c>
      <c r="O203" s="1"/>
      <c r="P203" s="24"/>
      <c r="Q203" s="27"/>
      <c r="R203" s="1"/>
    </row>
    <row r="204" spans="1:19" ht="12.75" customHeight="1" x14ac:dyDescent="0.2">
      <c r="M204" s="1"/>
      <c r="N204" s="1"/>
      <c r="P204" s="1"/>
    </row>
    <row r="205" spans="1:19" ht="12.75" customHeight="1" x14ac:dyDescent="0.2">
      <c r="M205" s="1"/>
      <c r="N205" s="1"/>
      <c r="P205" s="1"/>
    </row>
    <row r="206" spans="1:19" ht="26.25" customHeight="1" x14ac:dyDescent="0.4">
      <c r="A206" s="29"/>
      <c r="B206" s="179" t="s">
        <v>63</v>
      </c>
      <c r="C206" s="180"/>
      <c r="D206" s="180"/>
      <c r="E206" s="180"/>
      <c r="F206" s="180"/>
      <c r="G206" s="180"/>
      <c r="H206" s="180"/>
      <c r="I206" s="180"/>
      <c r="J206" s="180"/>
      <c r="K206" s="74" t="s">
        <v>88</v>
      </c>
      <c r="L206" s="74"/>
      <c r="M206" s="1"/>
      <c r="N206" s="1"/>
      <c r="O206" s="24"/>
      <c r="P206" s="1"/>
      <c r="Q206" s="24"/>
      <c r="R206" s="24"/>
      <c r="S206" s="24"/>
    </row>
    <row r="207" spans="1:19" ht="20.25" customHeight="1" x14ac:dyDescent="0.2">
      <c r="A207" s="181" t="s">
        <v>16</v>
      </c>
      <c r="B207" s="182" t="s">
        <v>64</v>
      </c>
      <c r="C207" s="183"/>
      <c r="D207" s="183"/>
      <c r="E207" s="183"/>
      <c r="F207" s="183"/>
      <c r="G207" s="183"/>
      <c r="H207" s="183"/>
      <c r="I207" s="183"/>
      <c r="J207" s="183"/>
      <c r="K207" s="185" t="s">
        <v>17</v>
      </c>
      <c r="L207" s="178" t="s">
        <v>8</v>
      </c>
      <c r="M207" s="178" t="s">
        <v>9</v>
      </c>
      <c r="N207" s="187" t="s">
        <v>10</v>
      </c>
      <c r="O207" s="178" t="s">
        <v>11</v>
      </c>
      <c r="P207" s="176" t="s">
        <v>12</v>
      </c>
      <c r="Q207" s="176" t="s">
        <v>13</v>
      </c>
      <c r="R207" s="178" t="s">
        <v>14</v>
      </c>
    </row>
    <row r="208" spans="1:19" ht="15.75" customHeight="1" x14ac:dyDescent="0.25">
      <c r="A208" s="177"/>
      <c r="B208" s="50" t="s">
        <v>65</v>
      </c>
      <c r="C208" s="50" t="s">
        <v>66</v>
      </c>
      <c r="D208" s="50" t="s">
        <v>67</v>
      </c>
      <c r="E208" s="50" t="s">
        <v>68</v>
      </c>
      <c r="F208" s="50" t="s">
        <v>69</v>
      </c>
      <c r="G208" s="50" t="s">
        <v>70</v>
      </c>
      <c r="H208" s="50" t="s">
        <v>71</v>
      </c>
      <c r="I208" s="50" t="s">
        <v>72</v>
      </c>
      <c r="J208" s="50" t="s">
        <v>73</v>
      </c>
      <c r="K208" s="186"/>
      <c r="L208" s="177"/>
      <c r="M208" s="177"/>
      <c r="N208" s="177"/>
      <c r="O208" s="177"/>
      <c r="P208" s="177"/>
      <c r="Q208" s="177"/>
      <c r="R208" s="177"/>
    </row>
    <row r="209" spans="1:19" ht="15.75" customHeight="1" x14ac:dyDescent="0.25">
      <c r="A209" s="50">
        <v>2002</v>
      </c>
      <c r="B209" s="51">
        <v>11</v>
      </c>
      <c r="C209" s="51"/>
      <c r="D209" s="51"/>
      <c r="E209" s="51"/>
      <c r="F209" s="51"/>
      <c r="G209" s="51"/>
      <c r="H209" s="51"/>
      <c r="I209" s="51"/>
      <c r="J209" s="51"/>
      <c r="K209" s="84"/>
      <c r="L209" s="130"/>
      <c r="M209" s="133"/>
      <c r="N209" s="134"/>
      <c r="O209" s="140"/>
      <c r="P209" s="53">
        <f>B209</f>
        <v>11</v>
      </c>
      <c r="Q209" s="141"/>
      <c r="R209" s="140"/>
    </row>
    <row r="210" spans="1:19" ht="15.75" customHeight="1" x14ac:dyDescent="0.25">
      <c r="A210" s="50">
        <v>2101</v>
      </c>
      <c r="B210" s="51"/>
      <c r="C210" s="51">
        <v>9</v>
      </c>
      <c r="D210" s="51"/>
      <c r="E210" s="51"/>
      <c r="F210" s="51"/>
      <c r="G210" s="51"/>
      <c r="H210" s="51"/>
      <c r="I210" s="51"/>
      <c r="J210" s="51"/>
      <c r="K210" s="84"/>
      <c r="L210" s="131"/>
      <c r="M210" s="57"/>
      <c r="N210" s="135"/>
      <c r="O210" s="54">
        <f>IF(C210=0,"",C210/B209)</f>
        <v>0.81818181818181823</v>
      </c>
      <c r="P210" s="55">
        <v>9</v>
      </c>
      <c r="Q210" s="139">
        <f t="shared" ref="Q210:Q217" si="18">IF(P210=0,"",P210/P209)</f>
        <v>0.81818181818181823</v>
      </c>
      <c r="R210" s="139">
        <f t="shared" ref="R210:R217" si="19">IF(P210=0,"",100%-Q210)</f>
        <v>0.18181818181818177</v>
      </c>
    </row>
    <row r="211" spans="1:19" ht="15.75" customHeight="1" x14ac:dyDescent="0.25">
      <c r="A211" s="50">
        <v>2102</v>
      </c>
      <c r="B211" s="51"/>
      <c r="C211" s="51"/>
      <c r="D211" s="51">
        <v>7</v>
      </c>
      <c r="E211" s="51"/>
      <c r="F211" s="51"/>
      <c r="G211" s="51"/>
      <c r="H211" s="51"/>
      <c r="I211" s="51"/>
      <c r="J211" s="51"/>
      <c r="K211" s="84"/>
      <c r="L211" s="131"/>
      <c r="M211" s="57"/>
      <c r="N211" s="135"/>
      <c r="O211" s="54">
        <f>IF(D211=0,"",D211/C210)</f>
        <v>0.77777777777777779</v>
      </c>
      <c r="P211" s="55">
        <v>7</v>
      </c>
      <c r="Q211" s="139">
        <f t="shared" si="18"/>
        <v>0.77777777777777779</v>
      </c>
      <c r="R211" s="139">
        <f t="shared" si="19"/>
        <v>0.22222222222222221</v>
      </c>
      <c r="S211" s="80">
        <f>P211/P209</f>
        <v>0.63636363636363635</v>
      </c>
    </row>
    <row r="212" spans="1:19" ht="15.75" customHeight="1" x14ac:dyDescent="0.25">
      <c r="A212" s="50">
        <v>2201</v>
      </c>
      <c r="B212" s="51"/>
      <c r="C212" s="51"/>
      <c r="D212" s="51"/>
      <c r="E212" s="51">
        <v>6</v>
      </c>
      <c r="F212" s="51"/>
      <c r="G212" s="51"/>
      <c r="H212" s="51"/>
      <c r="I212" s="51"/>
      <c r="J212" s="51"/>
      <c r="K212" s="84"/>
      <c r="L212" s="131"/>
      <c r="M212" s="57"/>
      <c r="N212" s="135"/>
      <c r="O212" s="54">
        <f>IF(E212=0,"",E212/D211)</f>
        <v>0.8571428571428571</v>
      </c>
      <c r="P212" s="55">
        <v>6</v>
      </c>
      <c r="Q212" s="139">
        <f t="shared" si="18"/>
        <v>0.8571428571428571</v>
      </c>
      <c r="R212" s="139">
        <f t="shared" si="19"/>
        <v>0.1428571428571429</v>
      </c>
    </row>
    <row r="213" spans="1:19" ht="15.75" customHeight="1" x14ac:dyDescent="0.25">
      <c r="A213" s="50">
        <v>2202</v>
      </c>
      <c r="B213" s="51"/>
      <c r="C213" s="51"/>
      <c r="D213" s="51"/>
      <c r="E213" s="51"/>
      <c r="F213" s="51">
        <v>6</v>
      </c>
      <c r="G213" s="51"/>
      <c r="H213" s="51"/>
      <c r="I213" s="51"/>
      <c r="J213" s="51"/>
      <c r="K213" s="84"/>
      <c r="L213" s="131"/>
      <c r="M213" s="57"/>
      <c r="N213" s="135"/>
      <c r="O213" s="54">
        <f>IF(F213=0,"",F213/E212)</f>
        <v>1</v>
      </c>
      <c r="P213" s="55">
        <v>6</v>
      </c>
      <c r="Q213" s="139">
        <f t="shared" si="18"/>
        <v>1</v>
      </c>
      <c r="R213" s="139">
        <f t="shared" si="19"/>
        <v>0</v>
      </c>
    </row>
    <row r="214" spans="1:19" ht="15.75" customHeight="1" x14ac:dyDescent="0.25">
      <c r="A214" s="50">
        <v>2301</v>
      </c>
      <c r="B214" s="51"/>
      <c r="C214" s="51"/>
      <c r="D214" s="51"/>
      <c r="E214" s="51"/>
      <c r="F214" s="51"/>
      <c r="G214" s="51">
        <v>5</v>
      </c>
      <c r="H214" s="51"/>
      <c r="I214" s="51"/>
      <c r="J214" s="51"/>
      <c r="K214" s="84"/>
      <c r="L214" s="131"/>
      <c r="M214" s="57"/>
      <c r="N214" s="135"/>
      <c r="O214" s="54">
        <f>IF(G214=0,"",G214/F213)</f>
        <v>0.83333333333333337</v>
      </c>
      <c r="P214" s="55">
        <v>6</v>
      </c>
      <c r="Q214" s="139">
        <f t="shared" si="18"/>
        <v>1</v>
      </c>
      <c r="R214" s="139">
        <f t="shared" si="19"/>
        <v>0</v>
      </c>
    </row>
    <row r="215" spans="1:19" ht="15.75" customHeight="1" x14ac:dyDescent="0.25">
      <c r="A215" s="50">
        <v>2302</v>
      </c>
      <c r="B215" s="51"/>
      <c r="C215" s="51"/>
      <c r="D215" s="51"/>
      <c r="E215" s="51"/>
      <c r="F215" s="51"/>
      <c r="G215" s="51"/>
      <c r="H215" s="51">
        <v>5</v>
      </c>
      <c r="I215" s="51"/>
      <c r="J215" s="51"/>
      <c r="K215" s="84"/>
      <c r="L215" s="131"/>
      <c r="M215" s="57"/>
      <c r="N215" s="135"/>
      <c r="O215" s="54">
        <f>IF(H215=0,"",H215/G214)</f>
        <v>1</v>
      </c>
      <c r="P215" s="55">
        <v>6</v>
      </c>
      <c r="Q215" s="139">
        <f t="shared" si="18"/>
        <v>1</v>
      </c>
      <c r="R215" s="139">
        <f t="shared" si="19"/>
        <v>0</v>
      </c>
    </row>
    <row r="216" spans="1:19" ht="15.75" customHeight="1" x14ac:dyDescent="0.25">
      <c r="A216" s="50">
        <v>2401</v>
      </c>
      <c r="B216" s="51"/>
      <c r="C216" s="51"/>
      <c r="D216" s="51"/>
      <c r="E216" s="51"/>
      <c r="F216" s="51"/>
      <c r="G216" s="51"/>
      <c r="H216" s="51"/>
      <c r="I216" s="51">
        <v>4</v>
      </c>
      <c r="J216" s="51"/>
      <c r="K216" s="84"/>
      <c r="L216" s="131"/>
      <c r="M216" s="57"/>
      <c r="N216" s="135"/>
      <c r="O216" s="54">
        <f>IF(I216=0,"",I216/H215)</f>
        <v>0.8</v>
      </c>
      <c r="P216" s="55">
        <v>5</v>
      </c>
      <c r="Q216" s="139">
        <f t="shared" si="18"/>
        <v>0.83333333333333337</v>
      </c>
      <c r="R216" s="139">
        <f t="shared" si="19"/>
        <v>0.16666666666666663</v>
      </c>
    </row>
    <row r="217" spans="1:19" ht="15.75" customHeight="1" x14ac:dyDescent="0.25">
      <c r="A217" s="50">
        <v>2402</v>
      </c>
      <c r="B217" s="51"/>
      <c r="C217" s="51"/>
      <c r="D217" s="51"/>
      <c r="E217" s="51"/>
      <c r="F217" s="51"/>
      <c r="G217" s="51"/>
      <c r="H217" s="51"/>
      <c r="I217" s="51"/>
      <c r="J217" s="51">
        <v>4</v>
      </c>
      <c r="K217" s="84">
        <v>1</v>
      </c>
      <c r="L217" s="131"/>
      <c r="M217" s="57"/>
      <c r="N217" s="135"/>
      <c r="O217" s="54">
        <f>IF(J217=0,"",J217/I216)</f>
        <v>1</v>
      </c>
      <c r="P217" s="55">
        <v>5</v>
      </c>
      <c r="Q217" s="139">
        <f t="shared" si="18"/>
        <v>1</v>
      </c>
      <c r="R217" s="139">
        <f t="shared" si="19"/>
        <v>0</v>
      </c>
    </row>
    <row r="218" spans="1:19" ht="15.75" customHeight="1" x14ac:dyDescent="0.25">
      <c r="A218" s="50">
        <v>2501</v>
      </c>
      <c r="B218" s="51"/>
      <c r="C218" s="51"/>
      <c r="D218" s="51"/>
      <c r="E218" s="51"/>
      <c r="F218" s="51"/>
      <c r="G218" s="51"/>
      <c r="H218" s="51"/>
      <c r="I218" s="51"/>
      <c r="J218" s="51">
        <v>2</v>
      </c>
      <c r="K218" s="84">
        <v>2</v>
      </c>
      <c r="L218" s="131"/>
      <c r="M218" s="57"/>
      <c r="N218" s="57"/>
      <c r="O218" s="57"/>
      <c r="P218" s="55">
        <v>4</v>
      </c>
      <c r="Q218" s="143"/>
      <c r="R218" s="142"/>
    </row>
    <row r="219" spans="1:19" ht="15.75" customHeight="1" x14ac:dyDescent="0.25">
      <c r="A219" s="50">
        <v>2502</v>
      </c>
      <c r="B219" s="51"/>
      <c r="C219" s="51"/>
      <c r="D219" s="51"/>
      <c r="E219" s="51"/>
      <c r="F219" s="51"/>
      <c r="G219" s="51"/>
      <c r="H219" s="51"/>
      <c r="I219" s="51"/>
      <c r="J219" s="51"/>
      <c r="K219" s="84"/>
      <c r="L219" s="131"/>
      <c r="M219" s="57"/>
      <c r="N219" s="136"/>
      <c r="O219" s="142"/>
      <c r="P219" s="58"/>
      <c r="Q219" s="143"/>
      <c r="R219" s="142"/>
    </row>
    <row r="220" spans="1:19" ht="15.75" customHeight="1" x14ac:dyDescent="0.25">
      <c r="A220" s="50">
        <v>2601</v>
      </c>
      <c r="B220" s="51"/>
      <c r="C220" s="51"/>
      <c r="D220" s="51"/>
      <c r="E220" s="51"/>
      <c r="F220" s="51"/>
      <c r="G220" s="51"/>
      <c r="H220" s="51"/>
      <c r="I220" s="51"/>
      <c r="J220" s="51"/>
      <c r="K220" s="84"/>
      <c r="L220" s="131"/>
      <c r="M220" s="57"/>
      <c r="N220" s="136"/>
      <c r="O220" s="142"/>
      <c r="P220" s="58"/>
      <c r="Q220" s="143"/>
      <c r="R220" s="142"/>
    </row>
    <row r="221" spans="1:19" ht="15.75" customHeight="1" x14ac:dyDescent="0.25">
      <c r="A221" s="50">
        <v>2602</v>
      </c>
      <c r="B221" s="51"/>
      <c r="C221" s="51"/>
      <c r="D221" s="51"/>
      <c r="E221" s="51"/>
      <c r="F221" s="51"/>
      <c r="G221" s="51"/>
      <c r="H221" s="51"/>
      <c r="I221" s="51"/>
      <c r="J221" s="51"/>
      <c r="K221" s="84"/>
      <c r="L221" s="131"/>
      <c r="M221" s="57"/>
      <c r="N221" s="136"/>
      <c r="O221" s="57"/>
      <c r="P221" s="136"/>
      <c r="Q221" s="144"/>
      <c r="R221" s="142"/>
    </row>
    <row r="222" spans="1:19" ht="15.75" customHeight="1" x14ac:dyDescent="0.25">
      <c r="A222" s="50">
        <v>2701</v>
      </c>
      <c r="B222" s="51"/>
      <c r="C222" s="51"/>
      <c r="D222" s="51"/>
      <c r="E222" s="51"/>
      <c r="F222" s="51"/>
      <c r="G222" s="51"/>
      <c r="H222" s="51"/>
      <c r="I222" s="51"/>
      <c r="J222" s="51"/>
      <c r="K222" s="84"/>
      <c r="L222" s="131"/>
      <c r="M222" s="57"/>
      <c r="N222" s="136"/>
      <c r="O222" s="60" t="s">
        <v>48</v>
      </c>
      <c r="P222" s="61"/>
      <c r="Q222" s="62">
        <f>IF(SUM(K211:K219)=0,"",SUM(K211:K219))</f>
        <v>3</v>
      </c>
      <c r="R222" s="63" t="s">
        <v>17</v>
      </c>
    </row>
    <row r="223" spans="1:19" ht="15.75" customHeight="1" x14ac:dyDescent="0.25">
      <c r="A223" s="50">
        <v>2702</v>
      </c>
      <c r="B223" s="51"/>
      <c r="C223" s="51"/>
      <c r="D223" s="51"/>
      <c r="E223" s="51"/>
      <c r="F223" s="51"/>
      <c r="G223" s="51"/>
      <c r="H223" s="51"/>
      <c r="I223" s="51"/>
      <c r="J223" s="51"/>
      <c r="K223" s="84"/>
      <c r="L223" s="131"/>
      <c r="M223" s="57"/>
      <c r="N223" s="136"/>
      <c r="O223" s="64" t="s">
        <v>49</v>
      </c>
      <c r="P223" s="65" t="str">
        <f>IF(P222/B209=0,"",P222/B209)</f>
        <v/>
      </c>
      <c r="Q223" s="66" t="str">
        <f>IF(P222/Q222=0,"",P222/Q222)</f>
        <v/>
      </c>
      <c r="R223" s="67" t="s">
        <v>50</v>
      </c>
    </row>
    <row r="224" spans="1:19" ht="15.75" customHeight="1" x14ac:dyDescent="0.25">
      <c r="A224" s="50">
        <v>2801</v>
      </c>
      <c r="B224" s="51"/>
      <c r="C224" s="51"/>
      <c r="D224" s="51"/>
      <c r="E224" s="51"/>
      <c r="F224" s="51"/>
      <c r="G224" s="51"/>
      <c r="H224" s="51"/>
      <c r="I224" s="51"/>
      <c r="J224" s="51"/>
      <c r="K224" s="84"/>
      <c r="L224" s="132"/>
      <c r="M224" s="137"/>
      <c r="N224" s="138"/>
      <c r="O224" s="85"/>
      <c r="P224" s="86"/>
      <c r="Q224" s="86"/>
      <c r="R224" s="87"/>
    </row>
    <row r="225" spans="1:19" ht="18" customHeight="1" x14ac:dyDescent="0.25">
      <c r="A225" s="19"/>
      <c r="B225" s="188" t="s">
        <v>74</v>
      </c>
      <c r="C225" s="188"/>
      <c r="D225" s="188"/>
      <c r="E225" s="188"/>
      <c r="F225" s="188"/>
      <c r="G225" s="188"/>
      <c r="H225" s="188"/>
      <c r="I225" s="188"/>
      <c r="J225" s="188"/>
      <c r="K225" s="71">
        <f>SUM(K212:K221)</f>
        <v>3</v>
      </c>
      <c r="L225" s="72">
        <f>IF(K217=0,"",K217/B209)</f>
        <v>9.0909090909090912E-2</v>
      </c>
      <c r="M225" s="72">
        <f>IF(K225=0,"",K225/B209)</f>
        <v>0.27272727272727271</v>
      </c>
      <c r="N225" s="88">
        <f>IF(K217=0,"0%",M225-L225)</f>
        <v>0.1818181818181818</v>
      </c>
      <c r="O225" s="1"/>
      <c r="P225" s="24"/>
      <c r="Q225" s="27"/>
      <c r="R225" s="1"/>
    </row>
    <row r="226" spans="1:19" ht="12.75" customHeight="1" x14ac:dyDescent="0.2">
      <c r="M226" s="1"/>
      <c r="N226" s="1"/>
      <c r="P226" s="1"/>
    </row>
    <row r="227" spans="1:19" ht="12.75" customHeight="1" x14ac:dyDescent="0.2">
      <c r="M227" s="1"/>
      <c r="N227" s="1"/>
      <c r="P227" s="1"/>
    </row>
    <row r="228" spans="1:19" ht="26.25" customHeight="1" x14ac:dyDescent="0.4">
      <c r="A228" s="29"/>
      <c r="B228" s="179" t="s">
        <v>63</v>
      </c>
      <c r="C228" s="180"/>
      <c r="D228" s="180"/>
      <c r="E228" s="180"/>
      <c r="F228" s="180"/>
      <c r="G228" s="180"/>
      <c r="H228" s="180"/>
      <c r="I228" s="180"/>
      <c r="J228" s="180"/>
      <c r="K228" s="74" t="s">
        <v>89</v>
      </c>
      <c r="L228" s="74"/>
      <c r="M228" s="1"/>
      <c r="N228" s="1"/>
      <c r="O228" s="24"/>
      <c r="P228" s="1"/>
      <c r="Q228" s="24"/>
      <c r="R228" s="24"/>
      <c r="S228" s="24"/>
    </row>
    <row r="229" spans="1:19" ht="20.25" customHeight="1" x14ac:dyDescent="0.2">
      <c r="A229" s="181" t="s">
        <v>16</v>
      </c>
      <c r="B229" s="182" t="s">
        <v>64</v>
      </c>
      <c r="C229" s="183"/>
      <c r="D229" s="183"/>
      <c r="E229" s="183"/>
      <c r="F229" s="183"/>
      <c r="G229" s="183"/>
      <c r="H229" s="183"/>
      <c r="I229" s="183"/>
      <c r="J229" s="183"/>
      <c r="K229" s="185" t="s">
        <v>17</v>
      </c>
      <c r="L229" s="178" t="s">
        <v>8</v>
      </c>
      <c r="M229" s="178" t="s">
        <v>9</v>
      </c>
      <c r="N229" s="187" t="s">
        <v>10</v>
      </c>
      <c r="O229" s="178" t="s">
        <v>11</v>
      </c>
      <c r="P229" s="176" t="s">
        <v>12</v>
      </c>
      <c r="Q229" s="176" t="s">
        <v>13</v>
      </c>
      <c r="R229" s="178" t="s">
        <v>14</v>
      </c>
    </row>
    <row r="230" spans="1:19" ht="15.75" customHeight="1" x14ac:dyDescent="0.25">
      <c r="A230" s="177"/>
      <c r="B230" s="50" t="s">
        <v>65</v>
      </c>
      <c r="C230" s="50" t="s">
        <v>66</v>
      </c>
      <c r="D230" s="50" t="s">
        <v>67</v>
      </c>
      <c r="E230" s="50" t="s">
        <v>68</v>
      </c>
      <c r="F230" s="50" t="s">
        <v>69</v>
      </c>
      <c r="G230" s="50" t="s">
        <v>70</v>
      </c>
      <c r="H230" s="50" t="s">
        <v>71</v>
      </c>
      <c r="I230" s="50" t="s">
        <v>72</v>
      </c>
      <c r="J230" s="50" t="s">
        <v>73</v>
      </c>
      <c r="K230" s="186"/>
      <c r="L230" s="177"/>
      <c r="M230" s="177"/>
      <c r="N230" s="177"/>
      <c r="O230" s="177"/>
      <c r="P230" s="177"/>
      <c r="Q230" s="177"/>
      <c r="R230" s="177"/>
    </row>
    <row r="231" spans="1:19" ht="15.75" customHeight="1" x14ac:dyDescent="0.25">
      <c r="A231" s="50">
        <v>2101</v>
      </c>
      <c r="B231" s="51">
        <v>3</v>
      </c>
      <c r="C231" s="51"/>
      <c r="D231" s="51"/>
      <c r="E231" s="51"/>
      <c r="F231" s="51"/>
      <c r="G231" s="51"/>
      <c r="H231" s="51"/>
      <c r="I231" s="51"/>
      <c r="J231" s="51"/>
      <c r="K231" s="84"/>
      <c r="L231" s="130"/>
      <c r="M231" s="133"/>
      <c r="N231" s="134"/>
      <c r="O231" s="140"/>
      <c r="P231" s="53">
        <f>B231</f>
        <v>3</v>
      </c>
      <c r="Q231" s="141"/>
      <c r="R231" s="140"/>
    </row>
    <row r="232" spans="1:19" ht="15.75" customHeight="1" x14ac:dyDescent="0.25">
      <c r="A232" s="50">
        <v>2102</v>
      </c>
      <c r="B232" s="51"/>
      <c r="C232" s="51">
        <v>2</v>
      </c>
      <c r="D232" s="51"/>
      <c r="E232" s="51"/>
      <c r="F232" s="51"/>
      <c r="G232" s="51"/>
      <c r="H232" s="51"/>
      <c r="I232" s="51"/>
      <c r="J232" s="51"/>
      <c r="K232" s="84"/>
      <c r="L232" s="131"/>
      <c r="M232" s="57"/>
      <c r="N232" s="135"/>
      <c r="O232" s="54">
        <f>IF(C232=0,"",C232/B231)</f>
        <v>0.66666666666666663</v>
      </c>
      <c r="P232" s="55">
        <v>2</v>
      </c>
      <c r="Q232" s="139">
        <f t="shared" ref="Q232:Q239" si="20">IF(P232=0,"",P232/P231)</f>
        <v>0.66666666666666663</v>
      </c>
      <c r="R232" s="139">
        <f t="shared" ref="R232:R239" si="21">IF(P232=0,"",100%-Q232)</f>
        <v>0.33333333333333337</v>
      </c>
    </row>
    <row r="233" spans="1:19" ht="15.75" customHeight="1" x14ac:dyDescent="0.25">
      <c r="A233" s="50">
        <v>2201</v>
      </c>
      <c r="B233" s="51"/>
      <c r="C233" s="51"/>
      <c r="D233" s="51">
        <v>2</v>
      </c>
      <c r="E233" s="51"/>
      <c r="F233" s="51"/>
      <c r="G233" s="51"/>
      <c r="H233" s="51"/>
      <c r="I233" s="51"/>
      <c r="J233" s="51"/>
      <c r="K233" s="84"/>
      <c r="L233" s="131"/>
      <c r="M233" s="57"/>
      <c r="N233" s="135"/>
      <c r="O233" s="54">
        <f>IF(D233=0,"",D233/C232)</f>
        <v>1</v>
      </c>
      <c r="P233" s="55">
        <v>2</v>
      </c>
      <c r="Q233" s="139">
        <f t="shared" si="20"/>
        <v>1</v>
      </c>
      <c r="R233" s="139">
        <f t="shared" si="21"/>
        <v>0</v>
      </c>
      <c r="S233" s="80">
        <f>P233/P231</f>
        <v>0.66666666666666663</v>
      </c>
    </row>
    <row r="234" spans="1:19" ht="15.75" customHeight="1" x14ac:dyDescent="0.25">
      <c r="A234" s="50">
        <v>2202</v>
      </c>
      <c r="B234" s="51"/>
      <c r="C234" s="51"/>
      <c r="D234" s="51"/>
      <c r="E234" s="51">
        <v>1</v>
      </c>
      <c r="F234" s="51"/>
      <c r="G234" s="51"/>
      <c r="H234" s="51"/>
      <c r="I234" s="51"/>
      <c r="J234" s="51"/>
      <c r="K234" s="84"/>
      <c r="L234" s="131"/>
      <c r="M234" s="57"/>
      <c r="N234" s="135"/>
      <c r="O234" s="54">
        <f>IF(E234=0,"",E234/D233)</f>
        <v>0.5</v>
      </c>
      <c r="P234" s="55">
        <v>2</v>
      </c>
      <c r="Q234" s="139">
        <f t="shared" si="20"/>
        <v>1</v>
      </c>
      <c r="R234" s="139">
        <f t="shared" si="21"/>
        <v>0</v>
      </c>
    </row>
    <row r="235" spans="1:19" ht="15.75" customHeight="1" x14ac:dyDescent="0.25">
      <c r="A235" s="50">
        <v>2301</v>
      </c>
      <c r="B235" s="51"/>
      <c r="C235" s="51"/>
      <c r="D235" s="51"/>
      <c r="E235" s="51"/>
      <c r="F235" s="51">
        <v>1</v>
      </c>
      <c r="G235" s="51"/>
      <c r="H235" s="51"/>
      <c r="I235" s="51"/>
      <c r="J235" s="51"/>
      <c r="K235" s="84"/>
      <c r="L235" s="131"/>
      <c r="M235" s="57"/>
      <c r="N235" s="135"/>
      <c r="O235" s="54">
        <f>IF(F235=0,"",F235/E234)</f>
        <v>1</v>
      </c>
      <c r="P235" s="55">
        <v>2</v>
      </c>
      <c r="Q235" s="139">
        <f t="shared" si="20"/>
        <v>1</v>
      </c>
      <c r="R235" s="139">
        <f t="shared" si="21"/>
        <v>0</v>
      </c>
    </row>
    <row r="236" spans="1:19" ht="15.75" customHeight="1" x14ac:dyDescent="0.25">
      <c r="A236" s="50">
        <v>2302</v>
      </c>
      <c r="B236" s="51"/>
      <c r="C236" s="51"/>
      <c r="D236" s="51"/>
      <c r="E236" s="51"/>
      <c r="F236" s="51"/>
      <c r="G236" s="51">
        <v>1</v>
      </c>
      <c r="H236" s="51"/>
      <c r="I236" s="51"/>
      <c r="J236" s="51"/>
      <c r="K236" s="84"/>
      <c r="L236" s="131"/>
      <c r="M236" s="57"/>
      <c r="N236" s="135"/>
      <c r="O236" s="54">
        <f>IF(G236=0,"",G236/F235)</f>
        <v>1</v>
      </c>
      <c r="P236" s="55">
        <v>2</v>
      </c>
      <c r="Q236" s="139">
        <f t="shared" si="20"/>
        <v>1</v>
      </c>
      <c r="R236" s="139">
        <f t="shared" si="21"/>
        <v>0</v>
      </c>
    </row>
    <row r="237" spans="1:19" ht="15.75" customHeight="1" x14ac:dyDescent="0.25">
      <c r="A237" s="50">
        <v>2401</v>
      </c>
      <c r="B237" s="51"/>
      <c r="C237" s="51"/>
      <c r="D237" s="51"/>
      <c r="E237" s="51"/>
      <c r="F237" s="51"/>
      <c r="G237" s="51"/>
      <c r="H237" s="51">
        <v>1</v>
      </c>
      <c r="I237" s="51"/>
      <c r="J237" s="51"/>
      <c r="K237" s="84"/>
      <c r="L237" s="131"/>
      <c r="M237" s="57"/>
      <c r="N237" s="135"/>
      <c r="O237" s="54">
        <f>IF(H237=0,"",H237/G236)</f>
        <v>1</v>
      </c>
      <c r="P237" s="55">
        <v>2</v>
      </c>
      <c r="Q237" s="139">
        <f t="shared" si="20"/>
        <v>1</v>
      </c>
      <c r="R237" s="139">
        <f t="shared" si="21"/>
        <v>0</v>
      </c>
    </row>
    <row r="238" spans="1:19" ht="15.75" customHeight="1" x14ac:dyDescent="0.25">
      <c r="A238" s="50">
        <v>2402</v>
      </c>
      <c r="B238" s="51"/>
      <c r="C238" s="51"/>
      <c r="D238" s="51"/>
      <c r="E238" s="51"/>
      <c r="F238" s="51"/>
      <c r="G238" s="51"/>
      <c r="H238" s="51"/>
      <c r="I238" s="51">
        <v>1</v>
      </c>
      <c r="J238" s="51"/>
      <c r="K238" s="84"/>
      <c r="L238" s="131"/>
      <c r="M238" s="57"/>
      <c r="N238" s="135"/>
      <c r="O238" s="54">
        <f>IF(I238=0,"",I238/H237)</f>
        <v>1</v>
      </c>
      <c r="P238" s="55">
        <v>2</v>
      </c>
      <c r="Q238" s="139">
        <f t="shared" si="20"/>
        <v>1</v>
      </c>
      <c r="R238" s="139">
        <f t="shared" si="21"/>
        <v>0</v>
      </c>
    </row>
    <row r="239" spans="1:19" ht="15.75" customHeight="1" x14ac:dyDescent="0.25">
      <c r="A239" s="50">
        <v>2501</v>
      </c>
      <c r="B239" s="51"/>
      <c r="C239" s="51"/>
      <c r="D239" s="51"/>
      <c r="E239" s="51"/>
      <c r="F239" s="51"/>
      <c r="G239" s="51"/>
      <c r="H239" s="51"/>
      <c r="I239" s="51"/>
      <c r="J239" s="105">
        <v>2</v>
      </c>
      <c r="K239" s="84">
        <v>1</v>
      </c>
      <c r="L239" s="131"/>
      <c r="M239" s="57"/>
      <c r="N239" s="135"/>
      <c r="O239" s="106">
        <f>IF(J239=0,"",J239/I238)</f>
        <v>2</v>
      </c>
      <c r="P239" s="55">
        <v>2</v>
      </c>
      <c r="Q239" s="139">
        <f t="shared" si="20"/>
        <v>1</v>
      </c>
      <c r="R239" s="139">
        <f t="shared" si="21"/>
        <v>0</v>
      </c>
    </row>
    <row r="240" spans="1:19" ht="15.75" customHeight="1" x14ac:dyDescent="0.25">
      <c r="A240" s="50">
        <v>2502</v>
      </c>
      <c r="B240" s="51"/>
      <c r="C240" s="51"/>
      <c r="D240" s="51"/>
      <c r="E240" s="51"/>
      <c r="F240" s="51"/>
      <c r="G240" s="51"/>
      <c r="H240" s="51"/>
      <c r="I240" s="51"/>
      <c r="J240" s="51"/>
      <c r="K240" s="84"/>
      <c r="L240" s="131"/>
      <c r="M240" s="57"/>
      <c r="N240" s="57"/>
      <c r="O240" s="57"/>
      <c r="P240" s="55"/>
      <c r="Q240" s="143"/>
      <c r="R240" s="142"/>
    </row>
    <row r="241" spans="1:24" ht="15.75" customHeight="1" x14ac:dyDescent="0.25">
      <c r="A241" s="50">
        <v>2601</v>
      </c>
      <c r="B241" s="51"/>
      <c r="C241" s="51"/>
      <c r="D241" s="51"/>
      <c r="E241" s="51"/>
      <c r="F241" s="51"/>
      <c r="G241" s="51"/>
      <c r="H241" s="51"/>
      <c r="I241" s="51"/>
      <c r="J241" s="51"/>
      <c r="K241" s="84"/>
      <c r="L241" s="131"/>
      <c r="M241" s="57"/>
      <c r="N241" s="136"/>
      <c r="O241" s="142"/>
      <c r="P241" s="58"/>
      <c r="Q241" s="143"/>
      <c r="R241" s="142"/>
    </row>
    <row r="242" spans="1:24" ht="15.75" customHeight="1" x14ac:dyDescent="0.25">
      <c r="A242" s="50">
        <v>2602</v>
      </c>
      <c r="B242" s="51"/>
      <c r="C242" s="51"/>
      <c r="D242" s="51"/>
      <c r="E242" s="51"/>
      <c r="F242" s="51"/>
      <c r="G242" s="51"/>
      <c r="H242" s="51"/>
      <c r="I242" s="51"/>
      <c r="J242" s="51"/>
      <c r="K242" s="84"/>
      <c r="L242" s="131"/>
      <c r="M242" s="57"/>
      <c r="N242" s="136"/>
      <c r="O242" s="142"/>
      <c r="P242" s="58"/>
      <c r="Q242" s="143"/>
      <c r="R242" s="142"/>
    </row>
    <row r="243" spans="1:24" ht="15.75" customHeight="1" x14ac:dyDescent="0.25">
      <c r="A243" s="50">
        <v>2701</v>
      </c>
      <c r="B243" s="51"/>
      <c r="C243" s="51"/>
      <c r="D243" s="51"/>
      <c r="E243" s="51"/>
      <c r="F243" s="51"/>
      <c r="G243" s="51"/>
      <c r="H243" s="51"/>
      <c r="I243" s="51"/>
      <c r="J243" s="51"/>
      <c r="K243" s="84"/>
      <c r="L243" s="131"/>
      <c r="M243" s="57"/>
      <c r="N243" s="136"/>
      <c r="O243" s="57"/>
      <c r="P243" s="136"/>
      <c r="Q243" s="144"/>
      <c r="R243" s="142"/>
    </row>
    <row r="244" spans="1:24" ht="15.75" customHeight="1" x14ac:dyDescent="0.25">
      <c r="A244" s="50">
        <v>2702</v>
      </c>
      <c r="B244" s="51"/>
      <c r="C244" s="51"/>
      <c r="D244" s="51"/>
      <c r="E244" s="51"/>
      <c r="F244" s="51"/>
      <c r="G244" s="51"/>
      <c r="H244" s="51"/>
      <c r="I244" s="51"/>
      <c r="J244" s="51"/>
      <c r="K244" s="84"/>
      <c r="L244" s="131"/>
      <c r="M244" s="57"/>
      <c r="N244" s="136"/>
      <c r="O244" s="60" t="s">
        <v>48</v>
      </c>
      <c r="P244" s="61"/>
      <c r="Q244" s="62">
        <f>IF(SUM(K233:K241)=0,"",SUM(K233:K241))</f>
        <v>1</v>
      </c>
      <c r="R244" s="63" t="s">
        <v>17</v>
      </c>
    </row>
    <row r="245" spans="1:24" ht="15.75" customHeight="1" x14ac:dyDescent="0.25">
      <c r="A245" s="50">
        <v>2801</v>
      </c>
      <c r="B245" s="51"/>
      <c r="C245" s="51"/>
      <c r="D245" s="51"/>
      <c r="E245" s="51"/>
      <c r="F245" s="51"/>
      <c r="G245" s="51"/>
      <c r="H245" s="51"/>
      <c r="I245" s="51"/>
      <c r="J245" s="51"/>
      <c r="K245" s="84"/>
      <c r="L245" s="131"/>
      <c r="M245" s="57"/>
      <c r="N245" s="136"/>
      <c r="O245" s="64" t="s">
        <v>49</v>
      </c>
      <c r="P245" s="65" t="str">
        <f>IF(P244/B231=0,"",P244/B231)</f>
        <v/>
      </c>
      <c r="Q245" s="66" t="str">
        <f>IF(P244/Q244=0,"",P244/Q244)</f>
        <v/>
      </c>
      <c r="R245" s="67" t="s">
        <v>50</v>
      </c>
    </row>
    <row r="246" spans="1:24" ht="15.75" customHeight="1" x14ac:dyDescent="0.25">
      <c r="A246" s="50">
        <v>2802</v>
      </c>
      <c r="B246" s="51"/>
      <c r="C246" s="51"/>
      <c r="D246" s="51"/>
      <c r="E246" s="51"/>
      <c r="F246" s="51"/>
      <c r="G246" s="51"/>
      <c r="H246" s="51"/>
      <c r="I246" s="51"/>
      <c r="J246" s="51"/>
      <c r="K246" s="84"/>
      <c r="L246" s="132"/>
      <c r="M246" s="137"/>
      <c r="N246" s="138"/>
      <c r="O246" s="85"/>
      <c r="P246" s="86"/>
      <c r="Q246" s="86"/>
      <c r="R246" s="87"/>
    </row>
    <row r="247" spans="1:24" ht="18" customHeight="1" x14ac:dyDescent="0.25">
      <c r="A247" s="19"/>
      <c r="B247" s="188" t="s">
        <v>74</v>
      </c>
      <c r="C247" s="188"/>
      <c r="D247" s="188"/>
      <c r="E247" s="188"/>
      <c r="F247" s="188"/>
      <c r="G247" s="188"/>
      <c r="H247" s="188"/>
      <c r="I247" s="188"/>
      <c r="J247" s="188"/>
      <c r="K247" s="71">
        <f>SUM(K234:K243)</f>
        <v>1</v>
      </c>
      <c r="L247" s="72">
        <f>IF(K239=0,"",K239/B231)</f>
        <v>0.33333333333333331</v>
      </c>
      <c r="M247" s="72">
        <f>IF(K247=0,"",K247/B231)</f>
        <v>0.33333333333333331</v>
      </c>
      <c r="N247" s="88">
        <f>IF(K239=0,"0%",M247-L247)</f>
        <v>0</v>
      </c>
      <c r="O247" s="1"/>
      <c r="P247" s="24"/>
      <c r="Q247" s="27"/>
      <c r="R247" s="1"/>
      <c r="X247" s="96">
        <f>AVERAGE(S233,S255)</f>
        <v>0.70833333333333326</v>
      </c>
    </row>
    <row r="248" spans="1:24" ht="12.75" customHeight="1" x14ac:dyDescent="0.2">
      <c r="M248" s="1"/>
      <c r="N248" s="1"/>
      <c r="P248" s="1"/>
    </row>
    <row r="249" spans="1:24" ht="12.75" customHeight="1" x14ac:dyDescent="0.2">
      <c r="M249" s="1"/>
      <c r="N249" s="1"/>
      <c r="P249" s="1"/>
    </row>
    <row r="250" spans="1:24" ht="26.25" customHeight="1" x14ac:dyDescent="0.4">
      <c r="A250" s="29"/>
      <c r="B250" s="179" t="s">
        <v>63</v>
      </c>
      <c r="C250" s="180"/>
      <c r="D250" s="180"/>
      <c r="E250" s="180"/>
      <c r="F250" s="180"/>
      <c r="G250" s="180"/>
      <c r="H250" s="180"/>
      <c r="I250" s="180"/>
      <c r="J250" s="180"/>
      <c r="K250" s="74" t="s">
        <v>90</v>
      </c>
      <c r="L250" s="74"/>
      <c r="M250" s="1"/>
      <c r="N250" s="1"/>
      <c r="O250" s="24"/>
      <c r="P250" s="1"/>
      <c r="Q250" s="24"/>
      <c r="R250" s="24"/>
      <c r="S250" s="24"/>
    </row>
    <row r="251" spans="1:24" ht="20.25" customHeight="1" x14ac:dyDescent="0.2">
      <c r="A251" s="181" t="s">
        <v>16</v>
      </c>
      <c r="B251" s="182" t="s">
        <v>64</v>
      </c>
      <c r="C251" s="183"/>
      <c r="D251" s="183"/>
      <c r="E251" s="183"/>
      <c r="F251" s="183"/>
      <c r="G251" s="183"/>
      <c r="H251" s="183"/>
      <c r="I251" s="183"/>
      <c r="J251" s="183"/>
      <c r="K251" s="185" t="s">
        <v>17</v>
      </c>
      <c r="L251" s="178" t="s">
        <v>8</v>
      </c>
      <c r="M251" s="178" t="s">
        <v>9</v>
      </c>
      <c r="N251" s="187" t="s">
        <v>10</v>
      </c>
      <c r="O251" s="178" t="s">
        <v>11</v>
      </c>
      <c r="P251" s="176" t="s">
        <v>12</v>
      </c>
      <c r="Q251" s="176" t="s">
        <v>13</v>
      </c>
      <c r="R251" s="178" t="s">
        <v>14</v>
      </c>
    </row>
    <row r="252" spans="1:24" ht="15.75" customHeight="1" x14ac:dyDescent="0.25">
      <c r="A252" s="177"/>
      <c r="B252" s="50" t="s">
        <v>65</v>
      </c>
      <c r="C252" s="50" t="s">
        <v>66</v>
      </c>
      <c r="D252" s="50" t="s">
        <v>67</v>
      </c>
      <c r="E252" s="50" t="s">
        <v>68</v>
      </c>
      <c r="F252" s="50" t="s">
        <v>69</v>
      </c>
      <c r="G252" s="50" t="s">
        <v>70</v>
      </c>
      <c r="H252" s="50" t="s">
        <v>71</v>
      </c>
      <c r="I252" s="50" t="s">
        <v>72</v>
      </c>
      <c r="J252" s="50" t="s">
        <v>73</v>
      </c>
      <c r="K252" s="186"/>
      <c r="L252" s="177"/>
      <c r="M252" s="177"/>
      <c r="N252" s="177"/>
      <c r="O252" s="177"/>
      <c r="P252" s="177"/>
      <c r="Q252" s="177"/>
      <c r="R252" s="177"/>
    </row>
    <row r="253" spans="1:24" ht="15.75" customHeight="1" x14ac:dyDescent="0.25">
      <c r="A253" s="50">
        <v>2102</v>
      </c>
      <c r="B253" s="51">
        <v>12</v>
      </c>
      <c r="C253" s="51"/>
      <c r="D253" s="51"/>
      <c r="E253" s="51"/>
      <c r="F253" s="51"/>
      <c r="G253" s="51"/>
      <c r="H253" s="51"/>
      <c r="I253" s="51"/>
      <c r="J253" s="51"/>
      <c r="K253" s="84"/>
      <c r="L253" s="130"/>
      <c r="M253" s="133"/>
      <c r="N253" s="134"/>
      <c r="O253" s="140"/>
      <c r="P253" s="53">
        <f>B253</f>
        <v>12</v>
      </c>
      <c r="Q253" s="141"/>
      <c r="R253" s="140"/>
    </row>
    <row r="254" spans="1:24" ht="15.75" customHeight="1" x14ac:dyDescent="0.25">
      <c r="A254" s="50">
        <v>2201</v>
      </c>
      <c r="B254" s="51"/>
      <c r="C254" s="51">
        <v>10</v>
      </c>
      <c r="D254" s="51"/>
      <c r="E254" s="51"/>
      <c r="F254" s="51"/>
      <c r="G254" s="51"/>
      <c r="H254" s="51"/>
      <c r="I254" s="51"/>
      <c r="J254" s="51"/>
      <c r="K254" s="84"/>
      <c r="L254" s="131"/>
      <c r="M254" s="57"/>
      <c r="N254" s="135"/>
      <c r="O254" s="54">
        <f>IF(C254=0,"",C254/B253)</f>
        <v>0.83333333333333337</v>
      </c>
      <c r="P254" s="55">
        <v>10</v>
      </c>
      <c r="Q254" s="139">
        <f t="shared" ref="Q254:Q261" si="22">IF(P254=0,"",P254/P253)</f>
        <v>0.83333333333333337</v>
      </c>
      <c r="R254" s="139">
        <f t="shared" ref="R254:R261" si="23">IF(P254=0,"",100%-Q254)</f>
        <v>0.16666666666666663</v>
      </c>
    </row>
    <row r="255" spans="1:24" ht="15.75" customHeight="1" x14ac:dyDescent="0.25">
      <c r="A255" s="50">
        <v>2202</v>
      </c>
      <c r="B255" s="51"/>
      <c r="C255" s="51"/>
      <c r="D255" s="51">
        <v>6</v>
      </c>
      <c r="E255" s="51"/>
      <c r="F255" s="51"/>
      <c r="G255" s="51"/>
      <c r="H255" s="51"/>
      <c r="I255" s="51"/>
      <c r="J255" s="51"/>
      <c r="K255" s="84"/>
      <c r="L255" s="131"/>
      <c r="M255" s="57"/>
      <c r="N255" s="135"/>
      <c r="O255" s="54">
        <f>IF(D255=0,"",D255/C254)</f>
        <v>0.6</v>
      </c>
      <c r="P255" s="55">
        <v>9</v>
      </c>
      <c r="Q255" s="139">
        <f t="shared" si="22"/>
        <v>0.9</v>
      </c>
      <c r="R255" s="139">
        <f t="shared" si="23"/>
        <v>9.9999999999999978E-2</v>
      </c>
      <c r="S255" s="80">
        <f>P255/P253</f>
        <v>0.75</v>
      </c>
    </row>
    <row r="256" spans="1:24" ht="15.75" customHeight="1" x14ac:dyDescent="0.25">
      <c r="A256" s="50">
        <v>2301</v>
      </c>
      <c r="B256" s="51"/>
      <c r="C256" s="51"/>
      <c r="D256" s="51"/>
      <c r="E256" s="51">
        <v>5</v>
      </c>
      <c r="F256" s="51"/>
      <c r="G256" s="51"/>
      <c r="H256" s="51"/>
      <c r="I256" s="51"/>
      <c r="J256" s="51"/>
      <c r="K256" s="84"/>
      <c r="L256" s="131"/>
      <c r="M256" s="57"/>
      <c r="N256" s="135"/>
      <c r="O256" s="54">
        <f>IF(E256=0,"",E256/D255)</f>
        <v>0.83333333333333337</v>
      </c>
      <c r="P256" s="55">
        <v>8</v>
      </c>
      <c r="Q256" s="139">
        <f t="shared" si="22"/>
        <v>0.88888888888888884</v>
      </c>
      <c r="R256" s="139">
        <f t="shared" si="23"/>
        <v>0.11111111111111116</v>
      </c>
    </row>
    <row r="257" spans="1:18" ht="15.75" customHeight="1" x14ac:dyDescent="0.25">
      <c r="A257" s="50">
        <v>2302</v>
      </c>
      <c r="B257" s="51"/>
      <c r="C257" s="51"/>
      <c r="D257" s="51"/>
      <c r="E257" s="51"/>
      <c r="F257" s="51">
        <v>5</v>
      </c>
      <c r="G257" s="51"/>
      <c r="H257" s="51"/>
      <c r="I257" s="51"/>
      <c r="J257" s="51"/>
      <c r="K257" s="84"/>
      <c r="L257" s="131"/>
      <c r="M257" s="57"/>
      <c r="N257" s="135"/>
      <c r="O257" s="54">
        <f>IF(F257=0,"",F257/E256)</f>
        <v>1</v>
      </c>
      <c r="P257" s="55">
        <v>6</v>
      </c>
      <c r="Q257" s="139">
        <f t="shared" si="22"/>
        <v>0.75</v>
      </c>
      <c r="R257" s="139">
        <f t="shared" si="23"/>
        <v>0.25</v>
      </c>
    </row>
    <row r="258" spans="1:18" ht="15.75" customHeight="1" x14ac:dyDescent="0.25">
      <c r="A258" s="50">
        <v>2401</v>
      </c>
      <c r="B258" s="51"/>
      <c r="C258" s="51"/>
      <c r="D258" s="51"/>
      <c r="E258" s="51"/>
      <c r="F258" s="51"/>
      <c r="G258" s="51">
        <v>5</v>
      </c>
      <c r="H258" s="51"/>
      <c r="I258" s="51"/>
      <c r="J258" s="51"/>
      <c r="K258" s="84"/>
      <c r="L258" s="131"/>
      <c r="M258" s="57"/>
      <c r="N258" s="135"/>
      <c r="O258" s="54">
        <f>IF(G258=0,"",G258/F257)</f>
        <v>1</v>
      </c>
      <c r="P258" s="55">
        <v>6</v>
      </c>
      <c r="Q258" s="139">
        <f t="shared" si="22"/>
        <v>1</v>
      </c>
      <c r="R258" s="139">
        <f t="shared" si="23"/>
        <v>0</v>
      </c>
    </row>
    <row r="259" spans="1:18" ht="15.75" customHeight="1" x14ac:dyDescent="0.25">
      <c r="A259" s="50">
        <v>2402</v>
      </c>
      <c r="B259" s="51"/>
      <c r="C259" s="51"/>
      <c r="D259" s="51"/>
      <c r="E259" s="51"/>
      <c r="F259" s="51"/>
      <c r="G259" s="51"/>
      <c r="H259" s="51">
        <v>5</v>
      </c>
      <c r="I259" s="51"/>
      <c r="J259" s="51"/>
      <c r="K259" s="84"/>
      <c r="L259" s="131"/>
      <c r="M259" s="57"/>
      <c r="N259" s="135"/>
      <c r="O259" s="54">
        <f>IF(H259=0,"",H259/G258)</f>
        <v>1</v>
      </c>
      <c r="P259" s="55">
        <v>6</v>
      </c>
      <c r="Q259" s="139">
        <f t="shared" si="22"/>
        <v>1</v>
      </c>
      <c r="R259" s="139">
        <f t="shared" si="23"/>
        <v>0</v>
      </c>
    </row>
    <row r="260" spans="1:18" ht="15.75" customHeight="1" x14ac:dyDescent="0.25">
      <c r="A260" s="50">
        <v>2501</v>
      </c>
      <c r="B260" s="51"/>
      <c r="C260" s="51"/>
      <c r="D260" s="51"/>
      <c r="E260" s="51"/>
      <c r="F260" s="51"/>
      <c r="G260" s="51"/>
      <c r="H260" s="51"/>
      <c r="I260" s="105">
        <v>6</v>
      </c>
      <c r="J260" s="51"/>
      <c r="K260" s="84"/>
      <c r="L260" s="131"/>
      <c r="M260" s="57"/>
      <c r="N260" s="135"/>
      <c r="O260" s="106">
        <f>IF(I260=0,"",I260/H259)</f>
        <v>1.2</v>
      </c>
      <c r="P260" s="55">
        <v>6</v>
      </c>
      <c r="Q260" s="139">
        <f t="shared" si="22"/>
        <v>1</v>
      </c>
      <c r="R260" s="139">
        <f t="shared" si="23"/>
        <v>0</v>
      </c>
    </row>
    <row r="261" spans="1:18" ht="15.75" customHeight="1" x14ac:dyDescent="0.25">
      <c r="A261" s="50">
        <v>2502</v>
      </c>
      <c r="B261" s="51"/>
      <c r="C261" s="51"/>
      <c r="D261" s="51"/>
      <c r="E261" s="51"/>
      <c r="F261" s="51"/>
      <c r="G261" s="51"/>
      <c r="H261" s="51"/>
      <c r="I261" s="51"/>
      <c r="J261" s="51"/>
      <c r="K261" s="84"/>
      <c r="L261" s="131"/>
      <c r="M261" s="57"/>
      <c r="N261" s="135"/>
      <c r="O261" s="54" t="str">
        <f>IF(J261=0,"",J261/I260)</f>
        <v/>
      </c>
      <c r="P261" s="55"/>
      <c r="Q261" s="139" t="str">
        <f t="shared" si="22"/>
        <v/>
      </c>
      <c r="R261" s="139" t="str">
        <f t="shared" si="23"/>
        <v/>
      </c>
    </row>
    <row r="262" spans="1:18" ht="15.75" customHeight="1" x14ac:dyDescent="0.25">
      <c r="A262" s="50">
        <v>2601</v>
      </c>
      <c r="B262" s="51"/>
      <c r="C262" s="51"/>
      <c r="D262" s="51"/>
      <c r="E262" s="51"/>
      <c r="F262" s="51"/>
      <c r="G262" s="51"/>
      <c r="H262" s="51"/>
      <c r="I262" s="51"/>
      <c r="J262" s="51"/>
      <c r="K262" s="84"/>
      <c r="L262" s="131"/>
      <c r="M262" s="57"/>
      <c r="N262" s="57"/>
      <c r="O262" s="57"/>
      <c r="P262" s="55"/>
      <c r="Q262" s="143"/>
      <c r="R262" s="142"/>
    </row>
    <row r="263" spans="1:18" ht="15.75" customHeight="1" x14ac:dyDescent="0.25">
      <c r="A263" s="50">
        <v>2602</v>
      </c>
      <c r="B263" s="51"/>
      <c r="C263" s="51"/>
      <c r="D263" s="51"/>
      <c r="E263" s="51"/>
      <c r="F263" s="51"/>
      <c r="G263" s="51"/>
      <c r="H263" s="51"/>
      <c r="I263" s="51"/>
      <c r="J263" s="51"/>
      <c r="K263" s="84"/>
      <c r="L263" s="131"/>
      <c r="M263" s="57"/>
      <c r="N263" s="136"/>
      <c r="O263" s="142"/>
      <c r="P263" s="58"/>
      <c r="Q263" s="143"/>
      <c r="R263" s="142"/>
    </row>
    <row r="264" spans="1:18" ht="15.75" customHeight="1" x14ac:dyDescent="0.25">
      <c r="A264" s="50">
        <v>2701</v>
      </c>
      <c r="B264" s="51"/>
      <c r="C264" s="51"/>
      <c r="D264" s="51"/>
      <c r="E264" s="51"/>
      <c r="F264" s="51"/>
      <c r="G264" s="51"/>
      <c r="H264" s="51"/>
      <c r="I264" s="51"/>
      <c r="J264" s="51"/>
      <c r="K264" s="84"/>
      <c r="L264" s="131"/>
      <c r="M264" s="57"/>
      <c r="N264" s="136"/>
      <c r="O264" s="142"/>
      <c r="P264" s="58"/>
      <c r="Q264" s="143"/>
      <c r="R264" s="142"/>
    </row>
    <row r="265" spans="1:18" ht="15.75" customHeight="1" x14ac:dyDescent="0.25">
      <c r="A265" s="50">
        <v>2702</v>
      </c>
      <c r="B265" s="51"/>
      <c r="C265" s="51"/>
      <c r="D265" s="51"/>
      <c r="E265" s="51"/>
      <c r="F265" s="51"/>
      <c r="G265" s="51"/>
      <c r="H265" s="51"/>
      <c r="I265" s="51"/>
      <c r="J265" s="51"/>
      <c r="K265" s="84"/>
      <c r="L265" s="131"/>
      <c r="M265" s="57"/>
      <c r="N265" s="136"/>
      <c r="O265" s="57"/>
      <c r="P265" s="136"/>
      <c r="Q265" s="144"/>
      <c r="R265" s="142"/>
    </row>
    <row r="266" spans="1:18" ht="15.75" customHeight="1" x14ac:dyDescent="0.25">
      <c r="A266" s="50">
        <v>2801</v>
      </c>
      <c r="B266" s="51"/>
      <c r="C266" s="51"/>
      <c r="D266" s="51"/>
      <c r="E266" s="51"/>
      <c r="F266" s="51"/>
      <c r="G266" s="51"/>
      <c r="H266" s="51"/>
      <c r="I266" s="51"/>
      <c r="J266" s="51"/>
      <c r="K266" s="84"/>
      <c r="L266" s="131"/>
      <c r="M266" s="57"/>
      <c r="N266" s="136"/>
      <c r="O266" s="60" t="s">
        <v>48</v>
      </c>
      <c r="P266" s="61"/>
      <c r="Q266" s="62" t="str">
        <f>IF(SUM(K255:K263)=0,"",SUM(K255:K263))</f>
        <v/>
      </c>
      <c r="R266" s="63" t="s">
        <v>17</v>
      </c>
    </row>
    <row r="267" spans="1:18" ht="15.75" customHeight="1" x14ac:dyDescent="0.25">
      <c r="A267" s="50">
        <v>2802</v>
      </c>
      <c r="B267" s="51"/>
      <c r="C267" s="51"/>
      <c r="D267" s="51"/>
      <c r="E267" s="51"/>
      <c r="F267" s="51"/>
      <c r="G267" s="51"/>
      <c r="H267" s="51"/>
      <c r="I267" s="51"/>
      <c r="J267" s="51"/>
      <c r="K267" s="84"/>
      <c r="L267" s="131"/>
      <c r="M267" s="57"/>
      <c r="N267" s="136"/>
      <c r="O267" s="64" t="s">
        <v>49</v>
      </c>
      <c r="P267" s="65" t="str">
        <f>IF(P266/B253=0,"",P266/B253)</f>
        <v/>
      </c>
      <c r="Q267" s="66" t="e">
        <f>IF(P266/Q266=0,"",P266/Q266)</f>
        <v>#VALUE!</v>
      </c>
      <c r="R267" s="67" t="s">
        <v>50</v>
      </c>
    </row>
    <row r="268" spans="1:18" ht="15.75" customHeight="1" x14ac:dyDescent="0.25">
      <c r="A268" s="50">
        <v>2901</v>
      </c>
      <c r="B268" s="51"/>
      <c r="C268" s="51"/>
      <c r="D268" s="51"/>
      <c r="E268" s="51"/>
      <c r="F268" s="51"/>
      <c r="G268" s="51"/>
      <c r="H268" s="51"/>
      <c r="I268" s="51"/>
      <c r="J268" s="51"/>
      <c r="K268" s="84"/>
      <c r="L268" s="132"/>
      <c r="M268" s="137"/>
      <c r="N268" s="138"/>
      <c r="O268" s="85"/>
      <c r="P268" s="86"/>
      <c r="Q268" s="86"/>
      <c r="R268" s="87"/>
    </row>
    <row r="269" spans="1:18" ht="18" customHeight="1" x14ac:dyDescent="0.25">
      <c r="A269" s="19"/>
      <c r="B269" s="188" t="s">
        <v>74</v>
      </c>
      <c r="C269" s="188"/>
      <c r="D269" s="188"/>
      <c r="E269" s="188"/>
      <c r="F269" s="188"/>
      <c r="G269" s="188"/>
      <c r="H269" s="188"/>
      <c r="I269" s="188"/>
      <c r="J269" s="188"/>
      <c r="K269" s="71">
        <f>SUM(K256:K265)</f>
        <v>0</v>
      </c>
      <c r="L269" s="72" t="str">
        <f>IF(K261=0,"",K261/B253)</f>
        <v/>
      </c>
      <c r="M269" s="72" t="str">
        <f>IF(K269=0,"",K269/B253)</f>
        <v/>
      </c>
      <c r="N269" s="88" t="str">
        <f>IF(K261=0,"0%",M269-L269)</f>
        <v>0%</v>
      </c>
      <c r="O269" s="1"/>
      <c r="P269" s="24"/>
      <c r="Q269" s="27"/>
      <c r="R269" s="1"/>
    </row>
    <row r="270" spans="1:18" ht="12.75" customHeight="1" x14ac:dyDescent="0.2">
      <c r="M270" s="1"/>
      <c r="N270" s="1"/>
      <c r="P270" s="1"/>
    </row>
    <row r="271" spans="1:18" ht="12.75" customHeight="1" x14ac:dyDescent="0.2">
      <c r="M271" s="1"/>
      <c r="N271" s="1"/>
      <c r="P271" s="1"/>
    </row>
    <row r="272" spans="1:18" ht="26.25" customHeight="1" x14ac:dyDescent="0.4">
      <c r="A272" s="29"/>
      <c r="B272" s="179" t="s">
        <v>63</v>
      </c>
      <c r="C272" s="180"/>
      <c r="D272" s="180"/>
      <c r="E272" s="180"/>
      <c r="F272" s="180"/>
      <c r="G272" s="180"/>
      <c r="H272" s="180"/>
      <c r="I272" s="180"/>
      <c r="J272" s="180"/>
      <c r="K272" s="74" t="s">
        <v>91</v>
      </c>
      <c r="L272" s="74"/>
      <c r="M272" s="1"/>
      <c r="N272" s="1"/>
      <c r="O272" s="24"/>
      <c r="P272" s="1"/>
      <c r="Q272" s="24"/>
      <c r="R272" s="24"/>
    </row>
    <row r="273" spans="1:19" ht="20.25" customHeight="1" x14ac:dyDescent="0.2">
      <c r="A273" s="181" t="s">
        <v>16</v>
      </c>
      <c r="B273" s="182" t="s">
        <v>64</v>
      </c>
      <c r="C273" s="183"/>
      <c r="D273" s="183"/>
      <c r="E273" s="183"/>
      <c r="F273" s="183"/>
      <c r="G273" s="183"/>
      <c r="H273" s="183"/>
      <c r="I273" s="183"/>
      <c r="J273" s="183"/>
      <c r="K273" s="185" t="s">
        <v>17</v>
      </c>
      <c r="L273" s="178" t="s">
        <v>8</v>
      </c>
      <c r="M273" s="178" t="s">
        <v>9</v>
      </c>
      <c r="N273" s="187" t="s">
        <v>10</v>
      </c>
      <c r="O273" s="178" t="s">
        <v>11</v>
      </c>
      <c r="P273" s="176" t="s">
        <v>12</v>
      </c>
      <c r="Q273" s="176" t="s">
        <v>13</v>
      </c>
      <c r="R273" s="178" t="s">
        <v>14</v>
      </c>
    </row>
    <row r="274" spans="1:19" ht="15.75" customHeight="1" x14ac:dyDescent="0.25">
      <c r="A274" s="177"/>
      <c r="B274" s="50" t="s">
        <v>65</v>
      </c>
      <c r="C274" s="50" t="s">
        <v>66</v>
      </c>
      <c r="D274" s="50" t="s">
        <v>67</v>
      </c>
      <c r="E274" s="50" t="s">
        <v>68</v>
      </c>
      <c r="F274" s="50" t="s">
        <v>69</v>
      </c>
      <c r="G274" s="50" t="s">
        <v>70</v>
      </c>
      <c r="H274" s="50" t="s">
        <v>71</v>
      </c>
      <c r="I274" s="50" t="s">
        <v>72</v>
      </c>
      <c r="J274" s="50" t="s">
        <v>73</v>
      </c>
      <c r="K274" s="186"/>
      <c r="L274" s="177"/>
      <c r="M274" s="177"/>
      <c r="N274" s="177"/>
      <c r="O274" s="177"/>
      <c r="P274" s="177"/>
      <c r="Q274" s="177"/>
      <c r="R274" s="177"/>
    </row>
    <row r="275" spans="1:19" ht="15.75" customHeight="1" x14ac:dyDescent="0.25">
      <c r="A275" s="50">
        <v>2201</v>
      </c>
      <c r="B275" s="51">
        <v>6</v>
      </c>
      <c r="C275" s="51"/>
      <c r="D275" s="51"/>
      <c r="E275" s="51"/>
      <c r="F275" s="51"/>
      <c r="G275" s="51"/>
      <c r="H275" s="51"/>
      <c r="I275" s="51"/>
      <c r="J275" s="51"/>
      <c r="K275" s="84"/>
      <c r="L275" s="130"/>
      <c r="M275" s="133"/>
      <c r="N275" s="134"/>
      <c r="O275" s="140"/>
      <c r="P275" s="53">
        <v>6</v>
      </c>
      <c r="Q275" s="141"/>
      <c r="R275" s="140"/>
    </row>
    <row r="276" spans="1:19" ht="15.75" customHeight="1" x14ac:dyDescent="0.25">
      <c r="A276" s="50">
        <v>2202</v>
      </c>
      <c r="B276" s="51"/>
      <c r="C276" s="51">
        <v>4</v>
      </c>
      <c r="D276" s="51"/>
      <c r="E276" s="51"/>
      <c r="F276" s="51"/>
      <c r="G276" s="51"/>
      <c r="H276" s="51"/>
      <c r="I276" s="51"/>
      <c r="J276" s="51"/>
      <c r="K276" s="84"/>
      <c r="L276" s="131"/>
      <c r="M276" s="57"/>
      <c r="N276" s="135"/>
      <c r="O276" s="54">
        <f>IF(C276=0,"",C276/B275)</f>
        <v>0.66666666666666663</v>
      </c>
      <c r="P276" s="55">
        <v>4</v>
      </c>
      <c r="Q276" s="139">
        <f t="shared" ref="Q276:Q284" si="24">IF(P276=0,"",P276/P275)</f>
        <v>0.66666666666666663</v>
      </c>
      <c r="R276" s="139">
        <f t="shared" ref="R276:R284" si="25">IF(P276=0,"",100%-Q276)</f>
        <v>0.33333333333333337</v>
      </c>
    </row>
    <row r="277" spans="1:19" ht="15.75" customHeight="1" x14ac:dyDescent="0.25">
      <c r="A277" s="50">
        <v>2301</v>
      </c>
      <c r="B277" s="51"/>
      <c r="C277" s="51"/>
      <c r="D277" s="51">
        <v>4</v>
      </c>
      <c r="E277" s="51"/>
      <c r="F277" s="51"/>
      <c r="G277" s="51"/>
      <c r="H277" s="51"/>
      <c r="I277" s="51"/>
      <c r="J277" s="51"/>
      <c r="K277" s="84"/>
      <c r="L277" s="131"/>
      <c r="M277" s="57"/>
      <c r="N277" s="135"/>
      <c r="O277" s="54">
        <f>IF(D277=0,"",D277/C276)</f>
        <v>1</v>
      </c>
      <c r="P277" s="55">
        <v>4</v>
      </c>
      <c r="Q277" s="139">
        <f t="shared" si="24"/>
        <v>1</v>
      </c>
      <c r="R277" s="139">
        <f t="shared" si="25"/>
        <v>0</v>
      </c>
      <c r="S277" s="99">
        <f>P277/P275</f>
        <v>0.66666666666666663</v>
      </c>
    </row>
    <row r="278" spans="1:19" ht="15.75" customHeight="1" x14ac:dyDescent="0.25">
      <c r="A278" s="50">
        <v>2302</v>
      </c>
      <c r="B278" s="51"/>
      <c r="C278" s="51"/>
      <c r="D278" s="51"/>
      <c r="E278" s="102">
        <v>4</v>
      </c>
      <c r="F278" s="102"/>
      <c r="G278" s="102"/>
      <c r="H278" s="102"/>
      <c r="I278" s="102"/>
      <c r="J278" s="102"/>
      <c r="K278" s="103"/>
      <c r="L278" s="165"/>
      <c r="M278" s="166"/>
      <c r="N278" s="167"/>
      <c r="O278" s="104">
        <f>IF(E278=0,"",E278/D277)</f>
        <v>1</v>
      </c>
      <c r="P278" s="55">
        <v>4</v>
      </c>
      <c r="Q278" s="139">
        <f t="shared" si="24"/>
        <v>1</v>
      </c>
      <c r="R278" s="139">
        <f t="shared" si="25"/>
        <v>0</v>
      </c>
    </row>
    <row r="279" spans="1:19" ht="15.75" customHeight="1" x14ac:dyDescent="0.25">
      <c r="A279" s="50">
        <v>2401</v>
      </c>
      <c r="B279" s="51"/>
      <c r="C279" s="51"/>
      <c r="D279" s="51"/>
      <c r="E279" s="102"/>
      <c r="F279" s="102">
        <v>4</v>
      </c>
      <c r="G279" s="102"/>
      <c r="H279" s="102"/>
      <c r="I279" s="102"/>
      <c r="J279" s="102"/>
      <c r="K279" s="103"/>
      <c r="L279" s="165"/>
      <c r="M279" s="166"/>
      <c r="N279" s="167"/>
      <c r="O279" s="104">
        <f>IF(F279=0,"",F279/E278)</f>
        <v>1</v>
      </c>
      <c r="P279" s="55">
        <v>4</v>
      </c>
      <c r="Q279" s="139">
        <f t="shared" si="24"/>
        <v>1</v>
      </c>
      <c r="R279" s="139">
        <f t="shared" si="25"/>
        <v>0</v>
      </c>
    </row>
    <row r="280" spans="1:19" ht="15.75" customHeight="1" x14ac:dyDescent="0.25">
      <c r="A280" s="50">
        <v>2402</v>
      </c>
      <c r="B280" s="51"/>
      <c r="C280" s="51"/>
      <c r="D280" s="51"/>
      <c r="E280" s="51"/>
      <c r="F280" s="51"/>
      <c r="G280" s="51">
        <v>3</v>
      </c>
      <c r="H280" s="51"/>
      <c r="I280" s="51"/>
      <c r="J280" s="51"/>
      <c r="K280" s="84"/>
      <c r="L280" s="131"/>
      <c r="M280" s="57"/>
      <c r="N280" s="135"/>
      <c r="O280" s="54">
        <f>IF(G280=0,"",G280/F279)</f>
        <v>0.75</v>
      </c>
      <c r="P280" s="55">
        <v>3</v>
      </c>
      <c r="Q280" s="139">
        <f t="shared" si="24"/>
        <v>0.75</v>
      </c>
      <c r="R280" s="139">
        <f t="shared" si="25"/>
        <v>0.25</v>
      </c>
    </row>
    <row r="281" spans="1:19" ht="15.75" customHeight="1" x14ac:dyDescent="0.25">
      <c r="A281" s="50">
        <v>2501</v>
      </c>
      <c r="B281" s="51"/>
      <c r="C281" s="51"/>
      <c r="D281" s="51"/>
      <c r="E281" s="51"/>
      <c r="F281" s="51"/>
      <c r="G281" s="51"/>
      <c r="H281" s="51">
        <v>3</v>
      </c>
      <c r="I281" s="51"/>
      <c r="J281" s="51"/>
      <c r="K281" s="84"/>
      <c r="L281" s="131"/>
      <c r="M281" s="57"/>
      <c r="N281" s="135"/>
      <c r="O281" s="54">
        <f>IF(H281=0,"",H281/G280)</f>
        <v>1</v>
      </c>
      <c r="P281" s="55">
        <v>3</v>
      </c>
      <c r="Q281" s="139">
        <f t="shared" si="24"/>
        <v>1</v>
      </c>
      <c r="R281" s="139">
        <f t="shared" si="25"/>
        <v>0</v>
      </c>
    </row>
    <row r="282" spans="1:19" ht="15.75" customHeight="1" x14ac:dyDescent="0.25">
      <c r="A282" s="50">
        <v>2502</v>
      </c>
      <c r="B282" s="51"/>
      <c r="C282" s="51"/>
      <c r="D282" s="51"/>
      <c r="E282" s="51"/>
      <c r="F282" s="51"/>
      <c r="G282" s="51"/>
      <c r="H282" s="51"/>
      <c r="I282" s="51"/>
      <c r="J282" s="51"/>
      <c r="K282" s="84"/>
      <c r="L282" s="131"/>
      <c r="M282" s="57"/>
      <c r="N282" s="135"/>
      <c r="O282" s="54" t="str">
        <f>IF(I282=0,"",I282/H281)</f>
        <v/>
      </c>
      <c r="P282" s="55"/>
      <c r="Q282" s="139" t="str">
        <f t="shared" si="24"/>
        <v/>
      </c>
      <c r="R282" s="139" t="str">
        <f t="shared" si="25"/>
        <v/>
      </c>
    </row>
    <row r="283" spans="1:19" ht="15.75" customHeight="1" x14ac:dyDescent="0.25">
      <c r="A283" s="50">
        <v>2601</v>
      </c>
      <c r="B283" s="51"/>
      <c r="C283" s="51"/>
      <c r="D283" s="51"/>
      <c r="E283" s="51"/>
      <c r="F283" s="51"/>
      <c r="G283" s="51"/>
      <c r="H283" s="51"/>
      <c r="I283" s="51"/>
      <c r="J283" s="51"/>
      <c r="K283" s="84"/>
      <c r="L283" s="131"/>
      <c r="M283" s="57"/>
      <c r="N283" s="135"/>
      <c r="O283" s="54" t="str">
        <f>IF(J283=0,"",J283/I282)</f>
        <v/>
      </c>
      <c r="P283" s="55"/>
      <c r="Q283" s="139" t="str">
        <f t="shared" si="24"/>
        <v/>
      </c>
      <c r="R283" s="139" t="str">
        <f t="shared" si="25"/>
        <v/>
      </c>
    </row>
    <row r="284" spans="1:19" ht="15.75" customHeight="1" x14ac:dyDescent="0.25">
      <c r="A284" s="50">
        <v>2602</v>
      </c>
      <c r="B284" s="51"/>
      <c r="C284" s="51"/>
      <c r="D284" s="51"/>
      <c r="E284" s="51"/>
      <c r="F284" s="51"/>
      <c r="G284" s="51"/>
      <c r="H284" s="51"/>
      <c r="I284" s="51"/>
      <c r="J284" s="51"/>
      <c r="K284" s="84"/>
      <c r="L284" s="131"/>
      <c r="M284" s="57"/>
      <c r="N284" s="135"/>
      <c r="O284" s="54"/>
      <c r="P284" s="55"/>
      <c r="Q284" s="139" t="str">
        <f t="shared" si="24"/>
        <v/>
      </c>
      <c r="R284" s="139" t="str">
        <f t="shared" si="25"/>
        <v/>
      </c>
    </row>
    <row r="285" spans="1:19" ht="15.75" customHeight="1" x14ac:dyDescent="0.25">
      <c r="A285" s="50">
        <v>2701</v>
      </c>
      <c r="B285" s="51"/>
      <c r="C285" s="51"/>
      <c r="D285" s="51"/>
      <c r="E285" s="51"/>
      <c r="F285" s="51"/>
      <c r="G285" s="51"/>
      <c r="H285" s="51"/>
      <c r="I285" s="51"/>
      <c r="J285" s="51"/>
      <c r="K285" s="84"/>
      <c r="L285" s="131"/>
      <c r="M285" s="57"/>
      <c r="N285" s="136"/>
      <c r="O285" s="157"/>
      <c r="P285" s="58"/>
      <c r="Q285" s="158"/>
      <c r="R285" s="157"/>
    </row>
    <row r="286" spans="1:19" ht="15.75" customHeight="1" x14ac:dyDescent="0.25">
      <c r="A286" s="50">
        <v>2702</v>
      </c>
      <c r="B286" s="51"/>
      <c r="C286" s="51"/>
      <c r="D286" s="51"/>
      <c r="E286" s="51"/>
      <c r="F286" s="51"/>
      <c r="G286" s="51"/>
      <c r="H286" s="51"/>
      <c r="I286" s="51"/>
      <c r="J286" s="51"/>
      <c r="K286" s="84"/>
      <c r="L286" s="131"/>
      <c r="M286" s="57"/>
      <c r="N286" s="136"/>
      <c r="O286" s="142"/>
      <c r="P286" s="58"/>
      <c r="Q286" s="143"/>
      <c r="R286" s="142"/>
    </row>
    <row r="287" spans="1:19" ht="15.75" customHeight="1" x14ac:dyDescent="0.25">
      <c r="A287" s="50">
        <v>2801</v>
      </c>
      <c r="B287" s="51"/>
      <c r="C287" s="51"/>
      <c r="D287" s="51"/>
      <c r="E287" s="51"/>
      <c r="F287" s="51"/>
      <c r="G287" s="51"/>
      <c r="H287" s="51"/>
      <c r="I287" s="51"/>
      <c r="J287" s="51"/>
      <c r="K287" s="84"/>
      <c r="L287" s="131"/>
      <c r="M287" s="57"/>
      <c r="N287" s="136"/>
      <c r="O287" s="57"/>
      <c r="P287" s="136"/>
      <c r="Q287" s="144"/>
      <c r="R287" s="142"/>
    </row>
    <row r="288" spans="1:19" ht="15.75" customHeight="1" x14ac:dyDescent="0.25">
      <c r="A288" s="50">
        <v>2802</v>
      </c>
      <c r="B288" s="51"/>
      <c r="C288" s="51"/>
      <c r="D288" s="51"/>
      <c r="E288" s="51"/>
      <c r="F288" s="51"/>
      <c r="G288" s="51"/>
      <c r="H288" s="51"/>
      <c r="I288" s="51"/>
      <c r="J288" s="51"/>
      <c r="K288" s="84"/>
      <c r="L288" s="131"/>
      <c r="M288" s="57"/>
      <c r="N288" s="136"/>
      <c r="O288" s="60" t="s">
        <v>48</v>
      </c>
      <c r="P288" s="61"/>
      <c r="Q288" s="62" t="str">
        <f>IF(SUM(K277:K285)=0,"",SUM(K277:K285))</f>
        <v/>
      </c>
      <c r="R288" s="63" t="s">
        <v>17</v>
      </c>
    </row>
    <row r="289" spans="1:19" ht="15.75" customHeight="1" x14ac:dyDescent="0.25">
      <c r="A289" s="50">
        <v>2901</v>
      </c>
      <c r="B289" s="51"/>
      <c r="C289" s="51"/>
      <c r="D289" s="51"/>
      <c r="E289" s="51"/>
      <c r="F289" s="51"/>
      <c r="G289" s="51"/>
      <c r="H289" s="51"/>
      <c r="I289" s="51"/>
      <c r="J289" s="51"/>
      <c r="K289" s="84"/>
      <c r="L289" s="131"/>
      <c r="M289" s="57"/>
      <c r="N289" s="136"/>
      <c r="O289" s="64" t="s">
        <v>49</v>
      </c>
      <c r="P289" s="65" t="str">
        <f>IF(P288/B275=0,"",P288/B275)</f>
        <v/>
      </c>
      <c r="Q289" s="66" t="e">
        <f>IF(P288/Q288=0,"",P288/Q288)</f>
        <v>#VALUE!</v>
      </c>
      <c r="R289" s="67" t="s">
        <v>50</v>
      </c>
    </row>
    <row r="290" spans="1:19" ht="15.75" customHeight="1" x14ac:dyDescent="0.25">
      <c r="A290" s="50">
        <v>2902</v>
      </c>
      <c r="B290" s="51"/>
      <c r="C290" s="51"/>
      <c r="D290" s="51"/>
      <c r="E290" s="51"/>
      <c r="F290" s="51"/>
      <c r="G290" s="51"/>
      <c r="H290" s="51"/>
      <c r="I290" s="51"/>
      <c r="J290" s="51"/>
      <c r="K290" s="84"/>
      <c r="L290" s="132"/>
      <c r="M290" s="137"/>
      <c r="N290" s="138"/>
      <c r="O290" s="85"/>
      <c r="P290" s="86"/>
      <c r="Q290" s="86"/>
      <c r="R290" s="87"/>
    </row>
    <row r="291" spans="1:19" ht="18" customHeight="1" x14ac:dyDescent="0.25">
      <c r="A291" s="19"/>
      <c r="B291" s="188" t="s">
        <v>74</v>
      </c>
      <c r="C291" s="188"/>
      <c r="D291" s="188"/>
      <c r="E291" s="188"/>
      <c r="F291" s="188"/>
      <c r="G291" s="188"/>
      <c r="H291" s="188"/>
      <c r="I291" s="188"/>
      <c r="J291" s="188"/>
      <c r="K291" s="71">
        <f>SUM(K278:K287)</f>
        <v>0</v>
      </c>
      <c r="L291" s="72" t="str">
        <f>IF(K283=0,"",K283/B275)</f>
        <v/>
      </c>
      <c r="M291" s="72" t="str">
        <f>IF(K291=0,"",K291/B275)</f>
        <v/>
      </c>
      <c r="N291" s="88" t="str">
        <f>IF(K283=0,"0%",M291-L291)</f>
        <v>0%</v>
      </c>
      <c r="O291" s="1"/>
      <c r="P291" s="24"/>
      <c r="Q291" s="27"/>
      <c r="R291" s="1"/>
    </row>
    <row r="292" spans="1:19" ht="12.75" customHeight="1" x14ac:dyDescent="0.2">
      <c r="M292" s="1"/>
      <c r="N292" s="1"/>
      <c r="P292" s="1"/>
    </row>
    <row r="293" spans="1:19" ht="12.75" customHeight="1" x14ac:dyDescent="0.2">
      <c r="M293" s="1"/>
      <c r="N293" s="1"/>
      <c r="P293" s="1"/>
    </row>
    <row r="294" spans="1:19" ht="26.25" x14ac:dyDescent="0.4">
      <c r="A294" s="29"/>
      <c r="B294" s="179" t="s">
        <v>63</v>
      </c>
      <c r="C294" s="180"/>
      <c r="D294" s="180"/>
      <c r="E294" s="180"/>
      <c r="F294" s="180"/>
      <c r="G294" s="180"/>
      <c r="H294" s="180"/>
      <c r="I294" s="180"/>
      <c r="J294" s="180"/>
      <c r="K294" s="74" t="s">
        <v>92</v>
      </c>
      <c r="L294" s="74"/>
      <c r="M294" s="1"/>
      <c r="N294" s="1"/>
      <c r="O294" s="24"/>
      <c r="P294" s="1"/>
      <c r="Q294" s="24"/>
      <c r="R294" s="24"/>
    </row>
    <row r="295" spans="1:19" ht="20.25" x14ac:dyDescent="0.2">
      <c r="A295" s="181" t="s">
        <v>16</v>
      </c>
      <c r="B295" s="182" t="s">
        <v>64</v>
      </c>
      <c r="C295" s="183"/>
      <c r="D295" s="183"/>
      <c r="E295" s="183"/>
      <c r="F295" s="183"/>
      <c r="G295" s="183"/>
      <c r="H295" s="183"/>
      <c r="I295" s="183"/>
      <c r="J295" s="183"/>
      <c r="K295" s="185" t="s">
        <v>17</v>
      </c>
      <c r="L295" s="178" t="s">
        <v>8</v>
      </c>
      <c r="M295" s="178" t="s">
        <v>9</v>
      </c>
      <c r="N295" s="187" t="s">
        <v>10</v>
      </c>
      <c r="O295" s="178" t="s">
        <v>11</v>
      </c>
      <c r="P295" s="176" t="s">
        <v>12</v>
      </c>
      <c r="Q295" s="176" t="s">
        <v>13</v>
      </c>
      <c r="R295" s="178" t="s">
        <v>14</v>
      </c>
    </row>
    <row r="296" spans="1:19" ht="15.75" x14ac:dyDescent="0.25">
      <c r="A296" s="177"/>
      <c r="B296" s="50" t="s">
        <v>65</v>
      </c>
      <c r="C296" s="50" t="s">
        <v>66</v>
      </c>
      <c r="D296" s="50" t="s">
        <v>67</v>
      </c>
      <c r="E296" s="50" t="s">
        <v>68</v>
      </c>
      <c r="F296" s="50" t="s">
        <v>69</v>
      </c>
      <c r="G296" s="50" t="s">
        <v>70</v>
      </c>
      <c r="H296" s="50" t="s">
        <v>71</v>
      </c>
      <c r="I296" s="50" t="s">
        <v>72</v>
      </c>
      <c r="J296" s="50" t="s">
        <v>73</v>
      </c>
      <c r="K296" s="186"/>
      <c r="L296" s="177"/>
      <c r="M296" s="177"/>
      <c r="N296" s="177"/>
      <c r="O296" s="177"/>
      <c r="P296" s="177"/>
      <c r="Q296" s="177"/>
      <c r="R296" s="177"/>
    </row>
    <row r="297" spans="1:19" ht="15.75" x14ac:dyDescent="0.25">
      <c r="A297" s="50">
        <v>2202</v>
      </c>
      <c r="B297" s="51">
        <v>11</v>
      </c>
      <c r="C297" s="51"/>
      <c r="D297" s="51"/>
      <c r="E297" s="51"/>
      <c r="F297" s="51"/>
      <c r="G297" s="51"/>
      <c r="H297" s="51"/>
      <c r="I297" s="51"/>
      <c r="J297" s="51"/>
      <c r="K297" s="84"/>
      <c r="L297" s="130"/>
      <c r="M297" s="133"/>
      <c r="N297" s="134"/>
      <c r="O297" s="140"/>
      <c r="P297" s="53">
        <v>11</v>
      </c>
      <c r="Q297" s="141"/>
      <c r="R297" s="140"/>
    </row>
    <row r="298" spans="1:19" ht="15.75" x14ac:dyDescent="0.25">
      <c r="A298" s="50">
        <v>2301</v>
      </c>
      <c r="B298" s="51"/>
      <c r="C298" s="51">
        <v>7</v>
      </c>
      <c r="D298" s="51"/>
      <c r="E298" s="51"/>
      <c r="F298" s="51"/>
      <c r="G298" s="51"/>
      <c r="H298" s="51"/>
      <c r="I298" s="51"/>
      <c r="J298" s="51"/>
      <c r="K298" s="84"/>
      <c r="L298" s="131"/>
      <c r="M298" s="57"/>
      <c r="N298" s="135"/>
      <c r="O298" s="54">
        <f>IF(C298=0,"",C298/B297)</f>
        <v>0.63636363636363635</v>
      </c>
      <c r="P298" s="55">
        <v>7</v>
      </c>
      <c r="Q298" s="139">
        <f t="shared" ref="Q298:Q306" si="26">IF(P298=0,"",P298/P297)</f>
        <v>0.63636363636363635</v>
      </c>
      <c r="R298" s="139">
        <f t="shared" ref="R298:R306" si="27">IF(P298=0,"",100%-Q298)</f>
        <v>0.36363636363636365</v>
      </c>
    </row>
    <row r="299" spans="1:19" ht="15.75" x14ac:dyDescent="0.25">
      <c r="A299" s="50">
        <v>2302</v>
      </c>
      <c r="B299" s="51"/>
      <c r="C299" s="51"/>
      <c r="D299" s="51">
        <v>7</v>
      </c>
      <c r="E299" s="51"/>
      <c r="F299" s="51"/>
      <c r="G299" s="51"/>
      <c r="H299" s="51"/>
      <c r="I299" s="51"/>
      <c r="J299" s="51"/>
      <c r="K299" s="84"/>
      <c r="L299" s="131"/>
      <c r="M299" s="57"/>
      <c r="N299" s="135"/>
      <c r="O299" s="54">
        <f>IF(D299=0,"",D299/C298)</f>
        <v>1</v>
      </c>
      <c r="P299" s="55">
        <v>7</v>
      </c>
      <c r="Q299" s="139">
        <f t="shared" si="26"/>
        <v>1</v>
      </c>
      <c r="R299" s="139">
        <f t="shared" si="27"/>
        <v>0</v>
      </c>
      <c r="S299" s="99">
        <f>P299/P297</f>
        <v>0.63636363636363635</v>
      </c>
    </row>
    <row r="300" spans="1:19" ht="15.75" x14ac:dyDescent="0.25">
      <c r="A300" s="50">
        <v>2401</v>
      </c>
      <c r="B300" s="51"/>
      <c r="C300" s="51"/>
      <c r="D300" s="51"/>
      <c r="E300" s="51">
        <v>6</v>
      </c>
      <c r="F300" s="51"/>
      <c r="G300" s="51"/>
      <c r="H300" s="51"/>
      <c r="I300" s="51"/>
      <c r="J300" s="51"/>
      <c r="K300" s="84"/>
      <c r="L300" s="131"/>
      <c r="M300" s="57"/>
      <c r="N300" s="135"/>
      <c r="O300" s="54">
        <f>IF(E300=0,"",E300/D299)</f>
        <v>0.8571428571428571</v>
      </c>
      <c r="P300" s="55">
        <v>7</v>
      </c>
      <c r="Q300" s="139">
        <f t="shared" si="26"/>
        <v>1</v>
      </c>
      <c r="R300" s="139">
        <f t="shared" si="27"/>
        <v>0</v>
      </c>
    </row>
    <row r="301" spans="1:19" ht="15.75" x14ac:dyDescent="0.25">
      <c r="A301" s="50">
        <v>2402</v>
      </c>
      <c r="B301" s="51"/>
      <c r="C301" s="51"/>
      <c r="D301" s="51"/>
      <c r="E301" s="51"/>
      <c r="F301" s="51">
        <v>6</v>
      </c>
      <c r="G301" s="51"/>
      <c r="H301" s="51"/>
      <c r="I301" s="51"/>
      <c r="J301" s="51"/>
      <c r="K301" s="84"/>
      <c r="L301" s="131"/>
      <c r="M301" s="57"/>
      <c r="N301" s="135"/>
      <c r="O301" s="54">
        <f>IF(F301=0,"",F301/E300)</f>
        <v>1</v>
      </c>
      <c r="P301" s="55">
        <v>7</v>
      </c>
      <c r="Q301" s="139">
        <f t="shared" si="26"/>
        <v>1</v>
      </c>
      <c r="R301" s="139">
        <f t="shared" si="27"/>
        <v>0</v>
      </c>
    </row>
    <row r="302" spans="1:19" ht="15.75" x14ac:dyDescent="0.25">
      <c r="A302" s="50">
        <v>2501</v>
      </c>
      <c r="B302" s="51"/>
      <c r="C302" s="51"/>
      <c r="D302" s="51"/>
      <c r="E302" s="51"/>
      <c r="F302" s="51"/>
      <c r="G302" s="51">
        <v>6</v>
      </c>
      <c r="H302" s="51"/>
      <c r="I302" s="51"/>
      <c r="J302" s="51"/>
      <c r="K302" s="84"/>
      <c r="L302" s="131"/>
      <c r="M302" s="57"/>
      <c r="N302" s="135"/>
      <c r="O302" s="54">
        <f>IF(G302=0,"",G302/F301)</f>
        <v>1</v>
      </c>
      <c r="P302" s="55">
        <v>7</v>
      </c>
      <c r="Q302" s="139">
        <f t="shared" si="26"/>
        <v>1</v>
      </c>
      <c r="R302" s="139">
        <f t="shared" si="27"/>
        <v>0</v>
      </c>
    </row>
    <row r="303" spans="1:19" ht="15.75" x14ac:dyDescent="0.25">
      <c r="A303" s="50">
        <v>2502</v>
      </c>
      <c r="B303" s="51"/>
      <c r="C303" s="51"/>
      <c r="D303" s="51"/>
      <c r="E303" s="51"/>
      <c r="F303" s="51"/>
      <c r="G303" s="51"/>
      <c r="H303" s="51"/>
      <c r="I303" s="51"/>
      <c r="J303" s="51"/>
      <c r="K303" s="84"/>
      <c r="L303" s="131"/>
      <c r="M303" s="57"/>
      <c r="N303" s="135"/>
      <c r="O303" s="54" t="str">
        <f>IF(H303=0,"",H303/G302)</f>
        <v/>
      </c>
      <c r="P303" s="55"/>
      <c r="Q303" s="139" t="str">
        <f t="shared" si="26"/>
        <v/>
      </c>
      <c r="R303" s="139" t="str">
        <f t="shared" si="27"/>
        <v/>
      </c>
    </row>
    <row r="304" spans="1:19" ht="15.75" x14ac:dyDescent="0.25">
      <c r="A304" s="50">
        <v>2601</v>
      </c>
      <c r="B304" s="51"/>
      <c r="C304" s="51"/>
      <c r="D304" s="51"/>
      <c r="E304" s="51"/>
      <c r="F304" s="51"/>
      <c r="G304" s="51"/>
      <c r="H304" s="51"/>
      <c r="I304" s="51"/>
      <c r="J304" s="51"/>
      <c r="K304" s="84"/>
      <c r="L304" s="131"/>
      <c r="M304" s="57"/>
      <c r="N304" s="135"/>
      <c r="O304" s="54" t="str">
        <f>IF(I304=0,"",I304/H303)</f>
        <v/>
      </c>
      <c r="P304" s="55"/>
      <c r="Q304" s="139" t="str">
        <f t="shared" si="26"/>
        <v/>
      </c>
      <c r="R304" s="139" t="str">
        <f t="shared" si="27"/>
        <v/>
      </c>
    </row>
    <row r="305" spans="1:18" ht="15.75" x14ac:dyDescent="0.25">
      <c r="A305" s="50">
        <v>2602</v>
      </c>
      <c r="B305" s="51"/>
      <c r="C305" s="51"/>
      <c r="D305" s="51"/>
      <c r="E305" s="51"/>
      <c r="F305" s="51"/>
      <c r="G305" s="51"/>
      <c r="H305" s="51"/>
      <c r="I305" s="51"/>
      <c r="J305" s="51"/>
      <c r="K305" s="84"/>
      <c r="L305" s="131"/>
      <c r="M305" s="57"/>
      <c r="N305" s="135"/>
      <c r="O305" s="54" t="str">
        <f>IF(J305=0,"",J305/I304)</f>
        <v/>
      </c>
      <c r="P305" s="55"/>
      <c r="Q305" s="139" t="str">
        <f t="shared" si="26"/>
        <v/>
      </c>
      <c r="R305" s="139" t="str">
        <f t="shared" si="27"/>
        <v/>
      </c>
    </row>
    <row r="306" spans="1:18" ht="15.75" x14ac:dyDescent="0.25">
      <c r="A306" s="50">
        <v>2701</v>
      </c>
      <c r="B306" s="51"/>
      <c r="C306" s="51"/>
      <c r="D306" s="51"/>
      <c r="E306" s="51"/>
      <c r="F306" s="51"/>
      <c r="G306" s="51"/>
      <c r="H306" s="51"/>
      <c r="I306" s="51"/>
      <c r="J306" s="51"/>
      <c r="K306" s="84"/>
      <c r="L306" s="131"/>
      <c r="M306" s="57"/>
      <c r="N306" s="135"/>
      <c r="O306" s="54"/>
      <c r="P306" s="55"/>
      <c r="Q306" s="139" t="str">
        <f t="shared" si="26"/>
        <v/>
      </c>
      <c r="R306" s="139" t="str">
        <f t="shared" si="27"/>
        <v/>
      </c>
    </row>
    <row r="307" spans="1:18" ht="15.75" x14ac:dyDescent="0.25">
      <c r="A307" s="50">
        <v>2702</v>
      </c>
      <c r="B307" s="51"/>
      <c r="C307" s="51"/>
      <c r="D307" s="51"/>
      <c r="E307" s="51"/>
      <c r="F307" s="51"/>
      <c r="G307" s="51"/>
      <c r="H307" s="51"/>
      <c r="I307" s="51"/>
      <c r="J307" s="51"/>
      <c r="K307" s="84"/>
      <c r="L307" s="131"/>
      <c r="M307" s="57"/>
      <c r="N307" s="136"/>
      <c r="O307" s="157"/>
      <c r="P307" s="58"/>
      <c r="Q307" s="158"/>
      <c r="R307" s="157"/>
    </row>
    <row r="308" spans="1:18" ht="15.75" x14ac:dyDescent="0.25">
      <c r="A308" s="50">
        <v>2801</v>
      </c>
      <c r="B308" s="51"/>
      <c r="C308" s="51"/>
      <c r="D308" s="51"/>
      <c r="E308" s="51"/>
      <c r="F308" s="51"/>
      <c r="G308" s="51"/>
      <c r="H308" s="51"/>
      <c r="I308" s="51"/>
      <c r="J308" s="51"/>
      <c r="K308" s="84"/>
      <c r="L308" s="131"/>
      <c r="M308" s="57"/>
      <c r="N308" s="136"/>
      <c r="O308" s="142"/>
      <c r="P308" s="58"/>
      <c r="Q308" s="143"/>
      <c r="R308" s="142"/>
    </row>
    <row r="309" spans="1:18" ht="15.75" x14ac:dyDescent="0.25">
      <c r="A309" s="50">
        <v>2802</v>
      </c>
      <c r="B309" s="51"/>
      <c r="C309" s="51"/>
      <c r="D309" s="51"/>
      <c r="E309" s="51"/>
      <c r="F309" s="51"/>
      <c r="G309" s="51"/>
      <c r="H309" s="51"/>
      <c r="I309" s="51"/>
      <c r="J309" s="51"/>
      <c r="K309" s="84"/>
      <c r="L309" s="131"/>
      <c r="M309" s="57"/>
      <c r="N309" s="136"/>
      <c r="O309" s="57"/>
      <c r="P309" s="136"/>
      <c r="Q309" s="144"/>
      <c r="R309" s="142"/>
    </row>
    <row r="310" spans="1:18" ht="15.75" x14ac:dyDescent="0.25">
      <c r="A310" s="108">
        <v>2901</v>
      </c>
      <c r="B310" s="51"/>
      <c r="C310" s="51"/>
      <c r="D310" s="51"/>
      <c r="E310" s="51"/>
      <c r="F310" s="51"/>
      <c r="G310" s="51"/>
      <c r="H310" s="51"/>
      <c r="I310" s="51"/>
      <c r="J310" s="51"/>
      <c r="K310" s="84"/>
      <c r="L310" s="131"/>
      <c r="M310" s="57"/>
      <c r="N310" s="136"/>
      <c r="O310" s="60" t="s">
        <v>48</v>
      </c>
      <c r="P310" s="61"/>
      <c r="Q310" s="62" t="str">
        <f>IF(SUM(K299:K307)=0,"",SUM(K299:K307))</f>
        <v/>
      </c>
      <c r="R310" s="63" t="s">
        <v>17</v>
      </c>
    </row>
    <row r="311" spans="1:18" ht="15.75" x14ac:dyDescent="0.25">
      <c r="A311" s="108">
        <v>2902</v>
      </c>
      <c r="B311" s="107"/>
      <c r="C311" s="51"/>
      <c r="D311" s="51"/>
      <c r="E311" s="51"/>
      <c r="F311" s="51"/>
      <c r="G311" s="51"/>
      <c r="H311" s="51"/>
      <c r="I311" s="51"/>
      <c r="J311" s="51"/>
      <c r="K311" s="84"/>
      <c r="L311" s="131"/>
      <c r="M311" s="57"/>
      <c r="N311" s="136"/>
      <c r="O311" s="64" t="s">
        <v>49</v>
      </c>
      <c r="P311" s="65" t="str">
        <f>IF(P310/B297=0,"",P310/B297)</f>
        <v/>
      </c>
      <c r="Q311" s="66" t="e">
        <f>IF(P310/Q310=0,"",P310/Q310)</f>
        <v>#VALUE!</v>
      </c>
      <c r="R311" s="67" t="s">
        <v>50</v>
      </c>
    </row>
    <row r="312" spans="1:18" ht="15.75" x14ac:dyDescent="0.25">
      <c r="A312" s="112">
        <v>3001</v>
      </c>
      <c r="B312" s="107"/>
      <c r="C312" s="51"/>
      <c r="D312" s="51"/>
      <c r="E312" s="51"/>
      <c r="F312" s="51"/>
      <c r="G312" s="51"/>
      <c r="H312" s="51"/>
      <c r="I312" s="51"/>
      <c r="J312" s="51"/>
      <c r="K312" s="84"/>
      <c r="L312" s="132"/>
      <c r="M312" s="137"/>
      <c r="N312" s="138"/>
      <c r="O312" s="85"/>
      <c r="P312" s="86"/>
      <c r="Q312" s="86"/>
      <c r="R312" s="87"/>
    </row>
    <row r="313" spans="1:18" ht="18" customHeight="1" x14ac:dyDescent="0.25">
      <c r="A313" s="19"/>
      <c r="B313" s="188" t="s">
        <v>74</v>
      </c>
      <c r="C313" s="188"/>
      <c r="D313" s="188"/>
      <c r="E313" s="188"/>
      <c r="F313" s="188"/>
      <c r="G313" s="188"/>
      <c r="H313" s="188"/>
      <c r="I313" s="188"/>
      <c r="J313" s="188"/>
      <c r="K313" s="71">
        <f>SUM(K300:K309)</f>
        <v>0</v>
      </c>
      <c r="L313" s="72" t="str">
        <f>IF(K305=0,"",K305/B297)</f>
        <v/>
      </c>
      <c r="M313" s="72" t="str">
        <f>IF(K313=0,"",K313/B297)</f>
        <v/>
      </c>
      <c r="N313" s="88" t="str">
        <f>IF(K305=0,"0%",M313-L313)</f>
        <v>0%</v>
      </c>
      <c r="O313" s="1"/>
      <c r="P313" s="24"/>
      <c r="Q313" s="27"/>
      <c r="R313" s="1"/>
    </row>
    <row r="314" spans="1:18" ht="12.75" customHeight="1" x14ac:dyDescent="0.2">
      <c r="M314" s="1"/>
      <c r="N314" s="1"/>
      <c r="P314" s="1"/>
    </row>
    <row r="315" spans="1:18" ht="12.75" customHeight="1" x14ac:dyDescent="0.2">
      <c r="M315" s="1"/>
      <c r="N315" s="1"/>
      <c r="P315" s="1"/>
    </row>
    <row r="316" spans="1:18" ht="26.25" x14ac:dyDescent="0.4">
      <c r="A316" s="29"/>
      <c r="B316" s="179" t="s">
        <v>63</v>
      </c>
      <c r="C316" s="180"/>
      <c r="D316" s="180"/>
      <c r="E316" s="180"/>
      <c r="F316" s="180"/>
      <c r="G316" s="180"/>
      <c r="H316" s="180"/>
      <c r="I316" s="180"/>
      <c r="J316" s="180"/>
      <c r="K316" s="74" t="s">
        <v>104</v>
      </c>
      <c r="L316" s="74"/>
      <c r="M316" s="1"/>
      <c r="N316" s="1"/>
      <c r="O316" s="24"/>
      <c r="P316" s="1"/>
      <c r="Q316" s="24"/>
      <c r="R316" s="24"/>
    </row>
    <row r="317" spans="1:18" ht="20.25" x14ac:dyDescent="0.2">
      <c r="A317" s="181" t="s">
        <v>16</v>
      </c>
      <c r="B317" s="182" t="s">
        <v>64</v>
      </c>
      <c r="C317" s="183"/>
      <c r="D317" s="183"/>
      <c r="E317" s="183"/>
      <c r="F317" s="183"/>
      <c r="G317" s="183"/>
      <c r="H317" s="183"/>
      <c r="I317" s="183"/>
      <c r="J317" s="183"/>
      <c r="K317" s="185" t="s">
        <v>17</v>
      </c>
      <c r="L317" s="178" t="s">
        <v>8</v>
      </c>
      <c r="M317" s="178" t="s">
        <v>9</v>
      </c>
      <c r="N317" s="187" t="s">
        <v>10</v>
      </c>
      <c r="O317" s="178" t="s">
        <v>11</v>
      </c>
      <c r="P317" s="176" t="s">
        <v>12</v>
      </c>
      <c r="Q317" s="176" t="s">
        <v>13</v>
      </c>
      <c r="R317" s="178" t="s">
        <v>14</v>
      </c>
    </row>
    <row r="318" spans="1:18" ht="15.75" x14ac:dyDescent="0.25">
      <c r="A318" s="177"/>
      <c r="B318" s="50" t="s">
        <v>65</v>
      </c>
      <c r="C318" s="50" t="s">
        <v>66</v>
      </c>
      <c r="D318" s="50" t="s">
        <v>67</v>
      </c>
      <c r="E318" s="50" t="s">
        <v>68</v>
      </c>
      <c r="F318" s="50" t="s">
        <v>69</v>
      </c>
      <c r="G318" s="50" t="s">
        <v>70</v>
      </c>
      <c r="H318" s="50" t="s">
        <v>71</v>
      </c>
      <c r="I318" s="50" t="s">
        <v>72</v>
      </c>
      <c r="J318" s="50" t="s">
        <v>73</v>
      </c>
      <c r="K318" s="186"/>
      <c r="L318" s="177"/>
      <c r="M318" s="177"/>
      <c r="N318" s="177"/>
      <c r="O318" s="177"/>
      <c r="P318" s="177"/>
      <c r="Q318" s="177"/>
      <c r="R318" s="177"/>
    </row>
    <row r="319" spans="1:18" ht="15.75" x14ac:dyDescent="0.25">
      <c r="A319" s="50">
        <v>2302</v>
      </c>
      <c r="B319" s="51">
        <v>10</v>
      </c>
      <c r="C319" s="51"/>
      <c r="D319" s="51"/>
      <c r="E319" s="51"/>
      <c r="F319" s="51"/>
      <c r="G319" s="51"/>
      <c r="H319" s="51"/>
      <c r="I319" s="51"/>
      <c r="J319" s="51"/>
      <c r="K319" s="84"/>
      <c r="L319" s="130"/>
      <c r="M319" s="133"/>
      <c r="N319" s="134"/>
      <c r="O319" s="140"/>
      <c r="P319" s="53">
        <f>B319</f>
        <v>10</v>
      </c>
      <c r="Q319" s="141"/>
      <c r="R319" s="140"/>
    </row>
    <row r="320" spans="1:18" ht="15.75" x14ac:dyDescent="0.25">
      <c r="A320" s="50">
        <v>2401</v>
      </c>
      <c r="B320" s="51"/>
      <c r="C320" s="51">
        <v>6</v>
      </c>
      <c r="D320" s="51"/>
      <c r="E320" s="51"/>
      <c r="F320" s="51"/>
      <c r="G320" s="51"/>
      <c r="H320" s="51"/>
      <c r="I320" s="51"/>
      <c r="J320" s="51"/>
      <c r="K320" s="84"/>
      <c r="L320" s="131"/>
      <c r="M320" s="57"/>
      <c r="N320" s="135"/>
      <c r="O320" s="54">
        <f>IF(C320=0,"",C320/B319)</f>
        <v>0.6</v>
      </c>
      <c r="P320" s="55">
        <v>6</v>
      </c>
      <c r="Q320" s="139">
        <f t="shared" ref="Q320:Q328" si="28">IF(P320=0,"",P320/P319)</f>
        <v>0.6</v>
      </c>
      <c r="R320" s="139">
        <f t="shared" ref="R320:R328" si="29">IF(P320=0,"",100%-Q320)</f>
        <v>0.4</v>
      </c>
    </row>
    <row r="321" spans="1:19" ht="15.75" x14ac:dyDescent="0.25">
      <c r="A321" s="50">
        <v>2402</v>
      </c>
      <c r="B321" s="51"/>
      <c r="C321" s="51"/>
      <c r="D321" s="51">
        <v>4</v>
      </c>
      <c r="E321" s="51"/>
      <c r="F321" s="51"/>
      <c r="G321" s="51"/>
      <c r="H321" s="51"/>
      <c r="I321" s="51"/>
      <c r="J321" s="51"/>
      <c r="K321" s="84"/>
      <c r="L321" s="131"/>
      <c r="M321" s="57"/>
      <c r="N321" s="135"/>
      <c r="O321" s="54">
        <f>IF(D321=0,"",D321/C320)</f>
        <v>0.66666666666666663</v>
      </c>
      <c r="P321" s="55">
        <v>6</v>
      </c>
      <c r="Q321" s="139">
        <f t="shared" si="28"/>
        <v>1</v>
      </c>
      <c r="R321" s="139">
        <f t="shared" si="29"/>
        <v>0</v>
      </c>
      <c r="S321" s="99">
        <f>P321/P319</f>
        <v>0.6</v>
      </c>
    </row>
    <row r="322" spans="1:19" ht="15.75" x14ac:dyDescent="0.25">
      <c r="A322" s="50">
        <v>2501</v>
      </c>
      <c r="B322" s="51"/>
      <c r="C322" s="51"/>
      <c r="D322" s="51"/>
      <c r="E322" s="51">
        <v>4</v>
      </c>
      <c r="F322" s="51"/>
      <c r="G322" s="51"/>
      <c r="H322" s="51"/>
      <c r="I322" s="51"/>
      <c r="J322" s="51"/>
      <c r="K322" s="84"/>
      <c r="L322" s="131"/>
      <c r="M322" s="57"/>
      <c r="N322" s="135"/>
      <c r="O322" s="54">
        <f>IF(E322=0,"",E322/D321)</f>
        <v>1</v>
      </c>
      <c r="P322" s="55">
        <v>6</v>
      </c>
      <c r="Q322" s="139">
        <f t="shared" si="28"/>
        <v>1</v>
      </c>
      <c r="R322" s="139">
        <f t="shared" si="29"/>
        <v>0</v>
      </c>
    </row>
    <row r="323" spans="1:19" ht="15.75" x14ac:dyDescent="0.25">
      <c r="A323" s="50">
        <v>2502</v>
      </c>
      <c r="B323" s="51"/>
      <c r="C323" s="51"/>
      <c r="D323" s="51"/>
      <c r="E323" s="51"/>
      <c r="F323" s="51"/>
      <c r="G323" s="51"/>
      <c r="H323" s="51"/>
      <c r="I323" s="51"/>
      <c r="J323" s="51"/>
      <c r="K323" s="84"/>
      <c r="L323" s="131"/>
      <c r="M323" s="57"/>
      <c r="N323" s="135"/>
      <c r="O323" s="54" t="str">
        <f>IF(F323=0,"",F323/E322)</f>
        <v/>
      </c>
      <c r="P323" s="55"/>
      <c r="Q323" s="139" t="str">
        <f t="shared" si="28"/>
        <v/>
      </c>
      <c r="R323" s="139" t="str">
        <f t="shared" si="29"/>
        <v/>
      </c>
    </row>
    <row r="324" spans="1:19" ht="15.75" x14ac:dyDescent="0.25">
      <c r="A324" s="50">
        <v>2601</v>
      </c>
      <c r="B324" s="51"/>
      <c r="C324" s="51"/>
      <c r="D324" s="51"/>
      <c r="E324" s="51"/>
      <c r="F324" s="51"/>
      <c r="G324" s="51"/>
      <c r="H324" s="51"/>
      <c r="I324" s="51"/>
      <c r="J324" s="51"/>
      <c r="K324" s="84"/>
      <c r="L324" s="131"/>
      <c r="M324" s="57"/>
      <c r="N324" s="135"/>
      <c r="O324" s="54" t="str">
        <f>IF(G324=0,"",G324/F323)</f>
        <v/>
      </c>
      <c r="P324" s="55"/>
      <c r="Q324" s="139" t="str">
        <f t="shared" si="28"/>
        <v/>
      </c>
      <c r="R324" s="139" t="str">
        <f t="shared" si="29"/>
        <v/>
      </c>
    </row>
    <row r="325" spans="1:19" ht="15.75" x14ac:dyDescent="0.25">
      <c r="A325" s="50">
        <v>2602</v>
      </c>
      <c r="B325" s="51"/>
      <c r="C325" s="51"/>
      <c r="D325" s="51"/>
      <c r="E325" s="51"/>
      <c r="F325" s="51"/>
      <c r="G325" s="51"/>
      <c r="H325" s="51"/>
      <c r="I325" s="51"/>
      <c r="J325" s="51"/>
      <c r="K325" s="84"/>
      <c r="L325" s="131"/>
      <c r="M325" s="57"/>
      <c r="N325" s="135"/>
      <c r="O325" s="54" t="str">
        <f>IF(H325=0,"",H325/G324)</f>
        <v/>
      </c>
      <c r="P325" s="55"/>
      <c r="Q325" s="139" t="str">
        <f t="shared" si="28"/>
        <v/>
      </c>
      <c r="R325" s="139" t="str">
        <f t="shared" si="29"/>
        <v/>
      </c>
    </row>
    <row r="326" spans="1:19" ht="15.75" x14ac:dyDescent="0.25">
      <c r="A326" s="50">
        <v>2701</v>
      </c>
      <c r="B326" s="51"/>
      <c r="C326" s="51"/>
      <c r="D326" s="51"/>
      <c r="E326" s="51"/>
      <c r="F326" s="51"/>
      <c r="G326" s="51"/>
      <c r="H326" s="51"/>
      <c r="I326" s="51"/>
      <c r="J326" s="51"/>
      <c r="K326" s="84"/>
      <c r="L326" s="131"/>
      <c r="M326" s="57"/>
      <c r="N326" s="135"/>
      <c r="O326" s="54" t="str">
        <f>IF(I326=0,"",I326/H325)</f>
        <v/>
      </c>
      <c r="P326" s="55"/>
      <c r="Q326" s="139" t="str">
        <f t="shared" si="28"/>
        <v/>
      </c>
      <c r="R326" s="139" t="str">
        <f t="shared" si="29"/>
        <v/>
      </c>
    </row>
    <row r="327" spans="1:19" ht="15.75" x14ac:dyDescent="0.25">
      <c r="A327" s="50">
        <v>2702</v>
      </c>
      <c r="B327" s="51"/>
      <c r="C327" s="51"/>
      <c r="D327" s="51"/>
      <c r="E327" s="51"/>
      <c r="F327" s="51"/>
      <c r="G327" s="51"/>
      <c r="H327" s="51"/>
      <c r="I327" s="51"/>
      <c r="J327" s="51"/>
      <c r="K327" s="84"/>
      <c r="L327" s="131"/>
      <c r="M327" s="57"/>
      <c r="N327" s="135"/>
      <c r="O327" s="54" t="str">
        <f>IF(J327=0,"",J327/I326)</f>
        <v/>
      </c>
      <c r="P327" s="55"/>
      <c r="Q327" s="139" t="str">
        <f t="shared" si="28"/>
        <v/>
      </c>
      <c r="R327" s="139" t="str">
        <f t="shared" si="29"/>
        <v/>
      </c>
    </row>
    <row r="328" spans="1:19" ht="15.75" x14ac:dyDescent="0.25">
      <c r="A328" s="50">
        <v>2801</v>
      </c>
      <c r="B328" s="51"/>
      <c r="C328" s="51"/>
      <c r="D328" s="51"/>
      <c r="E328" s="51"/>
      <c r="F328" s="51"/>
      <c r="G328" s="51"/>
      <c r="H328" s="51"/>
      <c r="I328" s="51"/>
      <c r="J328" s="51"/>
      <c r="K328" s="84"/>
      <c r="L328" s="131"/>
      <c r="M328" s="57"/>
      <c r="N328" s="135"/>
      <c r="O328" s="54"/>
      <c r="P328" s="55"/>
      <c r="Q328" s="139" t="str">
        <f t="shared" si="28"/>
        <v/>
      </c>
      <c r="R328" s="139" t="str">
        <f t="shared" si="29"/>
        <v/>
      </c>
    </row>
    <row r="329" spans="1:19" ht="15.75" x14ac:dyDescent="0.25">
      <c r="A329" s="50">
        <v>2802</v>
      </c>
      <c r="B329" s="51"/>
      <c r="C329" s="51"/>
      <c r="D329" s="51"/>
      <c r="E329" s="51"/>
      <c r="F329" s="51"/>
      <c r="G329" s="51"/>
      <c r="H329" s="51"/>
      <c r="I329" s="51"/>
      <c r="J329" s="51"/>
      <c r="K329" s="84"/>
      <c r="L329" s="131"/>
      <c r="M329" s="57"/>
      <c r="N329" s="136"/>
      <c r="O329" s="157"/>
      <c r="P329" s="58"/>
      <c r="Q329" s="158"/>
      <c r="R329" s="157"/>
    </row>
    <row r="330" spans="1:19" ht="15.75" x14ac:dyDescent="0.25">
      <c r="A330" s="50">
        <v>2901</v>
      </c>
      <c r="B330" s="51"/>
      <c r="C330" s="51"/>
      <c r="D330" s="51"/>
      <c r="E330" s="51"/>
      <c r="F330" s="51"/>
      <c r="G330" s="51"/>
      <c r="H330" s="51"/>
      <c r="I330" s="51"/>
      <c r="J330" s="51"/>
      <c r="K330" s="84"/>
      <c r="L330" s="131"/>
      <c r="M330" s="57"/>
      <c r="N330" s="136"/>
      <c r="O330" s="142"/>
      <c r="P330" s="58"/>
      <c r="Q330" s="143"/>
      <c r="R330" s="142"/>
    </row>
    <row r="331" spans="1:19" ht="15.75" x14ac:dyDescent="0.25">
      <c r="A331" s="50">
        <v>2902</v>
      </c>
      <c r="B331" s="51"/>
      <c r="C331" s="51"/>
      <c r="D331" s="51"/>
      <c r="E331" s="51"/>
      <c r="F331" s="51"/>
      <c r="G331" s="51"/>
      <c r="H331" s="51"/>
      <c r="I331" s="51"/>
      <c r="J331" s="51"/>
      <c r="K331" s="84"/>
      <c r="L331" s="131"/>
      <c r="M331" s="57"/>
      <c r="N331" s="136"/>
      <c r="O331" s="57"/>
      <c r="P331" s="136"/>
      <c r="Q331" s="144"/>
      <c r="R331" s="142"/>
    </row>
    <row r="332" spans="1:19" ht="15.75" x14ac:dyDescent="0.25">
      <c r="A332" s="108">
        <v>3001</v>
      </c>
      <c r="B332" s="51"/>
      <c r="C332" s="51"/>
      <c r="D332" s="51"/>
      <c r="E332" s="51"/>
      <c r="F332" s="51"/>
      <c r="G332" s="51"/>
      <c r="H332" s="51"/>
      <c r="I332" s="51"/>
      <c r="J332" s="51"/>
      <c r="K332" s="84"/>
      <c r="L332" s="131"/>
      <c r="M332" s="57"/>
      <c r="N332" s="136"/>
      <c r="O332" s="60" t="s">
        <v>48</v>
      </c>
      <c r="P332" s="61"/>
      <c r="Q332" s="62" t="str">
        <f>IF(SUM(K321:K329)=0,"",SUM(K321:K329))</f>
        <v/>
      </c>
      <c r="R332" s="63" t="s">
        <v>17</v>
      </c>
    </row>
    <row r="333" spans="1:19" ht="15.75" x14ac:dyDescent="0.25">
      <c r="A333" s="108">
        <v>3002</v>
      </c>
      <c r="B333" s="107"/>
      <c r="C333" s="51"/>
      <c r="D333" s="51"/>
      <c r="E333" s="51"/>
      <c r="F333" s="51"/>
      <c r="G333" s="51"/>
      <c r="H333" s="51"/>
      <c r="I333" s="51"/>
      <c r="J333" s="51"/>
      <c r="K333" s="84"/>
      <c r="L333" s="131"/>
      <c r="M333" s="57"/>
      <c r="N333" s="136"/>
      <c r="O333" s="64" t="s">
        <v>49</v>
      </c>
      <c r="P333" s="65" t="str">
        <f>IF(P332/B319=0,"",P332/B319)</f>
        <v/>
      </c>
      <c r="Q333" s="66" t="e">
        <f>IF(P332/Q332=0,"",P332/Q332)</f>
        <v>#VALUE!</v>
      </c>
      <c r="R333" s="67" t="s">
        <v>50</v>
      </c>
    </row>
    <row r="334" spans="1:19" ht="15.75" x14ac:dyDescent="0.25">
      <c r="A334" s="109">
        <v>3101</v>
      </c>
      <c r="B334" s="107"/>
      <c r="C334" s="51"/>
      <c r="D334" s="51"/>
      <c r="E334" s="51"/>
      <c r="F334" s="51"/>
      <c r="G334" s="51"/>
      <c r="H334" s="51"/>
      <c r="I334" s="51"/>
      <c r="J334" s="51"/>
      <c r="K334" s="84"/>
      <c r="L334" s="132"/>
      <c r="M334" s="137"/>
      <c r="N334" s="138"/>
      <c r="O334" s="85"/>
      <c r="P334" s="86"/>
      <c r="Q334" s="86"/>
      <c r="R334" s="87"/>
    </row>
    <row r="335" spans="1:19" ht="18" customHeight="1" x14ac:dyDescent="0.25">
      <c r="A335" s="19"/>
      <c r="B335" s="188" t="s">
        <v>74</v>
      </c>
      <c r="C335" s="188"/>
      <c r="D335" s="188"/>
      <c r="E335" s="188"/>
      <c r="F335" s="188"/>
      <c r="G335" s="188"/>
      <c r="H335" s="188"/>
      <c r="I335" s="188"/>
      <c r="J335" s="188"/>
      <c r="K335" s="71">
        <f>SUM(K322:K331)</f>
        <v>0</v>
      </c>
      <c r="L335" s="72" t="str">
        <f>IF(K327=0,"",K327/B319)</f>
        <v/>
      </c>
      <c r="M335" s="72" t="str">
        <f>IF(K335=0,"",K335/B319)</f>
        <v/>
      </c>
      <c r="N335" s="88" t="str">
        <f>IF(K327=0,"0%",M335-L335)</f>
        <v>0%</v>
      </c>
      <c r="O335" s="1"/>
      <c r="P335" s="24"/>
      <c r="Q335" s="27"/>
      <c r="R335" s="1"/>
    </row>
    <row r="336" spans="1:19" ht="12.75" customHeight="1" x14ac:dyDescent="0.2">
      <c r="M336" s="1"/>
      <c r="N336" s="1"/>
      <c r="P336" s="1"/>
    </row>
    <row r="337" spans="1:19" ht="12.75" customHeight="1" x14ac:dyDescent="0.2">
      <c r="M337" s="1"/>
      <c r="N337" s="1"/>
      <c r="P337" s="1"/>
    </row>
    <row r="338" spans="1:19" ht="26.25" x14ac:dyDescent="0.4">
      <c r="A338" s="29"/>
      <c r="B338" s="179" t="s">
        <v>63</v>
      </c>
      <c r="C338" s="180"/>
      <c r="D338" s="180"/>
      <c r="E338" s="180"/>
      <c r="F338" s="180"/>
      <c r="G338" s="180"/>
      <c r="H338" s="180"/>
      <c r="I338" s="180"/>
      <c r="J338" s="180"/>
      <c r="K338" s="74" t="s">
        <v>98</v>
      </c>
      <c r="L338" s="74"/>
      <c r="M338" s="1"/>
      <c r="N338" s="1"/>
      <c r="O338" s="24"/>
      <c r="P338" s="1"/>
      <c r="Q338" s="24"/>
      <c r="R338" s="24"/>
    </row>
    <row r="339" spans="1:19" ht="20.25" x14ac:dyDescent="0.2">
      <c r="A339" s="181" t="s">
        <v>16</v>
      </c>
      <c r="B339" s="182" t="s">
        <v>64</v>
      </c>
      <c r="C339" s="183"/>
      <c r="D339" s="183"/>
      <c r="E339" s="183"/>
      <c r="F339" s="183"/>
      <c r="G339" s="183"/>
      <c r="H339" s="183"/>
      <c r="I339" s="183"/>
      <c r="J339" s="183"/>
      <c r="K339" s="185" t="s">
        <v>17</v>
      </c>
      <c r="L339" s="178" t="s">
        <v>8</v>
      </c>
      <c r="M339" s="178" t="s">
        <v>9</v>
      </c>
      <c r="N339" s="187" t="s">
        <v>10</v>
      </c>
      <c r="O339" s="178" t="s">
        <v>11</v>
      </c>
      <c r="P339" s="176" t="s">
        <v>12</v>
      </c>
      <c r="Q339" s="176" t="s">
        <v>13</v>
      </c>
      <c r="R339" s="178" t="s">
        <v>14</v>
      </c>
    </row>
    <row r="340" spans="1:19" ht="15.75" x14ac:dyDescent="0.25">
      <c r="A340" s="177"/>
      <c r="B340" s="50" t="s">
        <v>65</v>
      </c>
      <c r="C340" s="50" t="s">
        <v>66</v>
      </c>
      <c r="D340" s="50" t="s">
        <v>67</v>
      </c>
      <c r="E340" s="50" t="s">
        <v>68</v>
      </c>
      <c r="F340" s="50" t="s">
        <v>69</v>
      </c>
      <c r="G340" s="50" t="s">
        <v>70</v>
      </c>
      <c r="H340" s="50" t="s">
        <v>71</v>
      </c>
      <c r="I340" s="50" t="s">
        <v>72</v>
      </c>
      <c r="J340" s="50" t="s">
        <v>73</v>
      </c>
      <c r="K340" s="186"/>
      <c r="L340" s="177"/>
      <c r="M340" s="177"/>
      <c r="N340" s="177"/>
      <c r="O340" s="177"/>
      <c r="P340" s="177"/>
      <c r="Q340" s="177"/>
      <c r="R340" s="177"/>
    </row>
    <row r="341" spans="1:19" ht="15.75" x14ac:dyDescent="0.25">
      <c r="A341" s="50">
        <v>2402</v>
      </c>
      <c r="B341" s="51">
        <v>7</v>
      </c>
      <c r="C341" s="51"/>
      <c r="D341" s="51"/>
      <c r="E341" s="51"/>
      <c r="F341" s="51"/>
      <c r="G341" s="51"/>
      <c r="H341" s="51"/>
      <c r="I341" s="51"/>
      <c r="J341" s="51"/>
      <c r="K341" s="84"/>
      <c r="L341" s="130"/>
      <c r="M341" s="133"/>
      <c r="N341" s="134"/>
      <c r="O341" s="140"/>
      <c r="P341" s="53">
        <f>B341</f>
        <v>7</v>
      </c>
      <c r="Q341" s="141"/>
      <c r="R341" s="140"/>
    </row>
    <row r="342" spans="1:19" ht="15.75" x14ac:dyDescent="0.25">
      <c r="A342" s="50">
        <v>2501</v>
      </c>
      <c r="B342" s="51"/>
      <c r="C342" s="51">
        <v>6</v>
      </c>
      <c r="D342" s="51"/>
      <c r="E342" s="51"/>
      <c r="F342" s="51"/>
      <c r="G342" s="51"/>
      <c r="H342" s="51"/>
      <c r="I342" s="51"/>
      <c r="J342" s="51"/>
      <c r="K342" s="84"/>
      <c r="L342" s="131"/>
      <c r="M342" s="57"/>
      <c r="N342" s="135"/>
      <c r="O342" s="54">
        <f>IF(C342=0,"",C342/B341)</f>
        <v>0.8571428571428571</v>
      </c>
      <c r="P342" s="55">
        <v>7</v>
      </c>
      <c r="Q342" s="139">
        <f t="shared" ref="Q342:Q350" si="30">IF(P342=0,"",P342/P341)</f>
        <v>1</v>
      </c>
      <c r="R342" s="139">
        <f t="shared" ref="R342:R350" si="31">IF(P342=0,"",100%-Q342)</f>
        <v>0</v>
      </c>
    </row>
    <row r="343" spans="1:19" ht="15.75" x14ac:dyDescent="0.25">
      <c r="A343" s="50">
        <v>2502</v>
      </c>
      <c r="B343" s="51"/>
      <c r="C343" s="51"/>
      <c r="D343" s="51"/>
      <c r="E343" s="51"/>
      <c r="F343" s="51"/>
      <c r="G343" s="51"/>
      <c r="H343" s="51"/>
      <c r="I343" s="51"/>
      <c r="J343" s="51"/>
      <c r="K343" s="84"/>
      <c r="L343" s="131"/>
      <c r="M343" s="57"/>
      <c r="N343" s="135"/>
      <c r="O343" s="54" t="str">
        <f>IF(D343=0,"",D343/C342)</f>
        <v/>
      </c>
      <c r="P343" s="55"/>
      <c r="Q343" s="139" t="str">
        <f t="shared" si="30"/>
        <v/>
      </c>
      <c r="R343" s="139" t="str">
        <f t="shared" si="31"/>
        <v/>
      </c>
      <c r="S343" s="99">
        <f>P343/P341</f>
        <v>0</v>
      </c>
    </row>
    <row r="344" spans="1:19" ht="15.75" x14ac:dyDescent="0.25">
      <c r="A344" s="50">
        <v>2601</v>
      </c>
      <c r="B344" s="51"/>
      <c r="C344" s="51"/>
      <c r="D344" s="51"/>
      <c r="E344" s="51"/>
      <c r="F344" s="51"/>
      <c r="G344" s="51"/>
      <c r="H344" s="51"/>
      <c r="I344" s="51"/>
      <c r="J344" s="51"/>
      <c r="K344" s="84"/>
      <c r="L344" s="131"/>
      <c r="M344" s="57"/>
      <c r="N344" s="135"/>
      <c r="O344" s="54" t="str">
        <f>IF(E344=0,"",E344/D343)</f>
        <v/>
      </c>
      <c r="P344" s="55"/>
      <c r="Q344" s="139" t="str">
        <f t="shared" si="30"/>
        <v/>
      </c>
      <c r="R344" s="139" t="str">
        <f t="shared" si="31"/>
        <v/>
      </c>
    </row>
    <row r="345" spans="1:19" ht="15.75" x14ac:dyDescent="0.25">
      <c r="A345" s="50">
        <v>2602</v>
      </c>
      <c r="B345" s="51"/>
      <c r="C345" s="51"/>
      <c r="D345" s="51"/>
      <c r="E345" s="51"/>
      <c r="F345" s="51"/>
      <c r="G345" s="51"/>
      <c r="H345" s="51"/>
      <c r="I345" s="51"/>
      <c r="J345" s="51"/>
      <c r="K345" s="84"/>
      <c r="L345" s="131"/>
      <c r="M345" s="57"/>
      <c r="N345" s="135"/>
      <c r="O345" s="54" t="str">
        <f>IF(F345=0,"",F345/E344)</f>
        <v/>
      </c>
      <c r="P345" s="55"/>
      <c r="Q345" s="139" t="str">
        <f t="shared" si="30"/>
        <v/>
      </c>
      <c r="R345" s="139" t="str">
        <f t="shared" si="31"/>
        <v/>
      </c>
    </row>
    <row r="346" spans="1:19" ht="15.75" x14ac:dyDescent="0.25">
      <c r="A346" s="50">
        <v>2701</v>
      </c>
      <c r="B346" s="51"/>
      <c r="C346" s="51"/>
      <c r="D346" s="51"/>
      <c r="E346" s="51"/>
      <c r="F346" s="51"/>
      <c r="G346" s="51"/>
      <c r="H346" s="51"/>
      <c r="I346" s="51"/>
      <c r="J346" s="51"/>
      <c r="K346" s="84"/>
      <c r="L346" s="131"/>
      <c r="M346" s="57"/>
      <c r="N346" s="135"/>
      <c r="O346" s="54" t="str">
        <f>IF(G346=0,"",G346/F345)</f>
        <v/>
      </c>
      <c r="P346" s="55"/>
      <c r="Q346" s="139" t="str">
        <f t="shared" si="30"/>
        <v/>
      </c>
      <c r="R346" s="139" t="str">
        <f t="shared" si="31"/>
        <v/>
      </c>
    </row>
    <row r="347" spans="1:19" ht="15.75" x14ac:dyDescent="0.25">
      <c r="A347" s="50">
        <v>2702</v>
      </c>
      <c r="B347" s="51"/>
      <c r="C347" s="51"/>
      <c r="D347" s="51"/>
      <c r="E347" s="51"/>
      <c r="F347" s="51"/>
      <c r="G347" s="51"/>
      <c r="H347" s="51"/>
      <c r="I347" s="51"/>
      <c r="J347" s="51"/>
      <c r="K347" s="84"/>
      <c r="L347" s="131"/>
      <c r="M347" s="57"/>
      <c r="N347" s="135"/>
      <c r="O347" s="54" t="str">
        <f>IF(H347=0,"",H347/G346)</f>
        <v/>
      </c>
      <c r="P347" s="55"/>
      <c r="Q347" s="139" t="str">
        <f t="shared" si="30"/>
        <v/>
      </c>
      <c r="R347" s="139" t="str">
        <f t="shared" si="31"/>
        <v/>
      </c>
    </row>
    <row r="348" spans="1:19" ht="15.75" x14ac:dyDescent="0.25">
      <c r="A348" s="50">
        <v>2801</v>
      </c>
      <c r="B348" s="51"/>
      <c r="C348" s="51"/>
      <c r="D348" s="51"/>
      <c r="E348" s="51"/>
      <c r="F348" s="51"/>
      <c r="G348" s="51"/>
      <c r="H348" s="51"/>
      <c r="I348" s="51"/>
      <c r="J348" s="51"/>
      <c r="K348" s="84"/>
      <c r="L348" s="131"/>
      <c r="M348" s="57"/>
      <c r="N348" s="135"/>
      <c r="O348" s="54" t="str">
        <f>IF(I348=0,"",I348/H347)</f>
        <v/>
      </c>
      <c r="P348" s="55"/>
      <c r="Q348" s="139" t="str">
        <f t="shared" si="30"/>
        <v/>
      </c>
      <c r="R348" s="139" t="str">
        <f t="shared" si="31"/>
        <v/>
      </c>
    </row>
    <row r="349" spans="1:19" ht="15.75" x14ac:dyDescent="0.25">
      <c r="A349" s="50">
        <v>2802</v>
      </c>
      <c r="B349" s="51"/>
      <c r="C349" s="51"/>
      <c r="D349" s="51"/>
      <c r="E349" s="51"/>
      <c r="F349" s="51"/>
      <c r="G349" s="51"/>
      <c r="H349" s="51"/>
      <c r="I349" s="51"/>
      <c r="J349" s="51"/>
      <c r="K349" s="84"/>
      <c r="L349" s="131"/>
      <c r="M349" s="57"/>
      <c r="N349" s="135"/>
      <c r="O349" s="54" t="str">
        <f>IF(J349=0,"",J349/I348)</f>
        <v/>
      </c>
      <c r="P349" s="55"/>
      <c r="Q349" s="139" t="str">
        <f t="shared" si="30"/>
        <v/>
      </c>
      <c r="R349" s="139" t="str">
        <f t="shared" si="31"/>
        <v/>
      </c>
    </row>
    <row r="350" spans="1:19" ht="15.75" x14ac:dyDescent="0.25">
      <c r="A350" s="50">
        <v>2901</v>
      </c>
      <c r="B350" s="51"/>
      <c r="C350" s="51"/>
      <c r="D350" s="51"/>
      <c r="E350" s="51"/>
      <c r="F350" s="51"/>
      <c r="G350" s="51"/>
      <c r="H350" s="51"/>
      <c r="I350" s="51"/>
      <c r="J350" s="51"/>
      <c r="K350" s="84"/>
      <c r="L350" s="131"/>
      <c r="M350" s="57"/>
      <c r="N350" s="135"/>
      <c r="O350" s="54"/>
      <c r="P350" s="55"/>
      <c r="Q350" s="139" t="str">
        <f t="shared" si="30"/>
        <v/>
      </c>
      <c r="R350" s="139" t="str">
        <f t="shared" si="31"/>
        <v/>
      </c>
    </row>
    <row r="351" spans="1:19" ht="15.75" x14ac:dyDescent="0.25">
      <c r="A351" s="50">
        <v>2902</v>
      </c>
      <c r="B351" s="51"/>
      <c r="C351" s="51"/>
      <c r="D351" s="51"/>
      <c r="E351" s="51"/>
      <c r="F351" s="51"/>
      <c r="G351" s="51"/>
      <c r="H351" s="51"/>
      <c r="I351" s="51"/>
      <c r="J351" s="51"/>
      <c r="K351" s="84"/>
      <c r="L351" s="131"/>
      <c r="M351" s="57"/>
      <c r="N351" s="136"/>
      <c r="O351" s="157"/>
      <c r="P351" s="58"/>
      <c r="Q351" s="158"/>
      <c r="R351" s="157"/>
    </row>
    <row r="352" spans="1:19" ht="15.75" x14ac:dyDescent="0.25">
      <c r="A352" s="50">
        <v>3001</v>
      </c>
      <c r="B352" s="51"/>
      <c r="C352" s="51"/>
      <c r="D352" s="51"/>
      <c r="E352" s="51"/>
      <c r="F352" s="51"/>
      <c r="G352" s="51"/>
      <c r="H352" s="51"/>
      <c r="I352" s="51"/>
      <c r="J352" s="51"/>
      <c r="K352" s="84"/>
      <c r="L352" s="131"/>
      <c r="M352" s="57"/>
      <c r="N352" s="136"/>
      <c r="O352" s="142"/>
      <c r="P352" s="58"/>
      <c r="Q352" s="143"/>
      <c r="R352" s="142"/>
    </row>
    <row r="353" spans="1:18" ht="15.75" x14ac:dyDescent="0.25">
      <c r="A353" s="50">
        <v>3002</v>
      </c>
      <c r="B353" s="51"/>
      <c r="C353" s="51"/>
      <c r="D353" s="51"/>
      <c r="E353" s="51"/>
      <c r="F353" s="51"/>
      <c r="G353" s="51"/>
      <c r="H353" s="51"/>
      <c r="I353" s="51"/>
      <c r="J353" s="51"/>
      <c r="K353" s="84"/>
      <c r="L353" s="131"/>
      <c r="M353" s="57"/>
      <c r="N353" s="136"/>
      <c r="O353" s="57"/>
      <c r="P353" s="136"/>
      <c r="Q353" s="144"/>
      <c r="R353" s="142"/>
    </row>
    <row r="354" spans="1:18" ht="15.75" x14ac:dyDescent="0.25">
      <c r="A354" s="108">
        <v>3101</v>
      </c>
      <c r="B354" s="51"/>
      <c r="C354" s="51"/>
      <c r="D354" s="51"/>
      <c r="E354" s="51"/>
      <c r="F354" s="51"/>
      <c r="G354" s="51"/>
      <c r="H354" s="51"/>
      <c r="I354" s="51"/>
      <c r="J354" s="51"/>
      <c r="K354" s="84"/>
      <c r="L354" s="131"/>
      <c r="M354" s="57"/>
      <c r="N354" s="136"/>
      <c r="O354" s="60" t="s">
        <v>48</v>
      </c>
      <c r="P354" s="61"/>
      <c r="Q354" s="62" t="str">
        <f>IF(SUM(K343:K351)=0,"",SUM(K343:K351))</f>
        <v/>
      </c>
      <c r="R354" s="63" t="s">
        <v>17</v>
      </c>
    </row>
    <row r="355" spans="1:18" ht="15.75" x14ac:dyDescent="0.25">
      <c r="A355" s="109">
        <v>3102</v>
      </c>
      <c r="B355" s="107"/>
      <c r="C355" s="51"/>
      <c r="D355" s="51"/>
      <c r="E355" s="51"/>
      <c r="F355" s="51"/>
      <c r="G355" s="51"/>
      <c r="H355" s="51"/>
      <c r="I355" s="51"/>
      <c r="J355" s="51"/>
      <c r="K355" s="84"/>
      <c r="L355" s="131"/>
      <c r="M355" s="57"/>
      <c r="N355" s="136"/>
      <c r="O355" s="64" t="s">
        <v>49</v>
      </c>
      <c r="P355" s="65" t="str">
        <f>IF(P354/B341=0,"",P354/B341)</f>
        <v/>
      </c>
      <c r="Q355" s="66" t="e">
        <f>IF(P354/Q354=0,"",P354/Q354)</f>
        <v>#VALUE!</v>
      </c>
      <c r="R355" s="67" t="s">
        <v>50</v>
      </c>
    </row>
    <row r="356" spans="1:18" ht="15.75" x14ac:dyDescent="0.25">
      <c r="A356" s="109">
        <v>3101</v>
      </c>
      <c r="B356" s="146"/>
      <c r="C356" s="120"/>
      <c r="D356" s="120"/>
      <c r="E356" s="120"/>
      <c r="F356" s="120"/>
      <c r="G356" s="120"/>
      <c r="H356" s="120"/>
      <c r="I356" s="120"/>
      <c r="J356" s="120"/>
      <c r="K356" s="84"/>
      <c r="L356" s="132"/>
      <c r="M356" s="137"/>
      <c r="N356" s="138"/>
      <c r="O356" s="85"/>
      <c r="P356" s="86"/>
      <c r="Q356" s="86"/>
      <c r="R356" s="87"/>
    </row>
    <row r="357" spans="1:18" ht="18" customHeight="1" x14ac:dyDescent="0.25">
      <c r="A357" s="19"/>
      <c r="B357" s="188" t="s">
        <v>74</v>
      </c>
      <c r="C357" s="188"/>
      <c r="D357" s="188"/>
      <c r="E357" s="188"/>
      <c r="F357" s="188"/>
      <c r="G357" s="188"/>
      <c r="H357" s="188"/>
      <c r="I357" s="188"/>
      <c r="J357" s="188"/>
      <c r="K357" s="123">
        <f>SUM(K344:K353)</f>
        <v>0</v>
      </c>
      <c r="L357" s="72" t="str">
        <f>IF(K349=0,"",K349/B341)</f>
        <v/>
      </c>
      <c r="M357" s="72" t="str">
        <f>IF(K357=0,"",K357/B341)</f>
        <v/>
      </c>
      <c r="N357" s="88" t="str">
        <f>IF(K349=0,"0%",M357-L357)</f>
        <v>0%</v>
      </c>
      <c r="O357" s="1"/>
      <c r="P357" s="24"/>
      <c r="Q357" s="27"/>
      <c r="R357" s="1"/>
    </row>
    <row r="358" spans="1:18" ht="12.75" customHeight="1" x14ac:dyDescent="0.2">
      <c r="M358" s="1"/>
      <c r="N358" s="1"/>
      <c r="P358" s="1"/>
    </row>
    <row r="359" spans="1:18" ht="12.75" customHeight="1" x14ac:dyDescent="0.2">
      <c r="M359" s="1"/>
      <c r="N359" s="1"/>
      <c r="P359" s="1"/>
    </row>
    <row r="360" spans="1:18" ht="12.75" customHeight="1" x14ac:dyDescent="0.2">
      <c r="M360" s="1"/>
      <c r="N360" s="1"/>
      <c r="P360" s="1"/>
    </row>
    <row r="361" spans="1:18" ht="12.75" customHeight="1" x14ac:dyDescent="0.2">
      <c r="M361" s="1"/>
      <c r="N361" s="1"/>
      <c r="P361" s="1"/>
    </row>
    <row r="362" spans="1:18" ht="12.75" customHeight="1" x14ac:dyDescent="0.2">
      <c r="M362" s="1"/>
      <c r="N362" s="1"/>
      <c r="P362" s="1"/>
    </row>
    <row r="363" spans="1:18" ht="12.75" customHeight="1" x14ac:dyDescent="0.2">
      <c r="M363" s="1"/>
      <c r="N363" s="1"/>
      <c r="P363" s="1"/>
    </row>
    <row r="364" spans="1:18" ht="12.75" customHeight="1" x14ac:dyDescent="0.2">
      <c r="M364" s="1"/>
      <c r="N364" s="1"/>
      <c r="P364" s="1"/>
    </row>
    <row r="365" spans="1:18" ht="12.75" customHeight="1" x14ac:dyDescent="0.2">
      <c r="M365" s="1"/>
      <c r="N365" s="1"/>
      <c r="P365" s="1"/>
    </row>
    <row r="366" spans="1:18" ht="12.75" customHeight="1" x14ac:dyDescent="0.2">
      <c r="M366" s="1"/>
      <c r="N366" s="1"/>
      <c r="P366" s="1"/>
    </row>
    <row r="367" spans="1:18" ht="12.75" customHeight="1" x14ac:dyDescent="0.2">
      <c r="M367" s="1"/>
      <c r="N367" s="1"/>
      <c r="P367" s="1"/>
    </row>
    <row r="368" spans="1:18" ht="12.75" customHeight="1" x14ac:dyDescent="0.2">
      <c r="M368" s="1"/>
      <c r="N368" s="1"/>
      <c r="P368" s="1"/>
    </row>
    <row r="369" spans="13:16" ht="12.75" customHeight="1" x14ac:dyDescent="0.2">
      <c r="M369" s="1"/>
      <c r="N369" s="1"/>
      <c r="P369" s="1"/>
    </row>
    <row r="370" spans="13:16" ht="12.75" customHeight="1" x14ac:dyDescent="0.2">
      <c r="M370" s="1"/>
      <c r="N370" s="1"/>
      <c r="P370" s="1"/>
    </row>
    <row r="371" spans="13:16" ht="12.75" customHeight="1" x14ac:dyDescent="0.2">
      <c r="M371" s="1"/>
      <c r="N371" s="1"/>
      <c r="P371" s="1"/>
    </row>
    <row r="372" spans="13:16" ht="12.75" customHeight="1" x14ac:dyDescent="0.2">
      <c r="M372" s="1"/>
      <c r="N372" s="1"/>
      <c r="P372" s="1"/>
    </row>
    <row r="373" spans="13:16" ht="12.75" customHeight="1" x14ac:dyDescent="0.2">
      <c r="M373" s="1"/>
      <c r="N373" s="1"/>
      <c r="P373" s="1"/>
    </row>
    <row r="374" spans="13:16" ht="12.75" customHeight="1" x14ac:dyDescent="0.2">
      <c r="M374" s="1"/>
      <c r="N374" s="1"/>
      <c r="P374" s="1"/>
    </row>
    <row r="375" spans="13:16" ht="12.75" customHeight="1" x14ac:dyDescent="0.2">
      <c r="M375" s="1"/>
      <c r="N375" s="1"/>
      <c r="P375" s="1"/>
    </row>
    <row r="376" spans="13:16" ht="12.75" customHeight="1" x14ac:dyDescent="0.2">
      <c r="M376" s="1"/>
      <c r="N376" s="1"/>
      <c r="P376" s="1"/>
    </row>
    <row r="377" spans="13:16" ht="12.75" customHeight="1" x14ac:dyDescent="0.2">
      <c r="M377" s="1"/>
      <c r="N377" s="1"/>
      <c r="P377" s="1"/>
    </row>
    <row r="378" spans="13:16" ht="12.75" customHeight="1" x14ac:dyDescent="0.2">
      <c r="M378" s="1"/>
      <c r="N378" s="1"/>
      <c r="P378" s="1"/>
    </row>
    <row r="379" spans="13:16" ht="12.75" customHeight="1" x14ac:dyDescent="0.2">
      <c r="M379" s="1"/>
      <c r="N379" s="1"/>
      <c r="P379" s="1"/>
    </row>
    <row r="380" spans="13:16" ht="12.75" customHeight="1" x14ac:dyDescent="0.2">
      <c r="M380" s="1"/>
      <c r="N380" s="1"/>
      <c r="P380" s="1"/>
    </row>
    <row r="381" spans="13:16" ht="12.75" customHeight="1" x14ac:dyDescent="0.2">
      <c r="M381" s="1"/>
      <c r="N381" s="1"/>
      <c r="P381" s="1"/>
    </row>
    <row r="382" spans="13:16" ht="12.75" customHeight="1" x14ac:dyDescent="0.2">
      <c r="M382" s="1"/>
      <c r="N382" s="1"/>
      <c r="P382" s="1"/>
    </row>
    <row r="383" spans="13:16" ht="12.75" customHeight="1" x14ac:dyDescent="0.2">
      <c r="M383" s="1"/>
      <c r="N383" s="1"/>
      <c r="P383" s="1"/>
    </row>
    <row r="384" spans="13:16" ht="12.75" customHeight="1" x14ac:dyDescent="0.2">
      <c r="M384" s="1"/>
      <c r="N384" s="1"/>
      <c r="P384" s="1"/>
    </row>
    <row r="385" spans="13:16" ht="12.75" customHeight="1" x14ac:dyDescent="0.2">
      <c r="M385" s="1"/>
      <c r="N385" s="1"/>
      <c r="P385" s="1"/>
    </row>
    <row r="386" spans="13:16" ht="12.75" customHeight="1" x14ac:dyDescent="0.2">
      <c r="M386" s="1"/>
      <c r="N386" s="1"/>
      <c r="P386" s="1"/>
    </row>
    <row r="387" spans="13:16" ht="12.75" customHeight="1" x14ac:dyDescent="0.2">
      <c r="M387" s="1"/>
      <c r="N387" s="1"/>
      <c r="P387" s="1"/>
    </row>
    <row r="388" spans="13:16" ht="12.75" customHeight="1" x14ac:dyDescent="0.2">
      <c r="M388" s="1"/>
      <c r="N388" s="1"/>
      <c r="P388" s="1"/>
    </row>
    <row r="389" spans="13:16" ht="12.75" customHeight="1" x14ac:dyDescent="0.2">
      <c r="M389" s="1"/>
      <c r="N389" s="1"/>
      <c r="P389" s="1"/>
    </row>
    <row r="390" spans="13:16" ht="12.75" customHeight="1" x14ac:dyDescent="0.2">
      <c r="M390" s="1"/>
      <c r="N390" s="1"/>
      <c r="P390" s="1"/>
    </row>
    <row r="391" spans="13:16" ht="12.75" customHeight="1" x14ac:dyDescent="0.2">
      <c r="M391" s="1"/>
      <c r="N391" s="1"/>
      <c r="P391" s="1"/>
    </row>
    <row r="392" spans="13:16" ht="12.75" customHeight="1" x14ac:dyDescent="0.2">
      <c r="M392" s="1"/>
      <c r="N392" s="1"/>
      <c r="P392" s="1"/>
    </row>
    <row r="393" spans="13:16" ht="12.75" customHeight="1" x14ac:dyDescent="0.2">
      <c r="M393" s="1"/>
      <c r="N393" s="1"/>
      <c r="P393" s="1"/>
    </row>
    <row r="394" spans="13:16" ht="12.75" customHeight="1" x14ac:dyDescent="0.2">
      <c r="M394" s="1"/>
      <c r="N394" s="1"/>
      <c r="P394" s="1"/>
    </row>
    <row r="395" spans="13:16" ht="12.75" customHeight="1" x14ac:dyDescent="0.2">
      <c r="M395" s="1"/>
      <c r="N395" s="1"/>
      <c r="P395" s="1"/>
    </row>
    <row r="396" spans="13:16" ht="12.75" customHeight="1" x14ac:dyDescent="0.2">
      <c r="M396" s="1"/>
      <c r="N396" s="1"/>
      <c r="P396" s="1"/>
    </row>
    <row r="397" spans="13:16" ht="12.75" customHeight="1" x14ac:dyDescent="0.2">
      <c r="M397" s="1"/>
      <c r="N397" s="1"/>
      <c r="P397" s="1"/>
    </row>
    <row r="398" spans="13:16" ht="12.75" customHeight="1" x14ac:dyDescent="0.2">
      <c r="M398" s="1"/>
      <c r="N398" s="1"/>
      <c r="P398" s="1"/>
    </row>
    <row r="399" spans="13:16" ht="12.75" customHeight="1" x14ac:dyDescent="0.2">
      <c r="M399" s="1"/>
      <c r="N399" s="1"/>
      <c r="P399" s="1"/>
    </row>
    <row r="400" spans="13:16" ht="12.75" customHeight="1" x14ac:dyDescent="0.2">
      <c r="M400" s="1"/>
      <c r="N400" s="1"/>
      <c r="P400" s="1"/>
    </row>
    <row r="401" spans="13:16" ht="12.75" customHeight="1" x14ac:dyDescent="0.2">
      <c r="M401" s="1"/>
      <c r="N401" s="1"/>
      <c r="P401" s="1"/>
    </row>
    <row r="402" spans="13:16" ht="12.75" customHeight="1" x14ac:dyDescent="0.2">
      <c r="M402" s="1"/>
      <c r="N402" s="1"/>
      <c r="P402" s="1"/>
    </row>
    <row r="403" spans="13:16" ht="12.75" customHeight="1" x14ac:dyDescent="0.2">
      <c r="M403" s="1"/>
      <c r="N403" s="1"/>
      <c r="P403" s="1"/>
    </row>
    <row r="404" spans="13:16" ht="12.75" customHeight="1" x14ac:dyDescent="0.2">
      <c r="M404" s="1"/>
      <c r="N404" s="1"/>
      <c r="P404" s="1"/>
    </row>
    <row r="405" spans="13:16" ht="12.75" customHeight="1" x14ac:dyDescent="0.2">
      <c r="M405" s="1"/>
      <c r="N405" s="1"/>
      <c r="P405" s="1"/>
    </row>
    <row r="406" spans="13:16" ht="12.75" customHeight="1" x14ac:dyDescent="0.2">
      <c r="M406" s="1"/>
      <c r="N406" s="1"/>
      <c r="P406" s="1"/>
    </row>
    <row r="407" spans="13:16" ht="12.75" customHeight="1" x14ac:dyDescent="0.2">
      <c r="M407" s="1"/>
      <c r="N407" s="1"/>
      <c r="P407" s="1"/>
    </row>
    <row r="408" spans="13:16" ht="12.75" customHeight="1" x14ac:dyDescent="0.2">
      <c r="M408" s="1"/>
      <c r="N408" s="1"/>
      <c r="P408" s="1"/>
    </row>
    <row r="409" spans="13:16" ht="12.75" customHeight="1" x14ac:dyDescent="0.2">
      <c r="M409" s="1"/>
      <c r="N409" s="1"/>
      <c r="P409" s="1"/>
    </row>
    <row r="410" spans="13:16" ht="12.75" customHeight="1" x14ac:dyDescent="0.2">
      <c r="M410" s="1"/>
      <c r="N410" s="1"/>
      <c r="P410" s="1"/>
    </row>
    <row r="411" spans="13:16" ht="12.75" customHeight="1" x14ac:dyDescent="0.2">
      <c r="M411" s="1"/>
      <c r="N411" s="1"/>
      <c r="P411" s="1"/>
    </row>
    <row r="412" spans="13:16" ht="12.75" customHeight="1" x14ac:dyDescent="0.2">
      <c r="M412" s="1"/>
      <c r="N412" s="1"/>
      <c r="P412" s="1"/>
    </row>
    <row r="413" spans="13:16" ht="12.75" customHeight="1" x14ac:dyDescent="0.2">
      <c r="M413" s="1"/>
      <c r="N413" s="1"/>
      <c r="P413" s="1"/>
    </row>
    <row r="414" spans="13:16" ht="12.75" customHeight="1" x14ac:dyDescent="0.2">
      <c r="M414" s="1"/>
      <c r="N414" s="1"/>
      <c r="P414" s="1"/>
    </row>
    <row r="415" spans="13:16" ht="12.75" customHeight="1" x14ac:dyDescent="0.2">
      <c r="M415" s="1"/>
      <c r="N415" s="1"/>
      <c r="P415" s="1"/>
    </row>
    <row r="416" spans="13:16" ht="12.75" customHeight="1" x14ac:dyDescent="0.2">
      <c r="M416" s="1"/>
      <c r="N416" s="1"/>
      <c r="P416" s="1"/>
    </row>
    <row r="417" spans="13:16" ht="12.75" customHeight="1" x14ac:dyDescent="0.2">
      <c r="M417" s="1"/>
      <c r="N417" s="1"/>
      <c r="P417" s="1"/>
    </row>
    <row r="418" spans="13:16" ht="12.75" customHeight="1" x14ac:dyDescent="0.2">
      <c r="M418" s="1"/>
      <c r="N418" s="1"/>
      <c r="P418" s="1"/>
    </row>
    <row r="419" spans="13:16" ht="12.75" customHeight="1" x14ac:dyDescent="0.2">
      <c r="M419" s="1"/>
      <c r="N419" s="1"/>
      <c r="P419" s="1"/>
    </row>
    <row r="420" spans="13:16" ht="12.75" customHeight="1" x14ac:dyDescent="0.2">
      <c r="M420" s="1"/>
      <c r="N420" s="1"/>
      <c r="P420" s="1"/>
    </row>
    <row r="421" spans="13:16" ht="12.75" customHeight="1" x14ac:dyDescent="0.2">
      <c r="M421" s="1"/>
      <c r="N421" s="1"/>
      <c r="P421" s="1"/>
    </row>
    <row r="422" spans="13:16" ht="12.75" customHeight="1" x14ac:dyDescent="0.2">
      <c r="M422" s="1"/>
      <c r="N422" s="1"/>
      <c r="P422" s="1"/>
    </row>
    <row r="423" spans="13:16" ht="12.75" customHeight="1" x14ac:dyDescent="0.2">
      <c r="M423" s="1"/>
      <c r="N423" s="1"/>
      <c r="P423" s="1"/>
    </row>
    <row r="424" spans="13:16" ht="12.75" customHeight="1" x14ac:dyDescent="0.2">
      <c r="M424" s="1"/>
      <c r="N424" s="1"/>
      <c r="P424" s="1"/>
    </row>
    <row r="425" spans="13:16" ht="12.75" customHeight="1" x14ac:dyDescent="0.2">
      <c r="M425" s="1"/>
      <c r="N425" s="1"/>
      <c r="P425" s="1"/>
    </row>
    <row r="426" spans="13:16" ht="12.75" customHeight="1" x14ac:dyDescent="0.2">
      <c r="M426" s="1"/>
      <c r="N426" s="1"/>
      <c r="P426" s="1"/>
    </row>
    <row r="427" spans="13:16" ht="12.75" customHeight="1" x14ac:dyDescent="0.2">
      <c r="M427" s="1"/>
      <c r="N427" s="1"/>
      <c r="P427" s="1"/>
    </row>
    <row r="428" spans="13:16" ht="12.75" customHeight="1" x14ac:dyDescent="0.2">
      <c r="M428" s="1"/>
      <c r="N428" s="1"/>
      <c r="P428" s="1"/>
    </row>
    <row r="429" spans="13:16" ht="12.75" customHeight="1" x14ac:dyDescent="0.2">
      <c r="M429" s="1"/>
      <c r="N429" s="1"/>
      <c r="P429" s="1"/>
    </row>
    <row r="430" spans="13:16" ht="12.75" customHeight="1" x14ac:dyDescent="0.2">
      <c r="M430" s="1"/>
      <c r="N430" s="1"/>
      <c r="P430" s="1"/>
    </row>
    <row r="431" spans="13:16" ht="12.75" customHeight="1" x14ac:dyDescent="0.2">
      <c r="M431" s="1"/>
      <c r="N431" s="1"/>
      <c r="P431" s="1"/>
    </row>
    <row r="432" spans="13:16" ht="12.75" customHeight="1" x14ac:dyDescent="0.2">
      <c r="M432" s="1"/>
      <c r="N432" s="1"/>
      <c r="P432" s="1"/>
    </row>
    <row r="433" spans="13:16" ht="12.75" customHeight="1" x14ac:dyDescent="0.2">
      <c r="M433" s="1"/>
      <c r="N433" s="1"/>
      <c r="P433" s="1"/>
    </row>
    <row r="434" spans="13:16" ht="12.75" customHeight="1" x14ac:dyDescent="0.2">
      <c r="M434" s="1"/>
      <c r="N434" s="1"/>
      <c r="P434" s="1"/>
    </row>
    <row r="435" spans="13:16" ht="12.75" customHeight="1" x14ac:dyDescent="0.2">
      <c r="M435" s="1"/>
      <c r="N435" s="1"/>
      <c r="P435" s="1"/>
    </row>
    <row r="436" spans="13:16" ht="12.75" customHeight="1" x14ac:dyDescent="0.2">
      <c r="M436" s="1"/>
      <c r="N436" s="1"/>
      <c r="P436" s="1"/>
    </row>
    <row r="437" spans="13:16" ht="12.75" customHeight="1" x14ac:dyDescent="0.2">
      <c r="M437" s="1"/>
      <c r="N437" s="1"/>
      <c r="P437" s="1"/>
    </row>
    <row r="438" spans="13:16" ht="12.75" customHeight="1" x14ac:dyDescent="0.2">
      <c r="M438" s="1"/>
      <c r="N438" s="1"/>
      <c r="P438" s="1"/>
    </row>
    <row r="439" spans="13:16" ht="12.75" customHeight="1" x14ac:dyDescent="0.2">
      <c r="M439" s="1"/>
      <c r="N439" s="1"/>
      <c r="P439" s="1"/>
    </row>
    <row r="440" spans="13:16" ht="12.75" customHeight="1" x14ac:dyDescent="0.2">
      <c r="M440" s="1"/>
      <c r="N440" s="1"/>
      <c r="P440" s="1"/>
    </row>
    <row r="441" spans="13:16" ht="12.75" customHeight="1" x14ac:dyDescent="0.2">
      <c r="M441" s="1"/>
      <c r="N441" s="1"/>
      <c r="P441" s="1"/>
    </row>
    <row r="442" spans="13:16" ht="12.75" customHeight="1" x14ac:dyDescent="0.2">
      <c r="M442" s="1"/>
      <c r="N442" s="1"/>
      <c r="P442" s="1"/>
    </row>
    <row r="443" spans="13:16" ht="12.75" customHeight="1" x14ac:dyDescent="0.2">
      <c r="M443" s="1"/>
      <c r="N443" s="1"/>
      <c r="P443" s="1"/>
    </row>
    <row r="444" spans="13:16" ht="12.75" customHeight="1" x14ac:dyDescent="0.2">
      <c r="M444" s="1"/>
      <c r="N444" s="1"/>
      <c r="P444" s="1"/>
    </row>
    <row r="445" spans="13:16" ht="12.75" customHeight="1" x14ac:dyDescent="0.2">
      <c r="M445" s="1"/>
      <c r="N445" s="1"/>
      <c r="P445" s="1"/>
    </row>
    <row r="446" spans="13:16" ht="12.75" customHeight="1" x14ac:dyDescent="0.2">
      <c r="M446" s="1"/>
      <c r="N446" s="1"/>
      <c r="P446" s="1"/>
    </row>
    <row r="447" spans="13:16" ht="12.75" customHeight="1" x14ac:dyDescent="0.2">
      <c r="M447" s="1"/>
      <c r="N447" s="1"/>
      <c r="P447" s="1"/>
    </row>
    <row r="448" spans="13:16" ht="12.75" customHeight="1" x14ac:dyDescent="0.2">
      <c r="M448" s="1"/>
      <c r="N448" s="1"/>
      <c r="P448" s="1"/>
    </row>
    <row r="449" spans="13:16" ht="12.75" customHeight="1" x14ac:dyDescent="0.2">
      <c r="M449" s="1"/>
      <c r="N449" s="1"/>
      <c r="P449" s="1"/>
    </row>
    <row r="450" spans="13:16" ht="12.75" customHeight="1" x14ac:dyDescent="0.2">
      <c r="M450" s="1"/>
      <c r="N450" s="1"/>
      <c r="P450" s="1"/>
    </row>
    <row r="451" spans="13:16" ht="12.75" customHeight="1" x14ac:dyDescent="0.2">
      <c r="M451" s="1"/>
      <c r="N451" s="1"/>
      <c r="P451" s="1"/>
    </row>
    <row r="452" spans="13:16" ht="12.75" customHeight="1" x14ac:dyDescent="0.2">
      <c r="M452" s="1"/>
      <c r="N452" s="1"/>
      <c r="P452" s="1"/>
    </row>
    <row r="453" spans="13:16" ht="12.75" customHeight="1" x14ac:dyDescent="0.2">
      <c r="M453" s="1"/>
      <c r="N453" s="1"/>
      <c r="P453" s="1"/>
    </row>
    <row r="454" spans="13:16" ht="12.75" customHeight="1" x14ac:dyDescent="0.2">
      <c r="M454" s="1"/>
      <c r="N454" s="1"/>
      <c r="P454" s="1"/>
    </row>
    <row r="455" spans="13:16" ht="12.75" customHeight="1" x14ac:dyDescent="0.2">
      <c r="M455" s="1"/>
      <c r="N455" s="1"/>
      <c r="P455" s="1"/>
    </row>
    <row r="456" spans="13:16" ht="12.75" customHeight="1" x14ac:dyDescent="0.2">
      <c r="M456" s="1"/>
      <c r="N456" s="1"/>
      <c r="P456" s="1"/>
    </row>
    <row r="457" spans="13:16" ht="12.75" customHeight="1" x14ac:dyDescent="0.2">
      <c r="M457" s="1"/>
      <c r="N457" s="1"/>
      <c r="P457" s="1"/>
    </row>
    <row r="458" spans="13:16" ht="12.75" customHeight="1" x14ac:dyDescent="0.2">
      <c r="M458" s="1"/>
      <c r="N458" s="1"/>
      <c r="P458" s="1"/>
    </row>
    <row r="459" spans="13:16" ht="12.75" customHeight="1" x14ac:dyDescent="0.2">
      <c r="M459" s="1"/>
      <c r="N459" s="1"/>
      <c r="P459" s="1"/>
    </row>
    <row r="460" spans="13:16" ht="12.75" customHeight="1" x14ac:dyDescent="0.2">
      <c r="M460" s="1"/>
      <c r="N460" s="1"/>
      <c r="P460" s="1"/>
    </row>
    <row r="461" spans="13:16" ht="12.75" customHeight="1" x14ac:dyDescent="0.2">
      <c r="M461" s="1"/>
      <c r="N461" s="1"/>
      <c r="P461" s="1"/>
    </row>
    <row r="462" spans="13:16" ht="12.75" customHeight="1" x14ac:dyDescent="0.2">
      <c r="M462" s="1"/>
      <c r="N462" s="1"/>
      <c r="P462" s="1"/>
    </row>
    <row r="463" spans="13:16" ht="12.75" customHeight="1" x14ac:dyDescent="0.2">
      <c r="M463" s="1"/>
      <c r="N463" s="1"/>
      <c r="P463" s="1"/>
    </row>
    <row r="464" spans="13:16" ht="12.75" customHeight="1" x14ac:dyDescent="0.2">
      <c r="M464" s="1"/>
      <c r="N464" s="1"/>
      <c r="P464" s="1"/>
    </row>
    <row r="465" spans="13:16" ht="12.75" customHeight="1" x14ac:dyDescent="0.2">
      <c r="M465" s="1"/>
      <c r="N465" s="1"/>
      <c r="P465" s="1"/>
    </row>
    <row r="466" spans="13:16" ht="12.75" customHeight="1" x14ac:dyDescent="0.2">
      <c r="M466" s="1"/>
      <c r="N466" s="1"/>
      <c r="P466" s="1"/>
    </row>
    <row r="467" spans="13:16" ht="12.75" customHeight="1" x14ac:dyDescent="0.2">
      <c r="M467" s="1"/>
      <c r="N467" s="1"/>
      <c r="P467" s="1"/>
    </row>
    <row r="468" spans="13:16" ht="12.75" customHeight="1" x14ac:dyDescent="0.2">
      <c r="M468" s="1"/>
      <c r="N468" s="1"/>
      <c r="P468" s="1"/>
    </row>
    <row r="469" spans="13:16" ht="12.75" customHeight="1" x14ac:dyDescent="0.2">
      <c r="M469" s="1"/>
      <c r="N469" s="1"/>
      <c r="P469" s="1"/>
    </row>
    <row r="470" spans="13:16" ht="12.75" customHeight="1" x14ac:dyDescent="0.2">
      <c r="M470" s="1"/>
      <c r="N470" s="1"/>
      <c r="P470" s="1"/>
    </row>
    <row r="471" spans="13:16" ht="12.75" customHeight="1" x14ac:dyDescent="0.2">
      <c r="M471" s="1"/>
      <c r="N471" s="1"/>
      <c r="P471" s="1"/>
    </row>
    <row r="472" spans="13:16" ht="12.75" customHeight="1" x14ac:dyDescent="0.2">
      <c r="M472" s="1"/>
      <c r="N472" s="1"/>
      <c r="P472" s="1"/>
    </row>
    <row r="473" spans="13:16" ht="12.75" customHeight="1" x14ac:dyDescent="0.2">
      <c r="M473" s="1"/>
      <c r="N473" s="1"/>
      <c r="P473" s="1"/>
    </row>
    <row r="474" spans="13:16" ht="12.75" customHeight="1" x14ac:dyDescent="0.2">
      <c r="M474" s="1"/>
      <c r="N474" s="1"/>
      <c r="P474" s="1"/>
    </row>
    <row r="475" spans="13:16" ht="12.75" customHeight="1" x14ac:dyDescent="0.2">
      <c r="M475" s="1"/>
      <c r="N475" s="1"/>
      <c r="P475" s="1"/>
    </row>
    <row r="476" spans="13:16" ht="12.75" customHeight="1" x14ac:dyDescent="0.2">
      <c r="M476" s="1"/>
      <c r="N476" s="1"/>
      <c r="P476" s="1"/>
    </row>
    <row r="477" spans="13:16" ht="12.75" customHeight="1" x14ac:dyDescent="0.2">
      <c r="M477" s="1"/>
      <c r="N477" s="1"/>
      <c r="P477" s="1"/>
    </row>
    <row r="478" spans="13:16" ht="12.75" customHeight="1" x14ac:dyDescent="0.2">
      <c r="M478" s="1"/>
      <c r="N478" s="1"/>
      <c r="P478" s="1"/>
    </row>
    <row r="479" spans="13:16" ht="12.75" customHeight="1" x14ac:dyDescent="0.2">
      <c r="M479" s="1"/>
      <c r="N479" s="1"/>
      <c r="P479" s="1"/>
    </row>
    <row r="480" spans="13:16" ht="12.75" customHeight="1" x14ac:dyDescent="0.2">
      <c r="M480" s="1"/>
      <c r="N480" s="1"/>
      <c r="P480" s="1"/>
    </row>
    <row r="481" spans="13:16" ht="12.75" customHeight="1" x14ac:dyDescent="0.2">
      <c r="M481" s="1"/>
      <c r="N481" s="1"/>
      <c r="P481" s="1"/>
    </row>
    <row r="482" spans="13:16" ht="12.75" customHeight="1" x14ac:dyDescent="0.2">
      <c r="M482" s="1"/>
      <c r="N482" s="1"/>
      <c r="P482" s="1"/>
    </row>
    <row r="483" spans="13:16" ht="12.75" customHeight="1" x14ac:dyDescent="0.2">
      <c r="M483" s="1"/>
      <c r="N483" s="1"/>
      <c r="P483" s="1"/>
    </row>
    <row r="484" spans="13:16" ht="12.75" customHeight="1" x14ac:dyDescent="0.2">
      <c r="M484" s="1"/>
      <c r="N484" s="1"/>
      <c r="P484" s="1"/>
    </row>
    <row r="485" spans="13:16" ht="12.75" customHeight="1" x14ac:dyDescent="0.2">
      <c r="M485" s="1"/>
      <c r="N485" s="1"/>
      <c r="P485" s="1"/>
    </row>
    <row r="486" spans="13:16" ht="12.75" customHeight="1" x14ac:dyDescent="0.2">
      <c r="M486" s="1"/>
      <c r="N486" s="1"/>
      <c r="P486" s="1"/>
    </row>
    <row r="487" spans="13:16" ht="12.75" customHeight="1" x14ac:dyDescent="0.2">
      <c r="M487" s="1"/>
      <c r="N487" s="1"/>
      <c r="P487" s="1"/>
    </row>
    <row r="488" spans="13:16" ht="12.75" customHeight="1" x14ac:dyDescent="0.2">
      <c r="M488" s="1"/>
      <c r="N488" s="1"/>
      <c r="P488" s="1"/>
    </row>
    <row r="489" spans="13:16" ht="12.75" customHeight="1" x14ac:dyDescent="0.2">
      <c r="M489" s="1"/>
      <c r="N489" s="1"/>
      <c r="P489" s="1"/>
    </row>
    <row r="490" spans="13:16" ht="12.75" customHeight="1" x14ac:dyDescent="0.2">
      <c r="M490" s="1"/>
      <c r="N490" s="1"/>
      <c r="P490" s="1"/>
    </row>
    <row r="491" spans="13:16" ht="12.75" customHeight="1" x14ac:dyDescent="0.2">
      <c r="M491" s="1"/>
      <c r="N491" s="1"/>
      <c r="P491" s="1"/>
    </row>
    <row r="492" spans="13:16" ht="12.75" customHeight="1" x14ac:dyDescent="0.2">
      <c r="M492" s="1"/>
      <c r="N492" s="1"/>
      <c r="P492" s="1"/>
    </row>
    <row r="493" spans="13:16" ht="12.75" customHeight="1" x14ac:dyDescent="0.2">
      <c r="M493" s="1"/>
      <c r="N493" s="1"/>
      <c r="P493" s="1"/>
    </row>
    <row r="494" spans="13:16" ht="12.75" customHeight="1" x14ac:dyDescent="0.2">
      <c r="M494" s="1"/>
      <c r="N494" s="1"/>
      <c r="P494" s="1"/>
    </row>
    <row r="495" spans="13:16" ht="12.75" customHeight="1" x14ac:dyDescent="0.2">
      <c r="M495" s="1"/>
      <c r="N495" s="1"/>
      <c r="P495" s="1"/>
    </row>
    <row r="496" spans="13:16" ht="12.75" customHeight="1" x14ac:dyDescent="0.2">
      <c r="M496" s="1"/>
      <c r="N496" s="1"/>
      <c r="P496" s="1"/>
    </row>
    <row r="497" spans="13:16" ht="12.75" customHeight="1" x14ac:dyDescent="0.2">
      <c r="M497" s="1"/>
      <c r="N497" s="1"/>
      <c r="P497" s="1"/>
    </row>
    <row r="498" spans="13:16" ht="12.75" customHeight="1" x14ac:dyDescent="0.2">
      <c r="M498" s="1"/>
      <c r="N498" s="1"/>
      <c r="P498" s="1"/>
    </row>
    <row r="499" spans="13:16" ht="12.75" customHeight="1" x14ac:dyDescent="0.2">
      <c r="M499" s="1"/>
      <c r="N499" s="1"/>
      <c r="P499" s="1"/>
    </row>
    <row r="500" spans="13:16" ht="12.75" customHeight="1" x14ac:dyDescent="0.2">
      <c r="M500" s="1"/>
      <c r="N500" s="1"/>
      <c r="P500" s="1"/>
    </row>
    <row r="501" spans="13:16" ht="12.75" customHeight="1" x14ac:dyDescent="0.2">
      <c r="M501" s="1"/>
      <c r="N501" s="1"/>
      <c r="P501" s="1"/>
    </row>
    <row r="502" spans="13:16" ht="12.75" customHeight="1" x14ac:dyDescent="0.2">
      <c r="M502" s="1"/>
      <c r="N502" s="1"/>
      <c r="P502" s="1"/>
    </row>
    <row r="503" spans="13:16" ht="12.75" customHeight="1" x14ac:dyDescent="0.2">
      <c r="M503" s="1"/>
      <c r="N503" s="1"/>
      <c r="P503" s="1"/>
    </row>
    <row r="504" spans="13:16" ht="12.75" customHeight="1" x14ac:dyDescent="0.2">
      <c r="M504" s="1"/>
      <c r="N504" s="1"/>
      <c r="P504" s="1"/>
    </row>
    <row r="505" spans="13:16" ht="12.75" customHeight="1" x14ac:dyDescent="0.2">
      <c r="M505" s="1"/>
      <c r="N505" s="1"/>
      <c r="P505" s="1"/>
    </row>
    <row r="506" spans="13:16" ht="12.75" customHeight="1" x14ac:dyDescent="0.2">
      <c r="M506" s="1"/>
      <c r="N506" s="1"/>
      <c r="P506" s="1"/>
    </row>
    <row r="507" spans="13:16" ht="12.75" customHeight="1" x14ac:dyDescent="0.2">
      <c r="M507" s="1"/>
      <c r="N507" s="1"/>
      <c r="P507" s="1"/>
    </row>
    <row r="508" spans="13:16" ht="12.75" customHeight="1" x14ac:dyDescent="0.2">
      <c r="M508" s="1"/>
      <c r="N508" s="1"/>
      <c r="P508" s="1"/>
    </row>
    <row r="509" spans="13:16" ht="12.75" customHeight="1" x14ac:dyDescent="0.2">
      <c r="M509" s="1"/>
      <c r="N509" s="1"/>
      <c r="P509" s="1"/>
    </row>
    <row r="510" spans="13:16" ht="12.75" customHeight="1" x14ac:dyDescent="0.2">
      <c r="M510" s="1"/>
      <c r="N510" s="1"/>
      <c r="P510" s="1"/>
    </row>
    <row r="511" spans="13:16" ht="12.75" customHeight="1" x14ac:dyDescent="0.2">
      <c r="M511" s="1"/>
      <c r="N511" s="1"/>
      <c r="P511" s="1"/>
    </row>
    <row r="512" spans="13:16" ht="12.75" customHeight="1" x14ac:dyDescent="0.2">
      <c r="M512" s="1"/>
      <c r="N512" s="1"/>
      <c r="P512" s="1"/>
    </row>
    <row r="513" spans="13:16" ht="12.75" customHeight="1" x14ac:dyDescent="0.2">
      <c r="M513" s="1"/>
      <c r="N513" s="1"/>
      <c r="P513" s="1"/>
    </row>
    <row r="514" spans="13:16" ht="12.75" customHeight="1" x14ac:dyDescent="0.2">
      <c r="M514" s="1"/>
      <c r="N514" s="1"/>
      <c r="P514" s="1"/>
    </row>
    <row r="515" spans="13:16" ht="12.75" customHeight="1" x14ac:dyDescent="0.2">
      <c r="M515" s="1"/>
      <c r="N515" s="1"/>
      <c r="P515" s="1"/>
    </row>
    <row r="516" spans="13:16" ht="12.75" customHeight="1" x14ac:dyDescent="0.2">
      <c r="M516" s="1"/>
      <c r="N516" s="1"/>
      <c r="P516" s="1"/>
    </row>
    <row r="517" spans="13:16" ht="12.75" customHeight="1" x14ac:dyDescent="0.2">
      <c r="M517" s="1"/>
      <c r="N517" s="1"/>
      <c r="P517" s="1"/>
    </row>
    <row r="518" spans="13:16" ht="12.75" customHeight="1" x14ac:dyDescent="0.2">
      <c r="M518" s="1"/>
      <c r="N518" s="1"/>
      <c r="P518" s="1"/>
    </row>
    <row r="519" spans="13:16" ht="12.75" customHeight="1" x14ac:dyDescent="0.2">
      <c r="M519" s="1"/>
      <c r="N519" s="1"/>
      <c r="P519" s="1"/>
    </row>
    <row r="520" spans="13:16" ht="12.75" customHeight="1" x14ac:dyDescent="0.2">
      <c r="M520" s="1"/>
      <c r="N520" s="1"/>
      <c r="P520" s="1"/>
    </row>
    <row r="521" spans="13:16" ht="12.75" customHeight="1" x14ac:dyDescent="0.2">
      <c r="M521" s="1"/>
      <c r="N521" s="1"/>
      <c r="P521" s="1"/>
    </row>
    <row r="522" spans="13:16" ht="12.75" customHeight="1" x14ac:dyDescent="0.2">
      <c r="M522" s="1"/>
      <c r="N522" s="1"/>
      <c r="P522" s="1"/>
    </row>
    <row r="523" spans="13:16" ht="12.75" customHeight="1" x14ac:dyDescent="0.2">
      <c r="M523" s="1"/>
      <c r="N523" s="1"/>
      <c r="P523" s="1"/>
    </row>
    <row r="524" spans="13:16" ht="12.75" customHeight="1" x14ac:dyDescent="0.2">
      <c r="M524" s="1"/>
      <c r="N524" s="1"/>
      <c r="P524" s="1"/>
    </row>
    <row r="525" spans="13:16" ht="12.75" customHeight="1" x14ac:dyDescent="0.2">
      <c r="M525" s="1"/>
      <c r="N525" s="1"/>
      <c r="P525" s="1"/>
    </row>
    <row r="526" spans="13:16" ht="12.75" customHeight="1" x14ac:dyDescent="0.2">
      <c r="M526" s="1"/>
      <c r="N526" s="1"/>
      <c r="P526" s="1"/>
    </row>
    <row r="527" spans="13:16" ht="12.75" customHeight="1" x14ac:dyDescent="0.2">
      <c r="M527" s="1"/>
      <c r="N527" s="1"/>
      <c r="P527" s="1"/>
    </row>
    <row r="528" spans="13:16" ht="12.75" customHeight="1" x14ac:dyDescent="0.2">
      <c r="M528" s="1"/>
      <c r="N528" s="1"/>
      <c r="P528" s="1"/>
    </row>
    <row r="529" spans="13:16" ht="12.75" customHeight="1" x14ac:dyDescent="0.2">
      <c r="M529" s="1"/>
      <c r="N529" s="1"/>
      <c r="P529" s="1"/>
    </row>
    <row r="530" spans="13:16" ht="12.75" customHeight="1" x14ac:dyDescent="0.2">
      <c r="M530" s="1"/>
      <c r="N530" s="1"/>
      <c r="P530" s="1"/>
    </row>
    <row r="531" spans="13:16" ht="12.75" customHeight="1" x14ac:dyDescent="0.2">
      <c r="M531" s="1"/>
      <c r="N531" s="1"/>
      <c r="P531" s="1"/>
    </row>
    <row r="532" spans="13:16" ht="12.75" customHeight="1" x14ac:dyDescent="0.2">
      <c r="M532" s="1"/>
      <c r="N532" s="1"/>
      <c r="P532" s="1"/>
    </row>
    <row r="533" spans="13:16" ht="12.75" customHeight="1" x14ac:dyDescent="0.2">
      <c r="M533" s="1"/>
      <c r="N533" s="1"/>
      <c r="P533" s="1"/>
    </row>
    <row r="534" spans="13:16" ht="12.75" customHeight="1" x14ac:dyDescent="0.2">
      <c r="M534" s="1"/>
      <c r="N534" s="1"/>
      <c r="P534" s="1"/>
    </row>
    <row r="535" spans="13:16" ht="12.75" customHeight="1" x14ac:dyDescent="0.2">
      <c r="M535" s="1"/>
      <c r="N535" s="1"/>
      <c r="P535" s="1"/>
    </row>
    <row r="536" spans="13:16" ht="12.75" customHeight="1" x14ac:dyDescent="0.2">
      <c r="M536" s="1"/>
      <c r="N536" s="1"/>
      <c r="P536" s="1"/>
    </row>
    <row r="537" spans="13:16" ht="12.75" customHeight="1" x14ac:dyDescent="0.2">
      <c r="M537" s="1"/>
      <c r="N537" s="1"/>
      <c r="P537" s="1"/>
    </row>
    <row r="538" spans="13:16" ht="12.75" customHeight="1" x14ac:dyDescent="0.2">
      <c r="M538" s="1"/>
      <c r="N538" s="1"/>
      <c r="P538" s="1"/>
    </row>
    <row r="539" spans="13:16" ht="12.75" customHeight="1" x14ac:dyDescent="0.2">
      <c r="M539" s="1"/>
      <c r="N539" s="1"/>
      <c r="P539" s="1"/>
    </row>
    <row r="540" spans="13:16" ht="12.75" customHeight="1" x14ac:dyDescent="0.2">
      <c r="M540" s="1"/>
      <c r="N540" s="1"/>
      <c r="P540" s="1"/>
    </row>
    <row r="541" spans="13:16" ht="12.75" customHeight="1" x14ac:dyDescent="0.2">
      <c r="M541" s="1"/>
      <c r="N541" s="1"/>
      <c r="P541" s="1"/>
    </row>
    <row r="542" spans="13:16" ht="12.75" customHeight="1" x14ac:dyDescent="0.2">
      <c r="M542" s="1"/>
      <c r="N542" s="1"/>
      <c r="P542" s="1"/>
    </row>
    <row r="543" spans="13:16" ht="12.75" customHeight="1" x14ac:dyDescent="0.2">
      <c r="M543" s="1"/>
      <c r="N543" s="1"/>
      <c r="P543" s="1"/>
    </row>
    <row r="544" spans="13:16" ht="12.75" customHeight="1" x14ac:dyDescent="0.2">
      <c r="M544" s="1"/>
      <c r="N544" s="1"/>
      <c r="P544" s="1"/>
    </row>
    <row r="545" spans="13:16" ht="12.75" customHeight="1" x14ac:dyDescent="0.2">
      <c r="M545" s="1"/>
      <c r="N545" s="1"/>
      <c r="P545" s="1"/>
    </row>
    <row r="546" spans="13:16" ht="12.75" customHeight="1" x14ac:dyDescent="0.2">
      <c r="M546" s="1"/>
      <c r="N546" s="1"/>
      <c r="P546" s="1"/>
    </row>
    <row r="547" spans="13:16" ht="12.75" customHeight="1" x14ac:dyDescent="0.2">
      <c r="M547" s="1"/>
      <c r="N547" s="1"/>
      <c r="P547" s="1"/>
    </row>
    <row r="548" spans="13:16" ht="12.75" customHeight="1" x14ac:dyDescent="0.2">
      <c r="M548" s="1"/>
      <c r="N548" s="1"/>
      <c r="P548" s="1"/>
    </row>
    <row r="549" spans="13:16" ht="12.75" customHeight="1" x14ac:dyDescent="0.2">
      <c r="M549" s="1"/>
      <c r="N549" s="1"/>
      <c r="P549" s="1"/>
    </row>
    <row r="550" spans="13:16" ht="12.75" customHeight="1" x14ac:dyDescent="0.2">
      <c r="M550" s="1"/>
      <c r="N550" s="1"/>
      <c r="P550" s="1"/>
    </row>
    <row r="551" spans="13:16" ht="12.75" customHeight="1" x14ac:dyDescent="0.2">
      <c r="M551" s="1"/>
      <c r="N551" s="1"/>
      <c r="P551" s="1"/>
    </row>
    <row r="552" spans="13:16" ht="12.75" customHeight="1" x14ac:dyDescent="0.2">
      <c r="M552" s="1"/>
      <c r="N552" s="1"/>
      <c r="P552" s="1"/>
    </row>
    <row r="553" spans="13:16" ht="12.75" customHeight="1" x14ac:dyDescent="0.2">
      <c r="M553" s="1"/>
      <c r="N553" s="1"/>
      <c r="P553" s="1"/>
    </row>
    <row r="554" spans="13:16" ht="12.75" customHeight="1" x14ac:dyDescent="0.2">
      <c r="M554" s="1"/>
      <c r="N554" s="1"/>
      <c r="P554" s="1"/>
    </row>
    <row r="555" spans="13:16" ht="12.75" customHeight="1" x14ac:dyDescent="0.2">
      <c r="M555" s="1"/>
      <c r="N555" s="1"/>
      <c r="P555" s="1"/>
    </row>
    <row r="556" spans="13:16" ht="12.75" customHeight="1" x14ac:dyDescent="0.2">
      <c r="M556" s="1"/>
      <c r="N556" s="1"/>
      <c r="P556" s="1"/>
    </row>
    <row r="557" spans="13:16" ht="12.75" customHeight="1" x14ac:dyDescent="0.2">
      <c r="M557" s="1"/>
      <c r="N557" s="1"/>
      <c r="P557" s="1"/>
    </row>
    <row r="558" spans="13:16" ht="12.75" customHeight="1" x14ac:dyDescent="0.2">
      <c r="M558" s="1"/>
      <c r="N558" s="1"/>
      <c r="P558" s="1"/>
    </row>
    <row r="559" spans="13:16" ht="12.75" customHeight="1" x14ac:dyDescent="0.2">
      <c r="M559" s="1"/>
      <c r="N559" s="1"/>
      <c r="P559" s="1"/>
    </row>
    <row r="560" spans="13:16" ht="12.75" customHeight="1" x14ac:dyDescent="0.2">
      <c r="M560" s="1"/>
      <c r="N560" s="1"/>
      <c r="P560" s="1"/>
    </row>
    <row r="561" spans="13:16" ht="12.75" customHeight="1" x14ac:dyDescent="0.2">
      <c r="M561" s="1"/>
      <c r="N561" s="1"/>
      <c r="P561" s="1"/>
    </row>
    <row r="562" spans="13:16" ht="12.75" customHeight="1" x14ac:dyDescent="0.2">
      <c r="M562" s="1"/>
      <c r="N562" s="1"/>
      <c r="P562" s="1"/>
    </row>
    <row r="563" spans="13:16" ht="12.75" customHeight="1" x14ac:dyDescent="0.2">
      <c r="M563" s="1"/>
      <c r="N563" s="1"/>
      <c r="P563" s="1"/>
    </row>
    <row r="564" spans="13:16" ht="12.75" customHeight="1" x14ac:dyDescent="0.2">
      <c r="M564" s="1"/>
      <c r="N564" s="1"/>
      <c r="P564" s="1"/>
    </row>
    <row r="565" spans="13:16" ht="12.75" customHeight="1" x14ac:dyDescent="0.2">
      <c r="M565" s="1"/>
      <c r="N565" s="1"/>
      <c r="P565" s="1"/>
    </row>
    <row r="566" spans="13:16" ht="12.75" customHeight="1" x14ac:dyDescent="0.2">
      <c r="M566" s="1"/>
      <c r="N566" s="1"/>
      <c r="P566" s="1"/>
    </row>
    <row r="567" spans="13:16" ht="12.75" customHeight="1" x14ac:dyDescent="0.2">
      <c r="M567" s="1"/>
      <c r="N567" s="1"/>
      <c r="P567" s="1"/>
    </row>
    <row r="568" spans="13:16" ht="12.75" customHeight="1" x14ac:dyDescent="0.2">
      <c r="M568" s="1"/>
      <c r="N568" s="1"/>
      <c r="P568" s="1"/>
    </row>
    <row r="569" spans="13:16" ht="12.75" customHeight="1" x14ac:dyDescent="0.2">
      <c r="M569" s="1"/>
      <c r="N569" s="1"/>
      <c r="P569" s="1"/>
    </row>
    <row r="570" spans="13:16" ht="12.75" customHeight="1" x14ac:dyDescent="0.2">
      <c r="M570" s="1"/>
      <c r="N570" s="1"/>
      <c r="P570" s="1"/>
    </row>
    <row r="571" spans="13:16" ht="12.75" customHeight="1" x14ac:dyDescent="0.2">
      <c r="M571" s="1"/>
      <c r="N571" s="1"/>
      <c r="P571" s="1"/>
    </row>
    <row r="572" spans="13:16" ht="12.75" customHeight="1" x14ac:dyDescent="0.2">
      <c r="M572" s="1"/>
      <c r="N572" s="1"/>
      <c r="P572" s="1"/>
    </row>
    <row r="573" spans="13:16" ht="12.75" customHeight="1" x14ac:dyDescent="0.2">
      <c r="M573" s="1"/>
      <c r="N573" s="1"/>
      <c r="P573" s="1"/>
    </row>
    <row r="574" spans="13:16" ht="12.75" customHeight="1" x14ac:dyDescent="0.2">
      <c r="M574" s="1"/>
      <c r="N574" s="1"/>
      <c r="P574" s="1"/>
    </row>
    <row r="575" spans="13:16" ht="12.75" customHeight="1" x14ac:dyDescent="0.2">
      <c r="M575" s="1"/>
      <c r="N575" s="1"/>
      <c r="P575" s="1"/>
    </row>
    <row r="576" spans="13:16" ht="12.75" customHeight="1" x14ac:dyDescent="0.2">
      <c r="M576" s="1"/>
      <c r="N576" s="1"/>
      <c r="P576" s="1"/>
    </row>
    <row r="577" spans="13:16" ht="12.75" customHeight="1" x14ac:dyDescent="0.2">
      <c r="M577" s="1"/>
      <c r="N577" s="1"/>
      <c r="P577" s="1"/>
    </row>
    <row r="578" spans="13:16" ht="12.75" customHeight="1" x14ac:dyDescent="0.2">
      <c r="M578" s="1"/>
      <c r="N578" s="1"/>
      <c r="P578" s="1"/>
    </row>
    <row r="579" spans="13:16" ht="12.75" customHeight="1" x14ac:dyDescent="0.2">
      <c r="M579" s="1"/>
      <c r="N579" s="1"/>
      <c r="P579" s="1"/>
    </row>
    <row r="580" spans="13:16" ht="12.75" customHeight="1" x14ac:dyDescent="0.2">
      <c r="M580" s="1"/>
      <c r="N580" s="1"/>
      <c r="P580" s="1"/>
    </row>
    <row r="581" spans="13:16" ht="12.75" customHeight="1" x14ac:dyDescent="0.2">
      <c r="M581" s="1"/>
      <c r="N581" s="1"/>
      <c r="P581" s="1"/>
    </row>
    <row r="582" spans="13:16" ht="12.75" customHeight="1" x14ac:dyDescent="0.2">
      <c r="M582" s="1"/>
      <c r="N582" s="1"/>
      <c r="P582" s="1"/>
    </row>
    <row r="583" spans="13:16" ht="12.75" customHeight="1" x14ac:dyDescent="0.2">
      <c r="M583" s="1"/>
      <c r="N583" s="1"/>
      <c r="P583" s="1"/>
    </row>
    <row r="584" spans="13:16" ht="12.75" customHeight="1" x14ac:dyDescent="0.2">
      <c r="M584" s="1"/>
      <c r="N584" s="1"/>
      <c r="P584" s="1"/>
    </row>
    <row r="585" spans="13:16" ht="12.75" customHeight="1" x14ac:dyDescent="0.2">
      <c r="M585" s="1"/>
      <c r="N585" s="1"/>
      <c r="P585" s="1"/>
    </row>
    <row r="586" spans="13:16" ht="12.75" customHeight="1" x14ac:dyDescent="0.2">
      <c r="M586" s="1"/>
      <c r="N586" s="1"/>
      <c r="P586" s="1"/>
    </row>
    <row r="587" spans="13:16" ht="12.75" customHeight="1" x14ac:dyDescent="0.2">
      <c r="M587" s="1"/>
      <c r="N587" s="1"/>
      <c r="P587" s="1"/>
    </row>
    <row r="588" spans="13:16" ht="12.75" customHeight="1" x14ac:dyDescent="0.2">
      <c r="M588" s="1"/>
      <c r="N588" s="1"/>
      <c r="P588" s="1"/>
    </row>
    <row r="589" spans="13:16" ht="12.75" customHeight="1" x14ac:dyDescent="0.2">
      <c r="M589" s="1"/>
      <c r="N589" s="1"/>
      <c r="P589" s="1"/>
    </row>
    <row r="590" spans="13:16" ht="12.75" customHeight="1" x14ac:dyDescent="0.2">
      <c r="M590" s="1"/>
      <c r="N590" s="1"/>
      <c r="P590" s="1"/>
    </row>
    <row r="591" spans="13:16" ht="12.75" customHeight="1" x14ac:dyDescent="0.2">
      <c r="M591" s="1"/>
      <c r="N591" s="1"/>
      <c r="P591" s="1"/>
    </row>
    <row r="592" spans="13:16" ht="12.75" customHeight="1" x14ac:dyDescent="0.2">
      <c r="M592" s="1"/>
      <c r="N592" s="1"/>
      <c r="P592" s="1"/>
    </row>
    <row r="593" spans="13:16" ht="12.75" customHeight="1" x14ac:dyDescent="0.2">
      <c r="M593" s="1"/>
      <c r="N593" s="1"/>
      <c r="P593" s="1"/>
    </row>
    <row r="594" spans="13:16" ht="12.75" customHeight="1" x14ac:dyDescent="0.2">
      <c r="M594" s="1"/>
      <c r="N594" s="1"/>
      <c r="P594" s="1"/>
    </row>
    <row r="595" spans="13:16" ht="12.75" customHeight="1" x14ac:dyDescent="0.2">
      <c r="M595" s="1"/>
      <c r="N595" s="1"/>
      <c r="P595" s="1"/>
    </row>
    <row r="596" spans="13:16" ht="12.75" customHeight="1" x14ac:dyDescent="0.2">
      <c r="M596" s="1"/>
      <c r="N596" s="1"/>
      <c r="P596" s="1"/>
    </row>
    <row r="597" spans="13:16" ht="12.75" customHeight="1" x14ac:dyDescent="0.2">
      <c r="M597" s="1"/>
      <c r="N597" s="1"/>
      <c r="P597" s="1"/>
    </row>
    <row r="598" spans="13:16" ht="12.75" customHeight="1" x14ac:dyDescent="0.2">
      <c r="M598" s="1"/>
      <c r="N598" s="1"/>
      <c r="P598" s="1"/>
    </row>
    <row r="599" spans="13:16" ht="12.75" customHeight="1" x14ac:dyDescent="0.2">
      <c r="M599" s="1"/>
      <c r="N599" s="1"/>
      <c r="P599" s="1"/>
    </row>
    <row r="600" spans="13:16" ht="12.75" customHeight="1" x14ac:dyDescent="0.2">
      <c r="M600" s="1"/>
      <c r="N600" s="1"/>
      <c r="P600" s="1"/>
    </row>
    <row r="601" spans="13:16" ht="12.75" customHeight="1" x14ac:dyDescent="0.2">
      <c r="M601" s="1"/>
      <c r="N601" s="1"/>
      <c r="P601" s="1"/>
    </row>
    <row r="602" spans="13:16" ht="12.75" customHeight="1" x14ac:dyDescent="0.2">
      <c r="M602" s="1"/>
      <c r="N602" s="1"/>
      <c r="P602" s="1"/>
    </row>
    <row r="603" spans="13:16" ht="12.75" customHeight="1" x14ac:dyDescent="0.2">
      <c r="M603" s="1"/>
      <c r="N603" s="1"/>
      <c r="P603" s="1"/>
    </row>
    <row r="604" spans="13:16" ht="12.75" customHeight="1" x14ac:dyDescent="0.2">
      <c r="M604" s="1"/>
      <c r="N604" s="1"/>
      <c r="P604" s="1"/>
    </row>
    <row r="605" spans="13:16" ht="12.75" customHeight="1" x14ac:dyDescent="0.2">
      <c r="M605" s="1"/>
      <c r="N605" s="1"/>
      <c r="P605" s="1"/>
    </row>
    <row r="606" spans="13:16" ht="12.75" customHeight="1" x14ac:dyDescent="0.2">
      <c r="M606" s="1"/>
      <c r="N606" s="1"/>
      <c r="P606" s="1"/>
    </row>
    <row r="607" spans="13:16" ht="12.75" customHeight="1" x14ac:dyDescent="0.2">
      <c r="M607" s="1"/>
      <c r="N607" s="1"/>
      <c r="P607" s="1"/>
    </row>
    <row r="608" spans="13:16" ht="12.75" customHeight="1" x14ac:dyDescent="0.2">
      <c r="M608" s="1"/>
      <c r="N608" s="1"/>
      <c r="P608" s="1"/>
    </row>
    <row r="609" spans="13:16" ht="12.75" customHeight="1" x14ac:dyDescent="0.2">
      <c r="M609" s="1"/>
      <c r="N609" s="1"/>
      <c r="P609" s="1"/>
    </row>
    <row r="610" spans="13:16" ht="12.75" customHeight="1" x14ac:dyDescent="0.2">
      <c r="M610" s="1"/>
      <c r="N610" s="1"/>
      <c r="P610" s="1"/>
    </row>
    <row r="611" spans="13:16" ht="12.75" customHeight="1" x14ac:dyDescent="0.2">
      <c r="M611" s="1"/>
      <c r="N611" s="1"/>
      <c r="P611" s="1"/>
    </row>
    <row r="612" spans="13:16" ht="12.75" customHeight="1" x14ac:dyDescent="0.2">
      <c r="M612" s="1"/>
      <c r="N612" s="1"/>
      <c r="P612" s="1"/>
    </row>
    <row r="613" spans="13:16" ht="12.75" customHeight="1" x14ac:dyDescent="0.2">
      <c r="M613" s="1"/>
      <c r="N613" s="1"/>
      <c r="P613" s="1"/>
    </row>
    <row r="614" spans="13:16" ht="12.75" customHeight="1" x14ac:dyDescent="0.2">
      <c r="M614" s="1"/>
      <c r="N614" s="1"/>
      <c r="P614" s="1"/>
    </row>
    <row r="615" spans="13:16" ht="12.75" customHeight="1" x14ac:dyDescent="0.2">
      <c r="M615" s="1"/>
      <c r="N615" s="1"/>
      <c r="P615" s="1"/>
    </row>
    <row r="616" spans="13:16" ht="12.75" customHeight="1" x14ac:dyDescent="0.2">
      <c r="M616" s="1"/>
      <c r="N616" s="1"/>
      <c r="P616" s="1"/>
    </row>
    <row r="617" spans="13:16" ht="12.75" customHeight="1" x14ac:dyDescent="0.2">
      <c r="M617" s="1"/>
      <c r="N617" s="1"/>
      <c r="P617" s="1"/>
    </row>
    <row r="618" spans="13:16" ht="12.75" customHeight="1" x14ac:dyDescent="0.2">
      <c r="M618" s="1"/>
      <c r="N618" s="1"/>
      <c r="P618" s="1"/>
    </row>
    <row r="619" spans="13:16" ht="12.75" customHeight="1" x14ac:dyDescent="0.2">
      <c r="M619" s="1"/>
      <c r="N619" s="1"/>
      <c r="P619" s="1"/>
    </row>
    <row r="620" spans="13:16" ht="12.75" customHeight="1" x14ac:dyDescent="0.2">
      <c r="M620" s="1"/>
      <c r="N620" s="1"/>
      <c r="P620" s="1"/>
    </row>
    <row r="621" spans="13:16" ht="12.75" customHeight="1" x14ac:dyDescent="0.2">
      <c r="M621" s="1"/>
      <c r="N621" s="1"/>
      <c r="P621" s="1"/>
    </row>
    <row r="622" spans="13:16" ht="12.75" customHeight="1" x14ac:dyDescent="0.2">
      <c r="M622" s="1"/>
      <c r="N622" s="1"/>
      <c r="P622" s="1"/>
    </row>
    <row r="623" spans="13:16" ht="12.75" customHeight="1" x14ac:dyDescent="0.2">
      <c r="M623" s="1"/>
      <c r="N623" s="1"/>
      <c r="P623" s="1"/>
    </row>
    <row r="624" spans="13:16" ht="12.75" customHeight="1" x14ac:dyDescent="0.2">
      <c r="M624" s="1"/>
      <c r="N624" s="1"/>
      <c r="P624" s="1"/>
    </row>
    <row r="625" spans="13:16" ht="12.75" customHeight="1" x14ac:dyDescent="0.2">
      <c r="M625" s="1"/>
      <c r="N625" s="1"/>
      <c r="P625" s="1"/>
    </row>
    <row r="626" spans="13:16" ht="12.75" customHeight="1" x14ac:dyDescent="0.2">
      <c r="M626" s="1"/>
      <c r="N626" s="1"/>
      <c r="P626" s="1"/>
    </row>
    <row r="627" spans="13:16" ht="12.75" customHeight="1" x14ac:dyDescent="0.2">
      <c r="M627" s="1"/>
      <c r="N627" s="1"/>
      <c r="P627" s="1"/>
    </row>
    <row r="628" spans="13:16" ht="12.75" customHeight="1" x14ac:dyDescent="0.2">
      <c r="M628" s="1"/>
      <c r="N628" s="1"/>
      <c r="P628" s="1"/>
    </row>
    <row r="629" spans="13:16" ht="12.75" customHeight="1" x14ac:dyDescent="0.2">
      <c r="M629" s="1"/>
      <c r="N629" s="1"/>
      <c r="P629" s="1"/>
    </row>
    <row r="630" spans="13:16" ht="12.75" customHeight="1" x14ac:dyDescent="0.2">
      <c r="M630" s="1"/>
      <c r="N630" s="1"/>
      <c r="P630" s="1"/>
    </row>
    <row r="631" spans="13:16" ht="12.75" customHeight="1" x14ac:dyDescent="0.2">
      <c r="M631" s="1"/>
      <c r="N631" s="1"/>
      <c r="P631" s="1"/>
    </row>
    <row r="632" spans="13:16" ht="12.75" customHeight="1" x14ac:dyDescent="0.2">
      <c r="M632" s="1"/>
      <c r="N632" s="1"/>
      <c r="P632" s="1"/>
    </row>
    <row r="633" spans="13:16" ht="12.75" customHeight="1" x14ac:dyDescent="0.2">
      <c r="M633" s="1"/>
      <c r="N633" s="1"/>
      <c r="P633" s="1"/>
    </row>
    <row r="634" spans="13:16" ht="12.75" customHeight="1" x14ac:dyDescent="0.2">
      <c r="M634" s="1"/>
      <c r="N634" s="1"/>
      <c r="P634" s="1"/>
    </row>
    <row r="635" spans="13:16" ht="12.75" customHeight="1" x14ac:dyDescent="0.2">
      <c r="M635" s="1"/>
      <c r="N635" s="1"/>
      <c r="P635" s="1"/>
    </row>
    <row r="636" spans="13:16" ht="12.75" customHeight="1" x14ac:dyDescent="0.2">
      <c r="M636" s="1"/>
      <c r="N636" s="1"/>
      <c r="P636" s="1"/>
    </row>
    <row r="637" spans="13:16" ht="12.75" customHeight="1" x14ac:dyDescent="0.2">
      <c r="M637" s="1"/>
      <c r="N637" s="1"/>
      <c r="P637" s="1"/>
    </row>
    <row r="638" spans="13:16" ht="12.75" customHeight="1" x14ac:dyDescent="0.2">
      <c r="M638" s="1"/>
      <c r="N638" s="1"/>
      <c r="P638" s="1"/>
    </row>
    <row r="639" spans="13:16" ht="12.75" customHeight="1" x14ac:dyDescent="0.2">
      <c r="M639" s="1"/>
      <c r="N639" s="1"/>
      <c r="P639" s="1"/>
    </row>
    <row r="640" spans="13:16" ht="12.75" customHeight="1" x14ac:dyDescent="0.2">
      <c r="M640" s="1"/>
      <c r="N640" s="1"/>
      <c r="P640" s="1"/>
    </row>
    <row r="641" spans="13:16" ht="12.75" customHeight="1" x14ac:dyDescent="0.2">
      <c r="M641" s="1"/>
      <c r="N641" s="1"/>
      <c r="P641" s="1"/>
    </row>
    <row r="642" spans="13:16" ht="12.75" customHeight="1" x14ac:dyDescent="0.2">
      <c r="M642" s="1"/>
      <c r="N642" s="1"/>
      <c r="P642" s="1"/>
    </row>
    <row r="643" spans="13:16" ht="12.75" customHeight="1" x14ac:dyDescent="0.2">
      <c r="M643" s="1"/>
      <c r="N643" s="1"/>
      <c r="P643" s="1"/>
    </row>
    <row r="644" spans="13:16" ht="12.75" customHeight="1" x14ac:dyDescent="0.2">
      <c r="M644" s="1"/>
      <c r="N644" s="1"/>
      <c r="P644" s="1"/>
    </row>
    <row r="645" spans="13:16" ht="12.75" customHeight="1" x14ac:dyDescent="0.2">
      <c r="M645" s="1"/>
      <c r="N645" s="1"/>
      <c r="P645" s="1"/>
    </row>
    <row r="646" spans="13:16" ht="12.75" customHeight="1" x14ac:dyDescent="0.2">
      <c r="M646" s="1"/>
      <c r="N646" s="1"/>
      <c r="P646" s="1"/>
    </row>
    <row r="647" spans="13:16" ht="12.75" customHeight="1" x14ac:dyDescent="0.2">
      <c r="M647" s="1"/>
      <c r="N647" s="1"/>
      <c r="P647" s="1"/>
    </row>
    <row r="648" spans="13:16" ht="12.75" customHeight="1" x14ac:dyDescent="0.2">
      <c r="M648" s="1"/>
      <c r="N648" s="1"/>
      <c r="P648" s="1"/>
    </row>
    <row r="649" spans="13:16" ht="12.75" customHeight="1" x14ac:dyDescent="0.2">
      <c r="M649" s="1"/>
      <c r="N649" s="1"/>
      <c r="P649" s="1"/>
    </row>
    <row r="650" spans="13:16" ht="12.75" customHeight="1" x14ac:dyDescent="0.2">
      <c r="M650" s="1"/>
      <c r="N650" s="1"/>
      <c r="P650" s="1"/>
    </row>
    <row r="651" spans="13:16" ht="12.75" customHeight="1" x14ac:dyDescent="0.2">
      <c r="M651" s="1"/>
      <c r="N651" s="1"/>
      <c r="P651" s="1"/>
    </row>
    <row r="652" spans="13:16" ht="12.75" customHeight="1" x14ac:dyDescent="0.2">
      <c r="M652" s="1"/>
      <c r="N652" s="1"/>
      <c r="P652" s="1"/>
    </row>
    <row r="653" spans="13:16" ht="12.75" customHeight="1" x14ac:dyDescent="0.2">
      <c r="M653" s="1"/>
      <c r="N653" s="1"/>
      <c r="P653" s="1"/>
    </row>
    <row r="654" spans="13:16" ht="12.75" customHeight="1" x14ac:dyDescent="0.2">
      <c r="M654" s="1"/>
      <c r="N654" s="1"/>
      <c r="P654" s="1"/>
    </row>
    <row r="655" spans="13:16" ht="12.75" customHeight="1" x14ac:dyDescent="0.2">
      <c r="M655" s="1"/>
      <c r="N655" s="1"/>
      <c r="P655" s="1"/>
    </row>
    <row r="656" spans="13:16" ht="12.75" customHeight="1" x14ac:dyDescent="0.2">
      <c r="M656" s="1"/>
      <c r="N656" s="1"/>
      <c r="P656" s="1"/>
    </row>
    <row r="657" spans="13:16" ht="12.75" customHeight="1" x14ac:dyDescent="0.2">
      <c r="M657" s="1"/>
      <c r="N657" s="1"/>
      <c r="P657" s="1"/>
    </row>
    <row r="658" spans="13:16" ht="12.75" customHeight="1" x14ac:dyDescent="0.2">
      <c r="M658" s="1"/>
      <c r="N658" s="1"/>
      <c r="P658" s="1"/>
    </row>
    <row r="659" spans="13:16" ht="12.75" customHeight="1" x14ac:dyDescent="0.2">
      <c r="M659" s="1"/>
      <c r="N659" s="1"/>
      <c r="P659" s="1"/>
    </row>
    <row r="660" spans="13:16" ht="12.75" customHeight="1" x14ac:dyDescent="0.2">
      <c r="M660" s="1"/>
      <c r="N660" s="1"/>
      <c r="P660" s="1"/>
    </row>
    <row r="661" spans="13:16" ht="12.75" customHeight="1" x14ac:dyDescent="0.2">
      <c r="M661" s="1"/>
      <c r="N661" s="1"/>
      <c r="P661" s="1"/>
    </row>
    <row r="662" spans="13:16" ht="12.75" customHeight="1" x14ac:dyDescent="0.2">
      <c r="M662" s="1"/>
      <c r="N662" s="1"/>
      <c r="P662" s="1"/>
    </row>
    <row r="663" spans="13:16" ht="12.75" customHeight="1" x14ac:dyDescent="0.2">
      <c r="M663" s="1"/>
      <c r="N663" s="1"/>
      <c r="P663" s="1"/>
    </row>
    <row r="664" spans="13:16" ht="12.75" customHeight="1" x14ac:dyDescent="0.2">
      <c r="M664" s="1"/>
      <c r="N664" s="1"/>
      <c r="P664" s="1"/>
    </row>
    <row r="665" spans="13:16" ht="12.75" customHeight="1" x14ac:dyDescent="0.2">
      <c r="M665" s="1"/>
      <c r="N665" s="1"/>
      <c r="P665" s="1"/>
    </row>
    <row r="666" spans="13:16" ht="12.75" customHeight="1" x14ac:dyDescent="0.2">
      <c r="M666" s="1"/>
      <c r="N666" s="1"/>
      <c r="P666" s="1"/>
    </row>
    <row r="667" spans="13:16" ht="12.75" customHeight="1" x14ac:dyDescent="0.2">
      <c r="M667" s="1"/>
      <c r="N667" s="1"/>
      <c r="P667" s="1"/>
    </row>
    <row r="668" spans="13:16" ht="12.75" customHeight="1" x14ac:dyDescent="0.2">
      <c r="M668" s="1"/>
      <c r="N668" s="1"/>
      <c r="P668" s="1"/>
    </row>
    <row r="669" spans="13:16" ht="12.75" customHeight="1" x14ac:dyDescent="0.2">
      <c r="M669" s="1"/>
      <c r="N669" s="1"/>
      <c r="P669" s="1"/>
    </row>
    <row r="670" spans="13:16" ht="12.75" customHeight="1" x14ac:dyDescent="0.2">
      <c r="M670" s="1"/>
      <c r="N670" s="1"/>
      <c r="P670" s="1"/>
    </row>
    <row r="671" spans="13:16" ht="12.75" customHeight="1" x14ac:dyDescent="0.2">
      <c r="M671" s="1"/>
      <c r="N671" s="1"/>
      <c r="P671" s="1"/>
    </row>
    <row r="672" spans="13:16" ht="12.75" customHeight="1" x14ac:dyDescent="0.2">
      <c r="M672" s="1"/>
      <c r="N672" s="1"/>
      <c r="P672" s="1"/>
    </row>
    <row r="673" spans="13:16" ht="12.75" customHeight="1" x14ac:dyDescent="0.2">
      <c r="M673" s="1"/>
      <c r="N673" s="1"/>
      <c r="P673" s="1"/>
    </row>
    <row r="674" spans="13:16" ht="12.75" customHeight="1" x14ac:dyDescent="0.2">
      <c r="M674" s="1"/>
      <c r="N674" s="1"/>
      <c r="P674" s="1"/>
    </row>
    <row r="675" spans="13:16" ht="12.75" customHeight="1" x14ac:dyDescent="0.2">
      <c r="M675" s="1"/>
      <c r="N675" s="1"/>
      <c r="P675" s="1"/>
    </row>
    <row r="676" spans="13:16" ht="12.75" customHeight="1" x14ac:dyDescent="0.2">
      <c r="M676" s="1"/>
      <c r="N676" s="1"/>
      <c r="P676" s="1"/>
    </row>
    <row r="677" spans="13:16" ht="12.75" customHeight="1" x14ac:dyDescent="0.2">
      <c r="M677" s="1"/>
      <c r="N677" s="1"/>
      <c r="P677" s="1"/>
    </row>
    <row r="678" spans="13:16" ht="12.75" customHeight="1" x14ac:dyDescent="0.2">
      <c r="M678" s="1"/>
      <c r="N678" s="1"/>
      <c r="P678" s="1"/>
    </row>
    <row r="679" spans="13:16" ht="12.75" customHeight="1" x14ac:dyDescent="0.2">
      <c r="M679" s="1"/>
      <c r="N679" s="1"/>
      <c r="P679" s="1"/>
    </row>
    <row r="680" spans="13:16" ht="12.75" customHeight="1" x14ac:dyDescent="0.2">
      <c r="M680" s="1"/>
      <c r="N680" s="1"/>
      <c r="P680" s="1"/>
    </row>
    <row r="681" spans="13:16" ht="12.75" customHeight="1" x14ac:dyDescent="0.2">
      <c r="M681" s="1"/>
      <c r="N681" s="1"/>
      <c r="P681" s="1"/>
    </row>
    <row r="682" spans="13:16" ht="12.75" customHeight="1" x14ac:dyDescent="0.2">
      <c r="M682" s="1"/>
      <c r="N682" s="1"/>
      <c r="P682" s="1"/>
    </row>
    <row r="683" spans="13:16" ht="12.75" customHeight="1" x14ac:dyDescent="0.2">
      <c r="M683" s="1"/>
      <c r="N683" s="1"/>
      <c r="P683" s="1"/>
    </row>
    <row r="684" spans="13:16" ht="12.75" customHeight="1" x14ac:dyDescent="0.2">
      <c r="M684" s="1"/>
      <c r="N684" s="1"/>
      <c r="P684" s="1"/>
    </row>
    <row r="685" spans="13:16" ht="12.75" customHeight="1" x14ac:dyDescent="0.2">
      <c r="M685" s="1"/>
      <c r="N685" s="1"/>
      <c r="P685" s="1"/>
    </row>
    <row r="686" spans="13:16" ht="12.75" customHeight="1" x14ac:dyDescent="0.2">
      <c r="M686" s="1"/>
      <c r="N686" s="1"/>
      <c r="P686" s="1"/>
    </row>
    <row r="687" spans="13:16" ht="12.75" customHeight="1" x14ac:dyDescent="0.2">
      <c r="M687" s="1"/>
      <c r="N687" s="1"/>
      <c r="P687" s="1"/>
    </row>
    <row r="688" spans="13:16" ht="12.75" customHeight="1" x14ac:dyDescent="0.2">
      <c r="M688" s="1"/>
      <c r="N688" s="1"/>
      <c r="P688" s="1"/>
    </row>
    <row r="689" spans="13:16" ht="12.75" customHeight="1" x14ac:dyDescent="0.2">
      <c r="M689" s="1"/>
      <c r="N689" s="1"/>
      <c r="P689" s="1"/>
    </row>
    <row r="690" spans="13:16" ht="12.75" customHeight="1" x14ac:dyDescent="0.2">
      <c r="M690" s="1"/>
      <c r="N690" s="1"/>
      <c r="P690" s="1"/>
    </row>
    <row r="691" spans="13:16" ht="12.75" customHeight="1" x14ac:dyDescent="0.2">
      <c r="M691" s="1"/>
      <c r="N691" s="1"/>
      <c r="P691" s="1"/>
    </row>
    <row r="692" spans="13:16" ht="12.75" customHeight="1" x14ac:dyDescent="0.2">
      <c r="M692" s="1"/>
      <c r="N692" s="1"/>
      <c r="P692" s="1"/>
    </row>
    <row r="693" spans="13:16" ht="12.75" customHeight="1" x14ac:dyDescent="0.2">
      <c r="M693" s="1"/>
      <c r="N693" s="1"/>
      <c r="P693" s="1"/>
    </row>
    <row r="694" spans="13:16" ht="12.75" customHeight="1" x14ac:dyDescent="0.2">
      <c r="M694" s="1"/>
      <c r="N694" s="1"/>
      <c r="P694" s="1"/>
    </row>
    <row r="695" spans="13:16" ht="12.75" customHeight="1" x14ac:dyDescent="0.2">
      <c r="M695" s="1"/>
      <c r="N695" s="1"/>
      <c r="P695" s="1"/>
    </row>
    <row r="696" spans="13:16" ht="12.75" customHeight="1" x14ac:dyDescent="0.2">
      <c r="M696" s="1"/>
      <c r="N696" s="1"/>
      <c r="P696" s="1"/>
    </row>
    <row r="697" spans="13:16" ht="12.75" customHeight="1" x14ac:dyDescent="0.2">
      <c r="M697" s="1"/>
      <c r="N697" s="1"/>
      <c r="P697" s="1"/>
    </row>
    <row r="698" spans="13:16" ht="12.75" customHeight="1" x14ac:dyDescent="0.2">
      <c r="M698" s="1"/>
      <c r="N698" s="1"/>
      <c r="P698" s="1"/>
    </row>
    <row r="699" spans="13:16" ht="12.75" customHeight="1" x14ac:dyDescent="0.2">
      <c r="M699" s="1"/>
      <c r="N699" s="1"/>
      <c r="P699" s="1"/>
    </row>
    <row r="700" spans="13:16" ht="12.75" customHeight="1" x14ac:dyDescent="0.2">
      <c r="M700" s="1"/>
      <c r="N700" s="1"/>
      <c r="P700" s="1"/>
    </row>
    <row r="701" spans="13:16" ht="12.75" customHeight="1" x14ac:dyDescent="0.2">
      <c r="M701" s="1"/>
      <c r="N701" s="1"/>
      <c r="P701" s="1"/>
    </row>
    <row r="702" spans="13:16" ht="12.75" customHeight="1" x14ac:dyDescent="0.2">
      <c r="M702" s="1"/>
      <c r="N702" s="1"/>
      <c r="P702" s="1"/>
    </row>
    <row r="703" spans="13:16" ht="12.75" customHeight="1" x14ac:dyDescent="0.2">
      <c r="M703" s="1"/>
      <c r="N703" s="1"/>
      <c r="P703" s="1"/>
    </row>
    <row r="704" spans="13:16" ht="12.75" customHeight="1" x14ac:dyDescent="0.2">
      <c r="M704" s="1"/>
      <c r="N704" s="1"/>
      <c r="P704" s="1"/>
    </row>
    <row r="705" spans="13:16" ht="12.75" customHeight="1" x14ac:dyDescent="0.2">
      <c r="M705" s="1"/>
      <c r="N705" s="1"/>
      <c r="P705" s="1"/>
    </row>
    <row r="706" spans="13:16" ht="12.75" customHeight="1" x14ac:dyDescent="0.2">
      <c r="M706" s="1"/>
      <c r="N706" s="1"/>
      <c r="P706" s="1"/>
    </row>
    <row r="707" spans="13:16" ht="12.75" customHeight="1" x14ac:dyDescent="0.2">
      <c r="M707" s="1"/>
      <c r="N707" s="1"/>
      <c r="P707" s="1"/>
    </row>
    <row r="708" spans="13:16" ht="12.75" customHeight="1" x14ac:dyDescent="0.2">
      <c r="M708" s="1"/>
      <c r="N708" s="1"/>
      <c r="P708" s="1"/>
    </row>
    <row r="709" spans="13:16" ht="12.75" customHeight="1" x14ac:dyDescent="0.2">
      <c r="M709" s="1"/>
      <c r="N709" s="1"/>
      <c r="P709" s="1"/>
    </row>
    <row r="710" spans="13:16" ht="12.75" customHeight="1" x14ac:dyDescent="0.2">
      <c r="M710" s="1"/>
      <c r="N710" s="1"/>
      <c r="P710" s="1"/>
    </row>
    <row r="711" spans="13:16" ht="12.75" customHeight="1" x14ac:dyDescent="0.2">
      <c r="M711" s="1"/>
      <c r="N711" s="1"/>
      <c r="P711" s="1"/>
    </row>
    <row r="712" spans="13:16" ht="12.75" customHeight="1" x14ac:dyDescent="0.2">
      <c r="M712" s="1"/>
      <c r="N712" s="1"/>
      <c r="P712" s="1"/>
    </row>
    <row r="713" spans="13:16" ht="12.75" customHeight="1" x14ac:dyDescent="0.2">
      <c r="M713" s="1"/>
      <c r="N713" s="1"/>
      <c r="P713" s="1"/>
    </row>
    <row r="714" spans="13:16" ht="12.75" customHeight="1" x14ac:dyDescent="0.2">
      <c r="M714" s="1"/>
      <c r="N714" s="1"/>
      <c r="P714" s="1"/>
    </row>
    <row r="715" spans="13:16" ht="12.75" customHeight="1" x14ac:dyDescent="0.2">
      <c r="M715" s="1"/>
      <c r="N715" s="1"/>
      <c r="P715" s="1"/>
    </row>
    <row r="716" spans="13:16" ht="12.75" customHeight="1" x14ac:dyDescent="0.2">
      <c r="M716" s="1"/>
      <c r="N716" s="1"/>
      <c r="P716" s="1"/>
    </row>
    <row r="717" spans="13:16" ht="12.75" customHeight="1" x14ac:dyDescent="0.2">
      <c r="M717" s="1"/>
      <c r="N717" s="1"/>
      <c r="P717" s="1"/>
    </row>
    <row r="718" spans="13:16" ht="12.75" customHeight="1" x14ac:dyDescent="0.2">
      <c r="M718" s="1"/>
      <c r="N718" s="1"/>
      <c r="P718" s="1"/>
    </row>
    <row r="719" spans="13:16" ht="12.75" customHeight="1" x14ac:dyDescent="0.2">
      <c r="M719" s="1"/>
      <c r="N719" s="1"/>
      <c r="P719" s="1"/>
    </row>
    <row r="720" spans="13:16" ht="12.75" customHeight="1" x14ac:dyDescent="0.2">
      <c r="M720" s="1"/>
      <c r="N720" s="1"/>
      <c r="P720" s="1"/>
    </row>
    <row r="721" spans="13:16" ht="12.75" customHeight="1" x14ac:dyDescent="0.2">
      <c r="M721" s="1"/>
      <c r="N721" s="1"/>
      <c r="P721" s="1"/>
    </row>
    <row r="722" spans="13:16" ht="12.75" customHeight="1" x14ac:dyDescent="0.2">
      <c r="M722" s="1"/>
      <c r="N722" s="1"/>
      <c r="P722" s="1"/>
    </row>
    <row r="723" spans="13:16" ht="12.75" customHeight="1" x14ac:dyDescent="0.2">
      <c r="M723" s="1"/>
      <c r="N723" s="1"/>
      <c r="P723" s="1"/>
    </row>
    <row r="724" spans="13:16" ht="12.75" customHeight="1" x14ac:dyDescent="0.2">
      <c r="M724" s="1"/>
      <c r="N724" s="1"/>
      <c r="P724" s="1"/>
    </row>
    <row r="725" spans="13:16" ht="12.75" customHeight="1" x14ac:dyDescent="0.2">
      <c r="M725" s="1"/>
      <c r="N725" s="1"/>
      <c r="P725" s="1"/>
    </row>
    <row r="726" spans="13:16" ht="12.75" customHeight="1" x14ac:dyDescent="0.2">
      <c r="M726" s="1"/>
      <c r="N726" s="1"/>
      <c r="P726" s="1"/>
    </row>
    <row r="727" spans="13:16" ht="12.75" customHeight="1" x14ac:dyDescent="0.2">
      <c r="M727" s="1"/>
      <c r="N727" s="1"/>
      <c r="P727" s="1"/>
    </row>
    <row r="728" spans="13:16" ht="12.75" customHeight="1" x14ac:dyDescent="0.2">
      <c r="M728" s="1"/>
      <c r="N728" s="1"/>
      <c r="P728" s="1"/>
    </row>
    <row r="729" spans="13:16" ht="12.75" customHeight="1" x14ac:dyDescent="0.2">
      <c r="M729" s="1"/>
      <c r="N729" s="1"/>
      <c r="P729" s="1"/>
    </row>
    <row r="730" spans="13:16" ht="12.75" customHeight="1" x14ac:dyDescent="0.2">
      <c r="M730" s="1"/>
      <c r="N730" s="1"/>
      <c r="P730" s="1"/>
    </row>
    <row r="731" spans="13:16" ht="12.75" customHeight="1" x14ac:dyDescent="0.2">
      <c r="M731" s="1"/>
      <c r="N731" s="1"/>
      <c r="P731" s="1"/>
    </row>
    <row r="732" spans="13:16" ht="12.75" customHeight="1" x14ac:dyDescent="0.2">
      <c r="M732" s="1"/>
      <c r="N732" s="1"/>
      <c r="P732" s="1"/>
    </row>
    <row r="733" spans="13:16" ht="12.75" customHeight="1" x14ac:dyDescent="0.2">
      <c r="M733" s="1"/>
      <c r="N733" s="1"/>
      <c r="P733" s="1"/>
    </row>
    <row r="734" spans="13:16" ht="12.75" customHeight="1" x14ac:dyDescent="0.2">
      <c r="M734" s="1"/>
      <c r="N734" s="1"/>
      <c r="P734" s="1"/>
    </row>
    <row r="735" spans="13:16" ht="12.75" customHeight="1" x14ac:dyDescent="0.2">
      <c r="M735" s="1"/>
      <c r="N735" s="1"/>
      <c r="P735" s="1"/>
    </row>
    <row r="736" spans="13:16" ht="12.75" customHeight="1" x14ac:dyDescent="0.2">
      <c r="M736" s="1"/>
      <c r="N736" s="1"/>
      <c r="P736" s="1"/>
    </row>
    <row r="737" spans="13:16" ht="12.75" customHeight="1" x14ac:dyDescent="0.2">
      <c r="M737" s="1"/>
      <c r="N737" s="1"/>
      <c r="P737" s="1"/>
    </row>
    <row r="738" spans="13:16" ht="12.75" customHeight="1" x14ac:dyDescent="0.2">
      <c r="M738" s="1"/>
      <c r="N738" s="1"/>
      <c r="P738" s="1"/>
    </row>
    <row r="739" spans="13:16" ht="12.75" customHeight="1" x14ac:dyDescent="0.2">
      <c r="M739" s="1"/>
      <c r="N739" s="1"/>
      <c r="P739" s="1"/>
    </row>
    <row r="740" spans="13:16" ht="12.75" customHeight="1" x14ac:dyDescent="0.2">
      <c r="M740" s="1"/>
      <c r="N740" s="1"/>
      <c r="P740" s="1"/>
    </row>
    <row r="741" spans="13:16" ht="12.75" customHeight="1" x14ac:dyDescent="0.2">
      <c r="M741" s="1"/>
      <c r="N741" s="1"/>
      <c r="P741" s="1"/>
    </row>
    <row r="742" spans="13:16" ht="12.75" customHeight="1" x14ac:dyDescent="0.2">
      <c r="M742" s="1"/>
      <c r="N742" s="1"/>
      <c r="P742" s="1"/>
    </row>
    <row r="743" spans="13:16" ht="12.75" customHeight="1" x14ac:dyDescent="0.2">
      <c r="M743" s="1"/>
      <c r="N743" s="1"/>
      <c r="P743" s="1"/>
    </row>
    <row r="744" spans="13:16" ht="12.75" customHeight="1" x14ac:dyDescent="0.2">
      <c r="M744" s="1"/>
      <c r="N744" s="1"/>
      <c r="P744" s="1"/>
    </row>
    <row r="745" spans="13:16" ht="12.75" customHeight="1" x14ac:dyDescent="0.2">
      <c r="M745" s="1"/>
      <c r="N745" s="1"/>
      <c r="P745" s="1"/>
    </row>
    <row r="746" spans="13:16" ht="12.75" customHeight="1" x14ac:dyDescent="0.2">
      <c r="M746" s="1"/>
      <c r="N746" s="1"/>
      <c r="P746" s="1"/>
    </row>
    <row r="747" spans="13:16" ht="12.75" customHeight="1" x14ac:dyDescent="0.2">
      <c r="M747" s="1"/>
      <c r="N747" s="1"/>
      <c r="P747" s="1"/>
    </row>
    <row r="748" spans="13:16" ht="12.75" customHeight="1" x14ac:dyDescent="0.2">
      <c r="M748" s="1"/>
      <c r="N748" s="1"/>
      <c r="P748" s="1"/>
    </row>
    <row r="749" spans="13:16" ht="12.75" customHeight="1" x14ac:dyDescent="0.2">
      <c r="M749" s="1"/>
      <c r="N749" s="1"/>
      <c r="P749" s="1"/>
    </row>
    <row r="750" spans="13:16" ht="12.75" customHeight="1" x14ac:dyDescent="0.2">
      <c r="M750" s="1"/>
      <c r="N750" s="1"/>
      <c r="P750" s="1"/>
    </row>
    <row r="751" spans="13:16" ht="12.75" customHeight="1" x14ac:dyDescent="0.2">
      <c r="M751" s="1"/>
      <c r="N751" s="1"/>
      <c r="P751" s="1"/>
    </row>
    <row r="752" spans="13:16" ht="12.75" customHeight="1" x14ac:dyDescent="0.2">
      <c r="M752" s="1"/>
      <c r="N752" s="1"/>
      <c r="P752" s="1"/>
    </row>
    <row r="753" spans="13:16" ht="12.75" customHeight="1" x14ac:dyDescent="0.2">
      <c r="M753" s="1"/>
      <c r="N753" s="1"/>
      <c r="P753" s="1"/>
    </row>
    <row r="754" spans="13:16" ht="12.75" customHeight="1" x14ac:dyDescent="0.2">
      <c r="M754" s="1"/>
      <c r="N754" s="1"/>
      <c r="P754" s="1"/>
    </row>
    <row r="755" spans="13:16" ht="12.75" customHeight="1" x14ac:dyDescent="0.2">
      <c r="M755" s="1"/>
      <c r="N755" s="1"/>
      <c r="P755" s="1"/>
    </row>
    <row r="756" spans="13:16" ht="12.75" customHeight="1" x14ac:dyDescent="0.2">
      <c r="M756" s="1"/>
      <c r="N756" s="1"/>
      <c r="P756" s="1"/>
    </row>
    <row r="757" spans="13:16" ht="12.75" customHeight="1" x14ac:dyDescent="0.2">
      <c r="M757" s="1"/>
      <c r="N757" s="1"/>
      <c r="P757" s="1"/>
    </row>
    <row r="758" spans="13:16" ht="12.75" customHeight="1" x14ac:dyDescent="0.2">
      <c r="M758" s="1"/>
      <c r="N758" s="1"/>
      <c r="P758" s="1"/>
    </row>
    <row r="759" spans="13:16" ht="12.75" customHeight="1" x14ac:dyDescent="0.2">
      <c r="M759" s="1"/>
      <c r="N759" s="1"/>
      <c r="P759" s="1"/>
    </row>
    <row r="760" spans="13:16" ht="12.75" customHeight="1" x14ac:dyDescent="0.2">
      <c r="M760" s="1"/>
      <c r="N760" s="1"/>
      <c r="P760" s="1"/>
    </row>
    <row r="761" spans="13:16" ht="12.75" customHeight="1" x14ac:dyDescent="0.2">
      <c r="M761" s="1"/>
      <c r="N761" s="1"/>
      <c r="P761" s="1"/>
    </row>
    <row r="762" spans="13:16" ht="12.75" customHeight="1" x14ac:dyDescent="0.2">
      <c r="M762" s="1"/>
      <c r="N762" s="1"/>
      <c r="P762" s="1"/>
    </row>
    <row r="763" spans="13:16" ht="12.75" customHeight="1" x14ac:dyDescent="0.2">
      <c r="M763" s="1"/>
      <c r="N763" s="1"/>
      <c r="P763" s="1"/>
    </row>
    <row r="764" spans="13:16" ht="12.75" customHeight="1" x14ac:dyDescent="0.2">
      <c r="M764" s="1"/>
      <c r="N764" s="1"/>
      <c r="P764" s="1"/>
    </row>
    <row r="765" spans="13:16" ht="12.75" customHeight="1" x14ac:dyDescent="0.2">
      <c r="M765" s="1"/>
      <c r="N765" s="1"/>
      <c r="P765" s="1"/>
    </row>
    <row r="766" spans="13:16" ht="12.75" customHeight="1" x14ac:dyDescent="0.2">
      <c r="M766" s="1"/>
      <c r="N766" s="1"/>
      <c r="P766" s="1"/>
    </row>
    <row r="767" spans="13:16" ht="12.75" customHeight="1" x14ac:dyDescent="0.2">
      <c r="M767" s="1"/>
      <c r="N767" s="1"/>
      <c r="P767" s="1"/>
    </row>
    <row r="768" spans="13:16" ht="12.75" customHeight="1" x14ac:dyDescent="0.2">
      <c r="M768" s="1"/>
      <c r="N768" s="1"/>
      <c r="P768" s="1"/>
    </row>
    <row r="769" spans="13:16" ht="12.75" customHeight="1" x14ac:dyDescent="0.2">
      <c r="M769" s="1"/>
      <c r="N769" s="1"/>
      <c r="P769" s="1"/>
    </row>
    <row r="770" spans="13:16" ht="12.75" customHeight="1" x14ac:dyDescent="0.2">
      <c r="M770" s="1"/>
      <c r="N770" s="1"/>
      <c r="P770" s="1"/>
    </row>
    <row r="771" spans="13:16" ht="12.75" customHeight="1" x14ac:dyDescent="0.2">
      <c r="M771" s="1"/>
      <c r="N771" s="1"/>
      <c r="P771" s="1"/>
    </row>
    <row r="772" spans="13:16" ht="12.75" customHeight="1" x14ac:dyDescent="0.2">
      <c r="M772" s="1"/>
      <c r="N772" s="1"/>
      <c r="P772" s="1"/>
    </row>
    <row r="773" spans="13:16" ht="12.75" customHeight="1" x14ac:dyDescent="0.2">
      <c r="M773" s="1"/>
      <c r="N773" s="1"/>
      <c r="P773" s="1"/>
    </row>
    <row r="774" spans="13:16" ht="12.75" customHeight="1" x14ac:dyDescent="0.2">
      <c r="M774" s="1"/>
      <c r="N774" s="1"/>
      <c r="P774" s="1"/>
    </row>
    <row r="775" spans="13:16" ht="12.75" customHeight="1" x14ac:dyDescent="0.2">
      <c r="M775" s="1"/>
      <c r="N775" s="1"/>
      <c r="P775" s="1"/>
    </row>
    <row r="776" spans="13:16" ht="12.75" customHeight="1" x14ac:dyDescent="0.2">
      <c r="M776" s="1"/>
      <c r="N776" s="1"/>
      <c r="P776" s="1"/>
    </row>
    <row r="777" spans="13:16" ht="12.75" customHeight="1" x14ac:dyDescent="0.2">
      <c r="M777" s="1"/>
      <c r="N777" s="1"/>
      <c r="P777" s="1"/>
    </row>
    <row r="778" spans="13:16" ht="12.75" customHeight="1" x14ac:dyDescent="0.2">
      <c r="M778" s="1"/>
      <c r="N778" s="1"/>
      <c r="P778" s="1"/>
    </row>
    <row r="779" spans="13:16" ht="12.75" customHeight="1" x14ac:dyDescent="0.2">
      <c r="M779" s="1"/>
      <c r="N779" s="1"/>
      <c r="P779" s="1"/>
    </row>
    <row r="780" spans="13:16" ht="12.75" customHeight="1" x14ac:dyDescent="0.2">
      <c r="M780" s="1"/>
      <c r="N780" s="1"/>
      <c r="P780" s="1"/>
    </row>
    <row r="781" spans="13:16" ht="12.75" customHeight="1" x14ac:dyDescent="0.2">
      <c r="M781" s="1"/>
      <c r="N781" s="1"/>
      <c r="P781" s="1"/>
    </row>
    <row r="782" spans="13:16" ht="12.75" customHeight="1" x14ac:dyDescent="0.2">
      <c r="M782" s="1"/>
      <c r="N782" s="1"/>
      <c r="P782" s="1"/>
    </row>
    <row r="783" spans="13:16" ht="12.75" customHeight="1" x14ac:dyDescent="0.2">
      <c r="M783" s="1"/>
      <c r="N783" s="1"/>
      <c r="P783" s="1"/>
    </row>
    <row r="784" spans="13:16" ht="12.75" customHeight="1" x14ac:dyDescent="0.2">
      <c r="M784" s="1"/>
      <c r="N784" s="1"/>
      <c r="P784" s="1"/>
    </row>
    <row r="785" spans="13:16" ht="12.75" customHeight="1" x14ac:dyDescent="0.2">
      <c r="M785" s="1"/>
      <c r="N785" s="1"/>
      <c r="P785" s="1"/>
    </row>
    <row r="786" spans="13:16" ht="12.75" customHeight="1" x14ac:dyDescent="0.2">
      <c r="M786" s="1"/>
      <c r="N786" s="1"/>
      <c r="P786" s="1"/>
    </row>
    <row r="787" spans="13:16" ht="12.75" customHeight="1" x14ac:dyDescent="0.2">
      <c r="M787" s="1"/>
      <c r="N787" s="1"/>
      <c r="P787" s="1"/>
    </row>
    <row r="788" spans="13:16" ht="12.75" customHeight="1" x14ac:dyDescent="0.2">
      <c r="M788" s="1"/>
      <c r="N788" s="1"/>
      <c r="P788" s="1"/>
    </row>
    <row r="789" spans="13:16" ht="12.75" customHeight="1" x14ac:dyDescent="0.2">
      <c r="M789" s="1"/>
      <c r="N789" s="1"/>
      <c r="P789" s="1"/>
    </row>
    <row r="790" spans="13:16" ht="12.75" customHeight="1" x14ac:dyDescent="0.2">
      <c r="M790" s="1"/>
      <c r="N790" s="1"/>
      <c r="P790" s="1"/>
    </row>
    <row r="791" spans="13:16" ht="12.75" customHeight="1" x14ac:dyDescent="0.2">
      <c r="M791" s="1"/>
      <c r="N791" s="1"/>
      <c r="P791" s="1"/>
    </row>
    <row r="792" spans="13:16" ht="12.75" customHeight="1" x14ac:dyDescent="0.2">
      <c r="M792" s="1"/>
      <c r="N792" s="1"/>
      <c r="P792" s="1"/>
    </row>
    <row r="793" spans="13:16" ht="12.75" customHeight="1" x14ac:dyDescent="0.2">
      <c r="M793" s="1"/>
      <c r="N793" s="1"/>
      <c r="P793" s="1"/>
    </row>
    <row r="794" spans="13:16" ht="12.75" customHeight="1" x14ac:dyDescent="0.2">
      <c r="M794" s="1"/>
      <c r="N794" s="1"/>
      <c r="P794" s="1"/>
    </row>
    <row r="795" spans="13:16" ht="12.75" customHeight="1" x14ac:dyDescent="0.2">
      <c r="M795" s="1"/>
      <c r="N795" s="1"/>
      <c r="P795" s="1"/>
    </row>
    <row r="796" spans="13:16" ht="12.75" customHeight="1" x14ac:dyDescent="0.2">
      <c r="M796" s="1"/>
      <c r="N796" s="1"/>
      <c r="P796" s="1"/>
    </row>
    <row r="797" spans="13:16" ht="12.75" customHeight="1" x14ac:dyDescent="0.2">
      <c r="M797" s="1"/>
      <c r="N797" s="1"/>
      <c r="P797" s="1"/>
    </row>
    <row r="798" spans="13:16" ht="12.75" customHeight="1" x14ac:dyDescent="0.2">
      <c r="M798" s="1"/>
      <c r="N798" s="1"/>
      <c r="P798" s="1"/>
    </row>
    <row r="799" spans="13:16" ht="12.75" customHeight="1" x14ac:dyDescent="0.2">
      <c r="M799" s="1"/>
      <c r="N799" s="1"/>
      <c r="P799" s="1"/>
    </row>
    <row r="800" spans="13:16" ht="12.75" customHeight="1" x14ac:dyDescent="0.2">
      <c r="M800" s="1"/>
      <c r="N800" s="1"/>
      <c r="P800" s="1"/>
    </row>
    <row r="801" spans="13:16" ht="12.75" customHeight="1" x14ac:dyDescent="0.2">
      <c r="M801" s="1"/>
      <c r="N801" s="1"/>
      <c r="P801" s="1"/>
    </row>
    <row r="802" spans="13:16" ht="12.75" customHeight="1" x14ac:dyDescent="0.2">
      <c r="M802" s="1"/>
      <c r="N802" s="1"/>
      <c r="P802" s="1"/>
    </row>
    <row r="803" spans="13:16" ht="12.75" customHeight="1" x14ac:dyDescent="0.2">
      <c r="M803" s="1"/>
      <c r="N803" s="1"/>
      <c r="P803" s="1"/>
    </row>
    <row r="804" spans="13:16" ht="12.75" customHeight="1" x14ac:dyDescent="0.2">
      <c r="M804" s="1"/>
      <c r="N804" s="1"/>
      <c r="P804" s="1"/>
    </row>
    <row r="805" spans="13:16" ht="12.75" customHeight="1" x14ac:dyDescent="0.2">
      <c r="M805" s="1"/>
      <c r="N805" s="1"/>
      <c r="P805" s="1"/>
    </row>
    <row r="806" spans="13:16" ht="12.75" customHeight="1" x14ac:dyDescent="0.2">
      <c r="M806" s="1"/>
      <c r="N806" s="1"/>
      <c r="P806" s="1"/>
    </row>
    <row r="807" spans="13:16" ht="12.75" customHeight="1" x14ac:dyDescent="0.2">
      <c r="M807" s="1"/>
      <c r="N807" s="1"/>
      <c r="P807" s="1"/>
    </row>
    <row r="808" spans="13:16" ht="12.75" customHeight="1" x14ac:dyDescent="0.2">
      <c r="M808" s="1"/>
      <c r="N808" s="1"/>
      <c r="P808" s="1"/>
    </row>
    <row r="809" spans="13:16" ht="12.75" customHeight="1" x14ac:dyDescent="0.2">
      <c r="M809" s="1"/>
      <c r="N809" s="1"/>
      <c r="P809" s="1"/>
    </row>
    <row r="810" spans="13:16" ht="12.75" customHeight="1" x14ac:dyDescent="0.2">
      <c r="M810" s="1"/>
      <c r="N810" s="1"/>
      <c r="P810" s="1"/>
    </row>
    <row r="811" spans="13:16" ht="12.75" customHeight="1" x14ac:dyDescent="0.2">
      <c r="M811" s="1"/>
      <c r="N811" s="1"/>
      <c r="P811" s="1"/>
    </row>
    <row r="812" spans="13:16" ht="12.75" customHeight="1" x14ac:dyDescent="0.2">
      <c r="M812" s="1"/>
      <c r="N812" s="1"/>
      <c r="P812" s="1"/>
    </row>
    <row r="813" spans="13:16" ht="12.75" customHeight="1" x14ac:dyDescent="0.2">
      <c r="M813" s="1"/>
      <c r="N813" s="1"/>
      <c r="P813" s="1"/>
    </row>
    <row r="814" spans="13:16" ht="12.75" customHeight="1" x14ac:dyDescent="0.2">
      <c r="M814" s="1"/>
      <c r="N814" s="1"/>
      <c r="P814" s="1"/>
    </row>
    <row r="815" spans="13:16" ht="12.75" customHeight="1" x14ac:dyDescent="0.2">
      <c r="M815" s="1"/>
      <c r="N815" s="1"/>
      <c r="P815" s="1"/>
    </row>
    <row r="816" spans="13:16" ht="12.75" customHeight="1" x14ac:dyDescent="0.2">
      <c r="M816" s="1"/>
      <c r="N816" s="1"/>
      <c r="P816" s="1"/>
    </row>
    <row r="817" spans="13:16" ht="12.75" customHeight="1" x14ac:dyDescent="0.2">
      <c r="M817" s="1"/>
      <c r="N817" s="1"/>
      <c r="P817" s="1"/>
    </row>
    <row r="818" spans="13:16" ht="12.75" customHeight="1" x14ac:dyDescent="0.2">
      <c r="M818" s="1"/>
      <c r="N818" s="1"/>
      <c r="P818" s="1"/>
    </row>
    <row r="819" spans="13:16" ht="12.75" customHeight="1" x14ac:dyDescent="0.2">
      <c r="M819" s="1"/>
      <c r="N819" s="1"/>
      <c r="P819" s="1"/>
    </row>
    <row r="820" spans="13:16" ht="12.75" customHeight="1" x14ac:dyDescent="0.2">
      <c r="M820" s="1"/>
      <c r="N820" s="1"/>
      <c r="P820" s="1"/>
    </row>
    <row r="821" spans="13:16" ht="12.75" customHeight="1" x14ac:dyDescent="0.2">
      <c r="M821" s="1"/>
      <c r="N821" s="1"/>
      <c r="P821" s="1"/>
    </row>
    <row r="822" spans="13:16" ht="12.75" customHeight="1" x14ac:dyDescent="0.2">
      <c r="M822" s="1"/>
      <c r="N822" s="1"/>
      <c r="P822" s="1"/>
    </row>
    <row r="823" spans="13:16" ht="12.75" customHeight="1" x14ac:dyDescent="0.2">
      <c r="M823" s="1"/>
      <c r="N823" s="1"/>
      <c r="P823" s="1"/>
    </row>
    <row r="824" spans="13:16" ht="12.75" customHeight="1" x14ac:dyDescent="0.2">
      <c r="M824" s="1"/>
      <c r="N824" s="1"/>
      <c r="P824" s="1"/>
    </row>
    <row r="825" spans="13:16" ht="12.75" customHeight="1" x14ac:dyDescent="0.2">
      <c r="M825" s="1"/>
      <c r="N825" s="1"/>
      <c r="P825" s="1"/>
    </row>
    <row r="826" spans="13:16" ht="12.75" customHeight="1" x14ac:dyDescent="0.2">
      <c r="M826" s="1"/>
      <c r="N826" s="1"/>
      <c r="P826" s="1"/>
    </row>
    <row r="827" spans="13:16" ht="12.75" customHeight="1" x14ac:dyDescent="0.2">
      <c r="M827" s="1"/>
      <c r="N827" s="1"/>
      <c r="P827" s="1"/>
    </row>
    <row r="828" spans="13:16" ht="12.75" customHeight="1" x14ac:dyDescent="0.2">
      <c r="M828" s="1"/>
      <c r="N828" s="1"/>
      <c r="P828" s="1"/>
    </row>
    <row r="829" spans="13:16" ht="12.75" customHeight="1" x14ac:dyDescent="0.2">
      <c r="M829" s="1"/>
      <c r="N829" s="1"/>
      <c r="P829" s="1"/>
    </row>
    <row r="830" spans="13:16" ht="12.75" customHeight="1" x14ac:dyDescent="0.2">
      <c r="M830" s="1"/>
      <c r="N830" s="1"/>
      <c r="P830" s="1"/>
    </row>
    <row r="831" spans="13:16" ht="12.75" customHeight="1" x14ac:dyDescent="0.2">
      <c r="M831" s="1"/>
      <c r="N831" s="1"/>
      <c r="P831" s="1"/>
    </row>
    <row r="832" spans="13:16" ht="12.75" customHeight="1" x14ac:dyDescent="0.2">
      <c r="M832" s="1"/>
      <c r="N832" s="1"/>
      <c r="P832" s="1"/>
    </row>
    <row r="833" spans="13:16" ht="12.75" customHeight="1" x14ac:dyDescent="0.2">
      <c r="M833" s="1"/>
      <c r="N833" s="1"/>
      <c r="P833" s="1"/>
    </row>
    <row r="834" spans="13:16" ht="12.75" customHeight="1" x14ac:dyDescent="0.2">
      <c r="M834" s="1"/>
      <c r="N834" s="1"/>
      <c r="P834" s="1"/>
    </row>
    <row r="835" spans="13:16" ht="12.75" customHeight="1" x14ac:dyDescent="0.2">
      <c r="M835" s="1"/>
      <c r="N835" s="1"/>
      <c r="P835" s="1"/>
    </row>
    <row r="836" spans="13:16" ht="12.75" customHeight="1" x14ac:dyDescent="0.2">
      <c r="M836" s="1"/>
      <c r="N836" s="1"/>
      <c r="P836" s="1"/>
    </row>
    <row r="837" spans="13:16" ht="12.75" customHeight="1" x14ac:dyDescent="0.2">
      <c r="M837" s="1"/>
      <c r="N837" s="1"/>
      <c r="P837" s="1"/>
    </row>
    <row r="838" spans="13:16" ht="12.75" customHeight="1" x14ac:dyDescent="0.2">
      <c r="M838" s="1"/>
      <c r="N838" s="1"/>
      <c r="P838" s="1"/>
    </row>
    <row r="839" spans="13:16" ht="12.75" customHeight="1" x14ac:dyDescent="0.2">
      <c r="M839" s="1"/>
      <c r="N839" s="1"/>
      <c r="P839" s="1"/>
    </row>
    <row r="840" spans="13:16" ht="12.75" customHeight="1" x14ac:dyDescent="0.2">
      <c r="M840" s="1"/>
      <c r="N840" s="1"/>
      <c r="P840" s="1"/>
    </row>
    <row r="841" spans="13:16" ht="12.75" customHeight="1" x14ac:dyDescent="0.2">
      <c r="M841" s="1"/>
      <c r="N841" s="1"/>
      <c r="P841" s="1"/>
    </row>
    <row r="842" spans="13:16" ht="12.75" customHeight="1" x14ac:dyDescent="0.2">
      <c r="M842" s="1"/>
      <c r="N842" s="1"/>
      <c r="P842" s="1"/>
    </row>
    <row r="843" spans="13:16" ht="12.75" customHeight="1" x14ac:dyDescent="0.2">
      <c r="M843" s="1"/>
      <c r="N843" s="1"/>
      <c r="P843" s="1"/>
    </row>
    <row r="844" spans="13:16" ht="12.75" customHeight="1" x14ac:dyDescent="0.2">
      <c r="M844" s="1"/>
      <c r="N844" s="1"/>
      <c r="P844" s="1"/>
    </row>
    <row r="845" spans="13:16" ht="12.75" customHeight="1" x14ac:dyDescent="0.2">
      <c r="M845" s="1"/>
      <c r="N845" s="1"/>
      <c r="P845" s="1"/>
    </row>
    <row r="846" spans="13:16" ht="12.75" customHeight="1" x14ac:dyDescent="0.2">
      <c r="M846" s="1"/>
      <c r="N846" s="1"/>
      <c r="P846" s="1"/>
    </row>
    <row r="847" spans="13:16" ht="12.75" customHeight="1" x14ac:dyDescent="0.2">
      <c r="M847" s="1"/>
      <c r="N847" s="1"/>
      <c r="P847" s="1"/>
    </row>
    <row r="848" spans="13:16" ht="12.75" customHeight="1" x14ac:dyDescent="0.2">
      <c r="M848" s="1"/>
      <c r="N848" s="1"/>
      <c r="P848" s="1"/>
    </row>
    <row r="849" spans="13:16" ht="12.75" customHeight="1" x14ac:dyDescent="0.2">
      <c r="M849" s="1"/>
      <c r="N849" s="1"/>
      <c r="P849" s="1"/>
    </row>
    <row r="850" spans="13:16" ht="12.75" customHeight="1" x14ac:dyDescent="0.2">
      <c r="M850" s="1"/>
      <c r="N850" s="1"/>
      <c r="P850" s="1"/>
    </row>
    <row r="851" spans="13:16" ht="12.75" customHeight="1" x14ac:dyDescent="0.2">
      <c r="M851" s="1"/>
      <c r="N851" s="1"/>
      <c r="P851" s="1"/>
    </row>
    <row r="852" spans="13:16" ht="12.75" customHeight="1" x14ac:dyDescent="0.2">
      <c r="M852" s="1"/>
      <c r="N852" s="1"/>
      <c r="P852" s="1"/>
    </row>
    <row r="853" spans="13:16" ht="12.75" customHeight="1" x14ac:dyDescent="0.2">
      <c r="M853" s="1"/>
      <c r="N853" s="1"/>
      <c r="P853" s="1"/>
    </row>
    <row r="854" spans="13:16" ht="12.75" customHeight="1" x14ac:dyDescent="0.2">
      <c r="M854" s="1"/>
      <c r="N854" s="1"/>
      <c r="P854" s="1"/>
    </row>
    <row r="855" spans="13:16" ht="12.75" customHeight="1" x14ac:dyDescent="0.2">
      <c r="M855" s="1"/>
      <c r="N855" s="1"/>
      <c r="P855" s="1"/>
    </row>
    <row r="856" spans="13:16" ht="12.75" customHeight="1" x14ac:dyDescent="0.2">
      <c r="M856" s="1"/>
      <c r="N856" s="1"/>
      <c r="P856" s="1"/>
    </row>
    <row r="857" spans="13:16" ht="12.75" customHeight="1" x14ac:dyDescent="0.2">
      <c r="M857" s="1"/>
      <c r="N857" s="1"/>
      <c r="P857" s="1"/>
    </row>
    <row r="858" spans="13:16" ht="12.75" customHeight="1" x14ac:dyDescent="0.2">
      <c r="M858" s="1"/>
      <c r="N858" s="1"/>
      <c r="P858" s="1"/>
    </row>
    <row r="859" spans="13:16" ht="12.75" customHeight="1" x14ac:dyDescent="0.2">
      <c r="M859" s="1"/>
      <c r="N859" s="1"/>
      <c r="P859" s="1"/>
    </row>
    <row r="860" spans="13:16" ht="12.75" customHeight="1" x14ac:dyDescent="0.2">
      <c r="M860" s="1"/>
      <c r="N860" s="1"/>
      <c r="P860" s="1"/>
    </row>
    <row r="861" spans="13:16" ht="12.75" customHeight="1" x14ac:dyDescent="0.2">
      <c r="M861" s="1"/>
      <c r="N861" s="1"/>
      <c r="P861" s="1"/>
    </row>
    <row r="862" spans="13:16" ht="12.75" customHeight="1" x14ac:dyDescent="0.2">
      <c r="M862" s="1"/>
      <c r="N862" s="1"/>
      <c r="P862" s="1"/>
    </row>
    <row r="863" spans="13:16" ht="12.75" customHeight="1" x14ac:dyDescent="0.2">
      <c r="M863" s="1"/>
      <c r="N863" s="1"/>
      <c r="P863" s="1"/>
    </row>
    <row r="864" spans="13:16" ht="12.75" customHeight="1" x14ac:dyDescent="0.2">
      <c r="M864" s="1"/>
      <c r="N864" s="1"/>
      <c r="P864" s="1"/>
    </row>
    <row r="865" spans="13:16" ht="12.75" customHeight="1" x14ac:dyDescent="0.2">
      <c r="M865" s="1"/>
      <c r="N865" s="1"/>
      <c r="P865" s="1"/>
    </row>
    <row r="866" spans="13:16" ht="12.75" customHeight="1" x14ac:dyDescent="0.2">
      <c r="M866" s="1"/>
      <c r="N866" s="1"/>
      <c r="P866" s="1"/>
    </row>
    <row r="867" spans="13:16" ht="12.75" customHeight="1" x14ac:dyDescent="0.2">
      <c r="M867" s="1"/>
      <c r="N867" s="1"/>
      <c r="P867" s="1"/>
    </row>
    <row r="868" spans="13:16" ht="12.75" customHeight="1" x14ac:dyDescent="0.2">
      <c r="M868" s="1"/>
      <c r="N868" s="1"/>
      <c r="P868" s="1"/>
    </row>
    <row r="869" spans="13:16" ht="12.75" customHeight="1" x14ac:dyDescent="0.2">
      <c r="M869" s="1"/>
      <c r="N869" s="1"/>
      <c r="P869" s="1"/>
    </row>
    <row r="870" spans="13:16" ht="12.75" customHeight="1" x14ac:dyDescent="0.2">
      <c r="M870" s="1"/>
      <c r="N870" s="1"/>
      <c r="P870" s="1"/>
    </row>
    <row r="871" spans="13:16" ht="12.75" customHeight="1" x14ac:dyDescent="0.2">
      <c r="M871" s="1"/>
      <c r="N871" s="1"/>
      <c r="P871" s="1"/>
    </row>
    <row r="872" spans="13:16" ht="12.75" customHeight="1" x14ac:dyDescent="0.2">
      <c r="M872" s="1"/>
      <c r="N872" s="1"/>
      <c r="P872" s="1"/>
    </row>
    <row r="873" spans="13:16" ht="12.75" customHeight="1" x14ac:dyDescent="0.2">
      <c r="M873" s="1"/>
      <c r="N873" s="1"/>
      <c r="P873" s="1"/>
    </row>
    <row r="874" spans="13:16" ht="12.75" customHeight="1" x14ac:dyDescent="0.2">
      <c r="M874" s="1"/>
      <c r="N874" s="1"/>
      <c r="P874" s="1"/>
    </row>
    <row r="875" spans="13:16" ht="12.75" customHeight="1" x14ac:dyDescent="0.2">
      <c r="M875" s="1"/>
      <c r="N875" s="1"/>
      <c r="P875" s="1"/>
    </row>
    <row r="876" spans="13:16" ht="12.75" customHeight="1" x14ac:dyDescent="0.2">
      <c r="M876" s="1"/>
      <c r="N876" s="1"/>
      <c r="P876" s="1"/>
    </row>
    <row r="877" spans="13:16" ht="12.75" customHeight="1" x14ac:dyDescent="0.2">
      <c r="M877" s="1"/>
      <c r="N877" s="1"/>
      <c r="P877" s="1"/>
    </row>
    <row r="878" spans="13:16" ht="12.75" customHeight="1" x14ac:dyDescent="0.2">
      <c r="M878" s="1"/>
      <c r="N878" s="1"/>
      <c r="P878" s="1"/>
    </row>
    <row r="879" spans="13:16" ht="12.75" customHeight="1" x14ac:dyDescent="0.2">
      <c r="M879" s="1"/>
      <c r="N879" s="1"/>
      <c r="P879" s="1"/>
    </row>
    <row r="880" spans="13:16" ht="12.75" customHeight="1" x14ac:dyDescent="0.2">
      <c r="M880" s="1"/>
      <c r="N880" s="1"/>
      <c r="P880" s="1"/>
    </row>
    <row r="881" spans="13:16" ht="12.75" customHeight="1" x14ac:dyDescent="0.2">
      <c r="M881" s="1"/>
      <c r="N881" s="1"/>
      <c r="P881" s="1"/>
    </row>
    <row r="882" spans="13:16" ht="12.75" customHeight="1" x14ac:dyDescent="0.2">
      <c r="M882" s="1"/>
      <c r="N882" s="1"/>
      <c r="P882" s="1"/>
    </row>
    <row r="883" spans="13:16" ht="12.75" customHeight="1" x14ac:dyDescent="0.2">
      <c r="M883" s="1"/>
      <c r="N883" s="1"/>
      <c r="P883" s="1"/>
    </row>
    <row r="884" spans="13:16" ht="12.75" customHeight="1" x14ac:dyDescent="0.2">
      <c r="M884" s="1"/>
      <c r="N884" s="1"/>
      <c r="P884" s="1"/>
    </row>
    <row r="885" spans="13:16" ht="12.75" customHeight="1" x14ac:dyDescent="0.2">
      <c r="M885" s="1"/>
      <c r="N885" s="1"/>
      <c r="P885" s="1"/>
    </row>
    <row r="886" spans="13:16" ht="12.75" customHeight="1" x14ac:dyDescent="0.2">
      <c r="M886" s="1"/>
      <c r="N886" s="1"/>
      <c r="P886" s="1"/>
    </row>
    <row r="887" spans="13:16" ht="12.75" customHeight="1" x14ac:dyDescent="0.2">
      <c r="M887" s="1"/>
      <c r="N887" s="1"/>
      <c r="P887" s="1"/>
    </row>
    <row r="888" spans="13:16" ht="12.75" customHeight="1" x14ac:dyDescent="0.2">
      <c r="M888" s="1"/>
      <c r="N888" s="1"/>
      <c r="P888" s="1"/>
    </row>
    <row r="889" spans="13:16" ht="12.75" customHeight="1" x14ac:dyDescent="0.2">
      <c r="M889" s="1"/>
      <c r="N889" s="1"/>
      <c r="P889" s="1"/>
    </row>
    <row r="890" spans="13:16" ht="12.75" customHeight="1" x14ac:dyDescent="0.2">
      <c r="M890" s="1"/>
      <c r="N890" s="1"/>
      <c r="P890" s="1"/>
    </row>
    <row r="891" spans="13:16" ht="12.75" customHeight="1" x14ac:dyDescent="0.2">
      <c r="M891" s="1"/>
      <c r="N891" s="1"/>
      <c r="P891" s="1"/>
    </row>
    <row r="892" spans="13:16" ht="12.75" customHeight="1" x14ac:dyDescent="0.2">
      <c r="M892" s="1"/>
      <c r="N892" s="1"/>
      <c r="P892" s="1"/>
    </row>
    <row r="893" spans="13:16" ht="12.75" customHeight="1" x14ac:dyDescent="0.2">
      <c r="M893" s="1"/>
      <c r="N893" s="1"/>
      <c r="P893" s="1"/>
    </row>
    <row r="894" spans="13:16" ht="12.75" customHeight="1" x14ac:dyDescent="0.2">
      <c r="M894" s="1"/>
      <c r="N894" s="1"/>
      <c r="P894" s="1"/>
    </row>
    <row r="895" spans="13:16" ht="12.75" customHeight="1" x14ac:dyDescent="0.2">
      <c r="M895" s="1"/>
      <c r="N895" s="1"/>
      <c r="P895" s="1"/>
    </row>
    <row r="896" spans="13:16" ht="12.75" customHeight="1" x14ac:dyDescent="0.2">
      <c r="M896" s="1"/>
      <c r="N896" s="1"/>
      <c r="P896" s="1"/>
    </row>
    <row r="897" spans="13:16" ht="12.75" customHeight="1" x14ac:dyDescent="0.2">
      <c r="M897" s="1"/>
      <c r="N897" s="1"/>
      <c r="P897" s="1"/>
    </row>
    <row r="898" spans="13:16" ht="12.75" customHeight="1" x14ac:dyDescent="0.2">
      <c r="M898" s="1"/>
      <c r="N898" s="1"/>
      <c r="P898" s="1"/>
    </row>
    <row r="899" spans="13:16" ht="12.75" customHeight="1" x14ac:dyDescent="0.2">
      <c r="M899" s="1"/>
      <c r="N899" s="1"/>
      <c r="P899" s="1"/>
    </row>
    <row r="900" spans="13:16" ht="12.75" customHeight="1" x14ac:dyDescent="0.2">
      <c r="M900" s="1"/>
      <c r="N900" s="1"/>
      <c r="P900" s="1"/>
    </row>
    <row r="901" spans="13:16" ht="12.75" customHeight="1" x14ac:dyDescent="0.2">
      <c r="M901" s="1"/>
      <c r="N901" s="1"/>
      <c r="P901" s="1"/>
    </row>
    <row r="902" spans="13:16" ht="12.75" customHeight="1" x14ac:dyDescent="0.2">
      <c r="M902" s="1"/>
      <c r="N902" s="1"/>
      <c r="P902" s="1"/>
    </row>
    <row r="903" spans="13:16" ht="12.75" customHeight="1" x14ac:dyDescent="0.2">
      <c r="M903" s="1"/>
      <c r="N903" s="1"/>
      <c r="P903" s="1"/>
    </row>
    <row r="904" spans="13:16" ht="12.75" customHeight="1" x14ac:dyDescent="0.2">
      <c r="M904" s="1"/>
      <c r="N904" s="1"/>
      <c r="P904" s="1"/>
    </row>
    <row r="905" spans="13:16" ht="12.75" customHeight="1" x14ac:dyDescent="0.2">
      <c r="M905" s="1"/>
      <c r="N905" s="1"/>
      <c r="P905" s="1"/>
    </row>
    <row r="906" spans="13:16" ht="12.75" customHeight="1" x14ac:dyDescent="0.2">
      <c r="M906" s="1"/>
      <c r="N906" s="1"/>
      <c r="P906" s="1"/>
    </row>
    <row r="907" spans="13:16" ht="12.75" customHeight="1" x14ac:dyDescent="0.2">
      <c r="M907" s="1"/>
      <c r="N907" s="1"/>
      <c r="P907" s="1"/>
    </row>
    <row r="908" spans="13:16" ht="12.75" customHeight="1" x14ac:dyDescent="0.2">
      <c r="M908" s="1"/>
      <c r="N908" s="1"/>
      <c r="P908" s="1"/>
    </row>
    <row r="909" spans="13:16" ht="12.75" customHeight="1" x14ac:dyDescent="0.2">
      <c r="M909" s="1"/>
      <c r="N909" s="1"/>
      <c r="P909" s="1"/>
    </row>
    <row r="910" spans="13:16" ht="12.75" customHeight="1" x14ac:dyDescent="0.2">
      <c r="M910" s="1"/>
      <c r="N910" s="1"/>
      <c r="P910" s="1"/>
    </row>
    <row r="911" spans="13:16" ht="12.75" customHeight="1" x14ac:dyDescent="0.2">
      <c r="M911" s="1"/>
      <c r="N911" s="1"/>
      <c r="P911" s="1"/>
    </row>
    <row r="912" spans="13:16" ht="12.75" customHeight="1" x14ac:dyDescent="0.2">
      <c r="M912" s="1"/>
      <c r="N912" s="1"/>
      <c r="P912" s="1"/>
    </row>
    <row r="913" spans="13:16" ht="12.75" customHeight="1" x14ac:dyDescent="0.2">
      <c r="M913" s="1"/>
      <c r="N913" s="1"/>
      <c r="P913" s="1"/>
    </row>
    <row r="914" spans="13:16" ht="12.75" customHeight="1" x14ac:dyDescent="0.2">
      <c r="M914" s="1"/>
      <c r="N914" s="1"/>
      <c r="P914" s="1"/>
    </row>
    <row r="915" spans="13:16" ht="12.75" customHeight="1" x14ac:dyDescent="0.2">
      <c r="M915" s="1"/>
      <c r="N915" s="1"/>
      <c r="P915" s="1"/>
    </row>
    <row r="916" spans="13:16" ht="12.75" customHeight="1" x14ac:dyDescent="0.2">
      <c r="M916" s="1"/>
      <c r="N916" s="1"/>
      <c r="P916" s="1"/>
    </row>
    <row r="917" spans="13:16" ht="12.75" customHeight="1" x14ac:dyDescent="0.2">
      <c r="M917" s="1"/>
      <c r="N917" s="1"/>
      <c r="P917" s="1"/>
    </row>
    <row r="918" spans="13:16" ht="12.75" customHeight="1" x14ac:dyDescent="0.2">
      <c r="M918" s="1"/>
      <c r="N918" s="1"/>
      <c r="P918" s="1"/>
    </row>
    <row r="919" spans="13:16" ht="12.75" customHeight="1" x14ac:dyDescent="0.2">
      <c r="M919" s="1"/>
      <c r="N919" s="1"/>
      <c r="P919" s="1"/>
    </row>
    <row r="920" spans="13:16" ht="12.75" customHeight="1" x14ac:dyDescent="0.2">
      <c r="M920" s="1"/>
      <c r="N920" s="1"/>
      <c r="P920" s="1"/>
    </row>
    <row r="921" spans="13:16" ht="12.75" customHeight="1" x14ac:dyDescent="0.2">
      <c r="M921" s="1"/>
      <c r="N921" s="1"/>
      <c r="P921" s="1"/>
    </row>
    <row r="922" spans="13:16" ht="12.75" customHeight="1" x14ac:dyDescent="0.2">
      <c r="M922" s="1"/>
      <c r="N922" s="1"/>
      <c r="P922" s="1"/>
    </row>
    <row r="923" spans="13:16" ht="12.75" customHeight="1" x14ac:dyDescent="0.2">
      <c r="M923" s="1"/>
      <c r="N923" s="1"/>
      <c r="P923" s="1"/>
    </row>
    <row r="924" spans="13:16" ht="12.75" customHeight="1" x14ac:dyDescent="0.2">
      <c r="M924" s="1"/>
      <c r="N924" s="1"/>
      <c r="P924" s="1"/>
    </row>
    <row r="925" spans="13:16" ht="12.75" customHeight="1" x14ac:dyDescent="0.2">
      <c r="M925" s="1"/>
      <c r="N925" s="1"/>
      <c r="P925" s="1"/>
    </row>
    <row r="926" spans="13:16" ht="12.75" customHeight="1" x14ac:dyDescent="0.2">
      <c r="M926" s="1"/>
      <c r="N926" s="1"/>
      <c r="P926" s="1"/>
    </row>
    <row r="927" spans="13:16" ht="12.75" customHeight="1" x14ac:dyDescent="0.2">
      <c r="M927" s="1"/>
      <c r="N927" s="1"/>
      <c r="P927" s="1"/>
    </row>
    <row r="928" spans="13:16" ht="12.75" customHeight="1" x14ac:dyDescent="0.2">
      <c r="M928" s="1"/>
      <c r="N928" s="1"/>
      <c r="P928" s="1"/>
    </row>
    <row r="929" spans="13:16" ht="12.75" customHeight="1" x14ac:dyDescent="0.2">
      <c r="M929" s="1"/>
      <c r="N929" s="1"/>
      <c r="P929" s="1"/>
    </row>
    <row r="930" spans="13:16" ht="12.75" customHeight="1" x14ac:dyDescent="0.2">
      <c r="M930" s="1"/>
      <c r="N930" s="1"/>
      <c r="P930" s="1"/>
    </row>
    <row r="931" spans="13:16" ht="12.75" customHeight="1" x14ac:dyDescent="0.2">
      <c r="M931" s="1"/>
      <c r="N931" s="1"/>
      <c r="P931" s="1"/>
    </row>
    <row r="932" spans="13:16" ht="12.75" customHeight="1" x14ac:dyDescent="0.2">
      <c r="M932" s="1"/>
      <c r="N932" s="1"/>
      <c r="P932" s="1"/>
    </row>
    <row r="933" spans="13:16" ht="12.75" customHeight="1" x14ac:dyDescent="0.2">
      <c r="M933" s="1"/>
      <c r="N933" s="1"/>
      <c r="P933" s="1"/>
    </row>
    <row r="934" spans="13:16" ht="12.75" customHeight="1" x14ac:dyDescent="0.2">
      <c r="M934" s="1"/>
      <c r="N934" s="1"/>
      <c r="P934" s="1"/>
    </row>
    <row r="935" spans="13:16" ht="12.75" customHeight="1" x14ac:dyDescent="0.2">
      <c r="M935" s="1"/>
      <c r="N935" s="1"/>
      <c r="P935" s="1"/>
    </row>
    <row r="936" spans="13:16" ht="12.75" customHeight="1" x14ac:dyDescent="0.2">
      <c r="M936" s="1"/>
      <c r="N936" s="1"/>
      <c r="P936" s="1"/>
    </row>
    <row r="937" spans="13:16" ht="12.75" customHeight="1" x14ac:dyDescent="0.2">
      <c r="M937" s="1"/>
      <c r="N937" s="1"/>
      <c r="P937" s="1"/>
    </row>
    <row r="938" spans="13:16" ht="12.75" customHeight="1" x14ac:dyDescent="0.2">
      <c r="M938" s="1"/>
      <c r="N938" s="1"/>
      <c r="P938" s="1"/>
    </row>
    <row r="939" spans="13:16" ht="12.75" customHeight="1" x14ac:dyDescent="0.2">
      <c r="M939" s="1"/>
      <c r="N939" s="1"/>
      <c r="P939" s="1"/>
    </row>
    <row r="940" spans="13:16" ht="12.75" customHeight="1" x14ac:dyDescent="0.2">
      <c r="M940" s="1"/>
      <c r="N940" s="1"/>
      <c r="P940" s="1"/>
    </row>
    <row r="941" spans="13:16" ht="12.75" customHeight="1" x14ac:dyDescent="0.2">
      <c r="M941" s="1"/>
      <c r="N941" s="1"/>
      <c r="P941" s="1"/>
    </row>
    <row r="942" spans="13:16" ht="12.75" customHeight="1" x14ac:dyDescent="0.2">
      <c r="M942" s="1"/>
      <c r="N942" s="1"/>
      <c r="P942" s="1"/>
    </row>
    <row r="943" spans="13:16" ht="12.75" customHeight="1" x14ac:dyDescent="0.2">
      <c r="M943" s="1"/>
      <c r="N943" s="1"/>
      <c r="P943" s="1"/>
    </row>
    <row r="944" spans="13:16" ht="12.75" customHeight="1" x14ac:dyDescent="0.2">
      <c r="M944" s="1"/>
      <c r="N944" s="1"/>
      <c r="P944" s="1"/>
    </row>
    <row r="945" spans="13:16" ht="12.75" customHeight="1" x14ac:dyDescent="0.2">
      <c r="M945" s="1"/>
      <c r="N945" s="1"/>
      <c r="P945" s="1"/>
    </row>
    <row r="946" spans="13:16" ht="12.75" customHeight="1" x14ac:dyDescent="0.2">
      <c r="M946" s="1"/>
      <c r="N946" s="1"/>
      <c r="P946" s="1"/>
    </row>
    <row r="947" spans="13:16" ht="12.75" customHeight="1" x14ac:dyDescent="0.2">
      <c r="M947" s="1"/>
      <c r="N947" s="1"/>
      <c r="P947" s="1"/>
    </row>
    <row r="948" spans="13:16" ht="12.75" customHeight="1" x14ac:dyDescent="0.2">
      <c r="M948" s="1"/>
      <c r="N948" s="1"/>
      <c r="P948" s="1"/>
    </row>
    <row r="949" spans="13:16" ht="12.75" customHeight="1" x14ac:dyDescent="0.2">
      <c r="M949" s="1"/>
      <c r="N949" s="1"/>
      <c r="P949" s="1"/>
    </row>
    <row r="950" spans="13:16" ht="12.75" customHeight="1" x14ac:dyDescent="0.2">
      <c r="M950" s="1"/>
      <c r="N950" s="1"/>
      <c r="P950" s="1"/>
    </row>
    <row r="951" spans="13:16" ht="12.75" customHeight="1" x14ac:dyDescent="0.2">
      <c r="M951" s="1"/>
      <c r="N951" s="1"/>
      <c r="P951" s="1"/>
    </row>
    <row r="952" spans="13:16" ht="12.75" customHeight="1" x14ac:dyDescent="0.2">
      <c r="M952" s="1"/>
      <c r="N952" s="1"/>
      <c r="P952" s="1"/>
    </row>
    <row r="953" spans="13:16" ht="12.75" customHeight="1" x14ac:dyDescent="0.2">
      <c r="M953" s="1"/>
      <c r="N953" s="1"/>
      <c r="P953" s="1"/>
    </row>
    <row r="954" spans="13:16" ht="12.75" customHeight="1" x14ac:dyDescent="0.2">
      <c r="M954" s="1"/>
      <c r="N954" s="1"/>
      <c r="P954" s="1"/>
    </row>
    <row r="955" spans="13:16" ht="12.75" customHeight="1" x14ac:dyDescent="0.2">
      <c r="M955" s="1"/>
      <c r="N955" s="1"/>
      <c r="P955" s="1"/>
    </row>
    <row r="956" spans="13:16" ht="12.75" customHeight="1" x14ac:dyDescent="0.2">
      <c r="M956" s="1"/>
      <c r="N956" s="1"/>
      <c r="P956" s="1"/>
    </row>
    <row r="957" spans="13:16" ht="12.75" customHeight="1" x14ac:dyDescent="0.2">
      <c r="M957" s="1"/>
      <c r="N957" s="1"/>
      <c r="P957" s="1"/>
    </row>
    <row r="958" spans="13:16" ht="12.75" customHeight="1" x14ac:dyDescent="0.2">
      <c r="M958" s="1"/>
      <c r="N958" s="1"/>
      <c r="P958" s="1"/>
    </row>
    <row r="959" spans="13:16" ht="12.75" customHeight="1" x14ac:dyDescent="0.2">
      <c r="M959" s="1"/>
      <c r="N959" s="1"/>
      <c r="P959" s="1"/>
    </row>
    <row r="960" spans="13:16" ht="12.75" customHeight="1" x14ac:dyDescent="0.2">
      <c r="M960" s="1"/>
      <c r="N960" s="1"/>
      <c r="P960" s="1"/>
    </row>
    <row r="961" spans="13:16" ht="12.75" customHeight="1" x14ac:dyDescent="0.2">
      <c r="M961" s="1"/>
      <c r="N961" s="1"/>
      <c r="P961" s="1"/>
    </row>
    <row r="962" spans="13:16" ht="12.75" customHeight="1" x14ac:dyDescent="0.2">
      <c r="M962" s="1"/>
      <c r="N962" s="1"/>
      <c r="P962" s="1"/>
    </row>
    <row r="963" spans="13:16" ht="12.75" customHeight="1" x14ac:dyDescent="0.2">
      <c r="M963" s="1"/>
      <c r="N963" s="1"/>
      <c r="P963" s="1"/>
    </row>
    <row r="964" spans="13:16" ht="12.75" customHeight="1" x14ac:dyDescent="0.2">
      <c r="M964" s="1"/>
      <c r="N964" s="1"/>
      <c r="P964" s="1"/>
    </row>
    <row r="965" spans="13:16" ht="12.75" customHeight="1" x14ac:dyDescent="0.2">
      <c r="M965" s="1"/>
      <c r="N965" s="1"/>
      <c r="P965" s="1"/>
    </row>
    <row r="966" spans="13:16" ht="12.75" customHeight="1" x14ac:dyDescent="0.2">
      <c r="M966" s="1"/>
      <c r="N966" s="1"/>
      <c r="P966" s="1"/>
    </row>
    <row r="967" spans="13:16" ht="12.75" customHeight="1" x14ac:dyDescent="0.2">
      <c r="M967" s="1"/>
      <c r="N967" s="1"/>
      <c r="P967" s="1"/>
    </row>
    <row r="968" spans="13:16" ht="12.75" customHeight="1" x14ac:dyDescent="0.2">
      <c r="M968" s="1"/>
      <c r="N968" s="1"/>
      <c r="P968" s="1"/>
    </row>
    <row r="969" spans="13:16" ht="12.75" customHeight="1" x14ac:dyDescent="0.2">
      <c r="M969" s="1"/>
      <c r="N969" s="1"/>
      <c r="P969" s="1"/>
    </row>
    <row r="970" spans="13:16" ht="12.75" customHeight="1" x14ac:dyDescent="0.2">
      <c r="M970" s="1"/>
      <c r="N970" s="1"/>
      <c r="P970" s="1"/>
    </row>
    <row r="971" spans="13:16" ht="12.75" customHeight="1" x14ac:dyDescent="0.2">
      <c r="M971" s="1"/>
      <c r="N971" s="1"/>
      <c r="P971" s="1"/>
    </row>
    <row r="972" spans="13:16" ht="12.75" customHeight="1" x14ac:dyDescent="0.2">
      <c r="M972" s="1"/>
      <c r="N972" s="1"/>
      <c r="P972" s="1"/>
    </row>
    <row r="973" spans="13:16" ht="12.75" customHeight="1" x14ac:dyDescent="0.2">
      <c r="M973" s="1"/>
      <c r="N973" s="1"/>
      <c r="P973" s="1"/>
    </row>
    <row r="974" spans="13:16" ht="12.75" customHeight="1" x14ac:dyDescent="0.2">
      <c r="M974" s="1"/>
      <c r="N974" s="1"/>
      <c r="P974" s="1"/>
    </row>
    <row r="975" spans="13:16" ht="12.75" customHeight="1" x14ac:dyDescent="0.2">
      <c r="M975" s="1"/>
      <c r="N975" s="1"/>
      <c r="P975" s="1"/>
    </row>
    <row r="976" spans="13:16" ht="12.75" customHeight="1" x14ac:dyDescent="0.2">
      <c r="M976" s="1"/>
      <c r="N976" s="1"/>
      <c r="P976" s="1"/>
    </row>
  </sheetData>
  <mergeCells count="192">
    <mergeCell ref="Q50:Q51"/>
    <mergeCell ref="R50:R51"/>
    <mergeCell ref="B49:J49"/>
    <mergeCell ref="A50:A51"/>
    <mergeCell ref="B316:J316"/>
    <mergeCell ref="B338:J338"/>
    <mergeCell ref="B357:J357"/>
    <mergeCell ref="B335:J335"/>
    <mergeCell ref="B313:J313"/>
    <mergeCell ref="B291:J291"/>
    <mergeCell ref="B269:J269"/>
    <mergeCell ref="B247:J247"/>
    <mergeCell ref="B225:J225"/>
    <mergeCell ref="B250:J250"/>
    <mergeCell ref="B272:J272"/>
    <mergeCell ref="B294:J294"/>
    <mergeCell ref="B118:J118"/>
    <mergeCell ref="B140:J140"/>
    <mergeCell ref="B137:J137"/>
    <mergeCell ref="B115:J115"/>
    <mergeCell ref="B92:J92"/>
    <mergeCell ref="B73:J73"/>
    <mergeCell ref="N50:N51"/>
    <mergeCell ref="O50:O51"/>
    <mergeCell ref="B46:J46"/>
    <mergeCell ref="B23:J23"/>
    <mergeCell ref="B26:J26"/>
    <mergeCell ref="A27:A28"/>
    <mergeCell ref="B27:J27"/>
    <mergeCell ref="K27:K28"/>
    <mergeCell ref="L27:L28"/>
    <mergeCell ref="M27:M28"/>
    <mergeCell ref="O4:O5"/>
    <mergeCell ref="N27:N28"/>
    <mergeCell ref="O27:O28"/>
    <mergeCell ref="P27:P28"/>
    <mergeCell ref="Q27:Q28"/>
    <mergeCell ref="R27:R28"/>
    <mergeCell ref="R4:R5"/>
    <mergeCell ref="B3:J3"/>
    <mergeCell ref="A4:A5"/>
    <mergeCell ref="B4:J4"/>
    <mergeCell ref="K4:K5"/>
    <mergeCell ref="L4:L5"/>
    <mergeCell ref="M4:M5"/>
    <mergeCell ref="N4:N5"/>
    <mergeCell ref="P4:P5"/>
    <mergeCell ref="Q4:Q5"/>
    <mergeCell ref="P50:P51"/>
    <mergeCell ref="B72:J72"/>
    <mergeCell ref="K73:K74"/>
    <mergeCell ref="L73:L74"/>
    <mergeCell ref="M73:M74"/>
    <mergeCell ref="P119:P120"/>
    <mergeCell ref="B50:J50"/>
    <mergeCell ref="K50:K51"/>
    <mergeCell ref="L50:L51"/>
    <mergeCell ref="M50:M51"/>
    <mergeCell ref="B69:J69"/>
    <mergeCell ref="R163:R164"/>
    <mergeCell ref="B163:J163"/>
    <mergeCell ref="K163:K164"/>
    <mergeCell ref="L163:L164"/>
    <mergeCell ref="M163:M164"/>
    <mergeCell ref="N163:N164"/>
    <mergeCell ref="O163:O164"/>
    <mergeCell ref="N73:N74"/>
    <mergeCell ref="O73:O74"/>
    <mergeCell ref="P73:P74"/>
    <mergeCell ref="Q73:Q74"/>
    <mergeCell ref="R73:R74"/>
    <mergeCell ref="P141:P142"/>
    <mergeCell ref="Q141:Q142"/>
    <mergeCell ref="R141:R142"/>
    <mergeCell ref="B141:J141"/>
    <mergeCell ref="K141:K142"/>
    <mergeCell ref="L141:L142"/>
    <mergeCell ref="M141:M142"/>
    <mergeCell ref="N141:N142"/>
    <mergeCell ref="O141:O142"/>
    <mergeCell ref="R96:R97"/>
    <mergeCell ref="R119:R120"/>
    <mergeCell ref="O119:O120"/>
    <mergeCell ref="R207:R208"/>
    <mergeCell ref="B207:J207"/>
    <mergeCell ref="K207:K208"/>
    <mergeCell ref="L207:L208"/>
    <mergeCell ref="M207:M208"/>
    <mergeCell ref="N207:N208"/>
    <mergeCell ref="O207:O208"/>
    <mergeCell ref="P185:P186"/>
    <mergeCell ref="Q185:Q186"/>
    <mergeCell ref="R185:R186"/>
    <mergeCell ref="B185:J185"/>
    <mergeCell ref="K185:K186"/>
    <mergeCell ref="L185:L186"/>
    <mergeCell ref="M185:M186"/>
    <mergeCell ref="N185:N186"/>
    <mergeCell ref="O185:O186"/>
    <mergeCell ref="B206:J206"/>
    <mergeCell ref="B203:J203"/>
    <mergeCell ref="A229:A230"/>
    <mergeCell ref="A251:A252"/>
    <mergeCell ref="A273:A274"/>
    <mergeCell ref="A295:A296"/>
    <mergeCell ref="A73:A74"/>
    <mergeCell ref="A96:A97"/>
    <mergeCell ref="A119:A120"/>
    <mergeCell ref="A141:A142"/>
    <mergeCell ref="A163:A164"/>
    <mergeCell ref="A185:A186"/>
    <mergeCell ref="A207:A208"/>
    <mergeCell ref="M273:M274"/>
    <mergeCell ref="N273:N274"/>
    <mergeCell ref="O273:O274"/>
    <mergeCell ref="P251:P252"/>
    <mergeCell ref="Q251:Q252"/>
    <mergeCell ref="R251:R252"/>
    <mergeCell ref="B251:J251"/>
    <mergeCell ref="K251:K252"/>
    <mergeCell ref="L251:L252"/>
    <mergeCell ref="M251:M252"/>
    <mergeCell ref="N251:N252"/>
    <mergeCell ref="O251:O252"/>
    <mergeCell ref="Q96:Q97"/>
    <mergeCell ref="B96:J96"/>
    <mergeCell ref="K96:K97"/>
    <mergeCell ref="L96:L97"/>
    <mergeCell ref="M96:M97"/>
    <mergeCell ref="N96:N97"/>
    <mergeCell ref="O96:O97"/>
    <mergeCell ref="P96:P97"/>
    <mergeCell ref="B95:J95"/>
    <mergeCell ref="Q119:Q120"/>
    <mergeCell ref="B119:J119"/>
    <mergeCell ref="K119:K120"/>
    <mergeCell ref="L119:L120"/>
    <mergeCell ref="M119:M120"/>
    <mergeCell ref="N119:N120"/>
    <mergeCell ref="P229:P230"/>
    <mergeCell ref="Q229:Q230"/>
    <mergeCell ref="P207:P208"/>
    <mergeCell ref="Q207:Q208"/>
    <mergeCell ref="P163:P164"/>
    <mergeCell ref="Q163:Q164"/>
    <mergeCell ref="B162:J162"/>
    <mergeCell ref="B159:J159"/>
    <mergeCell ref="B184:J184"/>
    <mergeCell ref="B181:J181"/>
    <mergeCell ref="R229:R230"/>
    <mergeCell ref="B229:J229"/>
    <mergeCell ref="K229:K230"/>
    <mergeCell ref="L229:L230"/>
    <mergeCell ref="M229:M230"/>
    <mergeCell ref="N229:N230"/>
    <mergeCell ref="O229:O230"/>
    <mergeCell ref="B228:J228"/>
    <mergeCell ref="R317:R318"/>
    <mergeCell ref="P295:P296"/>
    <mergeCell ref="Q295:Q296"/>
    <mergeCell ref="R295:R296"/>
    <mergeCell ref="B295:J295"/>
    <mergeCell ref="K295:K296"/>
    <mergeCell ref="L295:L296"/>
    <mergeCell ref="M295:M296"/>
    <mergeCell ref="N295:N296"/>
    <mergeCell ref="O295:O296"/>
    <mergeCell ref="P273:P274"/>
    <mergeCell ref="Q273:Q274"/>
    <mergeCell ref="R273:R274"/>
    <mergeCell ref="B273:J273"/>
    <mergeCell ref="K273:K274"/>
    <mergeCell ref="L273:L274"/>
    <mergeCell ref="A317:A318"/>
    <mergeCell ref="B317:J317"/>
    <mergeCell ref="K317:K318"/>
    <mergeCell ref="L317:L318"/>
    <mergeCell ref="M317:M318"/>
    <mergeCell ref="N317:N318"/>
    <mergeCell ref="O317:O318"/>
    <mergeCell ref="P317:P318"/>
    <mergeCell ref="Q317:Q318"/>
    <mergeCell ref="R339:R340"/>
    <mergeCell ref="A339:A340"/>
    <mergeCell ref="B339:J339"/>
    <mergeCell ref="K339:K340"/>
    <mergeCell ref="L339:L340"/>
    <mergeCell ref="M339:M340"/>
    <mergeCell ref="N339:N340"/>
    <mergeCell ref="O339:O340"/>
    <mergeCell ref="P339:P340"/>
    <mergeCell ref="Q339:Q34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98"/>
  <sheetViews>
    <sheetView topLeftCell="A48" workbookViewId="0">
      <selection activeCell="R88" sqref="R88"/>
    </sheetView>
  </sheetViews>
  <sheetFormatPr baseColWidth="10" defaultColWidth="12.5703125" defaultRowHeight="15" customHeight="1" x14ac:dyDescent="0.2"/>
  <cols>
    <col min="1" max="1" width="8.5703125" customWidth="1"/>
    <col min="2" max="7" width="7.140625" customWidth="1"/>
    <col min="8" max="8" width="15.7109375" style="113" customWidth="1"/>
    <col min="9" max="15" width="12.85546875" customWidth="1"/>
    <col min="16" max="26" width="10" customWidth="1"/>
  </cols>
  <sheetData>
    <row r="1" spans="1:16" ht="26.25" customHeight="1" x14ac:dyDescent="0.4">
      <c r="A1" s="29"/>
      <c r="B1" s="179" t="s">
        <v>63</v>
      </c>
      <c r="C1" s="180"/>
      <c r="D1" s="180"/>
      <c r="E1" s="180"/>
      <c r="F1" s="180"/>
      <c r="G1" s="180"/>
      <c r="H1" s="89">
        <v>1802</v>
      </c>
      <c r="I1" s="79"/>
      <c r="J1" s="79"/>
      <c r="K1" s="79"/>
      <c r="L1" s="79"/>
      <c r="M1" s="79"/>
      <c r="N1" s="24"/>
      <c r="O1" s="24"/>
      <c r="P1" s="90"/>
    </row>
    <row r="2" spans="1:16" ht="20.25" customHeight="1" x14ac:dyDescent="0.25">
      <c r="A2" s="181" t="s">
        <v>16</v>
      </c>
      <c r="B2" s="182" t="s">
        <v>64</v>
      </c>
      <c r="C2" s="183"/>
      <c r="D2" s="183"/>
      <c r="E2" s="183"/>
      <c r="F2" s="183"/>
      <c r="G2" s="184"/>
      <c r="H2" s="185" t="s">
        <v>17</v>
      </c>
      <c r="I2" s="178" t="s">
        <v>8</v>
      </c>
      <c r="J2" s="178" t="s">
        <v>9</v>
      </c>
      <c r="K2" s="187" t="s">
        <v>10</v>
      </c>
      <c r="L2" s="178" t="s">
        <v>11</v>
      </c>
      <c r="M2" s="176" t="s">
        <v>12</v>
      </c>
      <c r="N2" s="176" t="s">
        <v>13</v>
      </c>
      <c r="O2" s="178" t="s">
        <v>14</v>
      </c>
      <c r="P2" s="90"/>
    </row>
    <row r="3" spans="1:16" ht="15.75" customHeight="1" x14ac:dyDescent="0.25">
      <c r="A3" s="177"/>
      <c r="B3" s="50" t="s">
        <v>65</v>
      </c>
      <c r="C3" s="50" t="s">
        <v>66</v>
      </c>
      <c r="D3" s="50" t="s">
        <v>67</v>
      </c>
      <c r="E3" s="50" t="s">
        <v>68</v>
      </c>
      <c r="F3" s="50" t="s">
        <v>69</v>
      </c>
      <c r="G3" s="50" t="s">
        <v>70</v>
      </c>
      <c r="H3" s="186"/>
      <c r="I3" s="177"/>
      <c r="J3" s="177"/>
      <c r="K3" s="177"/>
      <c r="L3" s="177"/>
      <c r="M3" s="177"/>
      <c r="N3" s="177"/>
      <c r="O3" s="177"/>
      <c r="P3" s="90"/>
    </row>
    <row r="4" spans="1:16" ht="15.75" customHeight="1" x14ac:dyDescent="0.25">
      <c r="A4" s="50">
        <v>1802</v>
      </c>
      <c r="B4" s="51">
        <v>71</v>
      </c>
      <c r="C4" s="51"/>
      <c r="D4" s="51"/>
      <c r="E4" s="51"/>
      <c r="F4" s="51"/>
      <c r="G4" s="51"/>
      <c r="H4" s="84"/>
      <c r="I4" s="130"/>
      <c r="J4" s="133"/>
      <c r="K4" s="134"/>
      <c r="L4" s="140"/>
      <c r="M4" s="53">
        <f>B4</f>
        <v>71</v>
      </c>
      <c r="N4" s="141"/>
      <c r="O4" s="140"/>
      <c r="P4" s="90"/>
    </row>
    <row r="5" spans="1:16" ht="15.75" customHeight="1" x14ac:dyDescent="0.25">
      <c r="A5" s="50">
        <v>1901</v>
      </c>
      <c r="B5" s="51"/>
      <c r="C5" s="51">
        <v>66</v>
      </c>
      <c r="D5" s="51"/>
      <c r="E5" s="51"/>
      <c r="F5" s="51"/>
      <c r="G5" s="51"/>
      <c r="H5" s="84"/>
      <c r="I5" s="131"/>
      <c r="J5" s="57"/>
      <c r="K5" s="135"/>
      <c r="L5" s="56">
        <f>C5/B4</f>
        <v>0.92957746478873238</v>
      </c>
      <c r="M5" s="55">
        <v>66</v>
      </c>
      <c r="N5" s="56">
        <f t="shared" ref="N5:N9" si="0">M5/M4</f>
        <v>0.92957746478873238</v>
      </c>
      <c r="O5" s="56">
        <f t="shared" ref="O5:O9" si="1">1-N5</f>
        <v>7.0422535211267623E-2</v>
      </c>
      <c r="P5" s="90"/>
    </row>
    <row r="6" spans="1:16" ht="15.75" customHeight="1" x14ac:dyDescent="0.25">
      <c r="A6" s="50">
        <v>1902</v>
      </c>
      <c r="B6" s="51"/>
      <c r="C6" s="51"/>
      <c r="D6" s="51">
        <v>63</v>
      </c>
      <c r="E6" s="51"/>
      <c r="F6" s="51"/>
      <c r="G6" s="51"/>
      <c r="H6" s="84"/>
      <c r="I6" s="131"/>
      <c r="J6" s="57"/>
      <c r="K6" s="135"/>
      <c r="L6" s="139">
        <f>D6/C5</f>
        <v>0.95454545454545459</v>
      </c>
      <c r="M6" s="55">
        <v>63</v>
      </c>
      <c r="N6" s="139">
        <f t="shared" si="0"/>
        <v>0.95454545454545459</v>
      </c>
      <c r="O6" s="56">
        <f t="shared" si="1"/>
        <v>4.5454545454545414E-2</v>
      </c>
      <c r="P6" s="30">
        <f>M6/M4</f>
        <v>0.88732394366197187</v>
      </c>
    </row>
    <row r="7" spans="1:16" ht="15.75" customHeight="1" x14ac:dyDescent="0.25">
      <c r="A7" s="50">
        <v>2001</v>
      </c>
      <c r="B7" s="51"/>
      <c r="C7" s="51"/>
      <c r="D7" s="51"/>
      <c r="E7" s="51">
        <v>62</v>
      </c>
      <c r="F7" s="51"/>
      <c r="G7" s="51"/>
      <c r="H7" s="84"/>
      <c r="I7" s="131"/>
      <c r="J7" s="57"/>
      <c r="K7" s="135"/>
      <c r="L7" s="139">
        <f>E7/D6</f>
        <v>0.98412698412698407</v>
      </c>
      <c r="M7" s="55">
        <v>62</v>
      </c>
      <c r="N7" s="139">
        <f t="shared" si="0"/>
        <v>0.98412698412698407</v>
      </c>
      <c r="O7" s="56">
        <f t="shared" si="1"/>
        <v>1.5873015873015928E-2</v>
      </c>
      <c r="P7" s="90"/>
    </row>
    <row r="8" spans="1:16" ht="15.75" customHeight="1" x14ac:dyDescent="0.25">
      <c r="A8" s="50">
        <v>2002</v>
      </c>
      <c r="B8" s="51"/>
      <c r="C8" s="51"/>
      <c r="D8" s="51"/>
      <c r="E8" s="51"/>
      <c r="F8" s="51">
        <v>60</v>
      </c>
      <c r="G8" s="51"/>
      <c r="H8" s="84"/>
      <c r="I8" s="131"/>
      <c r="J8" s="57"/>
      <c r="K8" s="135"/>
      <c r="L8" s="139">
        <f>F8/E7</f>
        <v>0.967741935483871</v>
      </c>
      <c r="M8" s="55">
        <v>60</v>
      </c>
      <c r="N8" s="139">
        <f t="shared" si="0"/>
        <v>0.967741935483871</v>
      </c>
      <c r="O8" s="56">
        <f t="shared" si="1"/>
        <v>3.2258064516129004E-2</v>
      </c>
      <c r="P8" s="90"/>
    </row>
    <row r="9" spans="1:16" ht="15.75" customHeight="1" x14ac:dyDescent="0.25">
      <c r="A9" s="50">
        <v>2101</v>
      </c>
      <c r="B9" s="51"/>
      <c r="C9" s="51"/>
      <c r="D9" s="51"/>
      <c r="E9" s="51"/>
      <c r="F9" s="51"/>
      <c r="G9" s="51">
        <v>58</v>
      </c>
      <c r="H9" s="84">
        <v>48</v>
      </c>
      <c r="I9" s="131"/>
      <c r="J9" s="57"/>
      <c r="K9" s="135"/>
      <c r="L9" s="139">
        <f>G9/F8</f>
        <v>0.96666666666666667</v>
      </c>
      <c r="M9" s="168">
        <v>59</v>
      </c>
      <c r="N9" s="139">
        <f t="shared" si="0"/>
        <v>0.98333333333333328</v>
      </c>
      <c r="O9" s="56">
        <f t="shared" si="1"/>
        <v>1.6666666666666718E-2</v>
      </c>
      <c r="P9" s="90"/>
    </row>
    <row r="10" spans="1:16" ht="15.75" customHeight="1" x14ac:dyDescent="0.25">
      <c r="A10" s="91" t="s">
        <v>90</v>
      </c>
      <c r="B10" s="51"/>
      <c r="C10" s="51"/>
      <c r="D10" s="51"/>
      <c r="E10" s="51"/>
      <c r="F10" s="51"/>
      <c r="G10" s="51">
        <v>5</v>
      </c>
      <c r="H10" s="84">
        <v>5</v>
      </c>
      <c r="I10" s="131"/>
      <c r="J10" s="57"/>
      <c r="K10" s="136"/>
      <c r="L10" s="57"/>
      <c r="M10" s="168">
        <v>5</v>
      </c>
      <c r="N10" s="57"/>
      <c r="O10" s="142"/>
      <c r="P10" s="90"/>
    </row>
    <row r="11" spans="1:16" ht="15.75" customHeight="1" x14ac:dyDescent="0.25">
      <c r="A11" s="91" t="s">
        <v>91</v>
      </c>
      <c r="B11" s="51"/>
      <c r="C11" s="51"/>
      <c r="D11" s="51"/>
      <c r="E11" s="51"/>
      <c r="F11" s="51"/>
      <c r="G11" s="51"/>
      <c r="H11" s="84"/>
      <c r="I11" s="131"/>
      <c r="J11" s="57"/>
      <c r="K11" s="136"/>
      <c r="L11" s="57"/>
      <c r="M11" s="168"/>
      <c r="N11" s="57"/>
      <c r="O11" s="142"/>
      <c r="P11" s="90"/>
    </row>
    <row r="12" spans="1:16" ht="15.75" customHeight="1" x14ac:dyDescent="0.25">
      <c r="A12" s="91" t="s">
        <v>92</v>
      </c>
      <c r="B12" s="51"/>
      <c r="C12" s="51"/>
      <c r="D12" s="51"/>
      <c r="E12" s="51"/>
      <c r="F12" s="51"/>
      <c r="G12" s="51"/>
      <c r="H12" s="84"/>
      <c r="I12" s="131"/>
      <c r="J12" s="57"/>
      <c r="K12" s="136"/>
      <c r="L12" s="57"/>
      <c r="M12" s="168"/>
      <c r="N12" s="57"/>
      <c r="O12" s="142"/>
      <c r="P12" s="90"/>
    </row>
    <row r="13" spans="1:16" ht="15.75" customHeight="1" x14ac:dyDescent="0.25">
      <c r="A13" s="91" t="s">
        <v>103</v>
      </c>
      <c r="B13" s="51"/>
      <c r="C13" s="51"/>
      <c r="D13" s="51"/>
      <c r="E13" s="51"/>
      <c r="F13" s="51"/>
      <c r="G13" s="51"/>
      <c r="H13" s="84"/>
      <c r="I13" s="132"/>
      <c r="J13" s="137"/>
      <c r="K13" s="138"/>
      <c r="L13" s="137"/>
      <c r="M13" s="168"/>
      <c r="N13" s="137"/>
      <c r="O13" s="54"/>
      <c r="P13" s="90"/>
    </row>
    <row r="14" spans="1:16" ht="18" customHeight="1" x14ac:dyDescent="0.25">
      <c r="A14" s="19"/>
      <c r="B14" s="193" t="s">
        <v>74</v>
      </c>
      <c r="C14" s="183"/>
      <c r="D14" s="183"/>
      <c r="E14" s="183"/>
      <c r="F14" s="183"/>
      <c r="G14" s="184"/>
      <c r="H14" s="71">
        <f>SUM(H6:H13)</f>
        <v>53</v>
      </c>
      <c r="I14" s="94">
        <f>H9/B4</f>
        <v>0.676056338028169</v>
      </c>
      <c r="J14" s="94">
        <f>H14/B4</f>
        <v>0.74647887323943662</v>
      </c>
      <c r="K14" s="94">
        <f>J14-I14</f>
        <v>7.0422535211267623E-2</v>
      </c>
      <c r="L14" s="1"/>
      <c r="M14" s="24"/>
      <c r="N14" s="27"/>
      <c r="O14" s="1"/>
      <c r="P14" s="90"/>
    </row>
    <row r="15" spans="1:16" ht="12.75" customHeight="1" x14ac:dyDescent="0.2"/>
    <row r="16" spans="1:16" ht="12.75" customHeight="1" x14ac:dyDescent="0.2"/>
    <row r="17" spans="1:16" ht="26.25" customHeight="1" x14ac:dyDescent="0.4">
      <c r="A17" s="29"/>
      <c r="B17" s="179" t="s">
        <v>63</v>
      </c>
      <c r="C17" s="180"/>
      <c r="D17" s="180"/>
      <c r="E17" s="180"/>
      <c r="F17" s="180"/>
      <c r="G17" s="180"/>
      <c r="H17" s="89">
        <v>1901</v>
      </c>
      <c r="I17" s="95" t="s">
        <v>96</v>
      </c>
      <c r="J17" s="79"/>
      <c r="K17" s="79"/>
      <c r="L17" s="79"/>
      <c r="M17" s="79"/>
      <c r="N17" s="24"/>
      <c r="O17" s="24"/>
      <c r="P17" s="90"/>
    </row>
    <row r="18" spans="1:16" ht="20.25" customHeight="1" x14ac:dyDescent="0.25">
      <c r="A18" s="181" t="s">
        <v>16</v>
      </c>
      <c r="B18" s="182" t="s">
        <v>64</v>
      </c>
      <c r="C18" s="183"/>
      <c r="D18" s="183"/>
      <c r="E18" s="183"/>
      <c r="F18" s="183"/>
      <c r="G18" s="184"/>
      <c r="H18" s="185" t="s">
        <v>17</v>
      </c>
      <c r="I18" s="178" t="s">
        <v>8</v>
      </c>
      <c r="J18" s="178" t="s">
        <v>9</v>
      </c>
      <c r="K18" s="187" t="s">
        <v>10</v>
      </c>
      <c r="L18" s="178" t="s">
        <v>11</v>
      </c>
      <c r="M18" s="176" t="s">
        <v>12</v>
      </c>
      <c r="N18" s="176" t="s">
        <v>13</v>
      </c>
      <c r="O18" s="178" t="s">
        <v>14</v>
      </c>
      <c r="P18" s="90"/>
    </row>
    <row r="19" spans="1:16" ht="15.75" customHeight="1" x14ac:dyDescent="0.25">
      <c r="A19" s="177"/>
      <c r="B19" s="50" t="s">
        <v>65</v>
      </c>
      <c r="C19" s="50" t="s">
        <v>66</v>
      </c>
      <c r="D19" s="50" t="s">
        <v>67</v>
      </c>
      <c r="E19" s="50" t="s">
        <v>68</v>
      </c>
      <c r="F19" s="50" t="s">
        <v>69</v>
      </c>
      <c r="G19" s="50" t="s">
        <v>70</v>
      </c>
      <c r="H19" s="186"/>
      <c r="I19" s="177"/>
      <c r="J19" s="177"/>
      <c r="K19" s="177"/>
      <c r="L19" s="177"/>
      <c r="M19" s="177"/>
      <c r="N19" s="177"/>
      <c r="O19" s="177"/>
      <c r="P19" s="90"/>
    </row>
    <row r="20" spans="1:16" ht="15.75" customHeight="1" x14ac:dyDescent="0.25">
      <c r="A20" s="50">
        <v>1901</v>
      </c>
      <c r="B20" s="51"/>
      <c r="C20" s="51"/>
      <c r="D20" s="51"/>
      <c r="E20" s="51"/>
      <c r="F20" s="51"/>
      <c r="G20" s="51"/>
      <c r="H20" s="84"/>
      <c r="I20" s="130"/>
      <c r="J20" s="133"/>
      <c r="K20" s="134"/>
      <c r="L20" s="140"/>
      <c r="M20" s="53"/>
      <c r="N20" s="141"/>
      <c r="O20" s="140"/>
      <c r="P20" s="90"/>
    </row>
    <row r="21" spans="1:16" ht="15.75" customHeight="1" x14ac:dyDescent="0.25">
      <c r="A21" s="50">
        <v>1902</v>
      </c>
      <c r="B21" s="51"/>
      <c r="C21" s="51"/>
      <c r="D21" s="51"/>
      <c r="E21" s="51"/>
      <c r="F21" s="51"/>
      <c r="G21" s="51"/>
      <c r="H21" s="84"/>
      <c r="I21" s="131"/>
      <c r="J21" s="57"/>
      <c r="K21" s="135"/>
      <c r="L21" s="56"/>
      <c r="M21" s="55"/>
      <c r="N21" s="56"/>
      <c r="O21" s="56"/>
      <c r="P21" s="90"/>
    </row>
    <row r="22" spans="1:16" ht="15.75" customHeight="1" x14ac:dyDescent="0.25">
      <c r="A22" s="50">
        <v>2001</v>
      </c>
      <c r="B22" s="51"/>
      <c r="C22" s="51"/>
      <c r="D22" s="51"/>
      <c r="E22" s="51"/>
      <c r="F22" s="51"/>
      <c r="G22" s="51"/>
      <c r="H22" s="84"/>
      <c r="I22" s="131"/>
      <c r="J22" s="57"/>
      <c r="K22" s="135"/>
      <c r="L22" s="139" t="s">
        <v>97</v>
      </c>
      <c r="M22" s="55"/>
      <c r="N22" s="139" t="s">
        <v>97</v>
      </c>
      <c r="O22" s="139" t="s">
        <v>97</v>
      </c>
      <c r="P22" s="30">
        <v>0</v>
      </c>
    </row>
    <row r="23" spans="1:16" ht="15.75" customHeight="1" x14ac:dyDescent="0.25">
      <c r="A23" s="50">
        <v>2002</v>
      </c>
      <c r="B23" s="51"/>
      <c r="C23" s="51"/>
      <c r="D23" s="51"/>
      <c r="E23" s="51"/>
      <c r="F23" s="51"/>
      <c r="G23" s="51"/>
      <c r="H23" s="84"/>
      <c r="I23" s="131"/>
      <c r="J23" s="57"/>
      <c r="K23" s="135"/>
      <c r="L23" s="139" t="s">
        <v>97</v>
      </c>
      <c r="M23" s="55"/>
      <c r="N23" s="139" t="s">
        <v>97</v>
      </c>
      <c r="O23" s="139" t="s">
        <v>97</v>
      </c>
      <c r="P23" s="90"/>
    </row>
    <row r="24" spans="1:16" ht="15.75" customHeight="1" x14ac:dyDescent="0.25">
      <c r="A24" s="50">
        <v>2101</v>
      </c>
      <c r="B24" s="51"/>
      <c r="C24" s="51"/>
      <c r="D24" s="51"/>
      <c r="E24" s="51"/>
      <c r="F24" s="51"/>
      <c r="G24" s="51"/>
      <c r="H24" s="84"/>
      <c r="I24" s="131"/>
      <c r="J24" s="57"/>
      <c r="K24" s="135"/>
      <c r="L24" s="139" t="s">
        <v>97</v>
      </c>
      <c r="M24" s="55"/>
      <c r="N24" s="139" t="s">
        <v>97</v>
      </c>
      <c r="O24" s="139" t="s">
        <v>97</v>
      </c>
      <c r="P24" s="90"/>
    </row>
    <row r="25" spans="1:16" ht="15.75" customHeight="1" x14ac:dyDescent="0.25">
      <c r="A25" s="50">
        <v>2102</v>
      </c>
      <c r="B25" s="51"/>
      <c r="C25" s="51"/>
      <c r="D25" s="51"/>
      <c r="E25" s="51"/>
      <c r="F25" s="51"/>
      <c r="G25" s="51"/>
      <c r="H25" s="84"/>
      <c r="I25" s="131"/>
      <c r="J25" s="57"/>
      <c r="K25" s="135"/>
      <c r="L25" s="139" t="s">
        <v>97</v>
      </c>
      <c r="M25" s="168"/>
      <c r="N25" s="139" t="s">
        <v>97</v>
      </c>
      <c r="O25" s="139" t="s">
        <v>97</v>
      </c>
      <c r="P25" s="90"/>
    </row>
    <row r="26" spans="1:16" ht="15.75" customHeight="1" x14ac:dyDescent="0.25">
      <c r="A26" s="91" t="s">
        <v>91</v>
      </c>
      <c r="B26" s="51"/>
      <c r="C26" s="51"/>
      <c r="D26" s="51"/>
      <c r="E26" s="51"/>
      <c r="F26" s="51"/>
      <c r="G26" s="51"/>
      <c r="H26" s="84"/>
      <c r="I26" s="131"/>
      <c r="J26" s="57"/>
      <c r="K26" s="136"/>
      <c r="L26" s="57"/>
      <c r="M26" s="168"/>
      <c r="N26" s="57"/>
      <c r="O26" s="142"/>
      <c r="P26" s="90"/>
    </row>
    <row r="27" spans="1:16" ht="15.75" customHeight="1" x14ac:dyDescent="0.25">
      <c r="A27" s="91" t="s">
        <v>92</v>
      </c>
      <c r="B27" s="51"/>
      <c r="C27" s="51"/>
      <c r="D27" s="51"/>
      <c r="E27" s="51"/>
      <c r="F27" s="51"/>
      <c r="G27" s="51"/>
      <c r="H27" s="84"/>
      <c r="I27" s="131"/>
      <c r="J27" s="57"/>
      <c r="K27" s="136"/>
      <c r="L27" s="57"/>
      <c r="M27" s="168"/>
      <c r="N27" s="57"/>
      <c r="O27" s="142"/>
      <c r="P27" s="90"/>
    </row>
    <row r="28" spans="1:16" ht="15.75" customHeight="1" x14ac:dyDescent="0.25">
      <c r="A28" s="91" t="s">
        <v>103</v>
      </c>
      <c r="B28" s="51"/>
      <c r="C28" s="51"/>
      <c r="D28" s="51"/>
      <c r="E28" s="51"/>
      <c r="F28" s="51"/>
      <c r="G28" s="51"/>
      <c r="H28" s="84"/>
      <c r="I28" s="131"/>
      <c r="J28" s="57"/>
      <c r="K28" s="136"/>
      <c r="L28" s="57"/>
      <c r="M28" s="168"/>
      <c r="N28" s="57"/>
      <c r="O28" s="142"/>
      <c r="P28" s="90"/>
    </row>
    <row r="29" spans="1:16" ht="15.75" customHeight="1" x14ac:dyDescent="0.25">
      <c r="A29" s="91" t="s">
        <v>104</v>
      </c>
      <c r="B29" s="51"/>
      <c r="C29" s="51"/>
      <c r="D29" s="51"/>
      <c r="E29" s="51"/>
      <c r="F29" s="51"/>
      <c r="G29" s="51"/>
      <c r="H29" s="84"/>
      <c r="I29" s="132"/>
      <c r="J29" s="137"/>
      <c r="K29" s="138"/>
      <c r="L29" s="137"/>
      <c r="M29" s="168"/>
      <c r="N29" s="137"/>
      <c r="O29" s="54"/>
      <c r="P29" s="90"/>
    </row>
    <row r="30" spans="1:16" ht="18" customHeight="1" x14ac:dyDescent="0.25">
      <c r="A30" s="19"/>
      <c r="B30" s="193" t="s">
        <v>74</v>
      </c>
      <c r="C30" s="183"/>
      <c r="D30" s="183"/>
      <c r="E30" s="183"/>
      <c r="F30" s="183"/>
      <c r="G30" s="184"/>
      <c r="H30" s="71">
        <v>0</v>
      </c>
      <c r="I30" s="94" t="s">
        <v>97</v>
      </c>
      <c r="J30" s="94" t="s">
        <v>97</v>
      </c>
      <c r="K30" s="94" t="s">
        <v>97</v>
      </c>
      <c r="L30" s="1"/>
      <c r="M30" s="24"/>
      <c r="N30" s="27"/>
      <c r="O30" s="1"/>
      <c r="P30" s="90"/>
    </row>
    <row r="31" spans="1:16" ht="12.75" customHeight="1" x14ac:dyDescent="0.2"/>
    <row r="32" spans="1:16" ht="12.75" customHeight="1" x14ac:dyDescent="0.2"/>
    <row r="33" spans="1:16" ht="26.25" customHeight="1" x14ac:dyDescent="0.4">
      <c r="A33" s="29"/>
      <c r="B33" s="179" t="s">
        <v>63</v>
      </c>
      <c r="C33" s="180"/>
      <c r="D33" s="180"/>
      <c r="E33" s="180"/>
      <c r="F33" s="180"/>
      <c r="G33" s="180"/>
      <c r="H33" s="89">
        <v>1902</v>
      </c>
      <c r="I33" s="79"/>
      <c r="J33" s="79"/>
      <c r="K33" s="79"/>
      <c r="L33" s="79"/>
      <c r="M33" s="79"/>
      <c r="N33" s="24"/>
      <c r="O33" s="24"/>
      <c r="P33" s="90"/>
    </row>
    <row r="34" spans="1:16" ht="20.25" customHeight="1" x14ac:dyDescent="0.25">
      <c r="A34" s="181" t="s">
        <v>16</v>
      </c>
      <c r="B34" s="182" t="s">
        <v>64</v>
      </c>
      <c r="C34" s="183"/>
      <c r="D34" s="183"/>
      <c r="E34" s="183"/>
      <c r="F34" s="183"/>
      <c r="G34" s="184"/>
      <c r="H34" s="185" t="s">
        <v>17</v>
      </c>
      <c r="I34" s="178" t="s">
        <v>8</v>
      </c>
      <c r="J34" s="178" t="s">
        <v>9</v>
      </c>
      <c r="K34" s="187" t="s">
        <v>10</v>
      </c>
      <c r="L34" s="178" t="s">
        <v>11</v>
      </c>
      <c r="M34" s="176" t="s">
        <v>12</v>
      </c>
      <c r="N34" s="176" t="s">
        <v>13</v>
      </c>
      <c r="O34" s="178" t="s">
        <v>14</v>
      </c>
      <c r="P34" s="90"/>
    </row>
    <row r="35" spans="1:16" ht="15.75" customHeight="1" x14ac:dyDescent="0.25">
      <c r="A35" s="177"/>
      <c r="B35" s="50" t="s">
        <v>65</v>
      </c>
      <c r="C35" s="50" t="s">
        <v>66</v>
      </c>
      <c r="D35" s="50" t="s">
        <v>67</v>
      </c>
      <c r="E35" s="50" t="s">
        <v>68</v>
      </c>
      <c r="F35" s="50" t="s">
        <v>69</v>
      </c>
      <c r="G35" s="50" t="s">
        <v>70</v>
      </c>
      <c r="H35" s="186"/>
      <c r="I35" s="177"/>
      <c r="J35" s="177"/>
      <c r="K35" s="177"/>
      <c r="L35" s="177"/>
      <c r="M35" s="177"/>
      <c r="N35" s="177"/>
      <c r="O35" s="177"/>
      <c r="P35" s="90"/>
    </row>
    <row r="36" spans="1:16" ht="15.75" customHeight="1" x14ac:dyDescent="0.25">
      <c r="A36" s="50">
        <v>1902</v>
      </c>
      <c r="B36" s="51">
        <v>149</v>
      </c>
      <c r="C36" s="51"/>
      <c r="D36" s="51"/>
      <c r="E36" s="51"/>
      <c r="F36" s="51"/>
      <c r="G36" s="51"/>
      <c r="H36" s="84"/>
      <c r="I36" s="130"/>
      <c r="J36" s="133"/>
      <c r="K36" s="134"/>
      <c r="L36" s="140"/>
      <c r="M36" s="53">
        <f>B36</f>
        <v>149</v>
      </c>
      <c r="N36" s="141"/>
      <c r="O36" s="140"/>
      <c r="P36" s="90"/>
    </row>
    <row r="37" spans="1:16" ht="15.75" customHeight="1" x14ac:dyDescent="0.25">
      <c r="A37" s="50">
        <v>2001</v>
      </c>
      <c r="B37" s="51"/>
      <c r="C37" s="51">
        <v>135</v>
      </c>
      <c r="D37" s="51"/>
      <c r="E37" s="51"/>
      <c r="F37" s="51"/>
      <c r="G37" s="51"/>
      <c r="H37" s="84"/>
      <c r="I37" s="131"/>
      <c r="J37" s="57"/>
      <c r="K37" s="135"/>
      <c r="L37" s="56">
        <f>C37/B36</f>
        <v>0.90604026845637586</v>
      </c>
      <c r="M37" s="55">
        <v>135</v>
      </c>
      <c r="N37" s="56">
        <f t="shared" ref="N37:N41" si="2">M37/M36</f>
        <v>0.90604026845637586</v>
      </c>
      <c r="O37" s="56">
        <f t="shared" ref="O37:O41" si="3">1-N37</f>
        <v>9.3959731543624136E-2</v>
      </c>
      <c r="P37" s="90"/>
    </row>
    <row r="38" spans="1:16" ht="15.75" customHeight="1" x14ac:dyDescent="0.25">
      <c r="A38" s="50">
        <v>2002</v>
      </c>
      <c r="B38" s="51"/>
      <c r="C38" s="51"/>
      <c r="D38" s="51">
        <v>106</v>
      </c>
      <c r="E38" s="51"/>
      <c r="F38" s="51"/>
      <c r="G38" s="51"/>
      <c r="H38" s="84"/>
      <c r="I38" s="131"/>
      <c r="J38" s="57"/>
      <c r="K38" s="135"/>
      <c r="L38" s="139">
        <f>D38/C37</f>
        <v>0.78518518518518521</v>
      </c>
      <c r="M38" s="55">
        <v>133</v>
      </c>
      <c r="N38" s="139">
        <f t="shared" si="2"/>
        <v>0.98518518518518516</v>
      </c>
      <c r="O38" s="56">
        <f t="shared" si="3"/>
        <v>1.4814814814814836E-2</v>
      </c>
      <c r="P38" s="30">
        <f>M38/M36</f>
        <v>0.89261744966442957</v>
      </c>
    </row>
    <row r="39" spans="1:16" ht="15.75" customHeight="1" x14ac:dyDescent="0.25">
      <c r="A39" s="50">
        <v>2101</v>
      </c>
      <c r="B39" s="51"/>
      <c r="C39" s="51"/>
      <c r="D39" s="51"/>
      <c r="E39" s="51">
        <v>102</v>
      </c>
      <c r="F39" s="51"/>
      <c r="G39" s="51"/>
      <c r="H39" s="84"/>
      <c r="I39" s="131"/>
      <c r="J39" s="57"/>
      <c r="K39" s="135"/>
      <c r="L39" s="139">
        <f>E39/D38</f>
        <v>0.96226415094339623</v>
      </c>
      <c r="M39" s="55">
        <v>133</v>
      </c>
      <c r="N39" s="139">
        <f t="shared" si="2"/>
        <v>1</v>
      </c>
      <c r="O39" s="56">
        <f t="shared" si="3"/>
        <v>0</v>
      </c>
      <c r="P39" s="90"/>
    </row>
    <row r="40" spans="1:16" ht="15.75" customHeight="1" x14ac:dyDescent="0.25">
      <c r="A40" s="50">
        <v>2102</v>
      </c>
      <c r="B40" s="51"/>
      <c r="C40" s="51"/>
      <c r="D40" s="51"/>
      <c r="E40" s="51"/>
      <c r="F40" s="51">
        <v>99</v>
      </c>
      <c r="G40" s="51"/>
      <c r="H40" s="84"/>
      <c r="I40" s="131"/>
      <c r="J40" s="57"/>
      <c r="K40" s="135"/>
      <c r="L40" s="139">
        <f>F40/E39</f>
        <v>0.97058823529411764</v>
      </c>
      <c r="M40" s="55">
        <v>117</v>
      </c>
      <c r="N40" s="139">
        <f t="shared" si="2"/>
        <v>0.87969924812030076</v>
      </c>
      <c r="O40" s="56">
        <f t="shared" si="3"/>
        <v>0.12030075187969924</v>
      </c>
      <c r="P40" s="90"/>
    </row>
    <row r="41" spans="1:16" ht="15.75" customHeight="1" x14ac:dyDescent="0.25">
      <c r="A41" s="50">
        <v>2201</v>
      </c>
      <c r="B41" s="51"/>
      <c r="C41" s="51"/>
      <c r="D41" s="51"/>
      <c r="E41" s="51"/>
      <c r="F41" s="51"/>
      <c r="G41" s="51">
        <v>92</v>
      </c>
      <c r="H41" s="84">
        <v>81</v>
      </c>
      <c r="I41" s="131"/>
      <c r="J41" s="57"/>
      <c r="K41" s="135"/>
      <c r="L41" s="139">
        <f>G41/F40</f>
        <v>0.92929292929292928</v>
      </c>
      <c r="M41" s="168">
        <v>123</v>
      </c>
      <c r="N41" s="139">
        <f t="shared" si="2"/>
        <v>1.0512820512820513</v>
      </c>
      <c r="O41" s="56">
        <f t="shared" si="3"/>
        <v>-5.1282051282051322E-2</v>
      </c>
      <c r="P41" s="90"/>
    </row>
    <row r="42" spans="1:16" ht="15.75" customHeight="1" x14ac:dyDescent="0.25">
      <c r="A42" s="50">
        <v>2202</v>
      </c>
      <c r="B42" s="51"/>
      <c r="C42" s="51"/>
      <c r="D42" s="51"/>
      <c r="E42" s="51"/>
      <c r="F42" s="51"/>
      <c r="G42" s="51">
        <v>20</v>
      </c>
      <c r="H42" s="84">
        <v>10</v>
      </c>
      <c r="I42" s="131"/>
      <c r="J42" s="57"/>
      <c r="K42" s="136"/>
      <c r="L42" s="57"/>
      <c r="M42" s="168">
        <v>30</v>
      </c>
      <c r="N42" s="57"/>
      <c r="O42" s="142"/>
      <c r="P42" s="90"/>
    </row>
    <row r="43" spans="1:16" ht="15.75" customHeight="1" x14ac:dyDescent="0.25">
      <c r="A43" s="91" t="s">
        <v>103</v>
      </c>
      <c r="B43" s="51"/>
      <c r="C43" s="51"/>
      <c r="D43" s="51"/>
      <c r="E43" s="51"/>
      <c r="F43" s="51"/>
      <c r="G43" s="51">
        <v>9</v>
      </c>
      <c r="H43" s="84">
        <v>4</v>
      </c>
      <c r="I43" s="131"/>
      <c r="J43" s="57"/>
      <c r="K43" s="136"/>
      <c r="L43" s="57"/>
      <c r="M43" s="168">
        <v>10</v>
      </c>
      <c r="N43" s="57"/>
      <c r="O43" s="142"/>
      <c r="P43" s="90"/>
    </row>
    <row r="44" spans="1:16" ht="15.75" customHeight="1" x14ac:dyDescent="0.25">
      <c r="A44" s="91" t="s">
        <v>104</v>
      </c>
      <c r="B44" s="51"/>
      <c r="C44" s="51"/>
      <c r="D44" s="51"/>
      <c r="E44" s="51"/>
      <c r="F44" s="51"/>
      <c r="G44" s="51">
        <v>3</v>
      </c>
      <c r="H44" s="84">
        <v>3</v>
      </c>
      <c r="I44" s="131"/>
      <c r="J44" s="57"/>
      <c r="K44" s="136"/>
      <c r="L44" s="57"/>
      <c r="M44" s="168">
        <v>3</v>
      </c>
      <c r="N44" s="57"/>
      <c r="O44" s="142"/>
      <c r="P44" s="90"/>
    </row>
    <row r="45" spans="1:16" ht="15.75" customHeight="1" x14ac:dyDescent="0.25">
      <c r="A45" s="91" t="s">
        <v>106</v>
      </c>
      <c r="B45" s="51"/>
      <c r="C45" s="51"/>
      <c r="D45" s="51"/>
      <c r="E45" s="51"/>
      <c r="F45" s="51"/>
      <c r="G45" s="51">
        <v>1</v>
      </c>
      <c r="H45" s="84">
        <v>2</v>
      </c>
      <c r="I45" s="132"/>
      <c r="J45" s="137"/>
      <c r="K45" s="138"/>
      <c r="L45" s="137"/>
      <c r="M45" s="168">
        <v>2</v>
      </c>
      <c r="N45" s="137"/>
      <c r="O45" s="54"/>
      <c r="P45" s="90"/>
    </row>
    <row r="46" spans="1:16" ht="18" customHeight="1" x14ac:dyDescent="0.25">
      <c r="A46" s="19"/>
      <c r="B46" s="193" t="s">
        <v>74</v>
      </c>
      <c r="C46" s="183"/>
      <c r="D46" s="183"/>
      <c r="E46" s="183"/>
      <c r="F46" s="183"/>
      <c r="G46" s="184"/>
      <c r="H46" s="71">
        <f>SUM(H38:H45)</f>
        <v>100</v>
      </c>
      <c r="I46" s="94">
        <f>H41/B36</f>
        <v>0.5436241610738255</v>
      </c>
      <c r="J46" s="94">
        <f>H46/B36</f>
        <v>0.67114093959731547</v>
      </c>
      <c r="K46" s="94">
        <f>J46-I46</f>
        <v>0.12751677852348997</v>
      </c>
      <c r="L46" s="1"/>
      <c r="M46" s="24"/>
      <c r="N46" s="27"/>
      <c r="O46" s="1"/>
      <c r="P46" s="90"/>
    </row>
    <row r="47" spans="1:16" ht="12.75" customHeight="1" x14ac:dyDescent="0.2"/>
    <row r="48" spans="1:16" ht="12.75" customHeight="1" x14ac:dyDescent="0.2"/>
    <row r="49" spans="1:16" ht="26.25" customHeight="1" x14ac:dyDescent="0.4">
      <c r="A49" s="29"/>
      <c r="B49" s="179" t="s">
        <v>63</v>
      </c>
      <c r="C49" s="180"/>
      <c r="D49" s="180"/>
      <c r="E49" s="180"/>
      <c r="F49" s="180"/>
      <c r="G49" s="180"/>
      <c r="H49" s="89">
        <v>2001</v>
      </c>
      <c r="I49" s="95" t="s">
        <v>96</v>
      </c>
      <c r="J49" s="79"/>
      <c r="K49" s="79"/>
      <c r="L49" s="79"/>
      <c r="M49" s="79"/>
      <c r="N49" s="24"/>
      <c r="O49" s="24"/>
      <c r="P49" s="90"/>
    </row>
    <row r="50" spans="1:16" ht="20.25" customHeight="1" x14ac:dyDescent="0.25">
      <c r="A50" s="181" t="s">
        <v>16</v>
      </c>
      <c r="B50" s="182" t="s">
        <v>64</v>
      </c>
      <c r="C50" s="183"/>
      <c r="D50" s="183"/>
      <c r="E50" s="183"/>
      <c r="F50" s="183"/>
      <c r="G50" s="184"/>
      <c r="H50" s="185" t="s">
        <v>17</v>
      </c>
      <c r="I50" s="178" t="s">
        <v>8</v>
      </c>
      <c r="J50" s="178" t="s">
        <v>9</v>
      </c>
      <c r="K50" s="187" t="s">
        <v>10</v>
      </c>
      <c r="L50" s="178" t="s">
        <v>11</v>
      </c>
      <c r="M50" s="176" t="s">
        <v>12</v>
      </c>
      <c r="N50" s="176" t="s">
        <v>13</v>
      </c>
      <c r="O50" s="178" t="s">
        <v>14</v>
      </c>
      <c r="P50" s="90"/>
    </row>
    <row r="51" spans="1:16" ht="15.75" customHeight="1" x14ac:dyDescent="0.25">
      <c r="A51" s="177"/>
      <c r="B51" s="50" t="s">
        <v>65</v>
      </c>
      <c r="C51" s="50" t="s">
        <v>66</v>
      </c>
      <c r="D51" s="50" t="s">
        <v>67</v>
      </c>
      <c r="E51" s="50" t="s">
        <v>68</v>
      </c>
      <c r="F51" s="50" t="s">
        <v>69</v>
      </c>
      <c r="G51" s="50" t="s">
        <v>70</v>
      </c>
      <c r="H51" s="186"/>
      <c r="I51" s="177"/>
      <c r="J51" s="177"/>
      <c r="K51" s="177"/>
      <c r="L51" s="177"/>
      <c r="M51" s="177"/>
      <c r="N51" s="177"/>
      <c r="O51" s="177"/>
      <c r="P51" s="90"/>
    </row>
    <row r="52" spans="1:16" ht="15.75" customHeight="1" x14ac:dyDescent="0.25">
      <c r="A52" s="50">
        <v>2001</v>
      </c>
      <c r="B52" s="51"/>
      <c r="C52" s="51"/>
      <c r="D52" s="51"/>
      <c r="E52" s="51"/>
      <c r="F52" s="51"/>
      <c r="G52" s="51"/>
      <c r="H52" s="84"/>
      <c r="I52" s="130"/>
      <c r="J52" s="133"/>
      <c r="K52" s="134"/>
      <c r="L52" s="140"/>
      <c r="M52" s="53"/>
      <c r="N52" s="141"/>
      <c r="O52" s="140"/>
      <c r="P52" s="90"/>
    </row>
    <row r="53" spans="1:16" ht="15.75" customHeight="1" x14ac:dyDescent="0.25">
      <c r="A53" s="50">
        <v>2002</v>
      </c>
      <c r="B53" s="51"/>
      <c r="C53" s="51"/>
      <c r="D53" s="51"/>
      <c r="E53" s="51"/>
      <c r="F53" s="51"/>
      <c r="G53" s="51"/>
      <c r="H53" s="84"/>
      <c r="I53" s="131"/>
      <c r="J53" s="57"/>
      <c r="K53" s="135"/>
      <c r="L53" s="56"/>
      <c r="M53" s="55"/>
      <c r="N53" s="56"/>
      <c r="O53" s="56"/>
      <c r="P53" s="90"/>
    </row>
    <row r="54" spans="1:16" ht="15.75" customHeight="1" x14ac:dyDescent="0.25">
      <c r="A54" s="50">
        <v>2101</v>
      </c>
      <c r="B54" s="51"/>
      <c r="C54" s="51"/>
      <c r="D54" s="51"/>
      <c r="E54" s="51"/>
      <c r="F54" s="51"/>
      <c r="G54" s="51"/>
      <c r="H54" s="84"/>
      <c r="I54" s="131"/>
      <c r="J54" s="57"/>
      <c r="K54" s="135"/>
      <c r="L54" s="139" t="s">
        <v>97</v>
      </c>
      <c r="M54" s="55"/>
      <c r="N54" s="139" t="s">
        <v>97</v>
      </c>
      <c r="O54" s="139" t="s">
        <v>97</v>
      </c>
      <c r="P54" s="30">
        <v>0</v>
      </c>
    </row>
    <row r="55" spans="1:16" ht="15.75" customHeight="1" x14ac:dyDescent="0.25">
      <c r="A55" s="50">
        <v>2102</v>
      </c>
      <c r="B55" s="51"/>
      <c r="C55" s="51"/>
      <c r="D55" s="51"/>
      <c r="E55" s="51"/>
      <c r="F55" s="51"/>
      <c r="G55" s="51"/>
      <c r="H55" s="84"/>
      <c r="I55" s="131"/>
      <c r="J55" s="57"/>
      <c r="K55" s="135"/>
      <c r="L55" s="139" t="s">
        <v>97</v>
      </c>
      <c r="M55" s="55"/>
      <c r="N55" s="139" t="s">
        <v>97</v>
      </c>
      <c r="O55" s="139" t="s">
        <v>97</v>
      </c>
      <c r="P55" s="90"/>
    </row>
    <row r="56" spans="1:16" ht="15.75" customHeight="1" x14ac:dyDescent="0.25">
      <c r="A56" s="50">
        <v>2201</v>
      </c>
      <c r="B56" s="51"/>
      <c r="C56" s="51"/>
      <c r="D56" s="51"/>
      <c r="E56" s="51"/>
      <c r="F56" s="51"/>
      <c r="G56" s="51"/>
      <c r="H56" s="84"/>
      <c r="I56" s="131"/>
      <c r="J56" s="57"/>
      <c r="K56" s="135"/>
      <c r="L56" s="139" t="s">
        <v>97</v>
      </c>
      <c r="M56" s="55"/>
      <c r="N56" s="139" t="s">
        <v>97</v>
      </c>
      <c r="O56" s="139" t="s">
        <v>97</v>
      </c>
      <c r="P56" s="90"/>
    </row>
    <row r="57" spans="1:16" ht="15.75" customHeight="1" x14ac:dyDescent="0.25">
      <c r="A57" s="50">
        <v>2202</v>
      </c>
      <c r="B57" s="51"/>
      <c r="C57" s="51"/>
      <c r="D57" s="51"/>
      <c r="E57" s="51"/>
      <c r="F57" s="51"/>
      <c r="G57" s="51"/>
      <c r="H57" s="84"/>
      <c r="I57" s="131"/>
      <c r="J57" s="57"/>
      <c r="K57" s="135"/>
      <c r="L57" s="139" t="s">
        <v>97</v>
      </c>
      <c r="M57" s="168"/>
      <c r="N57" s="139" t="s">
        <v>97</v>
      </c>
      <c r="O57" s="139" t="s">
        <v>97</v>
      </c>
      <c r="P57" s="90"/>
    </row>
    <row r="58" spans="1:16" ht="15.75" customHeight="1" x14ac:dyDescent="0.25">
      <c r="A58" s="91" t="s">
        <v>103</v>
      </c>
      <c r="B58" s="51"/>
      <c r="C58" s="51"/>
      <c r="D58" s="51"/>
      <c r="E58" s="51"/>
      <c r="F58" s="51"/>
      <c r="G58" s="51"/>
      <c r="H58" s="84"/>
      <c r="I58" s="131"/>
      <c r="J58" s="57"/>
      <c r="K58" s="136"/>
      <c r="L58" s="57"/>
      <c r="M58" s="168"/>
      <c r="N58" s="57"/>
      <c r="O58" s="142"/>
      <c r="P58" s="90"/>
    </row>
    <row r="59" spans="1:16" ht="15.75" customHeight="1" x14ac:dyDescent="0.25">
      <c r="A59" s="91" t="s">
        <v>104</v>
      </c>
      <c r="B59" s="51"/>
      <c r="C59" s="51"/>
      <c r="D59" s="51"/>
      <c r="E59" s="51"/>
      <c r="F59" s="51"/>
      <c r="G59" s="51"/>
      <c r="H59" s="84"/>
      <c r="I59" s="131"/>
      <c r="J59" s="57"/>
      <c r="K59" s="136"/>
      <c r="L59" s="57"/>
      <c r="M59" s="168"/>
      <c r="N59" s="57"/>
      <c r="O59" s="142"/>
      <c r="P59" s="90"/>
    </row>
    <row r="60" spans="1:16" ht="15.75" customHeight="1" x14ac:dyDescent="0.25">
      <c r="A60" s="91" t="s">
        <v>106</v>
      </c>
      <c r="B60" s="51"/>
      <c r="C60" s="51"/>
      <c r="D60" s="51"/>
      <c r="E60" s="51"/>
      <c r="F60" s="51"/>
      <c r="G60" s="51"/>
      <c r="H60" s="84"/>
      <c r="I60" s="131"/>
      <c r="J60" s="57"/>
      <c r="K60" s="136"/>
      <c r="L60" s="57"/>
      <c r="M60" s="168"/>
      <c r="N60" s="57"/>
      <c r="O60" s="142"/>
      <c r="P60" s="90"/>
    </row>
    <row r="61" spans="1:16" ht="15.75" customHeight="1" x14ac:dyDescent="0.25">
      <c r="A61" s="91" t="s">
        <v>98</v>
      </c>
      <c r="B61" s="51"/>
      <c r="C61" s="51"/>
      <c r="D61" s="51"/>
      <c r="E61" s="51"/>
      <c r="F61" s="51"/>
      <c r="G61" s="51"/>
      <c r="H61" s="84"/>
      <c r="I61" s="132"/>
      <c r="J61" s="137"/>
      <c r="K61" s="138"/>
      <c r="L61" s="137"/>
      <c r="M61" s="168"/>
      <c r="N61" s="137"/>
      <c r="O61" s="54"/>
      <c r="P61" s="90"/>
    </row>
    <row r="62" spans="1:16" ht="18" customHeight="1" x14ac:dyDescent="0.25">
      <c r="A62" s="19"/>
      <c r="B62" s="193" t="s">
        <v>74</v>
      </c>
      <c r="C62" s="183"/>
      <c r="D62" s="183"/>
      <c r="E62" s="183"/>
      <c r="F62" s="183"/>
      <c r="G62" s="184"/>
      <c r="H62" s="71">
        <v>0</v>
      </c>
      <c r="I62" s="94" t="s">
        <v>97</v>
      </c>
      <c r="J62" s="94" t="s">
        <v>97</v>
      </c>
      <c r="K62" s="94" t="s">
        <v>97</v>
      </c>
      <c r="L62" s="1"/>
      <c r="M62" s="24"/>
      <c r="N62" s="27"/>
      <c r="O62" s="1"/>
      <c r="P62" s="90"/>
    </row>
    <row r="63" spans="1:16" ht="12.75" customHeight="1" x14ac:dyDescent="0.2"/>
    <row r="64" spans="1:16" ht="12.75" customHeight="1" x14ac:dyDescent="0.2"/>
    <row r="65" spans="1:16" ht="26.25" customHeight="1" x14ac:dyDescent="0.4">
      <c r="A65" s="29"/>
      <c r="B65" s="179" t="s">
        <v>63</v>
      </c>
      <c r="C65" s="180"/>
      <c r="D65" s="180"/>
      <c r="E65" s="180"/>
      <c r="F65" s="180"/>
      <c r="G65" s="180"/>
      <c r="H65" s="89">
        <v>2002</v>
      </c>
      <c r="I65" s="79"/>
      <c r="J65" s="79"/>
      <c r="K65" s="79"/>
      <c r="L65" s="79"/>
      <c r="M65" s="79"/>
      <c r="N65" s="24"/>
      <c r="O65" s="24"/>
      <c r="P65" s="90"/>
    </row>
    <row r="66" spans="1:16" ht="20.25" customHeight="1" x14ac:dyDescent="0.25">
      <c r="A66" s="181" t="s">
        <v>16</v>
      </c>
      <c r="B66" s="182" t="s">
        <v>64</v>
      </c>
      <c r="C66" s="183"/>
      <c r="D66" s="183"/>
      <c r="E66" s="183"/>
      <c r="F66" s="183"/>
      <c r="G66" s="184"/>
      <c r="H66" s="185" t="s">
        <v>17</v>
      </c>
      <c r="I66" s="178" t="s">
        <v>8</v>
      </c>
      <c r="J66" s="178" t="s">
        <v>9</v>
      </c>
      <c r="K66" s="187" t="s">
        <v>10</v>
      </c>
      <c r="L66" s="178" t="s">
        <v>11</v>
      </c>
      <c r="M66" s="176" t="s">
        <v>12</v>
      </c>
      <c r="N66" s="176" t="s">
        <v>13</v>
      </c>
      <c r="O66" s="178" t="s">
        <v>14</v>
      </c>
      <c r="P66" s="90"/>
    </row>
    <row r="67" spans="1:16" ht="15.75" customHeight="1" x14ac:dyDescent="0.25">
      <c r="A67" s="177"/>
      <c r="B67" s="50" t="s">
        <v>65</v>
      </c>
      <c r="C67" s="50" t="s">
        <v>66</v>
      </c>
      <c r="D67" s="50" t="s">
        <v>67</v>
      </c>
      <c r="E67" s="50" t="s">
        <v>68</v>
      </c>
      <c r="F67" s="50" t="s">
        <v>69</v>
      </c>
      <c r="G67" s="50" t="s">
        <v>70</v>
      </c>
      <c r="H67" s="186"/>
      <c r="I67" s="177"/>
      <c r="J67" s="177"/>
      <c r="K67" s="177"/>
      <c r="L67" s="177"/>
      <c r="M67" s="177"/>
      <c r="N67" s="177"/>
      <c r="O67" s="177"/>
      <c r="P67" s="90"/>
    </row>
    <row r="68" spans="1:16" ht="15.75" customHeight="1" x14ac:dyDescent="0.25">
      <c r="A68" s="50">
        <v>2002</v>
      </c>
      <c r="B68" s="51">
        <v>153</v>
      </c>
      <c r="C68" s="51"/>
      <c r="D68" s="51"/>
      <c r="E68" s="51"/>
      <c r="F68" s="51"/>
      <c r="G68" s="51"/>
      <c r="H68" s="84"/>
      <c r="I68" s="130"/>
      <c r="J68" s="133"/>
      <c r="K68" s="134"/>
      <c r="L68" s="140"/>
      <c r="M68" s="53">
        <f>B68</f>
        <v>153</v>
      </c>
      <c r="N68" s="141"/>
      <c r="O68" s="140"/>
      <c r="P68" s="90"/>
    </row>
    <row r="69" spans="1:16" ht="15.75" customHeight="1" x14ac:dyDescent="0.25">
      <c r="A69" s="50">
        <v>2101</v>
      </c>
      <c r="B69" s="51"/>
      <c r="C69" s="51">
        <v>143</v>
      </c>
      <c r="D69" s="51"/>
      <c r="E69" s="51"/>
      <c r="F69" s="51"/>
      <c r="G69" s="51"/>
      <c r="H69" s="84"/>
      <c r="I69" s="131"/>
      <c r="J69" s="57"/>
      <c r="K69" s="135"/>
      <c r="L69" s="56">
        <f>C69/B68</f>
        <v>0.934640522875817</v>
      </c>
      <c r="M69" s="55">
        <v>143</v>
      </c>
      <c r="N69" s="56">
        <f t="shared" ref="N69:N73" si="4">M69/M68</f>
        <v>0.934640522875817</v>
      </c>
      <c r="O69" s="56">
        <f t="shared" ref="O69:O73" si="5">1-N69</f>
        <v>6.5359477124182996E-2</v>
      </c>
      <c r="P69" s="90"/>
    </row>
    <row r="70" spans="1:16" ht="15.75" customHeight="1" x14ac:dyDescent="0.25">
      <c r="A70" s="50">
        <v>2102</v>
      </c>
      <c r="B70" s="51"/>
      <c r="C70" s="51"/>
      <c r="D70" s="51">
        <v>127</v>
      </c>
      <c r="E70" s="51"/>
      <c r="F70" s="51"/>
      <c r="G70" s="51"/>
      <c r="H70" s="84"/>
      <c r="I70" s="131"/>
      <c r="J70" s="57"/>
      <c r="K70" s="135"/>
      <c r="L70" s="139">
        <f>D70/C69</f>
        <v>0.88811188811188813</v>
      </c>
      <c r="M70" s="55">
        <v>132</v>
      </c>
      <c r="N70" s="139">
        <f t="shared" si="4"/>
        <v>0.92307692307692313</v>
      </c>
      <c r="O70" s="56">
        <f t="shared" si="5"/>
        <v>7.6923076923076872E-2</v>
      </c>
      <c r="P70" s="30">
        <f>M70/M68</f>
        <v>0.86274509803921573</v>
      </c>
    </row>
    <row r="71" spans="1:16" ht="15.75" customHeight="1" x14ac:dyDescent="0.25">
      <c r="A71" s="50">
        <v>2201</v>
      </c>
      <c r="B71" s="51"/>
      <c r="C71" s="51"/>
      <c r="D71" s="51"/>
      <c r="E71" s="51">
        <v>111</v>
      </c>
      <c r="F71" s="51"/>
      <c r="G71" s="51"/>
      <c r="H71" s="84"/>
      <c r="I71" s="131"/>
      <c r="J71" s="57"/>
      <c r="K71" s="135"/>
      <c r="L71" s="139">
        <f>E71/D70</f>
        <v>0.87401574803149606</v>
      </c>
      <c r="M71" s="55">
        <v>120</v>
      </c>
      <c r="N71" s="139">
        <f t="shared" si="4"/>
        <v>0.90909090909090906</v>
      </c>
      <c r="O71" s="56">
        <f t="shared" si="5"/>
        <v>9.0909090909090939E-2</v>
      </c>
      <c r="P71" s="90"/>
    </row>
    <row r="72" spans="1:16" ht="15.75" customHeight="1" x14ac:dyDescent="0.25">
      <c r="A72" s="50">
        <v>2202</v>
      </c>
      <c r="B72" s="51"/>
      <c r="C72" s="51"/>
      <c r="D72" s="51"/>
      <c r="E72" s="51"/>
      <c r="F72" s="51">
        <v>102</v>
      </c>
      <c r="G72" s="51"/>
      <c r="H72" s="84"/>
      <c r="I72" s="131"/>
      <c r="J72" s="57"/>
      <c r="K72" s="135"/>
      <c r="L72" s="139">
        <f>F72/E71</f>
        <v>0.91891891891891897</v>
      </c>
      <c r="M72" s="55">
        <v>120</v>
      </c>
      <c r="N72" s="139">
        <f t="shared" si="4"/>
        <v>1</v>
      </c>
      <c r="O72" s="56">
        <f t="shared" si="5"/>
        <v>0</v>
      </c>
      <c r="P72" s="90"/>
    </row>
    <row r="73" spans="1:16" ht="15.75" customHeight="1" x14ac:dyDescent="0.25">
      <c r="A73" s="50">
        <v>2301</v>
      </c>
      <c r="B73" s="51"/>
      <c r="C73" s="51"/>
      <c r="D73" s="51"/>
      <c r="E73" s="51"/>
      <c r="F73" s="51"/>
      <c r="G73" s="51">
        <v>102</v>
      </c>
      <c r="H73" s="84">
        <v>86</v>
      </c>
      <c r="I73" s="131"/>
      <c r="J73" s="57"/>
      <c r="K73" s="135"/>
      <c r="L73" s="139">
        <f>G73/F72</f>
        <v>1</v>
      </c>
      <c r="M73" s="168">
        <v>109</v>
      </c>
      <c r="N73" s="139">
        <f t="shared" si="4"/>
        <v>0.90833333333333333</v>
      </c>
      <c r="O73" s="56">
        <f t="shared" si="5"/>
        <v>9.1666666666666674E-2</v>
      </c>
      <c r="P73" s="90"/>
    </row>
    <row r="74" spans="1:16" ht="15.75" customHeight="1" x14ac:dyDescent="0.25">
      <c r="A74" s="91" t="s">
        <v>104</v>
      </c>
      <c r="B74" s="51"/>
      <c r="C74" s="51"/>
      <c r="D74" s="51"/>
      <c r="E74" s="51"/>
      <c r="F74" s="51"/>
      <c r="G74" s="51">
        <v>9</v>
      </c>
      <c r="H74" s="84">
        <v>6</v>
      </c>
      <c r="I74" s="131"/>
      <c r="J74" s="57"/>
      <c r="K74" s="136"/>
      <c r="L74" s="57"/>
      <c r="M74" s="168">
        <v>20</v>
      </c>
      <c r="N74" s="57"/>
      <c r="O74" s="142"/>
      <c r="P74" s="90"/>
    </row>
    <row r="75" spans="1:16" ht="15.75" customHeight="1" x14ac:dyDescent="0.25">
      <c r="A75" s="91" t="s">
        <v>106</v>
      </c>
      <c r="B75" s="51"/>
      <c r="C75" s="51"/>
      <c r="D75" s="51"/>
      <c r="E75" s="51"/>
      <c r="F75" s="51"/>
      <c r="G75" s="51">
        <v>11</v>
      </c>
      <c r="H75" s="84">
        <v>6</v>
      </c>
      <c r="I75" s="131"/>
      <c r="J75" s="57"/>
      <c r="K75" s="136"/>
      <c r="L75" s="57"/>
      <c r="M75" s="168">
        <v>11</v>
      </c>
      <c r="N75" s="57"/>
      <c r="O75" s="142"/>
      <c r="P75" s="90"/>
    </row>
    <row r="76" spans="1:16" ht="15.75" customHeight="1" x14ac:dyDescent="0.25">
      <c r="A76" s="91" t="s">
        <v>98</v>
      </c>
      <c r="B76" s="51"/>
      <c r="C76" s="51"/>
      <c r="D76" s="51"/>
      <c r="E76" s="51"/>
      <c r="F76" s="51"/>
      <c r="G76" s="51">
        <v>2</v>
      </c>
      <c r="H76" s="84">
        <v>1</v>
      </c>
      <c r="I76" s="131"/>
      <c r="J76" s="57"/>
      <c r="K76" s="136"/>
      <c r="L76" s="57"/>
      <c r="M76" s="168">
        <v>2</v>
      </c>
      <c r="N76" s="57"/>
      <c r="O76" s="142"/>
      <c r="P76" s="90"/>
    </row>
    <row r="77" spans="1:16" ht="15.75" customHeight="1" x14ac:dyDescent="0.25">
      <c r="A77" s="91" t="s">
        <v>99</v>
      </c>
      <c r="B77" s="51"/>
      <c r="C77" s="51"/>
      <c r="D77" s="51"/>
      <c r="E77" s="51"/>
      <c r="F77" s="51"/>
      <c r="G77" s="51">
        <v>1</v>
      </c>
      <c r="H77" s="84">
        <v>1</v>
      </c>
      <c r="I77" s="132"/>
      <c r="J77" s="137"/>
      <c r="K77" s="138"/>
      <c r="L77" s="137"/>
      <c r="M77" s="168">
        <v>1</v>
      </c>
      <c r="N77" s="137"/>
      <c r="O77" s="54"/>
      <c r="P77" s="90"/>
    </row>
    <row r="78" spans="1:16" ht="18" customHeight="1" x14ac:dyDescent="0.25">
      <c r="A78" s="19"/>
      <c r="B78" s="193" t="s">
        <v>74</v>
      </c>
      <c r="C78" s="183"/>
      <c r="D78" s="183"/>
      <c r="E78" s="183"/>
      <c r="F78" s="183"/>
      <c r="G78" s="184"/>
      <c r="H78" s="71">
        <f>SUM(H70:H77)</f>
        <v>100</v>
      </c>
      <c r="I78" s="94">
        <f>H73/B68</f>
        <v>0.56209150326797386</v>
      </c>
      <c r="J78" s="94">
        <f>H78/B68</f>
        <v>0.65359477124183007</v>
      </c>
      <c r="K78" s="94">
        <f>J78-I78</f>
        <v>9.1503267973856217E-2</v>
      </c>
      <c r="L78" s="1"/>
      <c r="M78" s="24"/>
      <c r="N78" s="27"/>
      <c r="O78" s="1"/>
      <c r="P78" s="90"/>
    </row>
    <row r="79" spans="1:16" ht="12.75" customHeight="1" x14ac:dyDescent="0.2"/>
    <row r="80" spans="1:16" ht="12.75" customHeight="1" x14ac:dyDescent="0.2"/>
    <row r="81" spans="1:16" ht="26.25" customHeight="1" x14ac:dyDescent="0.4">
      <c r="A81" s="29"/>
      <c r="B81" s="179" t="s">
        <v>63</v>
      </c>
      <c r="C81" s="180"/>
      <c r="D81" s="180"/>
      <c r="E81" s="180"/>
      <c r="F81" s="180"/>
      <c r="G81" s="180"/>
      <c r="H81" s="89">
        <v>2102</v>
      </c>
      <c r="I81" s="79"/>
      <c r="J81" s="79"/>
      <c r="K81" s="79"/>
      <c r="L81" s="79"/>
      <c r="M81" s="79"/>
      <c r="N81" s="24"/>
      <c r="O81" s="24"/>
      <c r="P81" s="90"/>
    </row>
    <row r="82" spans="1:16" ht="20.25" customHeight="1" x14ac:dyDescent="0.25">
      <c r="A82" s="181" t="s">
        <v>16</v>
      </c>
      <c r="B82" s="182" t="s">
        <v>64</v>
      </c>
      <c r="C82" s="183"/>
      <c r="D82" s="183"/>
      <c r="E82" s="183"/>
      <c r="F82" s="183"/>
      <c r="G82" s="184"/>
      <c r="H82" s="185" t="s">
        <v>17</v>
      </c>
      <c r="I82" s="178" t="s">
        <v>8</v>
      </c>
      <c r="J82" s="178" t="s">
        <v>9</v>
      </c>
      <c r="K82" s="187" t="s">
        <v>10</v>
      </c>
      <c r="L82" s="178" t="s">
        <v>11</v>
      </c>
      <c r="M82" s="176" t="s">
        <v>12</v>
      </c>
      <c r="N82" s="176" t="s">
        <v>13</v>
      </c>
      <c r="O82" s="178" t="s">
        <v>14</v>
      </c>
      <c r="P82" s="90"/>
    </row>
    <row r="83" spans="1:16" ht="15.75" customHeight="1" x14ac:dyDescent="0.25">
      <c r="A83" s="177"/>
      <c r="B83" s="50" t="s">
        <v>65</v>
      </c>
      <c r="C83" s="50" t="s">
        <v>66</v>
      </c>
      <c r="D83" s="50" t="s">
        <v>67</v>
      </c>
      <c r="E83" s="50" t="s">
        <v>68</v>
      </c>
      <c r="F83" s="50" t="s">
        <v>69</v>
      </c>
      <c r="G83" s="50" t="s">
        <v>70</v>
      </c>
      <c r="H83" s="186"/>
      <c r="I83" s="177"/>
      <c r="J83" s="177"/>
      <c r="K83" s="177"/>
      <c r="L83" s="177"/>
      <c r="M83" s="177"/>
      <c r="N83" s="177"/>
      <c r="O83" s="177"/>
      <c r="P83" s="90"/>
    </row>
    <row r="84" spans="1:16" ht="15.75" customHeight="1" x14ac:dyDescent="0.25">
      <c r="A84" s="50">
        <v>2102</v>
      </c>
      <c r="B84" s="51">
        <v>117</v>
      </c>
      <c r="C84" s="51"/>
      <c r="D84" s="51"/>
      <c r="E84" s="51"/>
      <c r="F84" s="51"/>
      <c r="G84" s="51"/>
      <c r="H84" s="84"/>
      <c r="I84" s="130"/>
      <c r="J84" s="133"/>
      <c r="K84" s="134"/>
      <c r="L84" s="140"/>
      <c r="M84" s="53">
        <f>B84</f>
        <v>117</v>
      </c>
      <c r="N84" s="141"/>
      <c r="O84" s="140"/>
      <c r="P84" s="90"/>
    </row>
    <row r="85" spans="1:16" ht="15.75" customHeight="1" x14ac:dyDescent="0.25">
      <c r="A85" s="50">
        <v>2201</v>
      </c>
      <c r="B85" s="51"/>
      <c r="C85" s="51">
        <v>95</v>
      </c>
      <c r="D85" s="51"/>
      <c r="E85" s="51"/>
      <c r="F85" s="51"/>
      <c r="G85" s="51"/>
      <c r="H85" s="84"/>
      <c r="I85" s="131"/>
      <c r="J85" s="57"/>
      <c r="K85" s="135"/>
      <c r="L85" s="56">
        <f>C85/B84</f>
        <v>0.81196581196581197</v>
      </c>
      <c r="M85" s="55">
        <v>102</v>
      </c>
      <c r="N85" s="56">
        <f t="shared" ref="N85:N89" si="6">M85/M84</f>
        <v>0.87179487179487181</v>
      </c>
      <c r="O85" s="56">
        <f t="shared" ref="O85:O89" si="7">1-N85</f>
        <v>0.12820512820512819</v>
      </c>
      <c r="P85" s="90"/>
    </row>
    <row r="86" spans="1:16" ht="15.75" customHeight="1" x14ac:dyDescent="0.25">
      <c r="A86" s="50">
        <v>2202</v>
      </c>
      <c r="B86" s="51"/>
      <c r="C86" s="51"/>
      <c r="D86" s="51">
        <v>83</v>
      </c>
      <c r="E86" s="51"/>
      <c r="F86" s="51"/>
      <c r="G86" s="51"/>
      <c r="H86" s="84"/>
      <c r="I86" s="131"/>
      <c r="J86" s="57"/>
      <c r="K86" s="135"/>
      <c r="L86" s="139">
        <f>D86/C85</f>
        <v>0.87368421052631584</v>
      </c>
      <c r="M86" s="55">
        <v>102</v>
      </c>
      <c r="N86" s="139">
        <f t="shared" si="6"/>
        <v>1</v>
      </c>
      <c r="O86" s="56">
        <f t="shared" si="7"/>
        <v>0</v>
      </c>
      <c r="P86" s="30">
        <f>M86/M84</f>
        <v>0.87179487179487181</v>
      </c>
    </row>
    <row r="87" spans="1:16" ht="15.75" customHeight="1" x14ac:dyDescent="0.25">
      <c r="A87" s="50">
        <v>2301</v>
      </c>
      <c r="B87" s="51"/>
      <c r="C87" s="51"/>
      <c r="D87" s="51"/>
      <c r="E87" s="51">
        <v>81</v>
      </c>
      <c r="F87" s="51"/>
      <c r="G87" s="51"/>
      <c r="H87" s="84"/>
      <c r="I87" s="131"/>
      <c r="J87" s="57"/>
      <c r="K87" s="135"/>
      <c r="L87" s="139">
        <f>E87/D86</f>
        <v>0.97590361445783136</v>
      </c>
      <c r="M87" s="55">
        <v>88</v>
      </c>
      <c r="N87" s="139">
        <f t="shared" si="6"/>
        <v>0.86274509803921573</v>
      </c>
      <c r="O87" s="56">
        <f t="shared" si="7"/>
        <v>0.13725490196078427</v>
      </c>
      <c r="P87" s="90"/>
    </row>
    <row r="88" spans="1:16" ht="15.75" customHeight="1" x14ac:dyDescent="0.25">
      <c r="A88" s="50">
        <v>2302</v>
      </c>
      <c r="B88" s="51"/>
      <c r="C88" s="51"/>
      <c r="D88" s="51"/>
      <c r="E88" s="51"/>
      <c r="F88" s="51">
        <v>73</v>
      </c>
      <c r="G88" s="51"/>
      <c r="H88" s="84"/>
      <c r="I88" s="131"/>
      <c r="J88" s="57"/>
      <c r="K88" s="135"/>
      <c r="L88" s="139">
        <f>F88/E87</f>
        <v>0.90123456790123457</v>
      </c>
      <c r="M88" s="55">
        <v>80</v>
      </c>
      <c r="N88" s="139">
        <f t="shared" si="6"/>
        <v>0.90909090909090906</v>
      </c>
      <c r="O88" s="56">
        <f t="shared" si="7"/>
        <v>9.0909090909090939E-2</v>
      </c>
      <c r="P88" s="90"/>
    </row>
    <row r="89" spans="1:16" ht="15.75" customHeight="1" x14ac:dyDescent="0.25">
      <c r="A89" s="50">
        <v>2401</v>
      </c>
      <c r="B89" s="51"/>
      <c r="C89" s="51"/>
      <c r="D89" s="51"/>
      <c r="E89" s="51"/>
      <c r="F89" s="51"/>
      <c r="G89" s="51">
        <v>61</v>
      </c>
      <c r="H89" s="84">
        <v>52</v>
      </c>
      <c r="I89" s="131"/>
      <c r="J89" s="57"/>
      <c r="K89" s="135"/>
      <c r="L89" s="139">
        <f>G89/F88</f>
        <v>0.83561643835616439</v>
      </c>
      <c r="M89" s="168">
        <v>68</v>
      </c>
      <c r="N89" s="139">
        <f t="shared" si="6"/>
        <v>0.85</v>
      </c>
      <c r="O89" s="56">
        <f t="shared" si="7"/>
        <v>0.15000000000000002</v>
      </c>
      <c r="P89" s="90"/>
    </row>
    <row r="90" spans="1:16" ht="15.75" customHeight="1" x14ac:dyDescent="0.25">
      <c r="A90" s="91" t="s">
        <v>98</v>
      </c>
      <c r="B90" s="51"/>
      <c r="C90" s="51"/>
      <c r="D90" s="51"/>
      <c r="E90" s="51"/>
      <c r="F90" s="51"/>
      <c r="G90" s="51">
        <v>14</v>
      </c>
      <c r="H90" s="84">
        <v>4</v>
      </c>
      <c r="I90" s="131"/>
      <c r="J90" s="57"/>
      <c r="K90" s="136"/>
      <c r="L90" s="57"/>
      <c r="M90" s="168">
        <v>14</v>
      </c>
      <c r="N90" s="57"/>
      <c r="O90" s="142"/>
      <c r="P90" s="90"/>
    </row>
    <row r="91" spans="1:16" ht="15.75" customHeight="1" x14ac:dyDescent="0.25">
      <c r="A91" s="91" t="s">
        <v>99</v>
      </c>
      <c r="B91" s="51"/>
      <c r="C91" s="51"/>
      <c r="D91" s="51"/>
      <c r="E91" s="51"/>
      <c r="F91" s="51"/>
      <c r="G91" s="51">
        <v>6</v>
      </c>
      <c r="H91" s="84">
        <v>6</v>
      </c>
      <c r="I91" s="131"/>
      <c r="J91" s="57"/>
      <c r="K91" s="136"/>
      <c r="L91" s="57"/>
      <c r="M91" s="168">
        <v>6</v>
      </c>
      <c r="N91" s="57"/>
      <c r="O91" s="142"/>
      <c r="P91" s="90"/>
    </row>
    <row r="92" spans="1:16" ht="15.75" customHeight="1" x14ac:dyDescent="0.25">
      <c r="A92" s="91" t="s">
        <v>100</v>
      </c>
      <c r="B92" s="51"/>
      <c r="C92" s="51"/>
      <c r="D92" s="51"/>
      <c r="E92" s="51"/>
      <c r="F92" s="51"/>
      <c r="G92" s="51"/>
      <c r="H92" s="84"/>
      <c r="I92" s="131"/>
      <c r="J92" s="57"/>
      <c r="K92" s="136"/>
      <c r="L92" s="57"/>
      <c r="M92" s="168"/>
      <c r="N92" s="57"/>
      <c r="O92" s="142"/>
      <c r="P92" s="90"/>
    </row>
    <row r="93" spans="1:16" ht="15.75" customHeight="1" x14ac:dyDescent="0.25">
      <c r="A93" s="91" t="s">
        <v>101</v>
      </c>
      <c r="B93" s="51"/>
      <c r="C93" s="51"/>
      <c r="D93" s="51"/>
      <c r="E93" s="51"/>
      <c r="F93" s="51"/>
      <c r="G93" s="51"/>
      <c r="H93" s="84"/>
      <c r="I93" s="132"/>
      <c r="J93" s="137"/>
      <c r="K93" s="138"/>
      <c r="L93" s="137"/>
      <c r="M93" s="168"/>
      <c r="N93" s="137"/>
      <c r="O93" s="54"/>
      <c r="P93" s="90"/>
    </row>
    <row r="94" spans="1:16" ht="18" customHeight="1" x14ac:dyDescent="0.25">
      <c r="A94" s="19"/>
      <c r="B94" s="193" t="s">
        <v>74</v>
      </c>
      <c r="C94" s="183"/>
      <c r="D94" s="183"/>
      <c r="E94" s="183"/>
      <c r="F94" s="183"/>
      <c r="G94" s="184"/>
      <c r="H94" s="71">
        <f>SUM(H86:H93)</f>
        <v>62</v>
      </c>
      <c r="I94" s="94">
        <f>H89/B84</f>
        <v>0.44444444444444442</v>
      </c>
      <c r="J94" s="94">
        <f>H94/B84</f>
        <v>0.52991452991452992</v>
      </c>
      <c r="K94" s="94">
        <f>J94-I94</f>
        <v>8.54700854700855E-2</v>
      </c>
      <c r="L94" s="1"/>
      <c r="M94" s="24"/>
      <c r="N94" s="27"/>
      <c r="O94" s="1"/>
      <c r="P94" s="90"/>
    </row>
    <row r="95" spans="1:16" ht="12.75" customHeight="1" x14ac:dyDescent="0.2"/>
    <row r="96" spans="1:16" ht="12.75" customHeight="1" x14ac:dyDescent="0.2"/>
    <row r="97" spans="1:15" ht="26.25" customHeight="1" x14ac:dyDescent="0.4">
      <c r="A97" s="29"/>
      <c r="B97" s="179" t="s">
        <v>63</v>
      </c>
      <c r="C97" s="180"/>
      <c r="D97" s="180"/>
      <c r="E97" s="180"/>
      <c r="F97" s="180"/>
      <c r="G97" s="180"/>
      <c r="H97" s="89">
        <v>2201</v>
      </c>
      <c r="I97" s="95" t="s">
        <v>96</v>
      </c>
      <c r="J97" s="79"/>
      <c r="K97" s="79"/>
      <c r="L97" s="79"/>
      <c r="M97" s="79"/>
      <c r="N97" s="24"/>
      <c r="O97" s="24"/>
    </row>
    <row r="98" spans="1:15" ht="20.25" customHeight="1" x14ac:dyDescent="0.2">
      <c r="A98" s="181" t="s">
        <v>16</v>
      </c>
      <c r="B98" s="182" t="s">
        <v>64</v>
      </c>
      <c r="C98" s="183"/>
      <c r="D98" s="183"/>
      <c r="E98" s="183"/>
      <c r="F98" s="183"/>
      <c r="G98" s="184"/>
      <c r="H98" s="185" t="s">
        <v>17</v>
      </c>
      <c r="I98" s="178" t="s">
        <v>8</v>
      </c>
      <c r="J98" s="178" t="s">
        <v>9</v>
      </c>
      <c r="K98" s="187" t="s">
        <v>10</v>
      </c>
      <c r="L98" s="178" t="s">
        <v>11</v>
      </c>
      <c r="M98" s="176" t="s">
        <v>12</v>
      </c>
      <c r="N98" s="176" t="s">
        <v>13</v>
      </c>
      <c r="O98" s="178" t="s">
        <v>14</v>
      </c>
    </row>
    <row r="99" spans="1:15" ht="15.75" customHeight="1" x14ac:dyDescent="0.25">
      <c r="A99" s="177"/>
      <c r="B99" s="50" t="s">
        <v>65</v>
      </c>
      <c r="C99" s="50" t="s">
        <v>66</v>
      </c>
      <c r="D99" s="50" t="s">
        <v>67</v>
      </c>
      <c r="E99" s="50" t="s">
        <v>68</v>
      </c>
      <c r="F99" s="50" t="s">
        <v>69</v>
      </c>
      <c r="G99" s="50" t="s">
        <v>70</v>
      </c>
      <c r="H99" s="186"/>
      <c r="I99" s="177"/>
      <c r="J99" s="177"/>
      <c r="K99" s="177"/>
      <c r="L99" s="177"/>
      <c r="M99" s="177"/>
      <c r="N99" s="177"/>
      <c r="O99" s="177"/>
    </row>
    <row r="100" spans="1:15" ht="15.75" customHeight="1" x14ac:dyDescent="0.25">
      <c r="A100" s="50">
        <v>2201</v>
      </c>
      <c r="B100" s="51"/>
      <c r="C100" s="51"/>
      <c r="D100" s="51"/>
      <c r="E100" s="51"/>
      <c r="F100" s="51"/>
      <c r="G100" s="51"/>
      <c r="H100" s="84"/>
      <c r="I100" s="130"/>
      <c r="J100" s="133"/>
      <c r="K100" s="134"/>
      <c r="L100" s="140"/>
      <c r="M100" s="53"/>
      <c r="N100" s="141"/>
      <c r="O100" s="140"/>
    </row>
    <row r="101" spans="1:15" ht="15.75" customHeight="1" x14ac:dyDescent="0.25">
      <c r="A101" s="50">
        <v>2202</v>
      </c>
      <c r="B101" s="51"/>
      <c r="C101" s="51"/>
      <c r="D101" s="51"/>
      <c r="E101" s="51"/>
      <c r="F101" s="51"/>
      <c r="G101" s="51"/>
      <c r="H101" s="84"/>
      <c r="I101" s="131"/>
      <c r="J101" s="57"/>
      <c r="K101" s="135"/>
      <c r="L101" s="56"/>
      <c r="M101" s="55"/>
      <c r="N101" s="56"/>
      <c r="O101" s="56"/>
    </row>
    <row r="102" spans="1:15" ht="15.75" customHeight="1" x14ac:dyDescent="0.25">
      <c r="A102" s="50">
        <v>2301</v>
      </c>
      <c r="B102" s="51"/>
      <c r="C102" s="51"/>
      <c r="D102" s="51"/>
      <c r="E102" s="51"/>
      <c r="F102" s="51"/>
      <c r="G102" s="51"/>
      <c r="H102" s="84"/>
      <c r="I102" s="131"/>
      <c r="J102" s="57"/>
      <c r="K102" s="135"/>
      <c r="L102" s="139"/>
      <c r="M102" s="55"/>
      <c r="N102" s="139"/>
      <c r="O102" s="56"/>
    </row>
    <row r="103" spans="1:15" ht="15.75" customHeight="1" x14ac:dyDescent="0.25">
      <c r="A103" s="50">
        <v>2302</v>
      </c>
      <c r="B103" s="51"/>
      <c r="C103" s="51"/>
      <c r="D103" s="51"/>
      <c r="E103" s="51"/>
      <c r="F103" s="51"/>
      <c r="G103" s="51"/>
      <c r="H103" s="84"/>
      <c r="I103" s="131"/>
      <c r="J103" s="57"/>
      <c r="K103" s="135"/>
      <c r="L103" s="139"/>
      <c r="M103" s="55"/>
      <c r="N103" s="139"/>
      <c r="O103" s="56"/>
    </row>
    <row r="104" spans="1:15" ht="15.75" customHeight="1" x14ac:dyDescent="0.25">
      <c r="A104" s="50">
        <v>2401</v>
      </c>
      <c r="B104" s="51"/>
      <c r="C104" s="51"/>
      <c r="D104" s="51"/>
      <c r="E104" s="51"/>
      <c r="F104" s="51"/>
      <c r="G104" s="51"/>
      <c r="H104" s="84"/>
      <c r="I104" s="131"/>
      <c r="J104" s="57"/>
      <c r="K104" s="135"/>
      <c r="L104" s="139"/>
      <c r="M104" s="55"/>
      <c r="N104" s="139"/>
      <c r="O104" s="56"/>
    </row>
    <row r="105" spans="1:15" ht="15.75" customHeight="1" x14ac:dyDescent="0.25">
      <c r="A105" s="50">
        <v>2402</v>
      </c>
      <c r="B105" s="51"/>
      <c r="C105" s="51"/>
      <c r="D105" s="51"/>
      <c r="E105" s="51"/>
      <c r="F105" s="51"/>
      <c r="G105" s="51"/>
      <c r="H105" s="84"/>
      <c r="I105" s="131"/>
      <c r="J105" s="57"/>
      <c r="K105" s="135"/>
      <c r="L105" s="139"/>
      <c r="M105" s="168"/>
      <c r="N105" s="139"/>
      <c r="O105" s="56"/>
    </row>
    <row r="106" spans="1:15" ht="15.75" customHeight="1" x14ac:dyDescent="0.25">
      <c r="A106" s="91" t="s">
        <v>99</v>
      </c>
      <c r="B106" s="51"/>
      <c r="C106" s="51"/>
      <c r="D106" s="51"/>
      <c r="E106" s="51"/>
      <c r="F106" s="51"/>
      <c r="G106" s="51"/>
      <c r="H106" s="84"/>
      <c r="I106" s="131"/>
      <c r="J106" s="57"/>
      <c r="K106" s="136"/>
      <c r="L106" s="57"/>
      <c r="M106" s="168"/>
      <c r="N106" s="57"/>
      <c r="O106" s="142"/>
    </row>
    <row r="107" spans="1:15" ht="15.75" customHeight="1" x14ac:dyDescent="0.25">
      <c r="A107" s="91" t="s">
        <v>100</v>
      </c>
      <c r="B107" s="51"/>
      <c r="C107" s="51"/>
      <c r="D107" s="51"/>
      <c r="E107" s="51"/>
      <c r="F107" s="51"/>
      <c r="G107" s="51"/>
      <c r="H107" s="84"/>
      <c r="I107" s="131"/>
      <c r="J107" s="57"/>
      <c r="K107" s="136"/>
      <c r="L107" s="57"/>
      <c r="M107" s="168"/>
      <c r="N107" s="57"/>
      <c r="O107" s="142"/>
    </row>
    <row r="108" spans="1:15" ht="15.75" customHeight="1" x14ac:dyDescent="0.25">
      <c r="A108" s="91" t="s">
        <v>101</v>
      </c>
      <c r="B108" s="51"/>
      <c r="C108" s="51"/>
      <c r="D108" s="51"/>
      <c r="E108" s="51"/>
      <c r="F108" s="51"/>
      <c r="G108" s="51"/>
      <c r="H108" s="84"/>
      <c r="I108" s="131"/>
      <c r="J108" s="57"/>
      <c r="K108" s="136"/>
      <c r="L108" s="57"/>
      <c r="M108" s="168"/>
      <c r="N108" s="57"/>
      <c r="O108" s="142"/>
    </row>
    <row r="109" spans="1:15" ht="15.75" customHeight="1" x14ac:dyDescent="0.25">
      <c r="A109" s="91" t="s">
        <v>102</v>
      </c>
      <c r="B109" s="51"/>
      <c r="C109" s="51"/>
      <c r="D109" s="51"/>
      <c r="E109" s="51"/>
      <c r="F109" s="51"/>
      <c r="G109" s="51"/>
      <c r="H109" s="84"/>
      <c r="I109" s="132"/>
      <c r="J109" s="137"/>
      <c r="K109" s="138"/>
      <c r="L109" s="137"/>
      <c r="M109" s="168"/>
      <c r="N109" s="137"/>
      <c r="O109" s="54"/>
    </row>
    <row r="110" spans="1:15" ht="18" customHeight="1" x14ac:dyDescent="0.25">
      <c r="A110" s="19"/>
      <c r="B110" s="193" t="s">
        <v>74</v>
      </c>
      <c r="C110" s="183"/>
      <c r="D110" s="183"/>
      <c r="E110" s="183"/>
      <c r="F110" s="183"/>
      <c r="G110" s="184"/>
      <c r="H110" s="71">
        <f>SUM(H102:H109)</f>
        <v>0</v>
      </c>
      <c r="I110" s="94"/>
      <c r="J110" s="94"/>
      <c r="K110" s="94"/>
      <c r="L110" s="1"/>
      <c r="M110" s="24"/>
      <c r="N110" s="27"/>
      <c r="O110" s="1"/>
    </row>
    <row r="111" spans="1:15" ht="12.75" customHeight="1" x14ac:dyDescent="0.2"/>
    <row r="112" spans="1:15" ht="12.75" customHeight="1" x14ac:dyDescent="0.2"/>
    <row r="113" spans="1:16" ht="26.25" x14ac:dyDescent="0.4">
      <c r="A113" s="29"/>
      <c r="B113" s="179" t="s">
        <v>63</v>
      </c>
      <c r="C113" s="180"/>
      <c r="D113" s="180"/>
      <c r="E113" s="180"/>
      <c r="F113" s="180"/>
      <c r="G113" s="180"/>
      <c r="H113" s="89">
        <v>2202</v>
      </c>
      <c r="I113" s="79"/>
      <c r="J113" s="79"/>
      <c r="K113" s="79"/>
      <c r="L113" s="79"/>
      <c r="M113" s="79"/>
      <c r="N113" s="24"/>
      <c r="O113" s="24"/>
    </row>
    <row r="114" spans="1:16" ht="20.25" x14ac:dyDescent="0.2">
      <c r="A114" s="181" t="s">
        <v>16</v>
      </c>
      <c r="B114" s="182" t="s">
        <v>64</v>
      </c>
      <c r="C114" s="183"/>
      <c r="D114" s="183"/>
      <c r="E114" s="183"/>
      <c r="F114" s="183"/>
      <c r="G114" s="184"/>
      <c r="H114" s="185" t="s">
        <v>17</v>
      </c>
      <c r="I114" s="178" t="s">
        <v>8</v>
      </c>
      <c r="J114" s="178" t="s">
        <v>9</v>
      </c>
      <c r="K114" s="187" t="s">
        <v>10</v>
      </c>
      <c r="L114" s="178" t="s">
        <v>11</v>
      </c>
      <c r="M114" s="176" t="s">
        <v>12</v>
      </c>
      <c r="N114" s="176" t="s">
        <v>13</v>
      </c>
      <c r="O114" s="178" t="s">
        <v>14</v>
      </c>
    </row>
    <row r="115" spans="1:16" ht="15.75" x14ac:dyDescent="0.25">
      <c r="A115" s="177"/>
      <c r="B115" s="50" t="s">
        <v>65</v>
      </c>
      <c r="C115" s="50" t="s">
        <v>66</v>
      </c>
      <c r="D115" s="50" t="s">
        <v>67</v>
      </c>
      <c r="E115" s="50" t="s">
        <v>68</v>
      </c>
      <c r="F115" s="50" t="s">
        <v>69</v>
      </c>
      <c r="G115" s="50" t="s">
        <v>70</v>
      </c>
      <c r="H115" s="186"/>
      <c r="I115" s="177"/>
      <c r="J115" s="177"/>
      <c r="K115" s="177"/>
      <c r="L115" s="177"/>
      <c r="M115" s="177"/>
      <c r="N115" s="177"/>
      <c r="O115" s="177"/>
    </row>
    <row r="116" spans="1:16" ht="15.75" x14ac:dyDescent="0.25">
      <c r="A116" s="50">
        <v>2202</v>
      </c>
      <c r="B116" s="51">
        <v>132</v>
      </c>
      <c r="C116" s="51"/>
      <c r="D116" s="51"/>
      <c r="E116" s="51"/>
      <c r="F116" s="51"/>
      <c r="G116" s="51"/>
      <c r="H116" s="84"/>
      <c r="I116" s="130"/>
      <c r="J116" s="133"/>
      <c r="K116" s="134"/>
      <c r="L116" s="140"/>
      <c r="M116" s="53">
        <v>132</v>
      </c>
      <c r="N116" s="141"/>
      <c r="O116" s="140"/>
    </row>
    <row r="117" spans="1:16" ht="15.75" x14ac:dyDescent="0.25">
      <c r="A117" s="50">
        <v>2301</v>
      </c>
      <c r="B117" s="51"/>
      <c r="C117" s="51">
        <v>129</v>
      </c>
      <c r="D117" s="51"/>
      <c r="E117" s="51"/>
      <c r="F117" s="51"/>
      <c r="G117" s="51"/>
      <c r="H117" s="84"/>
      <c r="I117" s="131"/>
      <c r="J117" s="57"/>
      <c r="K117" s="135"/>
      <c r="L117" s="56">
        <f>C117/B116</f>
        <v>0.97727272727272729</v>
      </c>
      <c r="M117" s="55">
        <v>129</v>
      </c>
      <c r="N117" s="56">
        <f t="shared" ref="N117:N121" si="8">M117/M116</f>
        <v>0.97727272727272729</v>
      </c>
      <c r="O117" s="56">
        <f t="shared" ref="O117:O121" si="9">1-N117</f>
        <v>2.2727272727272707E-2</v>
      </c>
    </row>
    <row r="118" spans="1:16" ht="15.75" x14ac:dyDescent="0.25">
      <c r="A118" s="50">
        <v>2302</v>
      </c>
      <c r="B118" s="51"/>
      <c r="C118" s="51"/>
      <c r="D118" s="51">
        <v>125</v>
      </c>
      <c r="E118" s="51"/>
      <c r="F118" s="51"/>
      <c r="G118" s="51"/>
      <c r="H118" s="84"/>
      <c r="I118" s="131"/>
      <c r="J118" s="57"/>
      <c r="K118" s="135"/>
      <c r="L118" s="139">
        <f>D118/C117</f>
        <v>0.96899224806201545</v>
      </c>
      <c r="M118" s="55">
        <v>126</v>
      </c>
      <c r="N118" s="139">
        <f t="shared" si="8"/>
        <v>0.97674418604651159</v>
      </c>
      <c r="O118" s="56">
        <f t="shared" si="9"/>
        <v>2.3255813953488413E-2</v>
      </c>
      <c r="P118" s="100">
        <f>M118/M116</f>
        <v>0.95454545454545459</v>
      </c>
    </row>
    <row r="119" spans="1:16" ht="15.75" x14ac:dyDescent="0.25">
      <c r="A119" s="50">
        <v>2401</v>
      </c>
      <c r="B119" s="51"/>
      <c r="C119" s="51"/>
      <c r="D119" s="51"/>
      <c r="E119" s="51">
        <v>120</v>
      </c>
      <c r="F119" s="51"/>
      <c r="G119" s="51"/>
      <c r="H119" s="84"/>
      <c r="I119" s="131"/>
      <c r="J119" s="57"/>
      <c r="K119" s="135"/>
      <c r="L119" s="139">
        <f>E119/D118</f>
        <v>0.96</v>
      </c>
      <c r="M119" s="55">
        <v>124</v>
      </c>
      <c r="N119" s="139">
        <f t="shared" si="8"/>
        <v>0.98412698412698407</v>
      </c>
      <c r="O119" s="56">
        <f t="shared" si="9"/>
        <v>1.5873015873015928E-2</v>
      </c>
    </row>
    <row r="120" spans="1:16" ht="15.75" x14ac:dyDescent="0.25">
      <c r="A120" s="91" t="s">
        <v>98</v>
      </c>
      <c r="B120" s="51"/>
      <c r="C120" s="51"/>
      <c r="D120" s="51"/>
      <c r="E120" s="51"/>
      <c r="F120" s="51">
        <v>110</v>
      </c>
      <c r="G120" s="51"/>
      <c r="H120" s="84"/>
      <c r="I120" s="131"/>
      <c r="J120" s="57"/>
      <c r="K120" s="135"/>
      <c r="L120" s="139">
        <f>F120/E119</f>
        <v>0.91666666666666663</v>
      </c>
      <c r="M120" s="55">
        <v>118</v>
      </c>
      <c r="N120" s="139">
        <f t="shared" si="8"/>
        <v>0.95161290322580649</v>
      </c>
      <c r="O120" s="56">
        <f t="shared" si="9"/>
        <v>4.8387096774193505E-2</v>
      </c>
    </row>
    <row r="121" spans="1:16" ht="15.75" x14ac:dyDescent="0.25">
      <c r="A121" s="91" t="s">
        <v>99</v>
      </c>
      <c r="B121" s="51"/>
      <c r="C121" s="51"/>
      <c r="D121" s="51"/>
      <c r="E121" s="51"/>
      <c r="F121" s="51"/>
      <c r="G121" s="51">
        <v>103</v>
      </c>
      <c r="H121" s="84">
        <v>82</v>
      </c>
      <c r="I121" s="131"/>
      <c r="J121" s="57"/>
      <c r="K121" s="135"/>
      <c r="L121" s="139">
        <f>G121/F120</f>
        <v>0.9363636363636364</v>
      </c>
      <c r="M121" s="168">
        <v>111</v>
      </c>
      <c r="N121" s="139">
        <f t="shared" si="8"/>
        <v>0.94067796610169496</v>
      </c>
      <c r="O121" s="56">
        <f t="shared" si="9"/>
        <v>5.9322033898305038E-2</v>
      </c>
    </row>
    <row r="122" spans="1:16" ht="15.75" x14ac:dyDescent="0.25">
      <c r="A122" s="91" t="s">
        <v>100</v>
      </c>
      <c r="B122" s="51"/>
      <c r="C122" s="51"/>
      <c r="D122" s="51"/>
      <c r="E122" s="51"/>
      <c r="F122" s="51"/>
      <c r="G122" s="51"/>
      <c r="H122" s="84"/>
      <c r="I122" s="131"/>
      <c r="J122" s="57"/>
      <c r="K122" s="136"/>
      <c r="L122" s="57"/>
      <c r="M122" s="168"/>
      <c r="N122" s="57"/>
      <c r="O122" s="142"/>
    </row>
    <row r="123" spans="1:16" ht="15.75" x14ac:dyDescent="0.25">
      <c r="A123" s="110" t="s">
        <v>101</v>
      </c>
      <c r="B123" s="51"/>
      <c r="C123" s="51"/>
      <c r="D123" s="51"/>
      <c r="E123" s="51"/>
      <c r="F123" s="51"/>
      <c r="G123" s="51"/>
      <c r="H123" s="84"/>
      <c r="I123" s="131"/>
      <c r="J123" s="57"/>
      <c r="K123" s="136"/>
      <c r="L123" s="57"/>
      <c r="M123" s="168"/>
      <c r="N123" s="57"/>
      <c r="O123" s="142"/>
    </row>
    <row r="124" spans="1:16" ht="15.75" x14ac:dyDescent="0.25">
      <c r="A124" s="110">
        <v>2602</v>
      </c>
      <c r="B124" s="107"/>
      <c r="C124" s="51"/>
      <c r="D124" s="51"/>
      <c r="E124" s="51"/>
      <c r="F124" s="51"/>
      <c r="G124" s="51"/>
      <c r="H124" s="84"/>
      <c r="I124" s="131"/>
      <c r="J124" s="57"/>
      <c r="K124" s="136"/>
      <c r="L124" s="57"/>
      <c r="M124" s="168"/>
      <c r="N124" s="57"/>
      <c r="O124" s="142"/>
    </row>
    <row r="125" spans="1:16" ht="15.75" x14ac:dyDescent="0.25">
      <c r="A125" s="111">
        <v>2701</v>
      </c>
      <c r="B125" s="107"/>
      <c r="C125" s="51"/>
      <c r="D125" s="51"/>
      <c r="E125" s="51"/>
      <c r="F125" s="51"/>
      <c r="G125" s="51"/>
      <c r="H125" s="84"/>
      <c r="I125" s="132"/>
      <c r="J125" s="137"/>
      <c r="K125" s="138"/>
      <c r="L125" s="137"/>
      <c r="M125" s="168"/>
      <c r="N125" s="137"/>
      <c r="O125" s="54"/>
    </row>
    <row r="126" spans="1:16" ht="18" x14ac:dyDescent="0.25">
      <c r="A126" s="19"/>
      <c r="B126" s="193" t="s">
        <v>74</v>
      </c>
      <c r="C126" s="183"/>
      <c r="D126" s="183"/>
      <c r="E126" s="183"/>
      <c r="F126" s="183"/>
      <c r="G126" s="184"/>
      <c r="H126" s="71">
        <f>SUM(H118:H125)</f>
        <v>82</v>
      </c>
      <c r="I126" s="94">
        <f>H121/B116</f>
        <v>0.62121212121212122</v>
      </c>
      <c r="J126" s="94">
        <f>H126/B116</f>
        <v>0.62121212121212122</v>
      </c>
      <c r="K126" s="94">
        <f>J126-I126</f>
        <v>0</v>
      </c>
      <c r="L126" s="1"/>
      <c r="M126" s="24"/>
      <c r="N126" s="27"/>
      <c r="O126" s="1"/>
    </row>
    <row r="127" spans="1:16" ht="12.75" customHeight="1" x14ac:dyDescent="0.2"/>
    <row r="128" spans="1:16" ht="12.75" customHeight="1" x14ac:dyDescent="0.2"/>
    <row r="129" spans="1:16" ht="26.25" x14ac:dyDescent="0.4">
      <c r="A129" s="29"/>
      <c r="B129" s="179" t="s">
        <v>63</v>
      </c>
      <c r="C129" s="180"/>
      <c r="D129" s="180"/>
      <c r="E129" s="180"/>
      <c r="F129" s="180"/>
      <c r="G129" s="180"/>
      <c r="H129" s="89">
        <v>2302</v>
      </c>
      <c r="I129" s="79"/>
      <c r="J129" s="79"/>
      <c r="K129" s="79"/>
      <c r="L129" s="79"/>
      <c r="M129" s="79"/>
      <c r="N129" s="24"/>
      <c r="O129" s="24"/>
    </row>
    <row r="130" spans="1:16" ht="20.25" x14ac:dyDescent="0.2">
      <c r="A130" s="181" t="s">
        <v>16</v>
      </c>
      <c r="B130" s="182" t="s">
        <v>64</v>
      </c>
      <c r="C130" s="183"/>
      <c r="D130" s="183"/>
      <c r="E130" s="183"/>
      <c r="F130" s="183"/>
      <c r="G130" s="184"/>
      <c r="H130" s="185" t="s">
        <v>17</v>
      </c>
      <c r="I130" s="178" t="s">
        <v>8</v>
      </c>
      <c r="J130" s="178" t="s">
        <v>9</v>
      </c>
      <c r="K130" s="187" t="s">
        <v>10</v>
      </c>
      <c r="L130" s="178" t="s">
        <v>11</v>
      </c>
      <c r="M130" s="176" t="s">
        <v>12</v>
      </c>
      <c r="N130" s="176" t="s">
        <v>13</v>
      </c>
      <c r="O130" s="178" t="s">
        <v>14</v>
      </c>
    </row>
    <row r="131" spans="1:16" ht="15.75" x14ac:dyDescent="0.25">
      <c r="A131" s="177"/>
      <c r="B131" s="50" t="s">
        <v>65</v>
      </c>
      <c r="C131" s="50" t="s">
        <v>66</v>
      </c>
      <c r="D131" s="50" t="s">
        <v>67</v>
      </c>
      <c r="E131" s="50" t="s">
        <v>68</v>
      </c>
      <c r="F131" s="50" t="s">
        <v>69</v>
      </c>
      <c r="G131" s="50" t="s">
        <v>70</v>
      </c>
      <c r="H131" s="186"/>
      <c r="I131" s="177"/>
      <c r="J131" s="177"/>
      <c r="K131" s="177"/>
      <c r="L131" s="177"/>
      <c r="M131" s="177"/>
      <c r="N131" s="177"/>
      <c r="O131" s="177"/>
    </row>
    <row r="132" spans="1:16" ht="15.75" x14ac:dyDescent="0.25">
      <c r="A132" s="50">
        <v>2302</v>
      </c>
      <c r="B132" s="51">
        <v>130</v>
      </c>
      <c r="C132" s="51"/>
      <c r="D132" s="51"/>
      <c r="E132" s="51"/>
      <c r="F132" s="51"/>
      <c r="G132" s="51"/>
      <c r="H132" s="84"/>
      <c r="I132" s="130"/>
      <c r="J132" s="133"/>
      <c r="K132" s="134"/>
      <c r="L132" s="140"/>
      <c r="M132" s="53">
        <f>B132</f>
        <v>130</v>
      </c>
      <c r="N132" s="141"/>
      <c r="O132" s="140"/>
    </row>
    <row r="133" spans="1:16" ht="15.75" x14ac:dyDescent="0.25">
      <c r="A133" s="50">
        <v>2401</v>
      </c>
      <c r="B133" s="51"/>
      <c r="C133" s="51">
        <v>123</v>
      </c>
      <c r="D133" s="51"/>
      <c r="E133" s="51"/>
      <c r="F133" s="51"/>
      <c r="G133" s="51"/>
      <c r="H133" s="84"/>
      <c r="I133" s="131"/>
      <c r="J133" s="57"/>
      <c r="K133" s="135"/>
      <c r="L133" s="56">
        <f>C133/B132</f>
        <v>0.94615384615384612</v>
      </c>
      <c r="M133" s="55">
        <v>123</v>
      </c>
      <c r="N133" s="56">
        <f t="shared" ref="N133:N135" si="10">M133/M132</f>
        <v>0.94615384615384612</v>
      </c>
      <c r="O133" s="56">
        <f t="shared" ref="O133:O135" si="11">1-N133</f>
        <v>5.3846153846153877E-2</v>
      </c>
    </row>
    <row r="134" spans="1:16" ht="15.75" x14ac:dyDescent="0.25">
      <c r="A134" s="50">
        <v>2402</v>
      </c>
      <c r="B134" s="51"/>
      <c r="C134" s="51"/>
      <c r="D134" s="51">
        <v>115</v>
      </c>
      <c r="E134" s="51"/>
      <c r="F134" s="51"/>
      <c r="G134" s="51"/>
      <c r="H134" s="84"/>
      <c r="I134" s="131"/>
      <c r="J134" s="57"/>
      <c r="K134" s="135"/>
      <c r="L134" s="139">
        <f>D134/C133</f>
        <v>0.93495934959349591</v>
      </c>
      <c r="M134" s="55">
        <v>115</v>
      </c>
      <c r="N134" s="139">
        <f t="shared" si="10"/>
        <v>0.93495934959349591</v>
      </c>
      <c r="O134" s="56">
        <f t="shared" si="11"/>
        <v>6.5040650406504086E-2</v>
      </c>
      <c r="P134" s="100">
        <f>M134/M132</f>
        <v>0.88461538461538458</v>
      </c>
    </row>
    <row r="135" spans="1:16" ht="15.75" x14ac:dyDescent="0.25">
      <c r="A135" s="50">
        <v>2501</v>
      </c>
      <c r="B135" s="51"/>
      <c r="C135" s="51"/>
      <c r="D135" s="51"/>
      <c r="E135" s="51">
        <v>97</v>
      </c>
      <c r="F135" s="51"/>
      <c r="G135" s="51"/>
      <c r="H135" s="84"/>
      <c r="I135" s="131"/>
      <c r="J135" s="57"/>
      <c r="K135" s="135"/>
      <c r="L135" s="139">
        <f>E135/D134</f>
        <v>0.84347826086956523</v>
      </c>
      <c r="M135" s="55">
        <v>107</v>
      </c>
      <c r="N135" s="139">
        <f t="shared" si="10"/>
        <v>0.93043478260869561</v>
      </c>
      <c r="O135" s="56">
        <f t="shared" si="11"/>
        <v>6.956521739130439E-2</v>
      </c>
    </row>
    <row r="136" spans="1:16" ht="15.75" x14ac:dyDescent="0.25">
      <c r="A136" s="91" t="s">
        <v>100</v>
      </c>
      <c r="B136" s="51"/>
      <c r="C136" s="51"/>
      <c r="D136" s="51"/>
      <c r="E136" s="51"/>
      <c r="F136" s="51"/>
      <c r="G136" s="51"/>
      <c r="H136" s="84"/>
      <c r="I136" s="131"/>
      <c r="J136" s="57"/>
      <c r="K136" s="135"/>
      <c r="L136" s="139"/>
      <c r="M136" s="55"/>
      <c r="N136" s="139"/>
      <c r="O136" s="56"/>
    </row>
    <row r="137" spans="1:16" ht="15.75" x14ac:dyDescent="0.25">
      <c r="A137" s="91" t="s">
        <v>101</v>
      </c>
      <c r="B137" s="51"/>
      <c r="C137" s="51"/>
      <c r="D137" s="51"/>
      <c r="E137" s="51"/>
      <c r="F137" s="51"/>
      <c r="G137" s="51"/>
      <c r="H137" s="84"/>
      <c r="I137" s="131"/>
      <c r="J137" s="57"/>
      <c r="K137" s="135"/>
      <c r="L137" s="139"/>
      <c r="M137" s="168"/>
      <c r="N137" s="139"/>
      <c r="O137" s="56"/>
    </row>
    <row r="138" spans="1:16" ht="15.75" x14ac:dyDescent="0.25">
      <c r="A138" s="91" t="s">
        <v>102</v>
      </c>
      <c r="B138" s="51"/>
      <c r="C138" s="51"/>
      <c r="D138" s="51"/>
      <c r="E138" s="51"/>
      <c r="F138" s="51"/>
      <c r="G138" s="51"/>
      <c r="H138" s="84"/>
      <c r="I138" s="131"/>
      <c r="J138" s="57"/>
      <c r="K138" s="136"/>
      <c r="L138" s="57"/>
      <c r="M138" s="168"/>
      <c r="N138" s="57"/>
      <c r="O138" s="142"/>
    </row>
    <row r="139" spans="1:16" ht="15.75" x14ac:dyDescent="0.25">
      <c r="A139" s="110" t="s">
        <v>105</v>
      </c>
      <c r="B139" s="51"/>
      <c r="C139" s="51"/>
      <c r="D139" s="51"/>
      <c r="E139" s="51"/>
      <c r="F139" s="51"/>
      <c r="G139" s="51"/>
      <c r="H139" s="84"/>
      <c r="I139" s="131"/>
      <c r="J139" s="57"/>
      <c r="K139" s="136"/>
      <c r="L139" s="57"/>
      <c r="M139" s="168"/>
      <c r="N139" s="57"/>
      <c r="O139" s="142"/>
    </row>
    <row r="140" spans="1:16" ht="15.75" x14ac:dyDescent="0.25">
      <c r="A140" s="110" t="s">
        <v>107</v>
      </c>
      <c r="B140" s="107"/>
      <c r="C140" s="51"/>
      <c r="D140" s="51"/>
      <c r="E140" s="51"/>
      <c r="F140" s="51"/>
      <c r="G140" s="51"/>
      <c r="H140" s="84"/>
      <c r="I140" s="131"/>
      <c r="J140" s="57"/>
      <c r="K140" s="136"/>
      <c r="L140" s="57"/>
      <c r="M140" s="168"/>
      <c r="N140" s="57"/>
      <c r="O140" s="142"/>
    </row>
    <row r="141" spans="1:16" ht="15.75" x14ac:dyDescent="0.25">
      <c r="A141" s="111" t="s">
        <v>108</v>
      </c>
      <c r="B141" s="107"/>
      <c r="C141" s="51"/>
      <c r="D141" s="51"/>
      <c r="E141" s="51"/>
      <c r="F141" s="51"/>
      <c r="G141" s="51"/>
      <c r="H141" s="84"/>
      <c r="I141" s="132"/>
      <c r="J141" s="137"/>
      <c r="K141" s="138"/>
      <c r="L141" s="137"/>
      <c r="M141" s="168"/>
      <c r="N141" s="137"/>
      <c r="O141" s="54"/>
    </row>
    <row r="142" spans="1:16" ht="18" x14ac:dyDescent="0.25">
      <c r="A142" s="19"/>
      <c r="B142" s="193" t="s">
        <v>74</v>
      </c>
      <c r="C142" s="183"/>
      <c r="D142" s="183"/>
      <c r="E142" s="183"/>
      <c r="F142" s="183"/>
      <c r="G142" s="184"/>
      <c r="H142" s="71">
        <f>SUM(H134:H141)</f>
        <v>0</v>
      </c>
      <c r="I142" s="94">
        <f>H138/B132</f>
        <v>0</v>
      </c>
      <c r="J142" s="94">
        <f>H142/B132</f>
        <v>0</v>
      </c>
      <c r="K142" s="94">
        <f>J142-I142</f>
        <v>0</v>
      </c>
      <c r="L142" s="1"/>
      <c r="M142" s="24"/>
      <c r="N142" s="27"/>
      <c r="O142" s="1"/>
    </row>
    <row r="143" spans="1:16" ht="12.75" customHeight="1" x14ac:dyDescent="0.2"/>
    <row r="144" spans="1:16" ht="12.75" customHeight="1" x14ac:dyDescent="0.2"/>
    <row r="145" spans="1:16" ht="26.25" x14ac:dyDescent="0.4">
      <c r="A145" s="29"/>
      <c r="B145" s="179" t="s">
        <v>63</v>
      </c>
      <c r="C145" s="180"/>
      <c r="D145" s="180"/>
      <c r="E145" s="180"/>
      <c r="F145" s="180"/>
      <c r="G145" s="180"/>
      <c r="H145" s="89">
        <v>2402</v>
      </c>
      <c r="I145" s="79"/>
      <c r="J145" s="79"/>
      <c r="K145" s="79"/>
      <c r="L145" s="79"/>
      <c r="M145" s="79"/>
      <c r="N145" s="24"/>
      <c r="O145" s="24"/>
    </row>
    <row r="146" spans="1:16" ht="20.25" x14ac:dyDescent="0.2">
      <c r="A146" s="181" t="s">
        <v>16</v>
      </c>
      <c r="B146" s="182" t="s">
        <v>64</v>
      </c>
      <c r="C146" s="183"/>
      <c r="D146" s="183"/>
      <c r="E146" s="183"/>
      <c r="F146" s="183"/>
      <c r="G146" s="184"/>
      <c r="H146" s="185" t="s">
        <v>17</v>
      </c>
      <c r="I146" s="178" t="s">
        <v>8</v>
      </c>
      <c r="J146" s="178" t="s">
        <v>9</v>
      </c>
      <c r="K146" s="187" t="s">
        <v>10</v>
      </c>
      <c r="L146" s="178" t="s">
        <v>11</v>
      </c>
      <c r="M146" s="176" t="s">
        <v>12</v>
      </c>
      <c r="N146" s="176" t="s">
        <v>13</v>
      </c>
      <c r="O146" s="178" t="s">
        <v>14</v>
      </c>
    </row>
    <row r="147" spans="1:16" ht="15.75" x14ac:dyDescent="0.25">
      <c r="A147" s="177"/>
      <c r="B147" s="50" t="s">
        <v>65</v>
      </c>
      <c r="C147" s="50" t="s">
        <v>66</v>
      </c>
      <c r="D147" s="50" t="s">
        <v>67</v>
      </c>
      <c r="E147" s="50" t="s">
        <v>68</v>
      </c>
      <c r="F147" s="50" t="s">
        <v>69</v>
      </c>
      <c r="G147" s="50" t="s">
        <v>70</v>
      </c>
      <c r="H147" s="186"/>
      <c r="I147" s="177"/>
      <c r="J147" s="177"/>
      <c r="K147" s="177"/>
      <c r="L147" s="177"/>
      <c r="M147" s="177"/>
      <c r="N147" s="177"/>
      <c r="O147" s="177"/>
    </row>
    <row r="148" spans="1:16" ht="15.75" x14ac:dyDescent="0.25">
      <c r="A148" s="50">
        <v>2402</v>
      </c>
      <c r="B148" s="51">
        <v>139</v>
      </c>
      <c r="C148" s="51"/>
      <c r="D148" s="51"/>
      <c r="E148" s="51"/>
      <c r="F148" s="51"/>
      <c r="G148" s="51"/>
      <c r="H148" s="84"/>
      <c r="I148" s="130"/>
      <c r="J148" s="133"/>
      <c r="K148" s="134"/>
      <c r="L148" s="140"/>
      <c r="M148" s="53">
        <f>B148</f>
        <v>139</v>
      </c>
      <c r="N148" s="141"/>
      <c r="O148" s="140"/>
    </row>
    <row r="149" spans="1:16" ht="15.75" x14ac:dyDescent="0.25">
      <c r="A149" s="50">
        <v>2501</v>
      </c>
      <c r="B149" s="51"/>
      <c r="C149" s="51">
        <v>128</v>
      </c>
      <c r="D149" s="51"/>
      <c r="E149" s="51"/>
      <c r="F149" s="51"/>
      <c r="G149" s="51"/>
      <c r="H149" s="84"/>
      <c r="I149" s="131"/>
      <c r="J149" s="57"/>
      <c r="K149" s="135"/>
      <c r="L149" s="56">
        <f>C149/B148</f>
        <v>0.92086330935251803</v>
      </c>
      <c r="M149" s="55">
        <v>130</v>
      </c>
      <c r="N149" s="56">
        <f t="shared" ref="N149" si="12">M149/M148</f>
        <v>0.93525179856115104</v>
      </c>
      <c r="O149" s="56">
        <f t="shared" ref="O149" si="13">1-N149</f>
        <v>6.4748201438848962E-2</v>
      </c>
    </row>
    <row r="150" spans="1:16" ht="15.75" x14ac:dyDescent="0.25">
      <c r="A150" s="91" t="s">
        <v>100</v>
      </c>
      <c r="B150" s="51"/>
      <c r="C150" s="51"/>
      <c r="D150" s="51"/>
      <c r="E150" s="51"/>
      <c r="F150" s="51"/>
      <c r="G150" s="51"/>
      <c r="H150" s="84"/>
      <c r="I150" s="131"/>
      <c r="J150" s="57"/>
      <c r="K150" s="135"/>
      <c r="L150" s="139"/>
      <c r="M150" s="55"/>
      <c r="N150" s="139"/>
      <c r="O150" s="56"/>
      <c r="P150" s="100">
        <f>M150/M148</f>
        <v>0</v>
      </c>
    </row>
    <row r="151" spans="1:16" ht="15.75" x14ac:dyDescent="0.25">
      <c r="A151" s="91" t="s">
        <v>101</v>
      </c>
      <c r="B151" s="51"/>
      <c r="C151" s="51"/>
      <c r="D151" s="51"/>
      <c r="E151" s="51"/>
      <c r="F151" s="51"/>
      <c r="G151" s="51"/>
      <c r="H151" s="84"/>
      <c r="I151" s="131"/>
      <c r="J151" s="57"/>
      <c r="K151" s="135"/>
      <c r="L151" s="139"/>
      <c r="M151" s="55"/>
      <c r="N151" s="139"/>
      <c r="O151" s="56"/>
    </row>
    <row r="152" spans="1:16" ht="15.75" x14ac:dyDescent="0.25">
      <c r="A152" s="91" t="s">
        <v>102</v>
      </c>
      <c r="B152" s="51"/>
      <c r="C152" s="51"/>
      <c r="D152" s="51"/>
      <c r="E152" s="51"/>
      <c r="F152" s="51"/>
      <c r="G152" s="51"/>
      <c r="H152" s="84"/>
      <c r="I152" s="131"/>
      <c r="J152" s="57"/>
      <c r="K152" s="135"/>
      <c r="L152" s="139"/>
      <c r="M152" s="55"/>
      <c r="N152" s="139"/>
      <c r="O152" s="56"/>
    </row>
    <row r="153" spans="1:16" ht="15.75" x14ac:dyDescent="0.25">
      <c r="A153" s="91" t="s">
        <v>105</v>
      </c>
      <c r="B153" s="51"/>
      <c r="C153" s="51"/>
      <c r="D153" s="51"/>
      <c r="E153" s="51"/>
      <c r="F153" s="51"/>
      <c r="G153" s="51"/>
      <c r="H153" s="84"/>
      <c r="I153" s="131"/>
      <c r="J153" s="57"/>
      <c r="K153" s="135"/>
      <c r="L153" s="139"/>
      <c r="M153" s="168"/>
      <c r="N153" s="139"/>
      <c r="O153" s="56"/>
    </row>
    <row r="154" spans="1:16" ht="15.75" x14ac:dyDescent="0.25">
      <c r="A154" s="91" t="s">
        <v>107</v>
      </c>
      <c r="B154" s="51"/>
      <c r="C154" s="51"/>
      <c r="D154" s="51"/>
      <c r="E154" s="51"/>
      <c r="F154" s="51"/>
      <c r="G154" s="51"/>
      <c r="H154" s="84"/>
      <c r="I154" s="131"/>
      <c r="J154" s="57"/>
      <c r="K154" s="136"/>
      <c r="L154" s="57"/>
      <c r="M154" s="168"/>
      <c r="N154" s="57"/>
      <c r="O154" s="142"/>
    </row>
    <row r="155" spans="1:16" ht="15.75" x14ac:dyDescent="0.25">
      <c r="A155" s="91" t="s">
        <v>108</v>
      </c>
      <c r="B155" s="51"/>
      <c r="C155" s="51"/>
      <c r="D155" s="51"/>
      <c r="E155" s="51"/>
      <c r="F155" s="51"/>
      <c r="G155" s="51"/>
      <c r="H155" s="84"/>
      <c r="I155" s="131"/>
      <c r="J155" s="57"/>
      <c r="K155" s="136"/>
      <c r="L155" s="57"/>
      <c r="M155" s="168"/>
      <c r="N155" s="57"/>
      <c r="O155" s="142"/>
    </row>
    <row r="156" spans="1:16" ht="15.75" x14ac:dyDescent="0.25">
      <c r="A156" s="91" t="s">
        <v>109</v>
      </c>
      <c r="B156" s="51"/>
      <c r="C156" s="51"/>
      <c r="D156" s="51"/>
      <c r="E156" s="51"/>
      <c r="F156" s="51"/>
      <c r="G156" s="51"/>
      <c r="H156" s="84"/>
      <c r="I156" s="131"/>
      <c r="J156" s="57"/>
      <c r="K156" s="136"/>
      <c r="L156" s="57"/>
      <c r="M156" s="168"/>
      <c r="N156" s="57"/>
      <c r="O156" s="142"/>
    </row>
    <row r="157" spans="1:16" ht="15.75" x14ac:dyDescent="0.25">
      <c r="A157" s="91" t="s">
        <v>110</v>
      </c>
      <c r="B157" s="51"/>
      <c r="C157" s="51"/>
      <c r="D157" s="51"/>
      <c r="E157" s="51"/>
      <c r="F157" s="51"/>
      <c r="G157" s="51"/>
      <c r="H157" s="84"/>
      <c r="I157" s="132"/>
      <c r="J157" s="137"/>
      <c r="K157" s="138"/>
      <c r="L157" s="137"/>
      <c r="M157" s="168"/>
      <c r="N157" s="137"/>
      <c r="O157" s="54"/>
    </row>
    <row r="158" spans="1:16" ht="18" x14ac:dyDescent="0.25">
      <c r="A158" s="19"/>
      <c r="B158" s="193" t="s">
        <v>74</v>
      </c>
      <c r="C158" s="183"/>
      <c r="D158" s="183"/>
      <c r="E158" s="183"/>
      <c r="F158" s="183"/>
      <c r="G158" s="184"/>
      <c r="H158" s="71">
        <f>SUM(H150:H157)</f>
        <v>0</v>
      </c>
      <c r="I158" s="94">
        <f>H154/B148</f>
        <v>0</v>
      </c>
      <c r="J158" s="94">
        <f>H158/B148</f>
        <v>0</v>
      </c>
      <c r="K158" s="94">
        <f>J158-I158</f>
        <v>0</v>
      </c>
      <c r="L158" s="1"/>
      <c r="M158" s="24"/>
      <c r="N158" s="27"/>
      <c r="O158" s="1"/>
    </row>
    <row r="159" spans="1:16" ht="12.75" customHeight="1" x14ac:dyDescent="0.2"/>
    <row r="160" spans="1:16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</sheetData>
  <mergeCells count="120">
    <mergeCell ref="O130:O131"/>
    <mergeCell ref="B142:G142"/>
    <mergeCell ref="J130:J131"/>
    <mergeCell ref="K130:K131"/>
    <mergeCell ref="L130:L131"/>
    <mergeCell ref="M130:M131"/>
    <mergeCell ref="N130:N131"/>
    <mergeCell ref="B129:G129"/>
    <mergeCell ref="A130:A131"/>
    <mergeCell ref="B130:G130"/>
    <mergeCell ref="H130:H131"/>
    <mergeCell ref="I130:I131"/>
    <mergeCell ref="A66:A67"/>
    <mergeCell ref="B66:G66"/>
    <mergeCell ref="H66:H67"/>
    <mergeCell ref="B62:G62"/>
    <mergeCell ref="B46:G46"/>
    <mergeCell ref="B49:G49"/>
    <mergeCell ref="A50:A51"/>
    <mergeCell ref="B50:G50"/>
    <mergeCell ref="A82:A83"/>
    <mergeCell ref="B82:G82"/>
    <mergeCell ref="H82:H83"/>
    <mergeCell ref="A98:A99"/>
    <mergeCell ref="B98:G98"/>
    <mergeCell ref="H98:H99"/>
    <mergeCell ref="B1:G1"/>
    <mergeCell ref="K2:K3"/>
    <mergeCell ref="N98:N99"/>
    <mergeCell ref="B78:G78"/>
    <mergeCell ref="B81:G81"/>
    <mergeCell ref="J18:J19"/>
    <mergeCell ref="K34:K35"/>
    <mergeCell ref="B30:G30"/>
    <mergeCell ref="N18:N19"/>
    <mergeCell ref="L34:L35"/>
    <mergeCell ref="M34:M35"/>
    <mergeCell ref="I34:I35"/>
    <mergeCell ref="J34:J35"/>
    <mergeCell ref="L66:L67"/>
    <mergeCell ref="H50:H51"/>
    <mergeCell ref="B65:G65"/>
    <mergeCell ref="B33:G33"/>
    <mergeCell ref="A34:A35"/>
    <mergeCell ref="B34:G34"/>
    <mergeCell ref="H34:H35"/>
    <mergeCell ref="N34:N35"/>
    <mergeCell ref="O18:O19"/>
    <mergeCell ref="A2:A3"/>
    <mergeCell ref="B2:G2"/>
    <mergeCell ref="H2:H3"/>
    <mergeCell ref="I2:I3"/>
    <mergeCell ref="J2:J3"/>
    <mergeCell ref="L2:L3"/>
    <mergeCell ref="M2:M3"/>
    <mergeCell ref="N2:N3"/>
    <mergeCell ref="O2:O3"/>
    <mergeCell ref="K18:K19"/>
    <mergeCell ref="L18:L19"/>
    <mergeCell ref="M18:M19"/>
    <mergeCell ref="B14:G14"/>
    <mergeCell ref="B17:G17"/>
    <mergeCell ref="I18:I19"/>
    <mergeCell ref="A18:A19"/>
    <mergeCell ref="B18:G18"/>
    <mergeCell ref="H18:H19"/>
    <mergeCell ref="A114:A115"/>
    <mergeCell ref="B114:G114"/>
    <mergeCell ref="H114:H115"/>
    <mergeCell ref="K114:K115"/>
    <mergeCell ref="L114:L115"/>
    <mergeCell ref="I114:I115"/>
    <mergeCell ref="J114:J115"/>
    <mergeCell ref="M66:M67"/>
    <mergeCell ref="K50:K51"/>
    <mergeCell ref="L50:L51"/>
    <mergeCell ref="M50:M51"/>
    <mergeCell ref="I66:I67"/>
    <mergeCell ref="J66:J67"/>
    <mergeCell ref="I50:I51"/>
    <mergeCell ref="J50:J51"/>
    <mergeCell ref="K66:K67"/>
    <mergeCell ref="B94:G94"/>
    <mergeCell ref="B97:G97"/>
    <mergeCell ref="I82:I83"/>
    <mergeCell ref="J82:J83"/>
    <mergeCell ref="K98:K99"/>
    <mergeCell ref="L98:L99"/>
    <mergeCell ref="M98:M99"/>
    <mergeCell ref="M82:M83"/>
    <mergeCell ref="O34:O35"/>
    <mergeCell ref="N66:N67"/>
    <mergeCell ref="O66:O67"/>
    <mergeCell ref="N50:N51"/>
    <mergeCell ref="O50:O51"/>
    <mergeCell ref="B126:G126"/>
    <mergeCell ref="B110:G110"/>
    <mergeCell ref="B113:G113"/>
    <mergeCell ref="N114:N115"/>
    <mergeCell ref="O114:O115"/>
    <mergeCell ref="M114:M115"/>
    <mergeCell ref="O98:O99"/>
    <mergeCell ref="N82:N83"/>
    <mergeCell ref="O82:O83"/>
    <mergeCell ref="K82:K83"/>
    <mergeCell ref="L82:L83"/>
    <mergeCell ref="I98:I99"/>
    <mergeCell ref="J98:J99"/>
    <mergeCell ref="N146:N147"/>
    <mergeCell ref="O146:O147"/>
    <mergeCell ref="B158:G158"/>
    <mergeCell ref="B145:G145"/>
    <mergeCell ref="A146:A147"/>
    <mergeCell ref="B146:G146"/>
    <mergeCell ref="H146:H147"/>
    <mergeCell ref="I146:I147"/>
    <mergeCell ref="J146:J147"/>
    <mergeCell ref="K146:K147"/>
    <mergeCell ref="L146:L147"/>
    <mergeCell ref="M146:M147"/>
  </mergeCells>
  <phoneticPr fontId="26" type="noConversion"/>
  <pageMargins left="0.7" right="0.7" top="0.75" bottom="0.75" header="0" footer="0"/>
  <pageSetup orientation="landscape" r:id="rId1"/>
  <ignoredErrors>
    <ignoredError sqref="A10:A13 A26:A29 A43:A45 A58:A61 A74:A77 A90:A93 A106:A109 A120:A125 A136:A141 A150:A1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CONTADURIA</vt:lpstr>
      <vt:lpstr>DERECHO</vt:lpstr>
      <vt:lpstr>Proc Rec Min</vt:lpstr>
      <vt:lpstr>Bachillerato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</dc:creator>
  <cp:lastModifiedBy>Luis Rodolfo Samperio Llano</cp:lastModifiedBy>
  <dcterms:created xsi:type="dcterms:W3CDTF">2003-03-18T16:53:22Z</dcterms:created>
  <dcterms:modified xsi:type="dcterms:W3CDTF">2025-10-27T14:51:06Z</dcterms:modified>
</cp:coreProperties>
</file>